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Dropbox\Chuyen de AI\6. WC_Prediction\"/>
    </mc:Choice>
  </mc:AlternateContent>
  <xr:revisionPtr revIDLastSave="0" documentId="8_{645CBCF5-99E2-438B-A4BE-C2A56994865F}" xr6:coauthVersionLast="47" xr6:coauthVersionMax="47" xr10:uidLastSave="{00000000-0000-0000-0000-000000000000}"/>
  <bookViews>
    <workbookView xWindow="-104" yWindow="-104" windowWidth="22326" windowHeight="11947" tabRatio="584" xr2:uid="{00000000-000D-0000-FFFF-FFFF00000000}"/>
  </bookViews>
  <sheets>
    <sheet name="HUONG DAN" sheetId="1" r:id="rId1"/>
    <sheet name="BẢNG ĐẤU" sheetId="2" r:id="rId2"/>
    <sheet name="NGUOI CHOI" sheetId="3" r:id="rId3"/>
    <sheet name="DU DOAN" sheetId="4" r:id="rId4"/>
    <sheet name="DIEM CHI TIET" sheetId="6" r:id="rId5"/>
    <sheet name="BANG XEP HANG" sheetId="7" r:id="rId6"/>
    <sheet name="DASHBOARD" sheetId="8" r:id="rId7"/>
    <sheet name="EMAIL LOG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04" i="7" l="1"/>
  <c r="G104" i="7"/>
  <c r="F104" i="7"/>
  <c r="E104" i="7"/>
  <c r="C104" i="7"/>
  <c r="H103" i="7"/>
  <c r="G103" i="7"/>
  <c r="F103" i="7"/>
  <c r="E103" i="7"/>
  <c r="C103" i="7"/>
  <c r="H102" i="7"/>
  <c r="G102" i="7"/>
  <c r="F102" i="7"/>
  <c r="E102" i="7"/>
  <c r="C102" i="7"/>
  <c r="H101" i="7"/>
  <c r="G101" i="7"/>
  <c r="F101" i="7"/>
  <c r="E101" i="7"/>
  <c r="C101" i="7"/>
  <c r="H100" i="7"/>
  <c r="G100" i="7"/>
  <c r="F100" i="7"/>
  <c r="E100" i="7"/>
  <c r="C100" i="7"/>
  <c r="H99" i="7"/>
  <c r="G99" i="7"/>
  <c r="F99" i="7"/>
  <c r="E99" i="7"/>
  <c r="C99" i="7"/>
  <c r="H98" i="7"/>
  <c r="G98" i="7"/>
  <c r="F98" i="7"/>
  <c r="E98" i="7"/>
  <c r="C98" i="7"/>
  <c r="H97" i="7"/>
  <c r="G97" i="7"/>
  <c r="F97" i="7"/>
  <c r="E97" i="7"/>
  <c r="C97" i="7"/>
  <c r="H96" i="7"/>
  <c r="G96" i="7"/>
  <c r="F96" i="7"/>
  <c r="E96" i="7"/>
  <c r="C96" i="7"/>
  <c r="H95" i="7"/>
  <c r="G95" i="7"/>
  <c r="F95" i="7"/>
  <c r="E95" i="7"/>
  <c r="C95" i="7"/>
  <c r="H94" i="7"/>
  <c r="G94" i="7"/>
  <c r="F94" i="7"/>
  <c r="E94" i="7"/>
  <c r="C94" i="7"/>
  <c r="H93" i="7"/>
  <c r="G93" i="7"/>
  <c r="F93" i="7"/>
  <c r="E93" i="7"/>
  <c r="C93" i="7"/>
  <c r="H92" i="7"/>
  <c r="G92" i="7"/>
  <c r="F92" i="7"/>
  <c r="E92" i="7"/>
  <c r="C92" i="7"/>
  <c r="H91" i="7"/>
  <c r="G91" i="7"/>
  <c r="F91" i="7"/>
  <c r="E91" i="7"/>
  <c r="C91" i="7"/>
  <c r="H90" i="7"/>
  <c r="G90" i="7"/>
  <c r="F90" i="7"/>
  <c r="E90" i="7"/>
  <c r="C90" i="7"/>
  <c r="H89" i="7"/>
  <c r="G89" i="7"/>
  <c r="F89" i="7"/>
  <c r="E89" i="7"/>
  <c r="C89" i="7"/>
  <c r="H88" i="7"/>
  <c r="G88" i="7"/>
  <c r="F88" i="7"/>
  <c r="E88" i="7"/>
  <c r="C88" i="7"/>
  <c r="H87" i="7"/>
  <c r="G87" i="7"/>
  <c r="F87" i="7"/>
  <c r="E87" i="7"/>
  <c r="C87" i="7"/>
  <c r="H86" i="7"/>
  <c r="G86" i="7"/>
  <c r="F86" i="7"/>
  <c r="E86" i="7"/>
  <c r="C86" i="7"/>
  <c r="H85" i="7"/>
  <c r="G85" i="7"/>
  <c r="F85" i="7"/>
  <c r="E85" i="7"/>
  <c r="C85" i="7"/>
  <c r="H84" i="7"/>
  <c r="G84" i="7"/>
  <c r="F84" i="7"/>
  <c r="E84" i="7"/>
  <c r="C84" i="7"/>
  <c r="H83" i="7"/>
  <c r="G83" i="7"/>
  <c r="F83" i="7"/>
  <c r="E83" i="7"/>
  <c r="C83" i="7"/>
  <c r="H82" i="7"/>
  <c r="G82" i="7"/>
  <c r="F82" i="7"/>
  <c r="E82" i="7"/>
  <c r="C82" i="7"/>
  <c r="H81" i="7"/>
  <c r="G81" i="7"/>
  <c r="F81" i="7"/>
  <c r="E81" i="7"/>
  <c r="C81" i="7"/>
  <c r="H80" i="7"/>
  <c r="G80" i="7"/>
  <c r="F80" i="7"/>
  <c r="E80" i="7"/>
  <c r="C80" i="7"/>
  <c r="H79" i="7"/>
  <c r="G79" i="7"/>
  <c r="F79" i="7"/>
  <c r="E79" i="7"/>
  <c r="C79" i="7"/>
  <c r="H78" i="7"/>
  <c r="G78" i="7"/>
  <c r="F78" i="7"/>
  <c r="E78" i="7"/>
  <c r="C78" i="7"/>
  <c r="H77" i="7"/>
  <c r="G77" i="7"/>
  <c r="F77" i="7"/>
  <c r="E77" i="7"/>
  <c r="C77" i="7"/>
  <c r="H76" i="7"/>
  <c r="G76" i="7"/>
  <c r="F76" i="7"/>
  <c r="E76" i="7"/>
  <c r="C76" i="7"/>
  <c r="H75" i="7"/>
  <c r="G75" i="7"/>
  <c r="F75" i="7"/>
  <c r="E75" i="7"/>
  <c r="C75" i="7"/>
  <c r="H74" i="7"/>
  <c r="G74" i="7"/>
  <c r="F74" i="7"/>
  <c r="E74" i="7"/>
  <c r="C74" i="7"/>
  <c r="H73" i="7"/>
  <c r="G73" i="7"/>
  <c r="F73" i="7"/>
  <c r="E73" i="7"/>
  <c r="C73" i="7"/>
  <c r="H72" i="7"/>
  <c r="G72" i="7"/>
  <c r="F72" i="7"/>
  <c r="E72" i="7"/>
  <c r="C72" i="7"/>
  <c r="H71" i="7"/>
  <c r="G71" i="7"/>
  <c r="F71" i="7"/>
  <c r="E71" i="7"/>
  <c r="C71" i="7"/>
  <c r="H70" i="7"/>
  <c r="G70" i="7"/>
  <c r="F70" i="7"/>
  <c r="E70" i="7"/>
  <c r="C70" i="7"/>
  <c r="H69" i="7"/>
  <c r="G69" i="7"/>
  <c r="F69" i="7"/>
  <c r="E69" i="7"/>
  <c r="C69" i="7"/>
  <c r="H68" i="7"/>
  <c r="G68" i="7"/>
  <c r="F68" i="7"/>
  <c r="E68" i="7"/>
  <c r="C68" i="7"/>
  <c r="H67" i="7"/>
  <c r="G67" i="7"/>
  <c r="F67" i="7"/>
  <c r="E67" i="7"/>
  <c r="C67" i="7"/>
  <c r="H66" i="7"/>
  <c r="G66" i="7"/>
  <c r="F66" i="7"/>
  <c r="E66" i="7"/>
  <c r="C66" i="7"/>
  <c r="H65" i="7"/>
  <c r="G65" i="7"/>
  <c r="F65" i="7"/>
  <c r="E65" i="7"/>
  <c r="C65" i="7"/>
  <c r="H64" i="7"/>
  <c r="G64" i="7"/>
  <c r="F64" i="7"/>
  <c r="E64" i="7"/>
  <c r="C64" i="7"/>
  <c r="H63" i="7"/>
  <c r="G63" i="7"/>
  <c r="F63" i="7"/>
  <c r="E63" i="7"/>
  <c r="C63" i="7"/>
  <c r="H62" i="7"/>
  <c r="G62" i="7"/>
  <c r="F62" i="7"/>
  <c r="E62" i="7"/>
  <c r="C62" i="7"/>
  <c r="H61" i="7"/>
  <c r="G61" i="7"/>
  <c r="F61" i="7"/>
  <c r="E61" i="7"/>
  <c r="C61" i="7"/>
  <c r="H60" i="7"/>
  <c r="G60" i="7"/>
  <c r="F60" i="7"/>
  <c r="E60" i="7"/>
  <c r="C60" i="7"/>
  <c r="H59" i="7"/>
  <c r="G59" i="7"/>
  <c r="F59" i="7"/>
  <c r="E59" i="7"/>
  <c r="C59" i="7"/>
  <c r="H58" i="7"/>
  <c r="G58" i="7"/>
  <c r="F58" i="7"/>
  <c r="E58" i="7"/>
  <c r="C58" i="7"/>
  <c r="H57" i="7"/>
  <c r="G57" i="7"/>
  <c r="F57" i="7"/>
  <c r="E57" i="7"/>
  <c r="C57" i="7"/>
  <c r="H56" i="7"/>
  <c r="G56" i="7"/>
  <c r="F56" i="7"/>
  <c r="E56" i="7"/>
  <c r="C56" i="7"/>
  <c r="H55" i="7"/>
  <c r="G55" i="7"/>
  <c r="F55" i="7"/>
  <c r="E55" i="7"/>
  <c r="C55" i="7"/>
  <c r="H54" i="7"/>
  <c r="G54" i="7"/>
  <c r="F54" i="7"/>
  <c r="E54" i="7"/>
  <c r="C54" i="7"/>
  <c r="H53" i="7"/>
  <c r="G53" i="7"/>
  <c r="F53" i="7"/>
  <c r="E53" i="7"/>
  <c r="C53" i="7"/>
  <c r="H52" i="7"/>
  <c r="G52" i="7"/>
  <c r="F52" i="7"/>
  <c r="E52" i="7"/>
  <c r="C52" i="7"/>
  <c r="H51" i="7"/>
  <c r="G51" i="7"/>
  <c r="F51" i="7"/>
  <c r="E51" i="7"/>
  <c r="C51" i="7"/>
  <c r="H50" i="7"/>
  <c r="G50" i="7"/>
  <c r="F50" i="7"/>
  <c r="E50" i="7"/>
  <c r="C50" i="7"/>
  <c r="H49" i="7"/>
  <c r="G49" i="7"/>
  <c r="F49" i="7"/>
  <c r="E49" i="7"/>
  <c r="C49" i="7"/>
  <c r="H48" i="7"/>
  <c r="G48" i="7"/>
  <c r="F48" i="7"/>
  <c r="E48" i="7"/>
  <c r="C48" i="7"/>
  <c r="H47" i="7"/>
  <c r="G47" i="7"/>
  <c r="F47" i="7"/>
  <c r="E47" i="7"/>
  <c r="C47" i="7"/>
  <c r="H46" i="7"/>
  <c r="G46" i="7"/>
  <c r="F46" i="7"/>
  <c r="E46" i="7"/>
  <c r="C46" i="7"/>
  <c r="H45" i="7"/>
  <c r="G45" i="7"/>
  <c r="F45" i="7"/>
  <c r="E45" i="7"/>
  <c r="C45" i="7"/>
  <c r="H44" i="7"/>
  <c r="G44" i="7"/>
  <c r="F44" i="7"/>
  <c r="E44" i="7"/>
  <c r="C44" i="7"/>
  <c r="H43" i="7"/>
  <c r="G43" i="7"/>
  <c r="F43" i="7"/>
  <c r="E43" i="7"/>
  <c r="C43" i="7"/>
  <c r="H42" i="7"/>
  <c r="G42" i="7"/>
  <c r="F42" i="7"/>
  <c r="E42" i="7"/>
  <c r="C42" i="7"/>
  <c r="H41" i="7"/>
  <c r="G41" i="7"/>
  <c r="F41" i="7"/>
  <c r="E41" i="7"/>
  <c r="C41" i="7"/>
  <c r="H40" i="7"/>
  <c r="G40" i="7"/>
  <c r="F40" i="7"/>
  <c r="E40" i="7"/>
  <c r="C40" i="7"/>
  <c r="H39" i="7"/>
  <c r="G39" i="7"/>
  <c r="F39" i="7"/>
  <c r="E39" i="7"/>
  <c r="C39" i="7"/>
  <c r="H38" i="7"/>
  <c r="G38" i="7"/>
  <c r="F38" i="7"/>
  <c r="E38" i="7"/>
  <c r="C38" i="7"/>
  <c r="H37" i="7"/>
  <c r="G37" i="7"/>
  <c r="F37" i="7"/>
  <c r="E37" i="7"/>
  <c r="C37" i="7"/>
  <c r="H36" i="7"/>
  <c r="G36" i="7"/>
  <c r="F36" i="7"/>
  <c r="E36" i="7"/>
  <c r="C36" i="7"/>
  <c r="H35" i="7"/>
  <c r="G35" i="7"/>
  <c r="F35" i="7"/>
  <c r="E35" i="7"/>
  <c r="C35" i="7"/>
  <c r="H34" i="7"/>
  <c r="G34" i="7"/>
  <c r="F34" i="7"/>
  <c r="E34" i="7"/>
  <c r="C34" i="7"/>
  <c r="H33" i="7"/>
  <c r="G33" i="7"/>
  <c r="F33" i="7"/>
  <c r="E33" i="7"/>
  <c r="C33" i="7"/>
  <c r="H32" i="7"/>
  <c r="G32" i="7"/>
  <c r="F32" i="7"/>
  <c r="E32" i="7"/>
  <c r="C32" i="7"/>
  <c r="H31" i="7"/>
  <c r="G31" i="7"/>
  <c r="F31" i="7"/>
  <c r="E31" i="7"/>
  <c r="C31" i="7"/>
  <c r="H30" i="7"/>
  <c r="G30" i="7"/>
  <c r="F30" i="7"/>
  <c r="E30" i="7"/>
  <c r="C30" i="7"/>
  <c r="H29" i="7"/>
  <c r="G29" i="7"/>
  <c r="F29" i="7"/>
  <c r="E29" i="7"/>
  <c r="C29" i="7"/>
  <c r="H28" i="7"/>
  <c r="G28" i="7"/>
  <c r="F28" i="7"/>
  <c r="E28" i="7"/>
  <c r="C28" i="7"/>
  <c r="H27" i="7"/>
  <c r="G27" i="7"/>
  <c r="F27" i="7"/>
  <c r="E27" i="7"/>
  <c r="C27" i="7"/>
  <c r="H26" i="7"/>
  <c r="G26" i="7"/>
  <c r="F26" i="7"/>
  <c r="E26" i="7"/>
  <c r="C26" i="7"/>
  <c r="H25" i="7"/>
  <c r="G25" i="7"/>
  <c r="F25" i="7"/>
  <c r="E25" i="7"/>
  <c r="C25" i="7"/>
  <c r="H24" i="7"/>
  <c r="G24" i="7"/>
  <c r="F24" i="7"/>
  <c r="E24" i="7"/>
  <c r="C24" i="7"/>
  <c r="H23" i="7"/>
  <c r="G23" i="7"/>
  <c r="F23" i="7"/>
  <c r="E23" i="7"/>
  <c r="C23" i="7"/>
  <c r="H22" i="7"/>
  <c r="G22" i="7"/>
  <c r="F22" i="7"/>
  <c r="E22" i="7"/>
  <c r="C22" i="7"/>
  <c r="H21" i="7"/>
  <c r="G21" i="7"/>
  <c r="F21" i="7"/>
  <c r="E21" i="7"/>
  <c r="C21" i="7"/>
  <c r="H20" i="7"/>
  <c r="G20" i="7"/>
  <c r="F20" i="7"/>
  <c r="E20" i="7"/>
  <c r="C20" i="7"/>
  <c r="H19" i="7"/>
  <c r="G19" i="7"/>
  <c r="F19" i="7"/>
  <c r="E19" i="7"/>
  <c r="C19" i="7"/>
  <c r="H18" i="7"/>
  <c r="G18" i="7"/>
  <c r="F18" i="7"/>
  <c r="E18" i="7"/>
  <c r="C18" i="7"/>
  <c r="H17" i="7"/>
  <c r="G17" i="7"/>
  <c r="F17" i="7"/>
  <c r="E17" i="7"/>
  <c r="C17" i="7"/>
  <c r="H16" i="7"/>
  <c r="G16" i="7"/>
  <c r="F16" i="7"/>
  <c r="E16" i="7"/>
  <c r="C16" i="7"/>
  <c r="H15" i="7"/>
  <c r="G15" i="7"/>
  <c r="F15" i="7"/>
  <c r="E15" i="7"/>
  <c r="C15" i="7"/>
  <c r="H14" i="7"/>
  <c r="G14" i="7"/>
  <c r="F14" i="7"/>
  <c r="E14" i="7"/>
  <c r="C14" i="7"/>
  <c r="H13" i="7"/>
  <c r="G13" i="7"/>
  <c r="F13" i="7"/>
  <c r="E13" i="7"/>
  <c r="C13" i="7"/>
  <c r="H12" i="7"/>
  <c r="G12" i="7"/>
  <c r="F12" i="7"/>
  <c r="E12" i="7"/>
  <c r="C12" i="7"/>
  <c r="H11" i="7"/>
  <c r="G11" i="7"/>
  <c r="F11" i="7"/>
  <c r="E11" i="7"/>
  <c r="C11" i="7"/>
  <c r="H10" i="7"/>
  <c r="G10" i="7"/>
  <c r="F10" i="7"/>
  <c r="E10" i="7"/>
  <c r="C10" i="7"/>
  <c r="H9" i="7"/>
  <c r="G9" i="7"/>
  <c r="F9" i="7"/>
  <c r="E9" i="7"/>
  <c r="C9" i="7"/>
  <c r="H8" i="7"/>
  <c r="G8" i="7"/>
  <c r="F8" i="7"/>
  <c r="E8" i="7"/>
  <c r="C8" i="7"/>
  <c r="H7" i="7"/>
  <c r="G7" i="7"/>
  <c r="F7" i="7"/>
  <c r="E7" i="7"/>
  <c r="C7" i="7"/>
  <c r="H6" i="7"/>
  <c r="G6" i="7"/>
  <c r="F6" i="7"/>
  <c r="E6" i="7"/>
  <c r="C6" i="7"/>
  <c r="H5" i="7"/>
  <c r="G5" i="7"/>
  <c r="F5" i="7"/>
  <c r="E5" i="7"/>
  <c r="C5" i="7"/>
  <c r="DB107" i="6"/>
  <c r="DA107" i="6"/>
  <c r="CZ107" i="6"/>
  <c r="CY107" i="6"/>
  <c r="CX107" i="6"/>
  <c r="CW107" i="6"/>
  <c r="CV107" i="6"/>
  <c r="CU107" i="6"/>
  <c r="CT107" i="6"/>
  <c r="CS107" i="6"/>
  <c r="CR107" i="6"/>
  <c r="CQ107" i="6"/>
  <c r="CP107" i="6"/>
  <c r="CO107" i="6"/>
  <c r="CN107" i="6"/>
  <c r="CM107" i="6"/>
  <c r="CL107" i="6"/>
  <c r="CK107" i="6"/>
  <c r="CJ107" i="6"/>
  <c r="CI107" i="6"/>
  <c r="CH107" i="6"/>
  <c r="CG107" i="6"/>
  <c r="CF107" i="6"/>
  <c r="CE107" i="6"/>
  <c r="CD107" i="6"/>
  <c r="CC107" i="6"/>
  <c r="CB107" i="6"/>
  <c r="CA107" i="6"/>
  <c r="BZ107" i="6"/>
  <c r="BY107" i="6"/>
  <c r="BX107" i="6"/>
  <c r="BW107" i="6"/>
  <c r="BV107" i="6"/>
  <c r="BU107" i="6"/>
  <c r="BT107" i="6"/>
  <c r="BS107" i="6"/>
  <c r="BR107" i="6"/>
  <c r="BQ107" i="6"/>
  <c r="BP107" i="6"/>
  <c r="BO107" i="6"/>
  <c r="BN107" i="6"/>
  <c r="BM107" i="6"/>
  <c r="BL107" i="6"/>
  <c r="BK107" i="6"/>
  <c r="BJ107" i="6"/>
  <c r="BI107" i="6"/>
  <c r="BH107" i="6"/>
  <c r="BG107" i="6"/>
  <c r="BF107" i="6"/>
  <c r="BE107" i="6"/>
  <c r="BD107" i="6"/>
  <c r="BC107" i="6"/>
  <c r="BB107" i="6"/>
  <c r="BA107" i="6"/>
  <c r="AZ107" i="6"/>
  <c r="AY107" i="6"/>
  <c r="AX107" i="6"/>
  <c r="AW107" i="6"/>
  <c r="AV107" i="6"/>
  <c r="AU107" i="6"/>
  <c r="AT107" i="6"/>
  <c r="AS107" i="6"/>
  <c r="AR107" i="6"/>
  <c r="AQ107" i="6"/>
  <c r="AP107" i="6"/>
  <c r="AO107" i="6"/>
  <c r="AN107" i="6"/>
  <c r="AM107" i="6"/>
  <c r="AL107" i="6"/>
  <c r="AK107" i="6"/>
  <c r="AJ107" i="6"/>
  <c r="AI107" i="6"/>
  <c r="AH107" i="6"/>
  <c r="AG107" i="6"/>
  <c r="AF107" i="6"/>
  <c r="AE107" i="6"/>
  <c r="AD107" i="6"/>
  <c r="AC107" i="6"/>
  <c r="AB107" i="6"/>
  <c r="AA107" i="6"/>
  <c r="Z107" i="6"/>
  <c r="Y107" i="6"/>
  <c r="X107" i="6"/>
  <c r="W107" i="6"/>
  <c r="V107" i="6"/>
  <c r="U107" i="6"/>
  <c r="T107" i="6"/>
  <c r="S107" i="6"/>
  <c r="R107" i="6"/>
  <c r="Q107" i="6"/>
  <c r="P107" i="6"/>
  <c r="O107" i="6"/>
  <c r="N107" i="6"/>
  <c r="M107" i="6"/>
  <c r="L107" i="6"/>
  <c r="K107" i="6"/>
  <c r="J107" i="6"/>
  <c r="I107" i="6"/>
  <c r="H107" i="6"/>
  <c r="G107" i="6"/>
  <c r="F107" i="6"/>
  <c r="E107" i="6"/>
  <c r="D107" i="6"/>
  <c r="C107" i="6"/>
  <c r="B107" i="6"/>
  <c r="A107" i="6"/>
  <c r="DB106" i="6"/>
  <c r="DA106" i="6"/>
  <c r="CZ106" i="6"/>
  <c r="CY106" i="6"/>
  <c r="CX106" i="6"/>
  <c r="CW106" i="6"/>
  <c r="CV106" i="6"/>
  <c r="CU106" i="6"/>
  <c r="CT106" i="6"/>
  <c r="CS106" i="6"/>
  <c r="CR106" i="6"/>
  <c r="CQ106" i="6"/>
  <c r="CP106" i="6"/>
  <c r="CO106" i="6"/>
  <c r="CN106" i="6"/>
  <c r="CM106" i="6"/>
  <c r="CL106" i="6"/>
  <c r="CK106" i="6"/>
  <c r="CJ106" i="6"/>
  <c r="CI106" i="6"/>
  <c r="CH106" i="6"/>
  <c r="CG106" i="6"/>
  <c r="CF106" i="6"/>
  <c r="CE106" i="6"/>
  <c r="CD106" i="6"/>
  <c r="CC106" i="6"/>
  <c r="CB106" i="6"/>
  <c r="CA106" i="6"/>
  <c r="BZ106" i="6"/>
  <c r="BY106" i="6"/>
  <c r="BX106" i="6"/>
  <c r="BW106" i="6"/>
  <c r="BV106" i="6"/>
  <c r="BU106" i="6"/>
  <c r="BT106" i="6"/>
  <c r="BS106" i="6"/>
  <c r="BR106" i="6"/>
  <c r="BQ106" i="6"/>
  <c r="BP106" i="6"/>
  <c r="BO106" i="6"/>
  <c r="BN106" i="6"/>
  <c r="BM106" i="6"/>
  <c r="BL106" i="6"/>
  <c r="BK106" i="6"/>
  <c r="BJ106" i="6"/>
  <c r="BI106" i="6"/>
  <c r="BH106" i="6"/>
  <c r="BG106" i="6"/>
  <c r="BF106" i="6"/>
  <c r="BE106" i="6"/>
  <c r="BD106" i="6"/>
  <c r="BC106" i="6"/>
  <c r="BB106" i="6"/>
  <c r="BA106" i="6"/>
  <c r="AZ106" i="6"/>
  <c r="AY106" i="6"/>
  <c r="AX106" i="6"/>
  <c r="AW106" i="6"/>
  <c r="AV106" i="6"/>
  <c r="AU106" i="6"/>
  <c r="AT106" i="6"/>
  <c r="AS106" i="6"/>
  <c r="AR106" i="6"/>
  <c r="AQ106" i="6"/>
  <c r="AP106" i="6"/>
  <c r="AO106" i="6"/>
  <c r="AN106" i="6"/>
  <c r="AM106" i="6"/>
  <c r="AL106" i="6"/>
  <c r="AK106" i="6"/>
  <c r="AJ106" i="6"/>
  <c r="AI106" i="6"/>
  <c r="AH106" i="6"/>
  <c r="AG106" i="6"/>
  <c r="AF106" i="6"/>
  <c r="AE106" i="6"/>
  <c r="AD106" i="6"/>
  <c r="AC106" i="6"/>
  <c r="AB106" i="6"/>
  <c r="AA106" i="6"/>
  <c r="Z106" i="6"/>
  <c r="Y106" i="6"/>
  <c r="X106" i="6"/>
  <c r="W106" i="6"/>
  <c r="V106" i="6"/>
  <c r="U106" i="6"/>
  <c r="T106" i="6"/>
  <c r="S106" i="6"/>
  <c r="R106" i="6"/>
  <c r="Q106" i="6"/>
  <c r="P106" i="6"/>
  <c r="O106" i="6"/>
  <c r="N106" i="6"/>
  <c r="M106" i="6"/>
  <c r="L106" i="6"/>
  <c r="K106" i="6"/>
  <c r="J106" i="6"/>
  <c r="I106" i="6"/>
  <c r="H106" i="6"/>
  <c r="G106" i="6"/>
  <c r="F106" i="6"/>
  <c r="E106" i="6"/>
  <c r="D106" i="6"/>
  <c r="C106" i="6"/>
  <c r="B106" i="6"/>
  <c r="A106" i="6"/>
  <c r="DB105" i="6"/>
  <c r="DA105" i="6"/>
  <c r="CZ105" i="6"/>
  <c r="CY105" i="6"/>
  <c r="CX105" i="6"/>
  <c r="CW105" i="6"/>
  <c r="CV105" i="6"/>
  <c r="CU105" i="6"/>
  <c r="CT105" i="6"/>
  <c r="CS105" i="6"/>
  <c r="CR105" i="6"/>
  <c r="CQ105" i="6"/>
  <c r="CP105" i="6"/>
  <c r="CO105" i="6"/>
  <c r="CN105" i="6"/>
  <c r="CM105" i="6"/>
  <c r="CL105" i="6"/>
  <c r="CK105" i="6"/>
  <c r="CJ105" i="6"/>
  <c r="CI105" i="6"/>
  <c r="CH105" i="6"/>
  <c r="CG105" i="6"/>
  <c r="CF105" i="6"/>
  <c r="CE105" i="6"/>
  <c r="CD105" i="6"/>
  <c r="CC105" i="6"/>
  <c r="CB105" i="6"/>
  <c r="CA105" i="6"/>
  <c r="BZ105" i="6"/>
  <c r="BY105" i="6"/>
  <c r="BX105" i="6"/>
  <c r="BW105" i="6"/>
  <c r="BV105" i="6"/>
  <c r="BU105" i="6"/>
  <c r="BT105" i="6"/>
  <c r="BS105" i="6"/>
  <c r="BR105" i="6"/>
  <c r="BQ105" i="6"/>
  <c r="BP105" i="6"/>
  <c r="BO105" i="6"/>
  <c r="BN105" i="6"/>
  <c r="BM105" i="6"/>
  <c r="BL105" i="6"/>
  <c r="BK105" i="6"/>
  <c r="BJ105" i="6"/>
  <c r="BI105" i="6"/>
  <c r="BH105" i="6"/>
  <c r="BG105" i="6"/>
  <c r="BF105" i="6"/>
  <c r="BE105" i="6"/>
  <c r="BD105" i="6"/>
  <c r="BC105" i="6"/>
  <c r="BB105" i="6"/>
  <c r="BA105" i="6"/>
  <c r="AZ105" i="6"/>
  <c r="AY105" i="6"/>
  <c r="AX105" i="6"/>
  <c r="AW105" i="6"/>
  <c r="AV105" i="6"/>
  <c r="AU105" i="6"/>
  <c r="AT105" i="6"/>
  <c r="AS105" i="6"/>
  <c r="AR105" i="6"/>
  <c r="AQ105" i="6"/>
  <c r="AP105" i="6"/>
  <c r="AO105" i="6"/>
  <c r="AN105" i="6"/>
  <c r="AM105" i="6"/>
  <c r="AL105" i="6"/>
  <c r="AK105" i="6"/>
  <c r="AJ105" i="6"/>
  <c r="AI105" i="6"/>
  <c r="AH105" i="6"/>
  <c r="AG105" i="6"/>
  <c r="AF105" i="6"/>
  <c r="AE105" i="6"/>
  <c r="AD105" i="6"/>
  <c r="AC105" i="6"/>
  <c r="AB105" i="6"/>
  <c r="AA105" i="6"/>
  <c r="Z105" i="6"/>
  <c r="Y105" i="6"/>
  <c r="X105" i="6"/>
  <c r="W105" i="6"/>
  <c r="V105" i="6"/>
  <c r="U105" i="6"/>
  <c r="T105" i="6"/>
  <c r="S105" i="6"/>
  <c r="R105" i="6"/>
  <c r="Q105" i="6"/>
  <c r="P105" i="6"/>
  <c r="O105" i="6"/>
  <c r="N105" i="6"/>
  <c r="M105" i="6"/>
  <c r="L105" i="6"/>
  <c r="K105" i="6"/>
  <c r="J105" i="6"/>
  <c r="I105" i="6"/>
  <c r="H105" i="6"/>
  <c r="G105" i="6"/>
  <c r="F105" i="6"/>
  <c r="E105" i="6"/>
  <c r="D105" i="6"/>
  <c r="C105" i="6"/>
  <c r="B105" i="6"/>
  <c r="A105" i="6"/>
  <c r="DB104" i="6"/>
  <c r="DA104" i="6"/>
  <c r="CZ104" i="6"/>
  <c r="CY104" i="6"/>
  <c r="CX104" i="6"/>
  <c r="CW104" i="6"/>
  <c r="CV104" i="6"/>
  <c r="CU104" i="6"/>
  <c r="CT104" i="6"/>
  <c r="CS104" i="6"/>
  <c r="CR104" i="6"/>
  <c r="CQ104" i="6"/>
  <c r="CP104" i="6"/>
  <c r="CO104" i="6"/>
  <c r="CN104" i="6"/>
  <c r="CM104" i="6"/>
  <c r="CL104" i="6"/>
  <c r="CK104" i="6"/>
  <c r="CJ104" i="6"/>
  <c r="CI104" i="6"/>
  <c r="CH104" i="6"/>
  <c r="CG104" i="6"/>
  <c r="CF104" i="6"/>
  <c r="CE104" i="6"/>
  <c r="CD104" i="6"/>
  <c r="CC104" i="6"/>
  <c r="CB104" i="6"/>
  <c r="CA104" i="6"/>
  <c r="BZ104" i="6"/>
  <c r="BY104" i="6"/>
  <c r="BX104" i="6"/>
  <c r="BW104" i="6"/>
  <c r="BV104" i="6"/>
  <c r="BU104" i="6"/>
  <c r="BT104" i="6"/>
  <c r="BS104" i="6"/>
  <c r="BR104" i="6"/>
  <c r="BQ104" i="6"/>
  <c r="BP104" i="6"/>
  <c r="BO104" i="6"/>
  <c r="BN104" i="6"/>
  <c r="BM104" i="6"/>
  <c r="BL104" i="6"/>
  <c r="BK104" i="6"/>
  <c r="BJ104" i="6"/>
  <c r="BI104" i="6"/>
  <c r="BH104" i="6"/>
  <c r="BG104" i="6"/>
  <c r="BF104" i="6"/>
  <c r="BE104" i="6"/>
  <c r="BD104" i="6"/>
  <c r="BC104" i="6"/>
  <c r="BB104" i="6"/>
  <c r="BA104" i="6"/>
  <c r="AZ104" i="6"/>
  <c r="AY104" i="6"/>
  <c r="AX104" i="6"/>
  <c r="AW104" i="6"/>
  <c r="AV104" i="6"/>
  <c r="AU104" i="6"/>
  <c r="AT104" i="6"/>
  <c r="AS104" i="6"/>
  <c r="AR104" i="6"/>
  <c r="AQ104" i="6"/>
  <c r="AP104" i="6"/>
  <c r="AO104" i="6"/>
  <c r="AN104" i="6"/>
  <c r="AM104" i="6"/>
  <c r="AL104" i="6"/>
  <c r="AK104" i="6"/>
  <c r="AJ104" i="6"/>
  <c r="AI104" i="6"/>
  <c r="AH104" i="6"/>
  <c r="AG104" i="6"/>
  <c r="AF104" i="6"/>
  <c r="AE104" i="6"/>
  <c r="AD104" i="6"/>
  <c r="AC104" i="6"/>
  <c r="AB104" i="6"/>
  <c r="AA104" i="6"/>
  <c r="Z104" i="6"/>
  <c r="Y104" i="6"/>
  <c r="X104" i="6"/>
  <c r="W104" i="6"/>
  <c r="V104" i="6"/>
  <c r="U104" i="6"/>
  <c r="T104" i="6"/>
  <c r="S104" i="6"/>
  <c r="R104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B104" i="6"/>
  <c r="A104" i="6"/>
  <c r="DB103" i="6"/>
  <c r="DA103" i="6"/>
  <c r="CZ103" i="6"/>
  <c r="CY103" i="6"/>
  <c r="CX103" i="6"/>
  <c r="CW103" i="6"/>
  <c r="CV103" i="6"/>
  <c r="CU103" i="6"/>
  <c r="CT103" i="6"/>
  <c r="CS103" i="6"/>
  <c r="CR103" i="6"/>
  <c r="CQ103" i="6"/>
  <c r="CP103" i="6"/>
  <c r="CO103" i="6"/>
  <c r="CN103" i="6"/>
  <c r="CM103" i="6"/>
  <c r="CL103" i="6"/>
  <c r="CK103" i="6"/>
  <c r="CJ103" i="6"/>
  <c r="CI103" i="6"/>
  <c r="CH103" i="6"/>
  <c r="CG103" i="6"/>
  <c r="CF103" i="6"/>
  <c r="CE103" i="6"/>
  <c r="CD103" i="6"/>
  <c r="CC103" i="6"/>
  <c r="CB103" i="6"/>
  <c r="CA103" i="6"/>
  <c r="BZ103" i="6"/>
  <c r="BY103" i="6"/>
  <c r="BX103" i="6"/>
  <c r="BW103" i="6"/>
  <c r="BV103" i="6"/>
  <c r="BU103" i="6"/>
  <c r="BT103" i="6"/>
  <c r="BS103" i="6"/>
  <c r="BR103" i="6"/>
  <c r="BQ103" i="6"/>
  <c r="BP103" i="6"/>
  <c r="BO103" i="6"/>
  <c r="BN103" i="6"/>
  <c r="BM103" i="6"/>
  <c r="BL103" i="6"/>
  <c r="BK103" i="6"/>
  <c r="BJ103" i="6"/>
  <c r="BI103" i="6"/>
  <c r="BH103" i="6"/>
  <c r="BG103" i="6"/>
  <c r="BF103" i="6"/>
  <c r="BE103" i="6"/>
  <c r="BD103" i="6"/>
  <c r="BC103" i="6"/>
  <c r="BB103" i="6"/>
  <c r="BA103" i="6"/>
  <c r="AZ103" i="6"/>
  <c r="AY103" i="6"/>
  <c r="AX103" i="6"/>
  <c r="AW103" i="6"/>
  <c r="AV103" i="6"/>
  <c r="AU103" i="6"/>
  <c r="AT103" i="6"/>
  <c r="AS103" i="6"/>
  <c r="AR103" i="6"/>
  <c r="AQ103" i="6"/>
  <c r="AP103" i="6"/>
  <c r="AO103" i="6"/>
  <c r="AN103" i="6"/>
  <c r="AM103" i="6"/>
  <c r="AL103" i="6"/>
  <c r="AK103" i="6"/>
  <c r="AJ103" i="6"/>
  <c r="AI103" i="6"/>
  <c r="AH103" i="6"/>
  <c r="AG103" i="6"/>
  <c r="AF103" i="6"/>
  <c r="AE103" i="6"/>
  <c r="AD103" i="6"/>
  <c r="AC103" i="6"/>
  <c r="AB103" i="6"/>
  <c r="AA103" i="6"/>
  <c r="Z103" i="6"/>
  <c r="Y103" i="6"/>
  <c r="X103" i="6"/>
  <c r="W103" i="6"/>
  <c r="V103" i="6"/>
  <c r="U103" i="6"/>
  <c r="T103" i="6"/>
  <c r="S103" i="6"/>
  <c r="R103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B103" i="6"/>
  <c r="A103" i="6"/>
  <c r="DB102" i="6"/>
  <c r="DA102" i="6"/>
  <c r="CZ102" i="6"/>
  <c r="CY102" i="6"/>
  <c r="CX102" i="6"/>
  <c r="CW102" i="6"/>
  <c r="CV102" i="6"/>
  <c r="CU102" i="6"/>
  <c r="CT102" i="6"/>
  <c r="CS102" i="6"/>
  <c r="CR102" i="6"/>
  <c r="CQ102" i="6"/>
  <c r="CP102" i="6"/>
  <c r="CO102" i="6"/>
  <c r="CN102" i="6"/>
  <c r="CM102" i="6"/>
  <c r="CL102" i="6"/>
  <c r="CK102" i="6"/>
  <c r="CJ102" i="6"/>
  <c r="CI102" i="6"/>
  <c r="CH102" i="6"/>
  <c r="CG102" i="6"/>
  <c r="CF102" i="6"/>
  <c r="CE102" i="6"/>
  <c r="CD102" i="6"/>
  <c r="CC102" i="6"/>
  <c r="CB102" i="6"/>
  <c r="CA102" i="6"/>
  <c r="BZ102" i="6"/>
  <c r="BY102" i="6"/>
  <c r="BX102" i="6"/>
  <c r="BW102" i="6"/>
  <c r="BV102" i="6"/>
  <c r="BU102" i="6"/>
  <c r="BT102" i="6"/>
  <c r="BS102" i="6"/>
  <c r="BR102" i="6"/>
  <c r="BQ102" i="6"/>
  <c r="BP102" i="6"/>
  <c r="BO102" i="6"/>
  <c r="BN102" i="6"/>
  <c r="BM102" i="6"/>
  <c r="BL102" i="6"/>
  <c r="BK102" i="6"/>
  <c r="BJ102" i="6"/>
  <c r="BI102" i="6"/>
  <c r="BH102" i="6"/>
  <c r="BG102" i="6"/>
  <c r="BF102" i="6"/>
  <c r="BE102" i="6"/>
  <c r="BD102" i="6"/>
  <c r="BC102" i="6"/>
  <c r="BB102" i="6"/>
  <c r="BA102" i="6"/>
  <c r="AZ102" i="6"/>
  <c r="AY102" i="6"/>
  <c r="AX102" i="6"/>
  <c r="AW102" i="6"/>
  <c r="AV102" i="6"/>
  <c r="AU102" i="6"/>
  <c r="AT102" i="6"/>
  <c r="AS102" i="6"/>
  <c r="AR102" i="6"/>
  <c r="AQ102" i="6"/>
  <c r="AP102" i="6"/>
  <c r="AO102" i="6"/>
  <c r="AN102" i="6"/>
  <c r="AM102" i="6"/>
  <c r="AL102" i="6"/>
  <c r="AK102" i="6"/>
  <c r="AJ102" i="6"/>
  <c r="AI102" i="6"/>
  <c r="AH102" i="6"/>
  <c r="AG102" i="6"/>
  <c r="AF102" i="6"/>
  <c r="AE102" i="6"/>
  <c r="AD102" i="6"/>
  <c r="AC102" i="6"/>
  <c r="AB102" i="6"/>
  <c r="AA102" i="6"/>
  <c r="Z102" i="6"/>
  <c r="Y102" i="6"/>
  <c r="X102" i="6"/>
  <c r="W102" i="6"/>
  <c r="V102" i="6"/>
  <c r="U102" i="6"/>
  <c r="T102" i="6"/>
  <c r="S102" i="6"/>
  <c r="R102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B102" i="6"/>
  <c r="A102" i="6"/>
  <c r="DB101" i="6"/>
  <c r="DA101" i="6"/>
  <c r="CZ101" i="6"/>
  <c r="CY101" i="6"/>
  <c r="CX101" i="6"/>
  <c r="CW101" i="6"/>
  <c r="CV101" i="6"/>
  <c r="CU101" i="6"/>
  <c r="CT101" i="6"/>
  <c r="CS101" i="6"/>
  <c r="CR101" i="6"/>
  <c r="CQ101" i="6"/>
  <c r="CP101" i="6"/>
  <c r="CO101" i="6"/>
  <c r="CN101" i="6"/>
  <c r="CM101" i="6"/>
  <c r="CL101" i="6"/>
  <c r="CK101" i="6"/>
  <c r="CJ101" i="6"/>
  <c r="CI101" i="6"/>
  <c r="CH101" i="6"/>
  <c r="CG101" i="6"/>
  <c r="CF101" i="6"/>
  <c r="CE101" i="6"/>
  <c r="CD101" i="6"/>
  <c r="CC101" i="6"/>
  <c r="CB101" i="6"/>
  <c r="CA101" i="6"/>
  <c r="BZ101" i="6"/>
  <c r="BY101" i="6"/>
  <c r="BX101" i="6"/>
  <c r="BW101" i="6"/>
  <c r="BV101" i="6"/>
  <c r="BU101" i="6"/>
  <c r="BT101" i="6"/>
  <c r="BS101" i="6"/>
  <c r="BR101" i="6"/>
  <c r="BQ101" i="6"/>
  <c r="BP101" i="6"/>
  <c r="BO101" i="6"/>
  <c r="BN101" i="6"/>
  <c r="BM101" i="6"/>
  <c r="BL101" i="6"/>
  <c r="BK101" i="6"/>
  <c r="BJ101" i="6"/>
  <c r="BI101" i="6"/>
  <c r="BH101" i="6"/>
  <c r="BG101" i="6"/>
  <c r="BF101" i="6"/>
  <c r="BE101" i="6"/>
  <c r="BD101" i="6"/>
  <c r="BC101" i="6"/>
  <c r="BB101" i="6"/>
  <c r="BA101" i="6"/>
  <c r="AZ101" i="6"/>
  <c r="AY101" i="6"/>
  <c r="AX101" i="6"/>
  <c r="AW101" i="6"/>
  <c r="AV101" i="6"/>
  <c r="AU101" i="6"/>
  <c r="AT101" i="6"/>
  <c r="AS101" i="6"/>
  <c r="AR101" i="6"/>
  <c r="AQ101" i="6"/>
  <c r="AP101" i="6"/>
  <c r="AO101" i="6"/>
  <c r="AN101" i="6"/>
  <c r="AM101" i="6"/>
  <c r="AL101" i="6"/>
  <c r="AK101" i="6"/>
  <c r="AJ101" i="6"/>
  <c r="AI101" i="6"/>
  <c r="AH101" i="6"/>
  <c r="AG101" i="6"/>
  <c r="AF101" i="6"/>
  <c r="AE101" i="6"/>
  <c r="AD101" i="6"/>
  <c r="AC101" i="6"/>
  <c r="AB101" i="6"/>
  <c r="AA101" i="6"/>
  <c r="Z101" i="6"/>
  <c r="Y101" i="6"/>
  <c r="X101" i="6"/>
  <c r="W101" i="6"/>
  <c r="V101" i="6"/>
  <c r="U101" i="6"/>
  <c r="T101" i="6"/>
  <c r="S101" i="6"/>
  <c r="R101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B101" i="6"/>
  <c r="A101" i="6"/>
  <c r="DB100" i="6"/>
  <c r="DA100" i="6"/>
  <c r="CZ100" i="6"/>
  <c r="CY100" i="6"/>
  <c r="CX100" i="6"/>
  <c r="CW100" i="6"/>
  <c r="CV100" i="6"/>
  <c r="CU100" i="6"/>
  <c r="CT100" i="6"/>
  <c r="CS100" i="6"/>
  <c r="CR100" i="6"/>
  <c r="CQ100" i="6"/>
  <c r="CP100" i="6"/>
  <c r="CO100" i="6"/>
  <c r="CN100" i="6"/>
  <c r="CM100" i="6"/>
  <c r="CL100" i="6"/>
  <c r="CK100" i="6"/>
  <c r="CJ100" i="6"/>
  <c r="CI100" i="6"/>
  <c r="CH100" i="6"/>
  <c r="CG100" i="6"/>
  <c r="CF100" i="6"/>
  <c r="CE100" i="6"/>
  <c r="CD100" i="6"/>
  <c r="CC100" i="6"/>
  <c r="CB100" i="6"/>
  <c r="CA100" i="6"/>
  <c r="BZ100" i="6"/>
  <c r="BY100" i="6"/>
  <c r="BX100" i="6"/>
  <c r="BW100" i="6"/>
  <c r="BV100" i="6"/>
  <c r="BU100" i="6"/>
  <c r="BT100" i="6"/>
  <c r="BS100" i="6"/>
  <c r="BR100" i="6"/>
  <c r="BQ100" i="6"/>
  <c r="BP100" i="6"/>
  <c r="BO100" i="6"/>
  <c r="BN100" i="6"/>
  <c r="BM100" i="6"/>
  <c r="BL100" i="6"/>
  <c r="BK100" i="6"/>
  <c r="BJ100" i="6"/>
  <c r="BI100" i="6"/>
  <c r="BH100" i="6"/>
  <c r="BG100" i="6"/>
  <c r="BF100" i="6"/>
  <c r="BE100" i="6"/>
  <c r="BD100" i="6"/>
  <c r="BC100" i="6"/>
  <c r="BB100" i="6"/>
  <c r="BA100" i="6"/>
  <c r="AZ100" i="6"/>
  <c r="AY100" i="6"/>
  <c r="AX100" i="6"/>
  <c r="AW100" i="6"/>
  <c r="AV100" i="6"/>
  <c r="AU100" i="6"/>
  <c r="AT100" i="6"/>
  <c r="AS100" i="6"/>
  <c r="AR100" i="6"/>
  <c r="AQ100" i="6"/>
  <c r="AP100" i="6"/>
  <c r="AO100" i="6"/>
  <c r="AN100" i="6"/>
  <c r="AM100" i="6"/>
  <c r="AL100" i="6"/>
  <c r="AK100" i="6"/>
  <c r="AJ100" i="6"/>
  <c r="AI100" i="6"/>
  <c r="AH100" i="6"/>
  <c r="AG100" i="6"/>
  <c r="AF100" i="6"/>
  <c r="AE100" i="6"/>
  <c r="AD100" i="6"/>
  <c r="AC100" i="6"/>
  <c r="AB100" i="6"/>
  <c r="AA100" i="6"/>
  <c r="Z100" i="6"/>
  <c r="Y100" i="6"/>
  <c r="X100" i="6"/>
  <c r="W100" i="6"/>
  <c r="V100" i="6"/>
  <c r="U100" i="6"/>
  <c r="T100" i="6"/>
  <c r="S100" i="6"/>
  <c r="R100" i="6"/>
  <c r="Q100" i="6"/>
  <c r="P100" i="6"/>
  <c r="O100" i="6"/>
  <c r="N100" i="6"/>
  <c r="M100" i="6"/>
  <c r="L100" i="6"/>
  <c r="K100" i="6"/>
  <c r="J100" i="6"/>
  <c r="I100" i="6"/>
  <c r="H100" i="6"/>
  <c r="G100" i="6"/>
  <c r="F100" i="6"/>
  <c r="E100" i="6"/>
  <c r="D100" i="6"/>
  <c r="C100" i="6"/>
  <c r="B100" i="6"/>
  <c r="A100" i="6"/>
  <c r="DB99" i="6"/>
  <c r="DA99" i="6"/>
  <c r="CZ99" i="6"/>
  <c r="CY99" i="6"/>
  <c r="CX99" i="6"/>
  <c r="CW99" i="6"/>
  <c r="CV99" i="6"/>
  <c r="CU99" i="6"/>
  <c r="CT99" i="6"/>
  <c r="CS99" i="6"/>
  <c r="CR99" i="6"/>
  <c r="CQ99" i="6"/>
  <c r="CP99" i="6"/>
  <c r="CO99" i="6"/>
  <c r="CN99" i="6"/>
  <c r="CM99" i="6"/>
  <c r="CL99" i="6"/>
  <c r="CK99" i="6"/>
  <c r="CJ99" i="6"/>
  <c r="CI99" i="6"/>
  <c r="CH99" i="6"/>
  <c r="CG99" i="6"/>
  <c r="CF99" i="6"/>
  <c r="CE99" i="6"/>
  <c r="CD99" i="6"/>
  <c r="CC99" i="6"/>
  <c r="CB99" i="6"/>
  <c r="CA99" i="6"/>
  <c r="BZ99" i="6"/>
  <c r="BY99" i="6"/>
  <c r="BX99" i="6"/>
  <c r="BW99" i="6"/>
  <c r="BV99" i="6"/>
  <c r="BU99" i="6"/>
  <c r="BT99" i="6"/>
  <c r="BS99" i="6"/>
  <c r="BR99" i="6"/>
  <c r="BQ99" i="6"/>
  <c r="BP99" i="6"/>
  <c r="BO99" i="6"/>
  <c r="BN99" i="6"/>
  <c r="BM99" i="6"/>
  <c r="BL99" i="6"/>
  <c r="BK99" i="6"/>
  <c r="BJ99" i="6"/>
  <c r="BI99" i="6"/>
  <c r="BH99" i="6"/>
  <c r="BG99" i="6"/>
  <c r="BF99" i="6"/>
  <c r="BE99" i="6"/>
  <c r="BD99" i="6"/>
  <c r="BC99" i="6"/>
  <c r="BB99" i="6"/>
  <c r="BA99" i="6"/>
  <c r="AZ99" i="6"/>
  <c r="AY99" i="6"/>
  <c r="AX99" i="6"/>
  <c r="AW99" i="6"/>
  <c r="AV99" i="6"/>
  <c r="AU99" i="6"/>
  <c r="AT99" i="6"/>
  <c r="AS99" i="6"/>
  <c r="AR99" i="6"/>
  <c r="AQ99" i="6"/>
  <c r="AP99" i="6"/>
  <c r="AO99" i="6"/>
  <c r="AN99" i="6"/>
  <c r="AM99" i="6"/>
  <c r="AL99" i="6"/>
  <c r="AK99" i="6"/>
  <c r="AJ99" i="6"/>
  <c r="AI99" i="6"/>
  <c r="AH99" i="6"/>
  <c r="AG99" i="6"/>
  <c r="AF99" i="6"/>
  <c r="AE99" i="6"/>
  <c r="AD99" i="6"/>
  <c r="AC99" i="6"/>
  <c r="AB99" i="6"/>
  <c r="AA99" i="6"/>
  <c r="Z99" i="6"/>
  <c r="Y99" i="6"/>
  <c r="X99" i="6"/>
  <c r="W99" i="6"/>
  <c r="V99" i="6"/>
  <c r="U99" i="6"/>
  <c r="T99" i="6"/>
  <c r="S99" i="6"/>
  <c r="R99" i="6"/>
  <c r="Q99" i="6"/>
  <c r="P99" i="6"/>
  <c r="O99" i="6"/>
  <c r="N99" i="6"/>
  <c r="M99" i="6"/>
  <c r="L99" i="6"/>
  <c r="K99" i="6"/>
  <c r="J99" i="6"/>
  <c r="I99" i="6"/>
  <c r="H99" i="6"/>
  <c r="G99" i="6"/>
  <c r="F99" i="6"/>
  <c r="E99" i="6"/>
  <c r="D99" i="6"/>
  <c r="C99" i="6"/>
  <c r="B99" i="6"/>
  <c r="A99" i="6"/>
  <c r="DB98" i="6"/>
  <c r="DA98" i="6"/>
  <c r="CZ98" i="6"/>
  <c r="CY98" i="6"/>
  <c r="CX98" i="6"/>
  <c r="CW98" i="6"/>
  <c r="CV98" i="6"/>
  <c r="CU98" i="6"/>
  <c r="CT98" i="6"/>
  <c r="CS98" i="6"/>
  <c r="CR98" i="6"/>
  <c r="CQ98" i="6"/>
  <c r="CP98" i="6"/>
  <c r="CO98" i="6"/>
  <c r="CN98" i="6"/>
  <c r="CM98" i="6"/>
  <c r="CL98" i="6"/>
  <c r="CK98" i="6"/>
  <c r="CJ98" i="6"/>
  <c r="CI98" i="6"/>
  <c r="CH98" i="6"/>
  <c r="CG98" i="6"/>
  <c r="CF98" i="6"/>
  <c r="CE98" i="6"/>
  <c r="CD98" i="6"/>
  <c r="CC98" i="6"/>
  <c r="CB98" i="6"/>
  <c r="CA98" i="6"/>
  <c r="BZ98" i="6"/>
  <c r="BY98" i="6"/>
  <c r="BX98" i="6"/>
  <c r="BW98" i="6"/>
  <c r="BV98" i="6"/>
  <c r="BU98" i="6"/>
  <c r="BT98" i="6"/>
  <c r="BS98" i="6"/>
  <c r="BR98" i="6"/>
  <c r="BQ98" i="6"/>
  <c r="BP98" i="6"/>
  <c r="BO98" i="6"/>
  <c r="BN98" i="6"/>
  <c r="BM98" i="6"/>
  <c r="BL98" i="6"/>
  <c r="BK98" i="6"/>
  <c r="BJ98" i="6"/>
  <c r="BI98" i="6"/>
  <c r="BH98" i="6"/>
  <c r="BG98" i="6"/>
  <c r="BF98" i="6"/>
  <c r="BE98" i="6"/>
  <c r="BD98" i="6"/>
  <c r="BC98" i="6"/>
  <c r="BB98" i="6"/>
  <c r="BA98" i="6"/>
  <c r="AZ98" i="6"/>
  <c r="AY98" i="6"/>
  <c r="AX98" i="6"/>
  <c r="AW98" i="6"/>
  <c r="AV98" i="6"/>
  <c r="AU98" i="6"/>
  <c r="AT98" i="6"/>
  <c r="AS98" i="6"/>
  <c r="AR98" i="6"/>
  <c r="AQ98" i="6"/>
  <c r="AP98" i="6"/>
  <c r="AO98" i="6"/>
  <c r="AN98" i="6"/>
  <c r="AM98" i="6"/>
  <c r="AL98" i="6"/>
  <c r="AK98" i="6"/>
  <c r="AJ98" i="6"/>
  <c r="AI98" i="6"/>
  <c r="AH98" i="6"/>
  <c r="AG98" i="6"/>
  <c r="AF98" i="6"/>
  <c r="AE98" i="6"/>
  <c r="AD98" i="6"/>
  <c r="AC98" i="6"/>
  <c r="AB98" i="6"/>
  <c r="AA98" i="6"/>
  <c r="Z98" i="6"/>
  <c r="Y98" i="6"/>
  <c r="X98" i="6"/>
  <c r="W98" i="6"/>
  <c r="V98" i="6"/>
  <c r="U98" i="6"/>
  <c r="T98" i="6"/>
  <c r="S98" i="6"/>
  <c r="R98" i="6"/>
  <c r="Q98" i="6"/>
  <c r="P98" i="6"/>
  <c r="O98" i="6"/>
  <c r="N98" i="6"/>
  <c r="M98" i="6"/>
  <c r="L98" i="6"/>
  <c r="K98" i="6"/>
  <c r="J98" i="6"/>
  <c r="I98" i="6"/>
  <c r="H98" i="6"/>
  <c r="G98" i="6"/>
  <c r="F98" i="6"/>
  <c r="E98" i="6"/>
  <c r="D98" i="6"/>
  <c r="C98" i="6"/>
  <c r="B98" i="6"/>
  <c r="A98" i="6"/>
  <c r="DB97" i="6"/>
  <c r="DA97" i="6"/>
  <c r="CZ97" i="6"/>
  <c r="CY97" i="6"/>
  <c r="CX97" i="6"/>
  <c r="CW97" i="6"/>
  <c r="CV97" i="6"/>
  <c r="CU97" i="6"/>
  <c r="CT97" i="6"/>
  <c r="CS97" i="6"/>
  <c r="CR97" i="6"/>
  <c r="CQ97" i="6"/>
  <c r="CP97" i="6"/>
  <c r="CO97" i="6"/>
  <c r="CN97" i="6"/>
  <c r="CM97" i="6"/>
  <c r="CL97" i="6"/>
  <c r="CK97" i="6"/>
  <c r="CJ97" i="6"/>
  <c r="CI97" i="6"/>
  <c r="CH97" i="6"/>
  <c r="CG97" i="6"/>
  <c r="CF97" i="6"/>
  <c r="CE97" i="6"/>
  <c r="CD97" i="6"/>
  <c r="CC97" i="6"/>
  <c r="CB97" i="6"/>
  <c r="CA97" i="6"/>
  <c r="BZ97" i="6"/>
  <c r="BY97" i="6"/>
  <c r="BX97" i="6"/>
  <c r="BW97" i="6"/>
  <c r="BV97" i="6"/>
  <c r="BU97" i="6"/>
  <c r="BT97" i="6"/>
  <c r="BS97" i="6"/>
  <c r="BR97" i="6"/>
  <c r="BQ97" i="6"/>
  <c r="BP97" i="6"/>
  <c r="BO97" i="6"/>
  <c r="BN97" i="6"/>
  <c r="BM97" i="6"/>
  <c r="BL97" i="6"/>
  <c r="BK97" i="6"/>
  <c r="BJ97" i="6"/>
  <c r="BI97" i="6"/>
  <c r="BH97" i="6"/>
  <c r="BG97" i="6"/>
  <c r="BF97" i="6"/>
  <c r="BE97" i="6"/>
  <c r="BD97" i="6"/>
  <c r="BC97" i="6"/>
  <c r="BB97" i="6"/>
  <c r="BA97" i="6"/>
  <c r="AZ97" i="6"/>
  <c r="AY97" i="6"/>
  <c r="AX97" i="6"/>
  <c r="AW97" i="6"/>
  <c r="AV97" i="6"/>
  <c r="AU97" i="6"/>
  <c r="AT97" i="6"/>
  <c r="AS97" i="6"/>
  <c r="AR97" i="6"/>
  <c r="AQ97" i="6"/>
  <c r="AP97" i="6"/>
  <c r="AO97" i="6"/>
  <c r="AN97" i="6"/>
  <c r="AM97" i="6"/>
  <c r="AL97" i="6"/>
  <c r="AK97" i="6"/>
  <c r="AJ97" i="6"/>
  <c r="AI97" i="6"/>
  <c r="AH97" i="6"/>
  <c r="AG97" i="6"/>
  <c r="AF97" i="6"/>
  <c r="AE97" i="6"/>
  <c r="AD97" i="6"/>
  <c r="AC97" i="6"/>
  <c r="AB97" i="6"/>
  <c r="AA97" i="6"/>
  <c r="Z97" i="6"/>
  <c r="Y97" i="6"/>
  <c r="X97" i="6"/>
  <c r="W97" i="6"/>
  <c r="V97" i="6"/>
  <c r="U97" i="6"/>
  <c r="T97" i="6"/>
  <c r="S97" i="6"/>
  <c r="R97" i="6"/>
  <c r="Q97" i="6"/>
  <c r="P97" i="6"/>
  <c r="O97" i="6"/>
  <c r="N97" i="6"/>
  <c r="M97" i="6"/>
  <c r="L97" i="6"/>
  <c r="K97" i="6"/>
  <c r="J97" i="6"/>
  <c r="I97" i="6"/>
  <c r="H97" i="6"/>
  <c r="G97" i="6"/>
  <c r="F97" i="6"/>
  <c r="E97" i="6"/>
  <c r="D97" i="6"/>
  <c r="C97" i="6"/>
  <c r="B97" i="6"/>
  <c r="A97" i="6"/>
  <c r="DB96" i="6"/>
  <c r="DA96" i="6"/>
  <c r="CZ96" i="6"/>
  <c r="CY96" i="6"/>
  <c r="CX96" i="6"/>
  <c r="CW96" i="6"/>
  <c r="CV96" i="6"/>
  <c r="CU96" i="6"/>
  <c r="CT96" i="6"/>
  <c r="CS96" i="6"/>
  <c r="CR96" i="6"/>
  <c r="CQ96" i="6"/>
  <c r="CP96" i="6"/>
  <c r="CO96" i="6"/>
  <c r="CN96" i="6"/>
  <c r="CM96" i="6"/>
  <c r="CL96" i="6"/>
  <c r="CK96" i="6"/>
  <c r="CJ96" i="6"/>
  <c r="CI96" i="6"/>
  <c r="CH96" i="6"/>
  <c r="CG96" i="6"/>
  <c r="CF96" i="6"/>
  <c r="CE96" i="6"/>
  <c r="CD96" i="6"/>
  <c r="CC96" i="6"/>
  <c r="CB96" i="6"/>
  <c r="CA96" i="6"/>
  <c r="BZ96" i="6"/>
  <c r="BY96" i="6"/>
  <c r="BX96" i="6"/>
  <c r="BW96" i="6"/>
  <c r="BV96" i="6"/>
  <c r="BU96" i="6"/>
  <c r="BT96" i="6"/>
  <c r="BS96" i="6"/>
  <c r="BR96" i="6"/>
  <c r="BQ96" i="6"/>
  <c r="BP96" i="6"/>
  <c r="BO96" i="6"/>
  <c r="BN96" i="6"/>
  <c r="BM96" i="6"/>
  <c r="BL96" i="6"/>
  <c r="BK96" i="6"/>
  <c r="BJ96" i="6"/>
  <c r="BI96" i="6"/>
  <c r="BH96" i="6"/>
  <c r="BG96" i="6"/>
  <c r="BF96" i="6"/>
  <c r="BE96" i="6"/>
  <c r="BD96" i="6"/>
  <c r="BC96" i="6"/>
  <c r="BB96" i="6"/>
  <c r="BA96" i="6"/>
  <c r="AZ96" i="6"/>
  <c r="AY96" i="6"/>
  <c r="AX96" i="6"/>
  <c r="AW96" i="6"/>
  <c r="AV96" i="6"/>
  <c r="AU96" i="6"/>
  <c r="AT96" i="6"/>
  <c r="AS96" i="6"/>
  <c r="AR96" i="6"/>
  <c r="AQ96" i="6"/>
  <c r="AP96" i="6"/>
  <c r="AO96" i="6"/>
  <c r="AN96" i="6"/>
  <c r="AM96" i="6"/>
  <c r="AL96" i="6"/>
  <c r="AK96" i="6"/>
  <c r="AJ96" i="6"/>
  <c r="AI96" i="6"/>
  <c r="AH96" i="6"/>
  <c r="AG96" i="6"/>
  <c r="AF96" i="6"/>
  <c r="AE96" i="6"/>
  <c r="AD96" i="6"/>
  <c r="AC96" i="6"/>
  <c r="AB96" i="6"/>
  <c r="AA96" i="6"/>
  <c r="Z96" i="6"/>
  <c r="Y96" i="6"/>
  <c r="X96" i="6"/>
  <c r="W96" i="6"/>
  <c r="V96" i="6"/>
  <c r="U96" i="6"/>
  <c r="T96" i="6"/>
  <c r="S96" i="6"/>
  <c r="R96" i="6"/>
  <c r="Q96" i="6"/>
  <c r="P96" i="6"/>
  <c r="O96" i="6"/>
  <c r="N96" i="6"/>
  <c r="M96" i="6"/>
  <c r="L96" i="6"/>
  <c r="K96" i="6"/>
  <c r="J96" i="6"/>
  <c r="I96" i="6"/>
  <c r="H96" i="6"/>
  <c r="G96" i="6"/>
  <c r="F96" i="6"/>
  <c r="E96" i="6"/>
  <c r="D96" i="6"/>
  <c r="C96" i="6"/>
  <c r="B96" i="6"/>
  <c r="A96" i="6"/>
  <c r="DB95" i="6"/>
  <c r="DA95" i="6"/>
  <c r="CZ95" i="6"/>
  <c r="CY95" i="6"/>
  <c r="CX95" i="6"/>
  <c r="CW95" i="6"/>
  <c r="CV95" i="6"/>
  <c r="CU95" i="6"/>
  <c r="CT95" i="6"/>
  <c r="CS95" i="6"/>
  <c r="CR95" i="6"/>
  <c r="CQ95" i="6"/>
  <c r="CP95" i="6"/>
  <c r="CO95" i="6"/>
  <c r="CN95" i="6"/>
  <c r="CM95" i="6"/>
  <c r="CL95" i="6"/>
  <c r="CK95" i="6"/>
  <c r="CJ95" i="6"/>
  <c r="CI95" i="6"/>
  <c r="CH95" i="6"/>
  <c r="CG95" i="6"/>
  <c r="CF95" i="6"/>
  <c r="CE95" i="6"/>
  <c r="CD95" i="6"/>
  <c r="CC95" i="6"/>
  <c r="CB95" i="6"/>
  <c r="CA95" i="6"/>
  <c r="BZ95" i="6"/>
  <c r="BY95" i="6"/>
  <c r="BX95" i="6"/>
  <c r="BW95" i="6"/>
  <c r="BV95" i="6"/>
  <c r="BU95" i="6"/>
  <c r="BT95" i="6"/>
  <c r="BS95" i="6"/>
  <c r="BR95" i="6"/>
  <c r="BQ95" i="6"/>
  <c r="BP95" i="6"/>
  <c r="BO95" i="6"/>
  <c r="BN95" i="6"/>
  <c r="BM95" i="6"/>
  <c r="BL95" i="6"/>
  <c r="BK95" i="6"/>
  <c r="BJ95" i="6"/>
  <c r="BI95" i="6"/>
  <c r="BH95" i="6"/>
  <c r="BG95" i="6"/>
  <c r="BF95" i="6"/>
  <c r="BE95" i="6"/>
  <c r="BD95" i="6"/>
  <c r="BC95" i="6"/>
  <c r="BB95" i="6"/>
  <c r="BA95" i="6"/>
  <c r="AZ95" i="6"/>
  <c r="AY95" i="6"/>
  <c r="AX95" i="6"/>
  <c r="AW95" i="6"/>
  <c r="AV95" i="6"/>
  <c r="AU95" i="6"/>
  <c r="AT95" i="6"/>
  <c r="AS95" i="6"/>
  <c r="AR95" i="6"/>
  <c r="AQ95" i="6"/>
  <c r="AP95" i="6"/>
  <c r="AO95" i="6"/>
  <c r="AN95" i="6"/>
  <c r="AM95" i="6"/>
  <c r="AL95" i="6"/>
  <c r="AK95" i="6"/>
  <c r="AJ95" i="6"/>
  <c r="AI95" i="6"/>
  <c r="AH95" i="6"/>
  <c r="AG95" i="6"/>
  <c r="AF95" i="6"/>
  <c r="AE95" i="6"/>
  <c r="AD95" i="6"/>
  <c r="AC95" i="6"/>
  <c r="AB95" i="6"/>
  <c r="AA95" i="6"/>
  <c r="Z95" i="6"/>
  <c r="Y95" i="6"/>
  <c r="X9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B95" i="6"/>
  <c r="A95" i="6"/>
  <c r="DB94" i="6"/>
  <c r="DA94" i="6"/>
  <c r="CZ94" i="6"/>
  <c r="CY94" i="6"/>
  <c r="CX94" i="6"/>
  <c r="CW94" i="6"/>
  <c r="CV94" i="6"/>
  <c r="CU94" i="6"/>
  <c r="CT94" i="6"/>
  <c r="CS94" i="6"/>
  <c r="CR94" i="6"/>
  <c r="CQ94" i="6"/>
  <c r="CP94" i="6"/>
  <c r="CO94" i="6"/>
  <c r="CN94" i="6"/>
  <c r="CM94" i="6"/>
  <c r="CL94" i="6"/>
  <c r="CK94" i="6"/>
  <c r="CJ94" i="6"/>
  <c r="CI94" i="6"/>
  <c r="CH94" i="6"/>
  <c r="CG94" i="6"/>
  <c r="CF94" i="6"/>
  <c r="CE94" i="6"/>
  <c r="CD94" i="6"/>
  <c r="CC94" i="6"/>
  <c r="CB94" i="6"/>
  <c r="CA94" i="6"/>
  <c r="BZ94" i="6"/>
  <c r="BY94" i="6"/>
  <c r="BX94" i="6"/>
  <c r="BW94" i="6"/>
  <c r="BV94" i="6"/>
  <c r="BU94" i="6"/>
  <c r="BT94" i="6"/>
  <c r="BS94" i="6"/>
  <c r="BR94" i="6"/>
  <c r="BQ94" i="6"/>
  <c r="BP94" i="6"/>
  <c r="BO94" i="6"/>
  <c r="BN94" i="6"/>
  <c r="BM94" i="6"/>
  <c r="BL94" i="6"/>
  <c r="BK94" i="6"/>
  <c r="BJ94" i="6"/>
  <c r="BI94" i="6"/>
  <c r="BH94" i="6"/>
  <c r="BG94" i="6"/>
  <c r="BF94" i="6"/>
  <c r="BE94" i="6"/>
  <c r="BD94" i="6"/>
  <c r="BC94" i="6"/>
  <c r="BB94" i="6"/>
  <c r="BA94" i="6"/>
  <c r="AZ94" i="6"/>
  <c r="AY94" i="6"/>
  <c r="AX94" i="6"/>
  <c r="AW94" i="6"/>
  <c r="AV94" i="6"/>
  <c r="AU94" i="6"/>
  <c r="AT94" i="6"/>
  <c r="AS94" i="6"/>
  <c r="AR94" i="6"/>
  <c r="AQ94" i="6"/>
  <c r="AP94" i="6"/>
  <c r="AO94" i="6"/>
  <c r="AN94" i="6"/>
  <c r="AM94" i="6"/>
  <c r="AL94" i="6"/>
  <c r="AK94" i="6"/>
  <c r="AJ94" i="6"/>
  <c r="AI94" i="6"/>
  <c r="AH94" i="6"/>
  <c r="AG94" i="6"/>
  <c r="AF94" i="6"/>
  <c r="AE94" i="6"/>
  <c r="AD94" i="6"/>
  <c r="AC94" i="6"/>
  <c r="AB94" i="6"/>
  <c r="AA94" i="6"/>
  <c r="Z94" i="6"/>
  <c r="Y94" i="6"/>
  <c r="X94" i="6"/>
  <c r="W94" i="6"/>
  <c r="V94" i="6"/>
  <c r="U94" i="6"/>
  <c r="T94" i="6"/>
  <c r="S94" i="6"/>
  <c r="R94" i="6"/>
  <c r="Q94" i="6"/>
  <c r="P94" i="6"/>
  <c r="O94" i="6"/>
  <c r="N94" i="6"/>
  <c r="M94" i="6"/>
  <c r="L94" i="6"/>
  <c r="K94" i="6"/>
  <c r="J94" i="6"/>
  <c r="I94" i="6"/>
  <c r="H94" i="6"/>
  <c r="G94" i="6"/>
  <c r="F94" i="6"/>
  <c r="E94" i="6"/>
  <c r="D94" i="6"/>
  <c r="C94" i="6"/>
  <c r="B94" i="6"/>
  <c r="A94" i="6"/>
  <c r="DB93" i="6"/>
  <c r="DA93" i="6"/>
  <c r="CZ93" i="6"/>
  <c r="CY93" i="6"/>
  <c r="CX93" i="6"/>
  <c r="CW93" i="6"/>
  <c r="CV93" i="6"/>
  <c r="CU93" i="6"/>
  <c r="CT93" i="6"/>
  <c r="CS93" i="6"/>
  <c r="CR93" i="6"/>
  <c r="CQ93" i="6"/>
  <c r="CP93" i="6"/>
  <c r="CO93" i="6"/>
  <c r="CN93" i="6"/>
  <c r="CM93" i="6"/>
  <c r="CL93" i="6"/>
  <c r="CK93" i="6"/>
  <c r="CJ93" i="6"/>
  <c r="CI93" i="6"/>
  <c r="CH93" i="6"/>
  <c r="CG93" i="6"/>
  <c r="CF93" i="6"/>
  <c r="CE93" i="6"/>
  <c r="CD93" i="6"/>
  <c r="CC93" i="6"/>
  <c r="CB93" i="6"/>
  <c r="CA93" i="6"/>
  <c r="BZ93" i="6"/>
  <c r="BY93" i="6"/>
  <c r="BX93" i="6"/>
  <c r="BW93" i="6"/>
  <c r="BV93" i="6"/>
  <c r="BU93" i="6"/>
  <c r="BT93" i="6"/>
  <c r="BS93" i="6"/>
  <c r="BR93" i="6"/>
  <c r="BQ93" i="6"/>
  <c r="BP93" i="6"/>
  <c r="BO93" i="6"/>
  <c r="BN93" i="6"/>
  <c r="BM93" i="6"/>
  <c r="BL93" i="6"/>
  <c r="BK93" i="6"/>
  <c r="BJ93" i="6"/>
  <c r="BI93" i="6"/>
  <c r="BH93" i="6"/>
  <c r="BG93" i="6"/>
  <c r="BF93" i="6"/>
  <c r="BE93" i="6"/>
  <c r="BD93" i="6"/>
  <c r="BC93" i="6"/>
  <c r="BB93" i="6"/>
  <c r="BA93" i="6"/>
  <c r="AZ93" i="6"/>
  <c r="AY93" i="6"/>
  <c r="AX93" i="6"/>
  <c r="AW93" i="6"/>
  <c r="AV93" i="6"/>
  <c r="AU93" i="6"/>
  <c r="AT93" i="6"/>
  <c r="AS93" i="6"/>
  <c r="AR93" i="6"/>
  <c r="AQ93" i="6"/>
  <c r="AP93" i="6"/>
  <c r="AO93" i="6"/>
  <c r="AN93" i="6"/>
  <c r="AM93" i="6"/>
  <c r="AL93" i="6"/>
  <c r="AK93" i="6"/>
  <c r="AJ93" i="6"/>
  <c r="AI93" i="6"/>
  <c r="AH93" i="6"/>
  <c r="AG93" i="6"/>
  <c r="AF93" i="6"/>
  <c r="AE93" i="6"/>
  <c r="AD93" i="6"/>
  <c r="AC93" i="6"/>
  <c r="AB93" i="6"/>
  <c r="AA93" i="6"/>
  <c r="Z93" i="6"/>
  <c r="Y93" i="6"/>
  <c r="X93" i="6"/>
  <c r="W93" i="6"/>
  <c r="V93" i="6"/>
  <c r="U93" i="6"/>
  <c r="T93" i="6"/>
  <c r="S93" i="6"/>
  <c r="R93" i="6"/>
  <c r="Q93" i="6"/>
  <c r="P93" i="6"/>
  <c r="O93" i="6"/>
  <c r="N93" i="6"/>
  <c r="M93" i="6"/>
  <c r="L93" i="6"/>
  <c r="K93" i="6"/>
  <c r="J93" i="6"/>
  <c r="I93" i="6"/>
  <c r="H93" i="6"/>
  <c r="G93" i="6"/>
  <c r="F93" i="6"/>
  <c r="E93" i="6"/>
  <c r="D93" i="6"/>
  <c r="C93" i="6"/>
  <c r="B93" i="6"/>
  <c r="A93" i="6"/>
  <c r="DB92" i="6"/>
  <c r="DA92" i="6"/>
  <c r="CZ92" i="6"/>
  <c r="CY92" i="6"/>
  <c r="CX92" i="6"/>
  <c r="CW92" i="6"/>
  <c r="CV92" i="6"/>
  <c r="CU92" i="6"/>
  <c r="CT92" i="6"/>
  <c r="CS92" i="6"/>
  <c r="CR92" i="6"/>
  <c r="CQ92" i="6"/>
  <c r="CP92" i="6"/>
  <c r="CO92" i="6"/>
  <c r="CN92" i="6"/>
  <c r="CM92" i="6"/>
  <c r="CL92" i="6"/>
  <c r="CK92" i="6"/>
  <c r="CJ92" i="6"/>
  <c r="CI92" i="6"/>
  <c r="CH92" i="6"/>
  <c r="CG92" i="6"/>
  <c r="CF92" i="6"/>
  <c r="CE92" i="6"/>
  <c r="CD92" i="6"/>
  <c r="CC92" i="6"/>
  <c r="CB92" i="6"/>
  <c r="CA92" i="6"/>
  <c r="BZ92" i="6"/>
  <c r="BY92" i="6"/>
  <c r="BX92" i="6"/>
  <c r="BW92" i="6"/>
  <c r="BV92" i="6"/>
  <c r="BU92" i="6"/>
  <c r="BT92" i="6"/>
  <c r="BS92" i="6"/>
  <c r="BR92" i="6"/>
  <c r="BQ92" i="6"/>
  <c r="BP92" i="6"/>
  <c r="BO92" i="6"/>
  <c r="BN92" i="6"/>
  <c r="BM92" i="6"/>
  <c r="BL92" i="6"/>
  <c r="BK92" i="6"/>
  <c r="BJ92" i="6"/>
  <c r="BI92" i="6"/>
  <c r="BH92" i="6"/>
  <c r="BG92" i="6"/>
  <c r="BF92" i="6"/>
  <c r="BE92" i="6"/>
  <c r="BD92" i="6"/>
  <c r="BC92" i="6"/>
  <c r="BB92" i="6"/>
  <c r="BA92" i="6"/>
  <c r="AZ92" i="6"/>
  <c r="AY92" i="6"/>
  <c r="AX92" i="6"/>
  <c r="AW92" i="6"/>
  <c r="AV92" i="6"/>
  <c r="AU92" i="6"/>
  <c r="AT92" i="6"/>
  <c r="AS92" i="6"/>
  <c r="AR92" i="6"/>
  <c r="AQ92" i="6"/>
  <c r="AP92" i="6"/>
  <c r="AO92" i="6"/>
  <c r="AN92" i="6"/>
  <c r="AM92" i="6"/>
  <c r="AL92" i="6"/>
  <c r="AK92" i="6"/>
  <c r="AJ92" i="6"/>
  <c r="AI92" i="6"/>
  <c r="AH92" i="6"/>
  <c r="AG92" i="6"/>
  <c r="AF92" i="6"/>
  <c r="AE92" i="6"/>
  <c r="AD92" i="6"/>
  <c r="AC92" i="6"/>
  <c r="AB92" i="6"/>
  <c r="AA92" i="6"/>
  <c r="Z92" i="6"/>
  <c r="Y92" i="6"/>
  <c r="X92" i="6"/>
  <c r="W92" i="6"/>
  <c r="V92" i="6"/>
  <c r="U92" i="6"/>
  <c r="T92" i="6"/>
  <c r="S92" i="6"/>
  <c r="R92" i="6"/>
  <c r="Q92" i="6"/>
  <c r="P92" i="6"/>
  <c r="O92" i="6"/>
  <c r="N92" i="6"/>
  <c r="M92" i="6"/>
  <c r="L92" i="6"/>
  <c r="K92" i="6"/>
  <c r="J92" i="6"/>
  <c r="I92" i="6"/>
  <c r="H92" i="6"/>
  <c r="G92" i="6"/>
  <c r="F92" i="6"/>
  <c r="E92" i="6"/>
  <c r="D92" i="6"/>
  <c r="C92" i="6"/>
  <c r="B92" i="6"/>
  <c r="A92" i="6"/>
  <c r="DB91" i="6"/>
  <c r="DA91" i="6"/>
  <c r="CZ91" i="6"/>
  <c r="CY91" i="6"/>
  <c r="CX91" i="6"/>
  <c r="CW91" i="6"/>
  <c r="CV91" i="6"/>
  <c r="CU91" i="6"/>
  <c r="CT91" i="6"/>
  <c r="CS91" i="6"/>
  <c r="CR91" i="6"/>
  <c r="CQ91" i="6"/>
  <c r="CP91" i="6"/>
  <c r="CO91" i="6"/>
  <c r="CN91" i="6"/>
  <c r="CM91" i="6"/>
  <c r="CL91" i="6"/>
  <c r="CK91" i="6"/>
  <c r="CJ91" i="6"/>
  <c r="CI91" i="6"/>
  <c r="CH91" i="6"/>
  <c r="CG91" i="6"/>
  <c r="CF91" i="6"/>
  <c r="CE91" i="6"/>
  <c r="CD91" i="6"/>
  <c r="CC91" i="6"/>
  <c r="CB91" i="6"/>
  <c r="CA91" i="6"/>
  <c r="BZ91" i="6"/>
  <c r="BY91" i="6"/>
  <c r="BX91" i="6"/>
  <c r="BW91" i="6"/>
  <c r="BV91" i="6"/>
  <c r="BU91" i="6"/>
  <c r="BT91" i="6"/>
  <c r="BS91" i="6"/>
  <c r="BR91" i="6"/>
  <c r="BQ91" i="6"/>
  <c r="BP91" i="6"/>
  <c r="BO91" i="6"/>
  <c r="BN91" i="6"/>
  <c r="BM91" i="6"/>
  <c r="BL91" i="6"/>
  <c r="BK91" i="6"/>
  <c r="BJ91" i="6"/>
  <c r="BI91" i="6"/>
  <c r="BH91" i="6"/>
  <c r="BG91" i="6"/>
  <c r="BF91" i="6"/>
  <c r="BE91" i="6"/>
  <c r="BD91" i="6"/>
  <c r="BC91" i="6"/>
  <c r="BB91" i="6"/>
  <c r="BA91" i="6"/>
  <c r="AZ91" i="6"/>
  <c r="AY91" i="6"/>
  <c r="AX91" i="6"/>
  <c r="AW91" i="6"/>
  <c r="AV91" i="6"/>
  <c r="AU91" i="6"/>
  <c r="AT91" i="6"/>
  <c r="AS91" i="6"/>
  <c r="AR91" i="6"/>
  <c r="AQ91" i="6"/>
  <c r="AP91" i="6"/>
  <c r="AO91" i="6"/>
  <c r="AN91" i="6"/>
  <c r="AM91" i="6"/>
  <c r="AL91" i="6"/>
  <c r="AK91" i="6"/>
  <c r="AJ91" i="6"/>
  <c r="AI91" i="6"/>
  <c r="AH91" i="6"/>
  <c r="AG91" i="6"/>
  <c r="AF91" i="6"/>
  <c r="AE91" i="6"/>
  <c r="AD91" i="6"/>
  <c r="AC91" i="6"/>
  <c r="AB91" i="6"/>
  <c r="AA91" i="6"/>
  <c r="Z91" i="6"/>
  <c r="Y91" i="6"/>
  <c r="X91" i="6"/>
  <c r="W91" i="6"/>
  <c r="V91" i="6"/>
  <c r="U91" i="6"/>
  <c r="T91" i="6"/>
  <c r="S91" i="6"/>
  <c r="R91" i="6"/>
  <c r="Q91" i="6"/>
  <c r="P91" i="6"/>
  <c r="O91" i="6"/>
  <c r="N91" i="6"/>
  <c r="M91" i="6"/>
  <c r="L91" i="6"/>
  <c r="K91" i="6"/>
  <c r="J91" i="6"/>
  <c r="I91" i="6"/>
  <c r="H91" i="6"/>
  <c r="G91" i="6"/>
  <c r="F91" i="6"/>
  <c r="E91" i="6"/>
  <c r="D91" i="6"/>
  <c r="C91" i="6"/>
  <c r="B91" i="6"/>
  <c r="A91" i="6"/>
  <c r="DB90" i="6"/>
  <c r="DA90" i="6"/>
  <c r="CZ90" i="6"/>
  <c r="CY90" i="6"/>
  <c r="CX90" i="6"/>
  <c r="CW90" i="6"/>
  <c r="CV90" i="6"/>
  <c r="CU90" i="6"/>
  <c r="CT90" i="6"/>
  <c r="CS90" i="6"/>
  <c r="CR90" i="6"/>
  <c r="CQ90" i="6"/>
  <c r="CP90" i="6"/>
  <c r="CO90" i="6"/>
  <c r="CN90" i="6"/>
  <c r="CM90" i="6"/>
  <c r="CL90" i="6"/>
  <c r="CK90" i="6"/>
  <c r="CJ90" i="6"/>
  <c r="CI90" i="6"/>
  <c r="CH90" i="6"/>
  <c r="CG90" i="6"/>
  <c r="CF90" i="6"/>
  <c r="CE90" i="6"/>
  <c r="CD90" i="6"/>
  <c r="CC90" i="6"/>
  <c r="CB90" i="6"/>
  <c r="CA90" i="6"/>
  <c r="BZ90" i="6"/>
  <c r="BY90" i="6"/>
  <c r="BX90" i="6"/>
  <c r="BW90" i="6"/>
  <c r="BV90" i="6"/>
  <c r="BU90" i="6"/>
  <c r="BT90" i="6"/>
  <c r="BS90" i="6"/>
  <c r="BR90" i="6"/>
  <c r="BQ90" i="6"/>
  <c r="BP90" i="6"/>
  <c r="BO90" i="6"/>
  <c r="BN90" i="6"/>
  <c r="BM90" i="6"/>
  <c r="BL90" i="6"/>
  <c r="BK90" i="6"/>
  <c r="BJ90" i="6"/>
  <c r="BI90" i="6"/>
  <c r="BH90" i="6"/>
  <c r="BG90" i="6"/>
  <c r="BF90" i="6"/>
  <c r="BE90" i="6"/>
  <c r="BD90" i="6"/>
  <c r="BC90" i="6"/>
  <c r="BB90" i="6"/>
  <c r="BA90" i="6"/>
  <c r="AZ90" i="6"/>
  <c r="AY90" i="6"/>
  <c r="AX90" i="6"/>
  <c r="AW90" i="6"/>
  <c r="AV90" i="6"/>
  <c r="AU90" i="6"/>
  <c r="AT90" i="6"/>
  <c r="AS90" i="6"/>
  <c r="AR90" i="6"/>
  <c r="AQ90" i="6"/>
  <c r="AP90" i="6"/>
  <c r="AO90" i="6"/>
  <c r="AN90" i="6"/>
  <c r="AM90" i="6"/>
  <c r="AL90" i="6"/>
  <c r="AK90" i="6"/>
  <c r="AJ90" i="6"/>
  <c r="AI90" i="6"/>
  <c r="AH90" i="6"/>
  <c r="AG90" i="6"/>
  <c r="AF90" i="6"/>
  <c r="AE90" i="6"/>
  <c r="AD90" i="6"/>
  <c r="AC90" i="6"/>
  <c r="AB90" i="6"/>
  <c r="AA90" i="6"/>
  <c r="Z90" i="6"/>
  <c r="Y90" i="6"/>
  <c r="X90" i="6"/>
  <c r="W90" i="6"/>
  <c r="V90" i="6"/>
  <c r="U90" i="6"/>
  <c r="T90" i="6"/>
  <c r="S90" i="6"/>
  <c r="R90" i="6"/>
  <c r="Q90" i="6"/>
  <c r="P90" i="6"/>
  <c r="O90" i="6"/>
  <c r="N90" i="6"/>
  <c r="M90" i="6"/>
  <c r="L90" i="6"/>
  <c r="K90" i="6"/>
  <c r="J90" i="6"/>
  <c r="I90" i="6"/>
  <c r="H90" i="6"/>
  <c r="G90" i="6"/>
  <c r="F90" i="6"/>
  <c r="E90" i="6"/>
  <c r="D90" i="6"/>
  <c r="C90" i="6"/>
  <c r="B90" i="6"/>
  <c r="A90" i="6"/>
  <c r="DB89" i="6"/>
  <c r="DA89" i="6"/>
  <c r="CZ89" i="6"/>
  <c r="CY89" i="6"/>
  <c r="CX89" i="6"/>
  <c r="CW89" i="6"/>
  <c r="CV89" i="6"/>
  <c r="CU89" i="6"/>
  <c r="CT89" i="6"/>
  <c r="CS89" i="6"/>
  <c r="CR89" i="6"/>
  <c r="CQ89" i="6"/>
  <c r="CP89" i="6"/>
  <c r="CO89" i="6"/>
  <c r="CN89" i="6"/>
  <c r="CM89" i="6"/>
  <c r="CL89" i="6"/>
  <c r="CK89" i="6"/>
  <c r="CJ89" i="6"/>
  <c r="CI89" i="6"/>
  <c r="CH89" i="6"/>
  <c r="CG89" i="6"/>
  <c r="CF89" i="6"/>
  <c r="CE89" i="6"/>
  <c r="CD89" i="6"/>
  <c r="CC89" i="6"/>
  <c r="CB89" i="6"/>
  <c r="CA89" i="6"/>
  <c r="BZ89" i="6"/>
  <c r="BY89" i="6"/>
  <c r="BX89" i="6"/>
  <c r="BW89" i="6"/>
  <c r="BV89" i="6"/>
  <c r="BU89" i="6"/>
  <c r="BT89" i="6"/>
  <c r="BS89" i="6"/>
  <c r="BR89" i="6"/>
  <c r="BQ89" i="6"/>
  <c r="BP89" i="6"/>
  <c r="BO89" i="6"/>
  <c r="BN89" i="6"/>
  <c r="BM89" i="6"/>
  <c r="BL89" i="6"/>
  <c r="BK89" i="6"/>
  <c r="BJ89" i="6"/>
  <c r="BI89" i="6"/>
  <c r="BH89" i="6"/>
  <c r="BG89" i="6"/>
  <c r="BF89" i="6"/>
  <c r="BE89" i="6"/>
  <c r="BD89" i="6"/>
  <c r="BC89" i="6"/>
  <c r="BB89" i="6"/>
  <c r="BA89" i="6"/>
  <c r="AZ89" i="6"/>
  <c r="AY89" i="6"/>
  <c r="AX89" i="6"/>
  <c r="AW89" i="6"/>
  <c r="AV89" i="6"/>
  <c r="AU89" i="6"/>
  <c r="AT89" i="6"/>
  <c r="AS89" i="6"/>
  <c r="AR89" i="6"/>
  <c r="AQ89" i="6"/>
  <c r="AP89" i="6"/>
  <c r="AO89" i="6"/>
  <c r="AN89" i="6"/>
  <c r="AM89" i="6"/>
  <c r="AL89" i="6"/>
  <c r="AK89" i="6"/>
  <c r="AJ89" i="6"/>
  <c r="AI89" i="6"/>
  <c r="AH89" i="6"/>
  <c r="AG89" i="6"/>
  <c r="AF89" i="6"/>
  <c r="AE89" i="6"/>
  <c r="AD89" i="6"/>
  <c r="AC89" i="6"/>
  <c r="AB89" i="6"/>
  <c r="AA89" i="6"/>
  <c r="Z89" i="6"/>
  <c r="Y89" i="6"/>
  <c r="X89" i="6"/>
  <c r="W89" i="6"/>
  <c r="V89" i="6"/>
  <c r="U89" i="6"/>
  <c r="T89" i="6"/>
  <c r="S89" i="6"/>
  <c r="R89" i="6"/>
  <c r="Q89" i="6"/>
  <c r="P89" i="6"/>
  <c r="O89" i="6"/>
  <c r="N89" i="6"/>
  <c r="M89" i="6"/>
  <c r="L89" i="6"/>
  <c r="K89" i="6"/>
  <c r="J89" i="6"/>
  <c r="I89" i="6"/>
  <c r="H89" i="6"/>
  <c r="G89" i="6"/>
  <c r="F89" i="6"/>
  <c r="E89" i="6"/>
  <c r="D89" i="6"/>
  <c r="C89" i="6"/>
  <c r="B89" i="6"/>
  <c r="A89" i="6"/>
  <c r="DB88" i="6"/>
  <c r="DA88" i="6"/>
  <c r="CZ88" i="6"/>
  <c r="CY88" i="6"/>
  <c r="CX88" i="6"/>
  <c r="CW88" i="6"/>
  <c r="CV88" i="6"/>
  <c r="CU88" i="6"/>
  <c r="CT88" i="6"/>
  <c r="CS88" i="6"/>
  <c r="CR88" i="6"/>
  <c r="CQ88" i="6"/>
  <c r="CP88" i="6"/>
  <c r="CO88" i="6"/>
  <c r="CN88" i="6"/>
  <c r="CM88" i="6"/>
  <c r="CL88" i="6"/>
  <c r="CK88" i="6"/>
  <c r="CJ88" i="6"/>
  <c r="CI88" i="6"/>
  <c r="CH88" i="6"/>
  <c r="CG88" i="6"/>
  <c r="CF88" i="6"/>
  <c r="CE88" i="6"/>
  <c r="CD88" i="6"/>
  <c r="CC88" i="6"/>
  <c r="CB88" i="6"/>
  <c r="CA88" i="6"/>
  <c r="BZ88" i="6"/>
  <c r="BY88" i="6"/>
  <c r="BX88" i="6"/>
  <c r="BW88" i="6"/>
  <c r="BV88" i="6"/>
  <c r="BU88" i="6"/>
  <c r="BT88" i="6"/>
  <c r="BS88" i="6"/>
  <c r="BR88" i="6"/>
  <c r="BQ88" i="6"/>
  <c r="BP88" i="6"/>
  <c r="BO88" i="6"/>
  <c r="BN88" i="6"/>
  <c r="BM88" i="6"/>
  <c r="BL88" i="6"/>
  <c r="BK88" i="6"/>
  <c r="BJ88" i="6"/>
  <c r="BI88" i="6"/>
  <c r="BH88" i="6"/>
  <c r="BG88" i="6"/>
  <c r="BF88" i="6"/>
  <c r="BE88" i="6"/>
  <c r="BD88" i="6"/>
  <c r="BC88" i="6"/>
  <c r="BB88" i="6"/>
  <c r="BA88" i="6"/>
  <c r="AZ88" i="6"/>
  <c r="AY88" i="6"/>
  <c r="AX88" i="6"/>
  <c r="AW88" i="6"/>
  <c r="AV88" i="6"/>
  <c r="AU88" i="6"/>
  <c r="AT88" i="6"/>
  <c r="AS88" i="6"/>
  <c r="AR88" i="6"/>
  <c r="AQ88" i="6"/>
  <c r="AP88" i="6"/>
  <c r="AO88" i="6"/>
  <c r="AN88" i="6"/>
  <c r="AM88" i="6"/>
  <c r="AL88" i="6"/>
  <c r="AK88" i="6"/>
  <c r="AJ88" i="6"/>
  <c r="AI88" i="6"/>
  <c r="AH88" i="6"/>
  <c r="AG88" i="6"/>
  <c r="AF88" i="6"/>
  <c r="AE88" i="6"/>
  <c r="AD88" i="6"/>
  <c r="AC88" i="6"/>
  <c r="AB88" i="6"/>
  <c r="AA88" i="6"/>
  <c r="Z88" i="6"/>
  <c r="Y88" i="6"/>
  <c r="X88" i="6"/>
  <c r="W88" i="6"/>
  <c r="V88" i="6"/>
  <c r="U88" i="6"/>
  <c r="T88" i="6"/>
  <c r="S88" i="6"/>
  <c r="R88" i="6"/>
  <c r="Q88" i="6"/>
  <c r="P88" i="6"/>
  <c r="O88" i="6"/>
  <c r="N88" i="6"/>
  <c r="M88" i="6"/>
  <c r="L88" i="6"/>
  <c r="K88" i="6"/>
  <c r="J88" i="6"/>
  <c r="I88" i="6"/>
  <c r="H88" i="6"/>
  <c r="G88" i="6"/>
  <c r="F88" i="6"/>
  <c r="E88" i="6"/>
  <c r="D88" i="6"/>
  <c r="C88" i="6"/>
  <c r="B88" i="6"/>
  <c r="A88" i="6"/>
  <c r="DB87" i="6"/>
  <c r="DA87" i="6"/>
  <c r="CZ87" i="6"/>
  <c r="CY87" i="6"/>
  <c r="CX87" i="6"/>
  <c r="CW87" i="6"/>
  <c r="CV87" i="6"/>
  <c r="CU87" i="6"/>
  <c r="CT87" i="6"/>
  <c r="CS87" i="6"/>
  <c r="CR87" i="6"/>
  <c r="CQ87" i="6"/>
  <c r="CP87" i="6"/>
  <c r="CO87" i="6"/>
  <c r="CN87" i="6"/>
  <c r="CM87" i="6"/>
  <c r="CL87" i="6"/>
  <c r="CK87" i="6"/>
  <c r="CJ87" i="6"/>
  <c r="CI87" i="6"/>
  <c r="CH87" i="6"/>
  <c r="CG87" i="6"/>
  <c r="CF87" i="6"/>
  <c r="CE87" i="6"/>
  <c r="CD87" i="6"/>
  <c r="CC87" i="6"/>
  <c r="CB87" i="6"/>
  <c r="CA87" i="6"/>
  <c r="BZ87" i="6"/>
  <c r="BY87" i="6"/>
  <c r="BX87" i="6"/>
  <c r="BW87" i="6"/>
  <c r="BV87" i="6"/>
  <c r="BU87" i="6"/>
  <c r="BT87" i="6"/>
  <c r="BS87" i="6"/>
  <c r="BR87" i="6"/>
  <c r="BQ87" i="6"/>
  <c r="BP87" i="6"/>
  <c r="BO87" i="6"/>
  <c r="BN87" i="6"/>
  <c r="BM87" i="6"/>
  <c r="BL87" i="6"/>
  <c r="BK87" i="6"/>
  <c r="BJ87" i="6"/>
  <c r="BI87" i="6"/>
  <c r="BH87" i="6"/>
  <c r="BG87" i="6"/>
  <c r="BF87" i="6"/>
  <c r="BE87" i="6"/>
  <c r="BD87" i="6"/>
  <c r="BC87" i="6"/>
  <c r="BB87" i="6"/>
  <c r="BA87" i="6"/>
  <c r="AZ87" i="6"/>
  <c r="AY87" i="6"/>
  <c r="AX87" i="6"/>
  <c r="AW87" i="6"/>
  <c r="AV87" i="6"/>
  <c r="AU87" i="6"/>
  <c r="AT87" i="6"/>
  <c r="AS87" i="6"/>
  <c r="AR87" i="6"/>
  <c r="AQ87" i="6"/>
  <c r="AP87" i="6"/>
  <c r="AO87" i="6"/>
  <c r="AN87" i="6"/>
  <c r="AM87" i="6"/>
  <c r="AL87" i="6"/>
  <c r="AK87" i="6"/>
  <c r="AJ87" i="6"/>
  <c r="AI87" i="6"/>
  <c r="AH87" i="6"/>
  <c r="AG87" i="6"/>
  <c r="AF87" i="6"/>
  <c r="AE87" i="6"/>
  <c r="AD87" i="6"/>
  <c r="AC87" i="6"/>
  <c r="AB87" i="6"/>
  <c r="AA87" i="6"/>
  <c r="Z87" i="6"/>
  <c r="Y87" i="6"/>
  <c r="X87" i="6"/>
  <c r="W87" i="6"/>
  <c r="V87" i="6"/>
  <c r="U87" i="6"/>
  <c r="T87" i="6"/>
  <c r="S87" i="6"/>
  <c r="R87" i="6"/>
  <c r="Q87" i="6"/>
  <c r="P87" i="6"/>
  <c r="O87" i="6"/>
  <c r="N87" i="6"/>
  <c r="M87" i="6"/>
  <c r="L87" i="6"/>
  <c r="K87" i="6"/>
  <c r="J87" i="6"/>
  <c r="I87" i="6"/>
  <c r="H87" i="6"/>
  <c r="G87" i="6"/>
  <c r="F87" i="6"/>
  <c r="E87" i="6"/>
  <c r="D87" i="6"/>
  <c r="C87" i="6"/>
  <c r="B87" i="6"/>
  <c r="A87" i="6"/>
  <c r="DB86" i="6"/>
  <c r="DA86" i="6"/>
  <c r="CZ86" i="6"/>
  <c r="CY86" i="6"/>
  <c r="CX86" i="6"/>
  <c r="CW86" i="6"/>
  <c r="CV86" i="6"/>
  <c r="CU86" i="6"/>
  <c r="CT86" i="6"/>
  <c r="CS86" i="6"/>
  <c r="CR86" i="6"/>
  <c r="CQ86" i="6"/>
  <c r="CP86" i="6"/>
  <c r="CO86" i="6"/>
  <c r="CN86" i="6"/>
  <c r="CM86" i="6"/>
  <c r="CL86" i="6"/>
  <c r="CK86" i="6"/>
  <c r="CJ86" i="6"/>
  <c r="CI86" i="6"/>
  <c r="CH86" i="6"/>
  <c r="CG86" i="6"/>
  <c r="CF86" i="6"/>
  <c r="CE86" i="6"/>
  <c r="CD86" i="6"/>
  <c r="CC86" i="6"/>
  <c r="CB86" i="6"/>
  <c r="CA86" i="6"/>
  <c r="BZ86" i="6"/>
  <c r="BY86" i="6"/>
  <c r="BX86" i="6"/>
  <c r="BW86" i="6"/>
  <c r="BV86" i="6"/>
  <c r="BU86" i="6"/>
  <c r="BT86" i="6"/>
  <c r="BS86" i="6"/>
  <c r="BR86" i="6"/>
  <c r="BQ86" i="6"/>
  <c r="BP86" i="6"/>
  <c r="BO86" i="6"/>
  <c r="BN86" i="6"/>
  <c r="BM86" i="6"/>
  <c r="BL86" i="6"/>
  <c r="BK86" i="6"/>
  <c r="BJ86" i="6"/>
  <c r="BI86" i="6"/>
  <c r="BH86" i="6"/>
  <c r="BG86" i="6"/>
  <c r="BF86" i="6"/>
  <c r="BE86" i="6"/>
  <c r="BD86" i="6"/>
  <c r="BC86" i="6"/>
  <c r="BB86" i="6"/>
  <c r="BA86" i="6"/>
  <c r="AZ86" i="6"/>
  <c r="AY86" i="6"/>
  <c r="AX86" i="6"/>
  <c r="AW86" i="6"/>
  <c r="AV86" i="6"/>
  <c r="AU86" i="6"/>
  <c r="AT86" i="6"/>
  <c r="AS86" i="6"/>
  <c r="AR86" i="6"/>
  <c r="AQ86" i="6"/>
  <c r="AP86" i="6"/>
  <c r="AO86" i="6"/>
  <c r="AN86" i="6"/>
  <c r="AM86" i="6"/>
  <c r="AL86" i="6"/>
  <c r="AK86" i="6"/>
  <c r="AJ86" i="6"/>
  <c r="AI86" i="6"/>
  <c r="AH86" i="6"/>
  <c r="AG86" i="6"/>
  <c r="AF86" i="6"/>
  <c r="AE86" i="6"/>
  <c r="AD86" i="6"/>
  <c r="AC86" i="6"/>
  <c r="AB86" i="6"/>
  <c r="AA86" i="6"/>
  <c r="Z86" i="6"/>
  <c r="Y86" i="6"/>
  <c r="X86" i="6"/>
  <c r="W86" i="6"/>
  <c r="V86" i="6"/>
  <c r="U86" i="6"/>
  <c r="T86" i="6"/>
  <c r="S86" i="6"/>
  <c r="R86" i="6"/>
  <c r="Q86" i="6"/>
  <c r="P86" i="6"/>
  <c r="O86" i="6"/>
  <c r="N86" i="6"/>
  <c r="M86" i="6"/>
  <c r="L86" i="6"/>
  <c r="K86" i="6"/>
  <c r="J86" i="6"/>
  <c r="I86" i="6"/>
  <c r="H86" i="6"/>
  <c r="G86" i="6"/>
  <c r="F86" i="6"/>
  <c r="E86" i="6"/>
  <c r="D86" i="6"/>
  <c r="C86" i="6"/>
  <c r="B86" i="6"/>
  <c r="A86" i="6"/>
  <c r="DB85" i="6"/>
  <c r="DA85" i="6"/>
  <c r="CZ85" i="6"/>
  <c r="CY85" i="6"/>
  <c r="CX85" i="6"/>
  <c r="CW85" i="6"/>
  <c r="CV85" i="6"/>
  <c r="CU85" i="6"/>
  <c r="CT85" i="6"/>
  <c r="CS85" i="6"/>
  <c r="CR85" i="6"/>
  <c r="CQ85" i="6"/>
  <c r="CP85" i="6"/>
  <c r="CO85" i="6"/>
  <c r="CN85" i="6"/>
  <c r="CM85" i="6"/>
  <c r="CL85" i="6"/>
  <c r="CK85" i="6"/>
  <c r="CJ85" i="6"/>
  <c r="CI85" i="6"/>
  <c r="CH85" i="6"/>
  <c r="CG85" i="6"/>
  <c r="CF85" i="6"/>
  <c r="CE85" i="6"/>
  <c r="CD85" i="6"/>
  <c r="CC85" i="6"/>
  <c r="CB85" i="6"/>
  <c r="CA85" i="6"/>
  <c r="BZ85" i="6"/>
  <c r="BY85" i="6"/>
  <c r="BX85" i="6"/>
  <c r="BW85" i="6"/>
  <c r="BV85" i="6"/>
  <c r="BU85" i="6"/>
  <c r="BT85" i="6"/>
  <c r="BS85" i="6"/>
  <c r="BR85" i="6"/>
  <c r="BQ85" i="6"/>
  <c r="BP85" i="6"/>
  <c r="BO85" i="6"/>
  <c r="BN85" i="6"/>
  <c r="BM85" i="6"/>
  <c r="BL85" i="6"/>
  <c r="BK85" i="6"/>
  <c r="BJ85" i="6"/>
  <c r="BI85" i="6"/>
  <c r="BH85" i="6"/>
  <c r="BG85" i="6"/>
  <c r="BF85" i="6"/>
  <c r="BE85" i="6"/>
  <c r="BD85" i="6"/>
  <c r="BC85" i="6"/>
  <c r="BB85" i="6"/>
  <c r="BA85" i="6"/>
  <c r="AZ85" i="6"/>
  <c r="AY85" i="6"/>
  <c r="AX85" i="6"/>
  <c r="AW85" i="6"/>
  <c r="AV85" i="6"/>
  <c r="AU85" i="6"/>
  <c r="AT85" i="6"/>
  <c r="AS85" i="6"/>
  <c r="AR85" i="6"/>
  <c r="AQ85" i="6"/>
  <c r="AP85" i="6"/>
  <c r="AO85" i="6"/>
  <c r="AN85" i="6"/>
  <c r="AM85" i="6"/>
  <c r="AL85" i="6"/>
  <c r="AK85" i="6"/>
  <c r="AJ85" i="6"/>
  <c r="AI85" i="6"/>
  <c r="AH85" i="6"/>
  <c r="AG85" i="6"/>
  <c r="AF85" i="6"/>
  <c r="AE85" i="6"/>
  <c r="AD85" i="6"/>
  <c r="AC85" i="6"/>
  <c r="AB85" i="6"/>
  <c r="AA85" i="6"/>
  <c r="Z85" i="6"/>
  <c r="Y85" i="6"/>
  <c r="X85" i="6"/>
  <c r="W85" i="6"/>
  <c r="V85" i="6"/>
  <c r="U85" i="6"/>
  <c r="T85" i="6"/>
  <c r="S85" i="6"/>
  <c r="R85" i="6"/>
  <c r="Q85" i="6"/>
  <c r="P85" i="6"/>
  <c r="O85" i="6"/>
  <c r="N85" i="6"/>
  <c r="M85" i="6"/>
  <c r="L85" i="6"/>
  <c r="K85" i="6"/>
  <c r="J85" i="6"/>
  <c r="I85" i="6"/>
  <c r="H85" i="6"/>
  <c r="G85" i="6"/>
  <c r="F85" i="6"/>
  <c r="E85" i="6"/>
  <c r="D85" i="6"/>
  <c r="C85" i="6"/>
  <c r="B85" i="6"/>
  <c r="A85" i="6"/>
  <c r="DB84" i="6"/>
  <c r="DA84" i="6"/>
  <c r="CZ84" i="6"/>
  <c r="CY84" i="6"/>
  <c r="CX84" i="6"/>
  <c r="CW84" i="6"/>
  <c r="CV84" i="6"/>
  <c r="CU84" i="6"/>
  <c r="CT84" i="6"/>
  <c r="CS84" i="6"/>
  <c r="CR84" i="6"/>
  <c r="CQ84" i="6"/>
  <c r="CP84" i="6"/>
  <c r="CO84" i="6"/>
  <c r="CN84" i="6"/>
  <c r="CM84" i="6"/>
  <c r="CL84" i="6"/>
  <c r="CK84" i="6"/>
  <c r="CJ84" i="6"/>
  <c r="CI84" i="6"/>
  <c r="CH84" i="6"/>
  <c r="CG84" i="6"/>
  <c r="CF84" i="6"/>
  <c r="CE84" i="6"/>
  <c r="CD84" i="6"/>
  <c r="CC84" i="6"/>
  <c r="CB84" i="6"/>
  <c r="CA84" i="6"/>
  <c r="BZ84" i="6"/>
  <c r="BY84" i="6"/>
  <c r="BX84" i="6"/>
  <c r="BW84" i="6"/>
  <c r="BV84" i="6"/>
  <c r="BU84" i="6"/>
  <c r="BT84" i="6"/>
  <c r="BS84" i="6"/>
  <c r="BR84" i="6"/>
  <c r="BQ84" i="6"/>
  <c r="BP84" i="6"/>
  <c r="BO84" i="6"/>
  <c r="BN84" i="6"/>
  <c r="BM84" i="6"/>
  <c r="BL84" i="6"/>
  <c r="BK84" i="6"/>
  <c r="BJ84" i="6"/>
  <c r="BI84" i="6"/>
  <c r="BH84" i="6"/>
  <c r="BG84" i="6"/>
  <c r="BF84" i="6"/>
  <c r="BE84" i="6"/>
  <c r="BD84" i="6"/>
  <c r="BC84" i="6"/>
  <c r="BB84" i="6"/>
  <c r="BA84" i="6"/>
  <c r="AZ84" i="6"/>
  <c r="AY84" i="6"/>
  <c r="AX84" i="6"/>
  <c r="AW84" i="6"/>
  <c r="AV84" i="6"/>
  <c r="AU84" i="6"/>
  <c r="AT84" i="6"/>
  <c r="AS84" i="6"/>
  <c r="AR84" i="6"/>
  <c r="AQ84" i="6"/>
  <c r="AP84" i="6"/>
  <c r="AO84" i="6"/>
  <c r="AN84" i="6"/>
  <c r="AM84" i="6"/>
  <c r="AL84" i="6"/>
  <c r="AK84" i="6"/>
  <c r="AJ84" i="6"/>
  <c r="AI84" i="6"/>
  <c r="AH84" i="6"/>
  <c r="AG84" i="6"/>
  <c r="AF84" i="6"/>
  <c r="AE84" i="6"/>
  <c r="AD84" i="6"/>
  <c r="AC84" i="6"/>
  <c r="AB84" i="6"/>
  <c r="AA84" i="6"/>
  <c r="Z84" i="6"/>
  <c r="Y84" i="6"/>
  <c r="X84" i="6"/>
  <c r="W84" i="6"/>
  <c r="V84" i="6"/>
  <c r="U84" i="6"/>
  <c r="T84" i="6"/>
  <c r="S84" i="6"/>
  <c r="R84" i="6"/>
  <c r="Q84" i="6"/>
  <c r="P84" i="6"/>
  <c r="O84" i="6"/>
  <c r="N84" i="6"/>
  <c r="M84" i="6"/>
  <c r="L84" i="6"/>
  <c r="K84" i="6"/>
  <c r="J84" i="6"/>
  <c r="I84" i="6"/>
  <c r="H84" i="6"/>
  <c r="G84" i="6"/>
  <c r="F84" i="6"/>
  <c r="E84" i="6"/>
  <c r="D84" i="6"/>
  <c r="C84" i="6"/>
  <c r="B84" i="6"/>
  <c r="A84" i="6"/>
  <c r="DB83" i="6"/>
  <c r="DA83" i="6"/>
  <c r="CZ83" i="6"/>
  <c r="CY83" i="6"/>
  <c r="CX83" i="6"/>
  <c r="CW83" i="6"/>
  <c r="CV83" i="6"/>
  <c r="CU83" i="6"/>
  <c r="CT83" i="6"/>
  <c r="CS83" i="6"/>
  <c r="CR83" i="6"/>
  <c r="CQ83" i="6"/>
  <c r="CP83" i="6"/>
  <c r="CO83" i="6"/>
  <c r="CN83" i="6"/>
  <c r="CM83" i="6"/>
  <c r="CL83" i="6"/>
  <c r="CK83" i="6"/>
  <c r="CJ83" i="6"/>
  <c r="CI83" i="6"/>
  <c r="CH83" i="6"/>
  <c r="CG83" i="6"/>
  <c r="CF83" i="6"/>
  <c r="CE83" i="6"/>
  <c r="CD83" i="6"/>
  <c r="CC83" i="6"/>
  <c r="CB83" i="6"/>
  <c r="CA83" i="6"/>
  <c r="BZ83" i="6"/>
  <c r="BY83" i="6"/>
  <c r="BX83" i="6"/>
  <c r="BW83" i="6"/>
  <c r="BV83" i="6"/>
  <c r="BU83" i="6"/>
  <c r="BT83" i="6"/>
  <c r="BS83" i="6"/>
  <c r="BR83" i="6"/>
  <c r="BQ83" i="6"/>
  <c r="BP83" i="6"/>
  <c r="BO83" i="6"/>
  <c r="BN83" i="6"/>
  <c r="BM83" i="6"/>
  <c r="BL83" i="6"/>
  <c r="BK83" i="6"/>
  <c r="BJ83" i="6"/>
  <c r="BI83" i="6"/>
  <c r="BH83" i="6"/>
  <c r="BG83" i="6"/>
  <c r="BF83" i="6"/>
  <c r="BE83" i="6"/>
  <c r="BD83" i="6"/>
  <c r="BC83" i="6"/>
  <c r="BB83" i="6"/>
  <c r="BA83" i="6"/>
  <c r="AZ83" i="6"/>
  <c r="AY83" i="6"/>
  <c r="AX83" i="6"/>
  <c r="AW83" i="6"/>
  <c r="AV83" i="6"/>
  <c r="AU83" i="6"/>
  <c r="AT83" i="6"/>
  <c r="AS83" i="6"/>
  <c r="AR83" i="6"/>
  <c r="AQ83" i="6"/>
  <c r="AP83" i="6"/>
  <c r="AO83" i="6"/>
  <c r="AN83" i="6"/>
  <c r="AM83" i="6"/>
  <c r="AL83" i="6"/>
  <c r="AK83" i="6"/>
  <c r="AJ83" i="6"/>
  <c r="AI83" i="6"/>
  <c r="AH83" i="6"/>
  <c r="AG83" i="6"/>
  <c r="AF83" i="6"/>
  <c r="AE83" i="6"/>
  <c r="AD83" i="6"/>
  <c r="AC83" i="6"/>
  <c r="AB83" i="6"/>
  <c r="AA83" i="6"/>
  <c r="Z83" i="6"/>
  <c r="Y83" i="6"/>
  <c r="X83" i="6"/>
  <c r="W83" i="6"/>
  <c r="V83" i="6"/>
  <c r="U83" i="6"/>
  <c r="T83" i="6"/>
  <c r="S83" i="6"/>
  <c r="R83" i="6"/>
  <c r="Q83" i="6"/>
  <c r="P83" i="6"/>
  <c r="O83" i="6"/>
  <c r="N83" i="6"/>
  <c r="M83" i="6"/>
  <c r="L83" i="6"/>
  <c r="K83" i="6"/>
  <c r="J83" i="6"/>
  <c r="I83" i="6"/>
  <c r="H83" i="6"/>
  <c r="G83" i="6"/>
  <c r="F83" i="6"/>
  <c r="E83" i="6"/>
  <c r="D83" i="6"/>
  <c r="C83" i="6"/>
  <c r="B83" i="6"/>
  <c r="A83" i="6"/>
  <c r="DB82" i="6"/>
  <c r="DA82" i="6"/>
  <c r="CZ82" i="6"/>
  <c r="CY82" i="6"/>
  <c r="CX82" i="6"/>
  <c r="CW82" i="6"/>
  <c r="CV82" i="6"/>
  <c r="CU82" i="6"/>
  <c r="CT82" i="6"/>
  <c r="CS82" i="6"/>
  <c r="CR82" i="6"/>
  <c r="CQ82" i="6"/>
  <c r="CP82" i="6"/>
  <c r="CO82" i="6"/>
  <c r="CN82" i="6"/>
  <c r="CM82" i="6"/>
  <c r="CL82" i="6"/>
  <c r="CK82" i="6"/>
  <c r="CJ82" i="6"/>
  <c r="CI82" i="6"/>
  <c r="CH82" i="6"/>
  <c r="CG82" i="6"/>
  <c r="CF82" i="6"/>
  <c r="CE82" i="6"/>
  <c r="CD82" i="6"/>
  <c r="CC82" i="6"/>
  <c r="CB82" i="6"/>
  <c r="CA82" i="6"/>
  <c r="BZ82" i="6"/>
  <c r="BY82" i="6"/>
  <c r="BX82" i="6"/>
  <c r="BW82" i="6"/>
  <c r="BV82" i="6"/>
  <c r="BU82" i="6"/>
  <c r="BT82" i="6"/>
  <c r="BS82" i="6"/>
  <c r="BR82" i="6"/>
  <c r="BQ82" i="6"/>
  <c r="BP82" i="6"/>
  <c r="BO82" i="6"/>
  <c r="BN82" i="6"/>
  <c r="BM82" i="6"/>
  <c r="BL82" i="6"/>
  <c r="BK82" i="6"/>
  <c r="BJ82" i="6"/>
  <c r="BI82" i="6"/>
  <c r="BH82" i="6"/>
  <c r="BG82" i="6"/>
  <c r="BF82" i="6"/>
  <c r="BE82" i="6"/>
  <c r="BD82" i="6"/>
  <c r="BC82" i="6"/>
  <c r="BB82" i="6"/>
  <c r="BA82" i="6"/>
  <c r="AZ82" i="6"/>
  <c r="AY82" i="6"/>
  <c r="AX82" i="6"/>
  <c r="AW82" i="6"/>
  <c r="AV82" i="6"/>
  <c r="AU82" i="6"/>
  <c r="AT82" i="6"/>
  <c r="AS82" i="6"/>
  <c r="AR82" i="6"/>
  <c r="AQ82" i="6"/>
  <c r="AP82" i="6"/>
  <c r="AO82" i="6"/>
  <c r="AN82" i="6"/>
  <c r="AM82" i="6"/>
  <c r="AL82" i="6"/>
  <c r="AK82" i="6"/>
  <c r="AJ82" i="6"/>
  <c r="AI82" i="6"/>
  <c r="AH82" i="6"/>
  <c r="AG82" i="6"/>
  <c r="AF82" i="6"/>
  <c r="AE82" i="6"/>
  <c r="AD82" i="6"/>
  <c r="AC82" i="6"/>
  <c r="AB82" i="6"/>
  <c r="AA82" i="6"/>
  <c r="Z82" i="6"/>
  <c r="Y82" i="6"/>
  <c r="X82" i="6"/>
  <c r="W82" i="6"/>
  <c r="V82" i="6"/>
  <c r="U82" i="6"/>
  <c r="T82" i="6"/>
  <c r="S82" i="6"/>
  <c r="R82" i="6"/>
  <c r="Q82" i="6"/>
  <c r="P82" i="6"/>
  <c r="O82" i="6"/>
  <c r="N82" i="6"/>
  <c r="M82" i="6"/>
  <c r="L82" i="6"/>
  <c r="K82" i="6"/>
  <c r="J82" i="6"/>
  <c r="I82" i="6"/>
  <c r="H82" i="6"/>
  <c r="G82" i="6"/>
  <c r="F82" i="6"/>
  <c r="E82" i="6"/>
  <c r="D82" i="6"/>
  <c r="C82" i="6"/>
  <c r="B82" i="6"/>
  <c r="A82" i="6"/>
  <c r="DB81" i="6"/>
  <c r="DA81" i="6"/>
  <c r="CZ81" i="6"/>
  <c r="CY81" i="6"/>
  <c r="CX81" i="6"/>
  <c r="CW81" i="6"/>
  <c r="CV81" i="6"/>
  <c r="CU81" i="6"/>
  <c r="CT81" i="6"/>
  <c r="CS81" i="6"/>
  <c r="CR81" i="6"/>
  <c r="CQ81" i="6"/>
  <c r="CP81" i="6"/>
  <c r="CO81" i="6"/>
  <c r="CN81" i="6"/>
  <c r="CM81" i="6"/>
  <c r="CL81" i="6"/>
  <c r="CK81" i="6"/>
  <c r="CJ81" i="6"/>
  <c r="CI81" i="6"/>
  <c r="CH81" i="6"/>
  <c r="CG81" i="6"/>
  <c r="CF81" i="6"/>
  <c r="CE81" i="6"/>
  <c r="CD81" i="6"/>
  <c r="CC81" i="6"/>
  <c r="CB81" i="6"/>
  <c r="CA81" i="6"/>
  <c r="BZ81" i="6"/>
  <c r="BY81" i="6"/>
  <c r="BX81" i="6"/>
  <c r="BW81" i="6"/>
  <c r="BV81" i="6"/>
  <c r="BU81" i="6"/>
  <c r="BT81" i="6"/>
  <c r="BS81" i="6"/>
  <c r="BR81" i="6"/>
  <c r="BQ81" i="6"/>
  <c r="BP81" i="6"/>
  <c r="BO81" i="6"/>
  <c r="BN81" i="6"/>
  <c r="BM81" i="6"/>
  <c r="BL81" i="6"/>
  <c r="BK81" i="6"/>
  <c r="BJ81" i="6"/>
  <c r="BI81" i="6"/>
  <c r="BH81" i="6"/>
  <c r="BG81" i="6"/>
  <c r="BF81" i="6"/>
  <c r="BE81" i="6"/>
  <c r="BD81" i="6"/>
  <c r="BC81" i="6"/>
  <c r="BB81" i="6"/>
  <c r="BA81" i="6"/>
  <c r="AZ81" i="6"/>
  <c r="AY81" i="6"/>
  <c r="AX81" i="6"/>
  <c r="AW81" i="6"/>
  <c r="AV81" i="6"/>
  <c r="AU81" i="6"/>
  <c r="AT81" i="6"/>
  <c r="AS81" i="6"/>
  <c r="AR81" i="6"/>
  <c r="AQ81" i="6"/>
  <c r="AP81" i="6"/>
  <c r="AO81" i="6"/>
  <c r="AN81" i="6"/>
  <c r="AM81" i="6"/>
  <c r="AL81" i="6"/>
  <c r="AK81" i="6"/>
  <c r="AJ81" i="6"/>
  <c r="AI81" i="6"/>
  <c r="AH81" i="6"/>
  <c r="AG81" i="6"/>
  <c r="AF81" i="6"/>
  <c r="AE81" i="6"/>
  <c r="AD81" i="6"/>
  <c r="AC81" i="6"/>
  <c r="AB81" i="6"/>
  <c r="AA81" i="6"/>
  <c r="Z81" i="6"/>
  <c r="Y81" i="6"/>
  <c r="X81" i="6"/>
  <c r="W81" i="6"/>
  <c r="V81" i="6"/>
  <c r="U81" i="6"/>
  <c r="T81" i="6"/>
  <c r="S81" i="6"/>
  <c r="R81" i="6"/>
  <c r="Q81" i="6"/>
  <c r="P81" i="6"/>
  <c r="O81" i="6"/>
  <c r="N81" i="6"/>
  <c r="M81" i="6"/>
  <c r="L81" i="6"/>
  <c r="K81" i="6"/>
  <c r="J81" i="6"/>
  <c r="I81" i="6"/>
  <c r="H81" i="6"/>
  <c r="G81" i="6"/>
  <c r="F81" i="6"/>
  <c r="E81" i="6"/>
  <c r="D81" i="6"/>
  <c r="C81" i="6"/>
  <c r="B81" i="6"/>
  <c r="A81" i="6"/>
  <c r="DB80" i="6"/>
  <c r="DA80" i="6"/>
  <c r="CZ80" i="6"/>
  <c r="CY80" i="6"/>
  <c r="CX80" i="6"/>
  <c r="CW80" i="6"/>
  <c r="CV80" i="6"/>
  <c r="CU80" i="6"/>
  <c r="CT80" i="6"/>
  <c r="CS80" i="6"/>
  <c r="CR80" i="6"/>
  <c r="CQ80" i="6"/>
  <c r="CP80" i="6"/>
  <c r="CO80" i="6"/>
  <c r="CN80" i="6"/>
  <c r="CM80" i="6"/>
  <c r="CL80" i="6"/>
  <c r="CK80" i="6"/>
  <c r="CJ80" i="6"/>
  <c r="CI80" i="6"/>
  <c r="CH80" i="6"/>
  <c r="CG80" i="6"/>
  <c r="CF80" i="6"/>
  <c r="CE80" i="6"/>
  <c r="CD80" i="6"/>
  <c r="CC80" i="6"/>
  <c r="CB80" i="6"/>
  <c r="CA80" i="6"/>
  <c r="BZ80" i="6"/>
  <c r="BY80" i="6"/>
  <c r="BX80" i="6"/>
  <c r="BW80" i="6"/>
  <c r="BV80" i="6"/>
  <c r="BU80" i="6"/>
  <c r="BT80" i="6"/>
  <c r="BS80" i="6"/>
  <c r="BR80" i="6"/>
  <c r="BQ80" i="6"/>
  <c r="BP80" i="6"/>
  <c r="BO80" i="6"/>
  <c r="BN80" i="6"/>
  <c r="BM80" i="6"/>
  <c r="BL80" i="6"/>
  <c r="BK80" i="6"/>
  <c r="BJ80" i="6"/>
  <c r="BI80" i="6"/>
  <c r="BH80" i="6"/>
  <c r="BG80" i="6"/>
  <c r="BF80" i="6"/>
  <c r="BE80" i="6"/>
  <c r="BD80" i="6"/>
  <c r="BC80" i="6"/>
  <c r="BB80" i="6"/>
  <c r="BA80" i="6"/>
  <c r="AZ80" i="6"/>
  <c r="AY80" i="6"/>
  <c r="AX80" i="6"/>
  <c r="AW80" i="6"/>
  <c r="AV80" i="6"/>
  <c r="AU80" i="6"/>
  <c r="AT80" i="6"/>
  <c r="AS80" i="6"/>
  <c r="AR80" i="6"/>
  <c r="AQ80" i="6"/>
  <c r="AP80" i="6"/>
  <c r="AO80" i="6"/>
  <c r="AN80" i="6"/>
  <c r="AM80" i="6"/>
  <c r="AL80" i="6"/>
  <c r="AK80" i="6"/>
  <c r="AJ80" i="6"/>
  <c r="AI80" i="6"/>
  <c r="AH80" i="6"/>
  <c r="AG80" i="6"/>
  <c r="AF80" i="6"/>
  <c r="AE80" i="6"/>
  <c r="AD80" i="6"/>
  <c r="AC80" i="6"/>
  <c r="AB80" i="6"/>
  <c r="AA80" i="6"/>
  <c r="Z80" i="6"/>
  <c r="Y80" i="6"/>
  <c r="X80" i="6"/>
  <c r="W80" i="6"/>
  <c r="V80" i="6"/>
  <c r="U80" i="6"/>
  <c r="T80" i="6"/>
  <c r="S80" i="6"/>
  <c r="R80" i="6"/>
  <c r="Q80" i="6"/>
  <c r="P80" i="6"/>
  <c r="O80" i="6"/>
  <c r="N80" i="6"/>
  <c r="M80" i="6"/>
  <c r="L80" i="6"/>
  <c r="K80" i="6"/>
  <c r="J80" i="6"/>
  <c r="I80" i="6"/>
  <c r="H80" i="6"/>
  <c r="G80" i="6"/>
  <c r="F80" i="6"/>
  <c r="E80" i="6"/>
  <c r="D80" i="6"/>
  <c r="C80" i="6"/>
  <c r="B80" i="6"/>
  <c r="A80" i="6"/>
  <c r="DB79" i="6"/>
  <c r="DA79" i="6"/>
  <c r="CZ79" i="6"/>
  <c r="CY79" i="6"/>
  <c r="CX79" i="6"/>
  <c r="CW79" i="6"/>
  <c r="CV79" i="6"/>
  <c r="CU79" i="6"/>
  <c r="CT79" i="6"/>
  <c r="CS79" i="6"/>
  <c r="CR79" i="6"/>
  <c r="CQ79" i="6"/>
  <c r="CP79" i="6"/>
  <c r="CO79" i="6"/>
  <c r="CN79" i="6"/>
  <c r="CM79" i="6"/>
  <c r="CL79" i="6"/>
  <c r="CK79" i="6"/>
  <c r="CJ79" i="6"/>
  <c r="CI79" i="6"/>
  <c r="CH79" i="6"/>
  <c r="CG79" i="6"/>
  <c r="CF79" i="6"/>
  <c r="CE79" i="6"/>
  <c r="CD79" i="6"/>
  <c r="CC79" i="6"/>
  <c r="CB79" i="6"/>
  <c r="CA79" i="6"/>
  <c r="BZ79" i="6"/>
  <c r="BY79" i="6"/>
  <c r="BX79" i="6"/>
  <c r="BW79" i="6"/>
  <c r="BV79" i="6"/>
  <c r="BU79" i="6"/>
  <c r="BT79" i="6"/>
  <c r="BS79" i="6"/>
  <c r="BR79" i="6"/>
  <c r="BQ79" i="6"/>
  <c r="BP79" i="6"/>
  <c r="BO79" i="6"/>
  <c r="BN79" i="6"/>
  <c r="BM79" i="6"/>
  <c r="BL79" i="6"/>
  <c r="BK79" i="6"/>
  <c r="BJ79" i="6"/>
  <c r="BI79" i="6"/>
  <c r="BH79" i="6"/>
  <c r="BG79" i="6"/>
  <c r="BF79" i="6"/>
  <c r="BE79" i="6"/>
  <c r="BD79" i="6"/>
  <c r="BC79" i="6"/>
  <c r="BB79" i="6"/>
  <c r="BA79" i="6"/>
  <c r="AZ79" i="6"/>
  <c r="AY79" i="6"/>
  <c r="AX79" i="6"/>
  <c r="AW79" i="6"/>
  <c r="AV79" i="6"/>
  <c r="AU79" i="6"/>
  <c r="AT79" i="6"/>
  <c r="AS79" i="6"/>
  <c r="AR79" i="6"/>
  <c r="AQ79" i="6"/>
  <c r="AP79" i="6"/>
  <c r="AO79" i="6"/>
  <c r="AN79" i="6"/>
  <c r="AM79" i="6"/>
  <c r="AL79" i="6"/>
  <c r="AK79" i="6"/>
  <c r="AJ79" i="6"/>
  <c r="AI79" i="6"/>
  <c r="AH79" i="6"/>
  <c r="AG79" i="6"/>
  <c r="AF79" i="6"/>
  <c r="AE79" i="6"/>
  <c r="AD79" i="6"/>
  <c r="AC79" i="6"/>
  <c r="AB79" i="6"/>
  <c r="AA79" i="6"/>
  <c r="Z79" i="6"/>
  <c r="Y79" i="6"/>
  <c r="X79" i="6"/>
  <c r="W79" i="6"/>
  <c r="V79" i="6"/>
  <c r="U79" i="6"/>
  <c r="T79" i="6"/>
  <c r="S79" i="6"/>
  <c r="R79" i="6"/>
  <c r="Q79" i="6"/>
  <c r="P79" i="6"/>
  <c r="O79" i="6"/>
  <c r="N79" i="6"/>
  <c r="M79" i="6"/>
  <c r="L79" i="6"/>
  <c r="K79" i="6"/>
  <c r="J79" i="6"/>
  <c r="I79" i="6"/>
  <c r="H79" i="6"/>
  <c r="G79" i="6"/>
  <c r="F79" i="6"/>
  <c r="E79" i="6"/>
  <c r="D79" i="6"/>
  <c r="C79" i="6"/>
  <c r="B79" i="6"/>
  <c r="A79" i="6"/>
  <c r="DB78" i="6"/>
  <c r="DA78" i="6"/>
  <c r="CZ78" i="6"/>
  <c r="CY78" i="6"/>
  <c r="CX78" i="6"/>
  <c r="CW78" i="6"/>
  <c r="CV78" i="6"/>
  <c r="CU78" i="6"/>
  <c r="CT78" i="6"/>
  <c r="CS78" i="6"/>
  <c r="CR78" i="6"/>
  <c r="CQ78" i="6"/>
  <c r="CP78" i="6"/>
  <c r="CO78" i="6"/>
  <c r="CN78" i="6"/>
  <c r="CM78" i="6"/>
  <c r="CL78" i="6"/>
  <c r="CK78" i="6"/>
  <c r="CJ78" i="6"/>
  <c r="CI78" i="6"/>
  <c r="CH78" i="6"/>
  <c r="CG78" i="6"/>
  <c r="CF78" i="6"/>
  <c r="CE78" i="6"/>
  <c r="CD78" i="6"/>
  <c r="CC78" i="6"/>
  <c r="CB78" i="6"/>
  <c r="CA78" i="6"/>
  <c r="BZ78" i="6"/>
  <c r="BY78" i="6"/>
  <c r="BX78" i="6"/>
  <c r="BW78" i="6"/>
  <c r="BV78" i="6"/>
  <c r="BU78" i="6"/>
  <c r="BT78" i="6"/>
  <c r="BS78" i="6"/>
  <c r="BR78" i="6"/>
  <c r="BQ78" i="6"/>
  <c r="BP78" i="6"/>
  <c r="BO78" i="6"/>
  <c r="BN78" i="6"/>
  <c r="BM78" i="6"/>
  <c r="BL78" i="6"/>
  <c r="BK78" i="6"/>
  <c r="BJ78" i="6"/>
  <c r="BI78" i="6"/>
  <c r="BH78" i="6"/>
  <c r="BG78" i="6"/>
  <c r="BF78" i="6"/>
  <c r="BE78" i="6"/>
  <c r="BD78" i="6"/>
  <c r="BC78" i="6"/>
  <c r="BB78" i="6"/>
  <c r="BA78" i="6"/>
  <c r="AZ78" i="6"/>
  <c r="AY78" i="6"/>
  <c r="AX78" i="6"/>
  <c r="AW78" i="6"/>
  <c r="AV78" i="6"/>
  <c r="AU78" i="6"/>
  <c r="AT78" i="6"/>
  <c r="AS78" i="6"/>
  <c r="AR78" i="6"/>
  <c r="AQ78" i="6"/>
  <c r="AP78" i="6"/>
  <c r="AO78" i="6"/>
  <c r="AN78" i="6"/>
  <c r="AM78" i="6"/>
  <c r="AL78" i="6"/>
  <c r="AK78" i="6"/>
  <c r="AJ78" i="6"/>
  <c r="AI78" i="6"/>
  <c r="AH78" i="6"/>
  <c r="AG78" i="6"/>
  <c r="AF78" i="6"/>
  <c r="AE78" i="6"/>
  <c r="AD78" i="6"/>
  <c r="AC78" i="6"/>
  <c r="AB78" i="6"/>
  <c r="AA78" i="6"/>
  <c r="Z78" i="6"/>
  <c r="Y78" i="6"/>
  <c r="X78" i="6"/>
  <c r="W78" i="6"/>
  <c r="V78" i="6"/>
  <c r="U78" i="6"/>
  <c r="T78" i="6"/>
  <c r="S78" i="6"/>
  <c r="R78" i="6"/>
  <c r="Q78" i="6"/>
  <c r="P78" i="6"/>
  <c r="O78" i="6"/>
  <c r="N78" i="6"/>
  <c r="M78" i="6"/>
  <c r="L78" i="6"/>
  <c r="K78" i="6"/>
  <c r="J78" i="6"/>
  <c r="I78" i="6"/>
  <c r="H78" i="6"/>
  <c r="G78" i="6"/>
  <c r="F78" i="6"/>
  <c r="E78" i="6"/>
  <c r="D78" i="6"/>
  <c r="C78" i="6"/>
  <c r="B78" i="6"/>
  <c r="A78" i="6"/>
  <c r="DB77" i="6"/>
  <c r="DA77" i="6"/>
  <c r="CZ77" i="6"/>
  <c r="CY77" i="6"/>
  <c r="CX77" i="6"/>
  <c r="CW77" i="6"/>
  <c r="CV77" i="6"/>
  <c r="CU77" i="6"/>
  <c r="CT77" i="6"/>
  <c r="CS77" i="6"/>
  <c r="CR77" i="6"/>
  <c r="CQ77" i="6"/>
  <c r="CP77" i="6"/>
  <c r="CO77" i="6"/>
  <c r="CN77" i="6"/>
  <c r="CM77" i="6"/>
  <c r="CL77" i="6"/>
  <c r="CK77" i="6"/>
  <c r="CJ77" i="6"/>
  <c r="CI77" i="6"/>
  <c r="CH77" i="6"/>
  <c r="CG77" i="6"/>
  <c r="CF77" i="6"/>
  <c r="CE77" i="6"/>
  <c r="CD77" i="6"/>
  <c r="CC77" i="6"/>
  <c r="CB77" i="6"/>
  <c r="CA77" i="6"/>
  <c r="BZ77" i="6"/>
  <c r="BY77" i="6"/>
  <c r="BX77" i="6"/>
  <c r="BW77" i="6"/>
  <c r="BV77" i="6"/>
  <c r="BU77" i="6"/>
  <c r="BT77" i="6"/>
  <c r="BS77" i="6"/>
  <c r="BR77" i="6"/>
  <c r="BQ77" i="6"/>
  <c r="BP77" i="6"/>
  <c r="BO77" i="6"/>
  <c r="BN77" i="6"/>
  <c r="BM77" i="6"/>
  <c r="BL77" i="6"/>
  <c r="BK77" i="6"/>
  <c r="BJ77" i="6"/>
  <c r="BI77" i="6"/>
  <c r="BH77" i="6"/>
  <c r="BG77" i="6"/>
  <c r="BF77" i="6"/>
  <c r="BE77" i="6"/>
  <c r="BD77" i="6"/>
  <c r="BC77" i="6"/>
  <c r="BB77" i="6"/>
  <c r="BA77" i="6"/>
  <c r="AZ77" i="6"/>
  <c r="AY77" i="6"/>
  <c r="AX77" i="6"/>
  <c r="AW77" i="6"/>
  <c r="AV77" i="6"/>
  <c r="AU77" i="6"/>
  <c r="AT77" i="6"/>
  <c r="AS77" i="6"/>
  <c r="AR77" i="6"/>
  <c r="AQ77" i="6"/>
  <c r="AP77" i="6"/>
  <c r="AO77" i="6"/>
  <c r="AN77" i="6"/>
  <c r="AM77" i="6"/>
  <c r="AL77" i="6"/>
  <c r="AK77" i="6"/>
  <c r="AJ77" i="6"/>
  <c r="AI77" i="6"/>
  <c r="AH77" i="6"/>
  <c r="AG77" i="6"/>
  <c r="AF77" i="6"/>
  <c r="AE77" i="6"/>
  <c r="AD77" i="6"/>
  <c r="AC77" i="6"/>
  <c r="AB77" i="6"/>
  <c r="AA77" i="6"/>
  <c r="Z77" i="6"/>
  <c r="Y77" i="6"/>
  <c r="X77" i="6"/>
  <c r="W77" i="6"/>
  <c r="V77" i="6"/>
  <c r="U77" i="6"/>
  <c r="T77" i="6"/>
  <c r="S77" i="6"/>
  <c r="R77" i="6"/>
  <c r="Q77" i="6"/>
  <c r="P77" i="6"/>
  <c r="O77" i="6"/>
  <c r="N77" i="6"/>
  <c r="M77" i="6"/>
  <c r="L77" i="6"/>
  <c r="K77" i="6"/>
  <c r="J77" i="6"/>
  <c r="I77" i="6"/>
  <c r="H77" i="6"/>
  <c r="G77" i="6"/>
  <c r="F77" i="6"/>
  <c r="E77" i="6"/>
  <c r="D77" i="6"/>
  <c r="C77" i="6"/>
  <c r="B77" i="6"/>
  <c r="A77" i="6"/>
  <c r="DB76" i="6"/>
  <c r="DA76" i="6"/>
  <c r="CZ76" i="6"/>
  <c r="CY76" i="6"/>
  <c r="CX76" i="6"/>
  <c r="CW76" i="6"/>
  <c r="CV76" i="6"/>
  <c r="CU76" i="6"/>
  <c r="CT76" i="6"/>
  <c r="CS76" i="6"/>
  <c r="CR76" i="6"/>
  <c r="CQ76" i="6"/>
  <c r="CP76" i="6"/>
  <c r="CO76" i="6"/>
  <c r="CN76" i="6"/>
  <c r="CM76" i="6"/>
  <c r="CL76" i="6"/>
  <c r="CK76" i="6"/>
  <c r="CJ76" i="6"/>
  <c r="CI76" i="6"/>
  <c r="CH76" i="6"/>
  <c r="CG76" i="6"/>
  <c r="CF76" i="6"/>
  <c r="CE76" i="6"/>
  <c r="CD76" i="6"/>
  <c r="CC76" i="6"/>
  <c r="CB76" i="6"/>
  <c r="CA76" i="6"/>
  <c r="BZ76" i="6"/>
  <c r="BY76" i="6"/>
  <c r="BX76" i="6"/>
  <c r="BW76" i="6"/>
  <c r="BV76" i="6"/>
  <c r="BU76" i="6"/>
  <c r="BT76" i="6"/>
  <c r="BS76" i="6"/>
  <c r="BR76" i="6"/>
  <c r="BQ76" i="6"/>
  <c r="BP76" i="6"/>
  <c r="BO76" i="6"/>
  <c r="BN76" i="6"/>
  <c r="BM76" i="6"/>
  <c r="BL76" i="6"/>
  <c r="BK76" i="6"/>
  <c r="BJ76" i="6"/>
  <c r="BI76" i="6"/>
  <c r="BH76" i="6"/>
  <c r="BG76" i="6"/>
  <c r="BF76" i="6"/>
  <c r="BE76" i="6"/>
  <c r="BD76" i="6"/>
  <c r="BC76" i="6"/>
  <c r="BB76" i="6"/>
  <c r="BA76" i="6"/>
  <c r="AZ76" i="6"/>
  <c r="AY76" i="6"/>
  <c r="AX76" i="6"/>
  <c r="AW76" i="6"/>
  <c r="AV76" i="6"/>
  <c r="AU76" i="6"/>
  <c r="AT76" i="6"/>
  <c r="AS76" i="6"/>
  <c r="AR76" i="6"/>
  <c r="AQ76" i="6"/>
  <c r="AP76" i="6"/>
  <c r="AO76" i="6"/>
  <c r="AN76" i="6"/>
  <c r="AM76" i="6"/>
  <c r="AL76" i="6"/>
  <c r="AK76" i="6"/>
  <c r="AJ76" i="6"/>
  <c r="AI76" i="6"/>
  <c r="AH76" i="6"/>
  <c r="AG76" i="6"/>
  <c r="AF76" i="6"/>
  <c r="AE76" i="6"/>
  <c r="AD76" i="6"/>
  <c r="AC76" i="6"/>
  <c r="AB76" i="6"/>
  <c r="AA76" i="6"/>
  <c r="Z76" i="6"/>
  <c r="Y76" i="6"/>
  <c r="X76" i="6"/>
  <c r="W76" i="6"/>
  <c r="V76" i="6"/>
  <c r="U76" i="6"/>
  <c r="T76" i="6"/>
  <c r="S76" i="6"/>
  <c r="R76" i="6"/>
  <c r="Q76" i="6"/>
  <c r="P76" i="6"/>
  <c r="O76" i="6"/>
  <c r="N76" i="6"/>
  <c r="M76" i="6"/>
  <c r="L76" i="6"/>
  <c r="K76" i="6"/>
  <c r="J76" i="6"/>
  <c r="I76" i="6"/>
  <c r="H76" i="6"/>
  <c r="G76" i="6"/>
  <c r="F76" i="6"/>
  <c r="E76" i="6"/>
  <c r="D76" i="6"/>
  <c r="C76" i="6"/>
  <c r="B76" i="6"/>
  <c r="A76" i="6"/>
  <c r="DB75" i="6"/>
  <c r="DA75" i="6"/>
  <c r="CZ75" i="6"/>
  <c r="CY75" i="6"/>
  <c r="CX75" i="6"/>
  <c r="CW75" i="6"/>
  <c r="CV75" i="6"/>
  <c r="CU75" i="6"/>
  <c r="CT75" i="6"/>
  <c r="CS75" i="6"/>
  <c r="CR75" i="6"/>
  <c r="CQ75" i="6"/>
  <c r="CP75" i="6"/>
  <c r="CO75" i="6"/>
  <c r="CN75" i="6"/>
  <c r="CM75" i="6"/>
  <c r="CL75" i="6"/>
  <c r="CK75" i="6"/>
  <c r="CJ75" i="6"/>
  <c r="CI75" i="6"/>
  <c r="CH75" i="6"/>
  <c r="CG75" i="6"/>
  <c r="CF75" i="6"/>
  <c r="CE75" i="6"/>
  <c r="CD75" i="6"/>
  <c r="CC75" i="6"/>
  <c r="CB75" i="6"/>
  <c r="CA75" i="6"/>
  <c r="BZ75" i="6"/>
  <c r="BY75" i="6"/>
  <c r="BX75" i="6"/>
  <c r="BW75" i="6"/>
  <c r="BV75" i="6"/>
  <c r="BU75" i="6"/>
  <c r="BT75" i="6"/>
  <c r="BS75" i="6"/>
  <c r="BR75" i="6"/>
  <c r="BQ75" i="6"/>
  <c r="BP75" i="6"/>
  <c r="BO75" i="6"/>
  <c r="BN75" i="6"/>
  <c r="BM75" i="6"/>
  <c r="BL75" i="6"/>
  <c r="BK75" i="6"/>
  <c r="BJ75" i="6"/>
  <c r="BI75" i="6"/>
  <c r="BH75" i="6"/>
  <c r="BG75" i="6"/>
  <c r="BF75" i="6"/>
  <c r="BE75" i="6"/>
  <c r="BD75" i="6"/>
  <c r="BC75" i="6"/>
  <c r="BB75" i="6"/>
  <c r="BA75" i="6"/>
  <c r="AZ75" i="6"/>
  <c r="AY75" i="6"/>
  <c r="AX75" i="6"/>
  <c r="AW75" i="6"/>
  <c r="AV75" i="6"/>
  <c r="AU75" i="6"/>
  <c r="AT75" i="6"/>
  <c r="AS75" i="6"/>
  <c r="AR75" i="6"/>
  <c r="AQ75" i="6"/>
  <c r="AP75" i="6"/>
  <c r="AO75" i="6"/>
  <c r="AN75" i="6"/>
  <c r="AM75" i="6"/>
  <c r="AL75" i="6"/>
  <c r="AK75" i="6"/>
  <c r="AJ75" i="6"/>
  <c r="AI75" i="6"/>
  <c r="AH75" i="6"/>
  <c r="AG75" i="6"/>
  <c r="AF75" i="6"/>
  <c r="AE75" i="6"/>
  <c r="AD75" i="6"/>
  <c r="AC75" i="6"/>
  <c r="AB75" i="6"/>
  <c r="AA75" i="6"/>
  <c r="Z75" i="6"/>
  <c r="Y75" i="6"/>
  <c r="X75" i="6"/>
  <c r="W75" i="6"/>
  <c r="V75" i="6"/>
  <c r="U75" i="6"/>
  <c r="T75" i="6"/>
  <c r="S75" i="6"/>
  <c r="R75" i="6"/>
  <c r="Q75" i="6"/>
  <c r="P75" i="6"/>
  <c r="O75" i="6"/>
  <c r="N75" i="6"/>
  <c r="M75" i="6"/>
  <c r="L75" i="6"/>
  <c r="K75" i="6"/>
  <c r="J75" i="6"/>
  <c r="I75" i="6"/>
  <c r="H75" i="6"/>
  <c r="G75" i="6"/>
  <c r="F75" i="6"/>
  <c r="E75" i="6"/>
  <c r="D75" i="6"/>
  <c r="C75" i="6"/>
  <c r="B75" i="6"/>
  <c r="A75" i="6"/>
  <c r="DB74" i="6"/>
  <c r="DA74" i="6"/>
  <c r="CZ74" i="6"/>
  <c r="CY74" i="6"/>
  <c r="CX74" i="6"/>
  <c r="CW74" i="6"/>
  <c r="CV74" i="6"/>
  <c r="CU74" i="6"/>
  <c r="CT74" i="6"/>
  <c r="CS74" i="6"/>
  <c r="CR74" i="6"/>
  <c r="CQ74" i="6"/>
  <c r="CP74" i="6"/>
  <c r="CO74" i="6"/>
  <c r="CN74" i="6"/>
  <c r="CM74" i="6"/>
  <c r="CL74" i="6"/>
  <c r="CK74" i="6"/>
  <c r="CJ74" i="6"/>
  <c r="CI74" i="6"/>
  <c r="CH74" i="6"/>
  <c r="CG74" i="6"/>
  <c r="CF74" i="6"/>
  <c r="CE74" i="6"/>
  <c r="CD74" i="6"/>
  <c r="CC74" i="6"/>
  <c r="CB74" i="6"/>
  <c r="CA74" i="6"/>
  <c r="BZ74" i="6"/>
  <c r="BY74" i="6"/>
  <c r="BX74" i="6"/>
  <c r="BW74" i="6"/>
  <c r="BV74" i="6"/>
  <c r="BU74" i="6"/>
  <c r="BT74" i="6"/>
  <c r="BS74" i="6"/>
  <c r="BR74" i="6"/>
  <c r="BQ74" i="6"/>
  <c r="BP74" i="6"/>
  <c r="BO74" i="6"/>
  <c r="BN74" i="6"/>
  <c r="BM74" i="6"/>
  <c r="BL74" i="6"/>
  <c r="BK74" i="6"/>
  <c r="BJ74" i="6"/>
  <c r="BI74" i="6"/>
  <c r="BH74" i="6"/>
  <c r="BG74" i="6"/>
  <c r="BF74" i="6"/>
  <c r="BE74" i="6"/>
  <c r="BD74" i="6"/>
  <c r="BC74" i="6"/>
  <c r="BB74" i="6"/>
  <c r="BA74" i="6"/>
  <c r="AZ74" i="6"/>
  <c r="AY74" i="6"/>
  <c r="AX74" i="6"/>
  <c r="AW74" i="6"/>
  <c r="AV74" i="6"/>
  <c r="AU74" i="6"/>
  <c r="AT74" i="6"/>
  <c r="AS74" i="6"/>
  <c r="AR74" i="6"/>
  <c r="AQ74" i="6"/>
  <c r="AP74" i="6"/>
  <c r="AO74" i="6"/>
  <c r="AN74" i="6"/>
  <c r="AM74" i="6"/>
  <c r="AL74" i="6"/>
  <c r="AK74" i="6"/>
  <c r="AJ74" i="6"/>
  <c r="AI74" i="6"/>
  <c r="AH74" i="6"/>
  <c r="AG74" i="6"/>
  <c r="AF74" i="6"/>
  <c r="AE74" i="6"/>
  <c r="AD74" i="6"/>
  <c r="AC74" i="6"/>
  <c r="AB74" i="6"/>
  <c r="AA74" i="6"/>
  <c r="Z74" i="6"/>
  <c r="Y74" i="6"/>
  <c r="X74" i="6"/>
  <c r="W74" i="6"/>
  <c r="V74" i="6"/>
  <c r="U74" i="6"/>
  <c r="T74" i="6"/>
  <c r="S74" i="6"/>
  <c r="R74" i="6"/>
  <c r="Q74" i="6"/>
  <c r="P74" i="6"/>
  <c r="O74" i="6"/>
  <c r="N74" i="6"/>
  <c r="M74" i="6"/>
  <c r="L74" i="6"/>
  <c r="K74" i="6"/>
  <c r="J74" i="6"/>
  <c r="I74" i="6"/>
  <c r="H74" i="6"/>
  <c r="G74" i="6"/>
  <c r="F74" i="6"/>
  <c r="E74" i="6"/>
  <c r="D74" i="6"/>
  <c r="C74" i="6"/>
  <c r="B74" i="6"/>
  <c r="A74" i="6"/>
  <c r="DB73" i="6"/>
  <c r="DA73" i="6"/>
  <c r="CZ73" i="6"/>
  <c r="CY73" i="6"/>
  <c r="CX73" i="6"/>
  <c r="CW73" i="6"/>
  <c r="CV73" i="6"/>
  <c r="CU73" i="6"/>
  <c r="CT73" i="6"/>
  <c r="CS73" i="6"/>
  <c r="CR73" i="6"/>
  <c r="CQ73" i="6"/>
  <c r="CP73" i="6"/>
  <c r="CO73" i="6"/>
  <c r="CN73" i="6"/>
  <c r="CM73" i="6"/>
  <c r="CL73" i="6"/>
  <c r="CK73" i="6"/>
  <c r="CJ73" i="6"/>
  <c r="CI73" i="6"/>
  <c r="CH73" i="6"/>
  <c r="CG73" i="6"/>
  <c r="CF73" i="6"/>
  <c r="CE73" i="6"/>
  <c r="CD73" i="6"/>
  <c r="CC73" i="6"/>
  <c r="CB73" i="6"/>
  <c r="CA73" i="6"/>
  <c r="BZ73" i="6"/>
  <c r="BY73" i="6"/>
  <c r="BX73" i="6"/>
  <c r="BW73" i="6"/>
  <c r="BV73" i="6"/>
  <c r="BU73" i="6"/>
  <c r="BT73" i="6"/>
  <c r="BS73" i="6"/>
  <c r="BR73" i="6"/>
  <c r="BQ73" i="6"/>
  <c r="BP73" i="6"/>
  <c r="BO73" i="6"/>
  <c r="BN73" i="6"/>
  <c r="BM73" i="6"/>
  <c r="BL73" i="6"/>
  <c r="BK73" i="6"/>
  <c r="BJ73" i="6"/>
  <c r="BI73" i="6"/>
  <c r="BH73" i="6"/>
  <c r="BG73" i="6"/>
  <c r="BF73" i="6"/>
  <c r="BE73" i="6"/>
  <c r="BD73" i="6"/>
  <c r="BC73" i="6"/>
  <c r="BB73" i="6"/>
  <c r="BA73" i="6"/>
  <c r="AZ73" i="6"/>
  <c r="AY73" i="6"/>
  <c r="AX73" i="6"/>
  <c r="AW73" i="6"/>
  <c r="AV73" i="6"/>
  <c r="AU73" i="6"/>
  <c r="AT73" i="6"/>
  <c r="AS73" i="6"/>
  <c r="AR73" i="6"/>
  <c r="AQ73" i="6"/>
  <c r="AP73" i="6"/>
  <c r="AO73" i="6"/>
  <c r="AN73" i="6"/>
  <c r="AM73" i="6"/>
  <c r="AL73" i="6"/>
  <c r="AK73" i="6"/>
  <c r="AJ73" i="6"/>
  <c r="AI73" i="6"/>
  <c r="AH73" i="6"/>
  <c r="AG73" i="6"/>
  <c r="AF73" i="6"/>
  <c r="AE73" i="6"/>
  <c r="AD73" i="6"/>
  <c r="AC73" i="6"/>
  <c r="AB73" i="6"/>
  <c r="AA73" i="6"/>
  <c r="Z73" i="6"/>
  <c r="Y73" i="6"/>
  <c r="X73" i="6"/>
  <c r="W73" i="6"/>
  <c r="V73" i="6"/>
  <c r="U73" i="6"/>
  <c r="T73" i="6"/>
  <c r="S73" i="6"/>
  <c r="R73" i="6"/>
  <c r="Q73" i="6"/>
  <c r="P73" i="6"/>
  <c r="O73" i="6"/>
  <c r="N73" i="6"/>
  <c r="M73" i="6"/>
  <c r="L73" i="6"/>
  <c r="K73" i="6"/>
  <c r="J73" i="6"/>
  <c r="I73" i="6"/>
  <c r="H73" i="6"/>
  <c r="G73" i="6"/>
  <c r="F73" i="6"/>
  <c r="E73" i="6"/>
  <c r="D73" i="6"/>
  <c r="C73" i="6"/>
  <c r="B73" i="6"/>
  <c r="A73" i="6"/>
  <c r="DB72" i="6"/>
  <c r="DA72" i="6"/>
  <c r="CZ72" i="6"/>
  <c r="CY72" i="6"/>
  <c r="CX72" i="6"/>
  <c r="CW72" i="6"/>
  <c r="CV72" i="6"/>
  <c r="CU72" i="6"/>
  <c r="CT72" i="6"/>
  <c r="CS72" i="6"/>
  <c r="CR72" i="6"/>
  <c r="CQ72" i="6"/>
  <c r="CP72" i="6"/>
  <c r="CO72" i="6"/>
  <c r="CN72" i="6"/>
  <c r="CM72" i="6"/>
  <c r="CL72" i="6"/>
  <c r="CK72" i="6"/>
  <c r="CJ72" i="6"/>
  <c r="CI72" i="6"/>
  <c r="CH72" i="6"/>
  <c r="CG72" i="6"/>
  <c r="CF72" i="6"/>
  <c r="CE72" i="6"/>
  <c r="CD72" i="6"/>
  <c r="CC72" i="6"/>
  <c r="CB72" i="6"/>
  <c r="CA72" i="6"/>
  <c r="BZ72" i="6"/>
  <c r="BY72" i="6"/>
  <c r="BX72" i="6"/>
  <c r="BW72" i="6"/>
  <c r="BV72" i="6"/>
  <c r="BU72" i="6"/>
  <c r="BT72" i="6"/>
  <c r="BS72" i="6"/>
  <c r="BR72" i="6"/>
  <c r="BQ72" i="6"/>
  <c r="BP72" i="6"/>
  <c r="BO72" i="6"/>
  <c r="BN72" i="6"/>
  <c r="BM72" i="6"/>
  <c r="BL72" i="6"/>
  <c r="BK72" i="6"/>
  <c r="BJ72" i="6"/>
  <c r="BI72" i="6"/>
  <c r="BH72" i="6"/>
  <c r="BG72" i="6"/>
  <c r="BF72" i="6"/>
  <c r="BE72" i="6"/>
  <c r="BD72" i="6"/>
  <c r="BC72" i="6"/>
  <c r="BB72" i="6"/>
  <c r="BA72" i="6"/>
  <c r="AZ72" i="6"/>
  <c r="AY72" i="6"/>
  <c r="AX72" i="6"/>
  <c r="AW72" i="6"/>
  <c r="AV72" i="6"/>
  <c r="AU72" i="6"/>
  <c r="AT72" i="6"/>
  <c r="AS72" i="6"/>
  <c r="AR72" i="6"/>
  <c r="AQ72" i="6"/>
  <c r="AP72" i="6"/>
  <c r="AO72" i="6"/>
  <c r="AN72" i="6"/>
  <c r="AM72" i="6"/>
  <c r="AL72" i="6"/>
  <c r="AK72" i="6"/>
  <c r="AJ72" i="6"/>
  <c r="AI72" i="6"/>
  <c r="AH72" i="6"/>
  <c r="AG72" i="6"/>
  <c r="AF72" i="6"/>
  <c r="AE72" i="6"/>
  <c r="AD72" i="6"/>
  <c r="AC72" i="6"/>
  <c r="AB72" i="6"/>
  <c r="AA72" i="6"/>
  <c r="Z72" i="6"/>
  <c r="Y72" i="6"/>
  <c r="X72" i="6"/>
  <c r="W72" i="6"/>
  <c r="V72" i="6"/>
  <c r="U72" i="6"/>
  <c r="T72" i="6"/>
  <c r="S72" i="6"/>
  <c r="R72" i="6"/>
  <c r="Q72" i="6"/>
  <c r="P72" i="6"/>
  <c r="O72" i="6"/>
  <c r="N72" i="6"/>
  <c r="M72" i="6"/>
  <c r="L72" i="6"/>
  <c r="K72" i="6"/>
  <c r="J72" i="6"/>
  <c r="I72" i="6"/>
  <c r="H72" i="6"/>
  <c r="G72" i="6"/>
  <c r="F72" i="6"/>
  <c r="E72" i="6"/>
  <c r="D72" i="6"/>
  <c r="C72" i="6"/>
  <c r="B72" i="6"/>
  <c r="A72" i="6"/>
  <c r="DB71" i="6"/>
  <c r="DA71" i="6"/>
  <c r="CZ71" i="6"/>
  <c r="CY71" i="6"/>
  <c r="CX71" i="6"/>
  <c r="CW71" i="6"/>
  <c r="CV71" i="6"/>
  <c r="CU71" i="6"/>
  <c r="CT71" i="6"/>
  <c r="CS71" i="6"/>
  <c r="CR71" i="6"/>
  <c r="CQ71" i="6"/>
  <c r="CP71" i="6"/>
  <c r="CO71" i="6"/>
  <c r="CN71" i="6"/>
  <c r="CM71" i="6"/>
  <c r="CL71" i="6"/>
  <c r="CK71" i="6"/>
  <c r="CJ71" i="6"/>
  <c r="CI71" i="6"/>
  <c r="CH71" i="6"/>
  <c r="CG71" i="6"/>
  <c r="CF71" i="6"/>
  <c r="CE71" i="6"/>
  <c r="CD71" i="6"/>
  <c r="CC71" i="6"/>
  <c r="CB71" i="6"/>
  <c r="CA71" i="6"/>
  <c r="BZ71" i="6"/>
  <c r="BY71" i="6"/>
  <c r="BX71" i="6"/>
  <c r="BW71" i="6"/>
  <c r="BV71" i="6"/>
  <c r="BU71" i="6"/>
  <c r="BT71" i="6"/>
  <c r="BS71" i="6"/>
  <c r="BR71" i="6"/>
  <c r="BQ71" i="6"/>
  <c r="BP71" i="6"/>
  <c r="BO71" i="6"/>
  <c r="BN71" i="6"/>
  <c r="BM71" i="6"/>
  <c r="BL71" i="6"/>
  <c r="BK71" i="6"/>
  <c r="BJ71" i="6"/>
  <c r="BI71" i="6"/>
  <c r="BH71" i="6"/>
  <c r="BG71" i="6"/>
  <c r="BF71" i="6"/>
  <c r="BE71" i="6"/>
  <c r="BD71" i="6"/>
  <c r="BC71" i="6"/>
  <c r="BB71" i="6"/>
  <c r="BA71" i="6"/>
  <c r="AZ71" i="6"/>
  <c r="AY71" i="6"/>
  <c r="AX71" i="6"/>
  <c r="AW71" i="6"/>
  <c r="AV71" i="6"/>
  <c r="AU71" i="6"/>
  <c r="AT71" i="6"/>
  <c r="AS71" i="6"/>
  <c r="AR71" i="6"/>
  <c r="AQ71" i="6"/>
  <c r="AP71" i="6"/>
  <c r="AO71" i="6"/>
  <c r="AN71" i="6"/>
  <c r="AM71" i="6"/>
  <c r="AL71" i="6"/>
  <c r="AK71" i="6"/>
  <c r="AJ71" i="6"/>
  <c r="AI71" i="6"/>
  <c r="AH71" i="6"/>
  <c r="AG71" i="6"/>
  <c r="AF71" i="6"/>
  <c r="AE71" i="6"/>
  <c r="AD71" i="6"/>
  <c r="AC71" i="6"/>
  <c r="AB71" i="6"/>
  <c r="AA71" i="6"/>
  <c r="Z71" i="6"/>
  <c r="Y71" i="6"/>
  <c r="X71" i="6"/>
  <c r="W71" i="6"/>
  <c r="V71" i="6"/>
  <c r="U71" i="6"/>
  <c r="T71" i="6"/>
  <c r="S71" i="6"/>
  <c r="R71" i="6"/>
  <c r="Q71" i="6"/>
  <c r="P71" i="6"/>
  <c r="O71" i="6"/>
  <c r="N71" i="6"/>
  <c r="M71" i="6"/>
  <c r="L71" i="6"/>
  <c r="K71" i="6"/>
  <c r="J71" i="6"/>
  <c r="I71" i="6"/>
  <c r="H71" i="6"/>
  <c r="G71" i="6"/>
  <c r="F71" i="6"/>
  <c r="E71" i="6"/>
  <c r="D71" i="6"/>
  <c r="C71" i="6"/>
  <c r="B71" i="6"/>
  <c r="A71" i="6"/>
  <c r="DB70" i="6"/>
  <c r="DA70" i="6"/>
  <c r="CZ70" i="6"/>
  <c r="CY70" i="6"/>
  <c r="CX70" i="6"/>
  <c r="CW70" i="6"/>
  <c r="CV70" i="6"/>
  <c r="CU70" i="6"/>
  <c r="CT70" i="6"/>
  <c r="CS70" i="6"/>
  <c r="CR70" i="6"/>
  <c r="CQ70" i="6"/>
  <c r="CP70" i="6"/>
  <c r="CO70" i="6"/>
  <c r="CN70" i="6"/>
  <c r="CM70" i="6"/>
  <c r="CL70" i="6"/>
  <c r="CK70" i="6"/>
  <c r="CJ70" i="6"/>
  <c r="CI70" i="6"/>
  <c r="CH70" i="6"/>
  <c r="CG70" i="6"/>
  <c r="CF70" i="6"/>
  <c r="CE70" i="6"/>
  <c r="CD70" i="6"/>
  <c r="CC70" i="6"/>
  <c r="CB70" i="6"/>
  <c r="CA70" i="6"/>
  <c r="BZ70" i="6"/>
  <c r="BY70" i="6"/>
  <c r="BX70" i="6"/>
  <c r="BW70" i="6"/>
  <c r="BV70" i="6"/>
  <c r="BU70" i="6"/>
  <c r="BT70" i="6"/>
  <c r="BS70" i="6"/>
  <c r="BR70" i="6"/>
  <c r="BQ70" i="6"/>
  <c r="BP70" i="6"/>
  <c r="BO70" i="6"/>
  <c r="BN70" i="6"/>
  <c r="BM70" i="6"/>
  <c r="BL70" i="6"/>
  <c r="BK70" i="6"/>
  <c r="BJ70" i="6"/>
  <c r="BI70" i="6"/>
  <c r="BH70" i="6"/>
  <c r="BG70" i="6"/>
  <c r="BF70" i="6"/>
  <c r="BE70" i="6"/>
  <c r="BD70" i="6"/>
  <c r="BC70" i="6"/>
  <c r="BB70" i="6"/>
  <c r="BA70" i="6"/>
  <c r="AZ70" i="6"/>
  <c r="AY70" i="6"/>
  <c r="AX70" i="6"/>
  <c r="AW70" i="6"/>
  <c r="AV70" i="6"/>
  <c r="AU70" i="6"/>
  <c r="AT70" i="6"/>
  <c r="AS70" i="6"/>
  <c r="AR70" i="6"/>
  <c r="AQ70" i="6"/>
  <c r="AP70" i="6"/>
  <c r="AO70" i="6"/>
  <c r="AN70" i="6"/>
  <c r="AM70" i="6"/>
  <c r="AL70" i="6"/>
  <c r="AK70" i="6"/>
  <c r="AJ70" i="6"/>
  <c r="AI70" i="6"/>
  <c r="AH70" i="6"/>
  <c r="AG70" i="6"/>
  <c r="AF70" i="6"/>
  <c r="AE70" i="6"/>
  <c r="AD70" i="6"/>
  <c r="AC70" i="6"/>
  <c r="AB70" i="6"/>
  <c r="AA70" i="6"/>
  <c r="Z70" i="6"/>
  <c r="Y70" i="6"/>
  <c r="X70" i="6"/>
  <c r="W70" i="6"/>
  <c r="V70" i="6"/>
  <c r="U70" i="6"/>
  <c r="T70" i="6"/>
  <c r="S70" i="6"/>
  <c r="R70" i="6"/>
  <c r="Q70" i="6"/>
  <c r="P70" i="6"/>
  <c r="O70" i="6"/>
  <c r="N70" i="6"/>
  <c r="M70" i="6"/>
  <c r="L70" i="6"/>
  <c r="K70" i="6"/>
  <c r="J70" i="6"/>
  <c r="I70" i="6"/>
  <c r="H70" i="6"/>
  <c r="G70" i="6"/>
  <c r="F70" i="6"/>
  <c r="E70" i="6"/>
  <c r="D70" i="6"/>
  <c r="C70" i="6"/>
  <c r="B70" i="6"/>
  <c r="A70" i="6"/>
  <c r="DB69" i="6"/>
  <c r="DA69" i="6"/>
  <c r="CZ69" i="6"/>
  <c r="CY69" i="6"/>
  <c r="CX69" i="6"/>
  <c r="CW69" i="6"/>
  <c r="CV69" i="6"/>
  <c r="CU69" i="6"/>
  <c r="CT69" i="6"/>
  <c r="CS69" i="6"/>
  <c r="CR69" i="6"/>
  <c r="CQ69" i="6"/>
  <c r="CP69" i="6"/>
  <c r="CO69" i="6"/>
  <c r="CN69" i="6"/>
  <c r="CM69" i="6"/>
  <c r="CL69" i="6"/>
  <c r="CK69" i="6"/>
  <c r="CJ69" i="6"/>
  <c r="CI69" i="6"/>
  <c r="CH69" i="6"/>
  <c r="CG69" i="6"/>
  <c r="CF69" i="6"/>
  <c r="CE69" i="6"/>
  <c r="CD69" i="6"/>
  <c r="CC69" i="6"/>
  <c r="CB69" i="6"/>
  <c r="CA69" i="6"/>
  <c r="BZ69" i="6"/>
  <c r="BY69" i="6"/>
  <c r="BX69" i="6"/>
  <c r="BW69" i="6"/>
  <c r="BV69" i="6"/>
  <c r="BU69" i="6"/>
  <c r="BT69" i="6"/>
  <c r="BS69" i="6"/>
  <c r="BR69" i="6"/>
  <c r="BQ69" i="6"/>
  <c r="BP69" i="6"/>
  <c r="BO69" i="6"/>
  <c r="BN69" i="6"/>
  <c r="BM69" i="6"/>
  <c r="BL69" i="6"/>
  <c r="BK69" i="6"/>
  <c r="BJ69" i="6"/>
  <c r="BI69" i="6"/>
  <c r="BH69" i="6"/>
  <c r="BG69" i="6"/>
  <c r="BF69" i="6"/>
  <c r="BE69" i="6"/>
  <c r="BD69" i="6"/>
  <c r="BC69" i="6"/>
  <c r="BB69" i="6"/>
  <c r="BA69" i="6"/>
  <c r="AZ69" i="6"/>
  <c r="AY69" i="6"/>
  <c r="AX69" i="6"/>
  <c r="AW69" i="6"/>
  <c r="AV69" i="6"/>
  <c r="AU69" i="6"/>
  <c r="AT69" i="6"/>
  <c r="AS69" i="6"/>
  <c r="AR69" i="6"/>
  <c r="AQ69" i="6"/>
  <c r="AP69" i="6"/>
  <c r="AO69" i="6"/>
  <c r="AN69" i="6"/>
  <c r="AM69" i="6"/>
  <c r="AL69" i="6"/>
  <c r="AK69" i="6"/>
  <c r="AJ69" i="6"/>
  <c r="AI69" i="6"/>
  <c r="AH69" i="6"/>
  <c r="AG69" i="6"/>
  <c r="AF69" i="6"/>
  <c r="AE69" i="6"/>
  <c r="AD69" i="6"/>
  <c r="AC69" i="6"/>
  <c r="AB69" i="6"/>
  <c r="AA69" i="6"/>
  <c r="Z69" i="6"/>
  <c r="Y69" i="6"/>
  <c r="X69" i="6"/>
  <c r="W69" i="6"/>
  <c r="V69" i="6"/>
  <c r="U69" i="6"/>
  <c r="T69" i="6"/>
  <c r="S69" i="6"/>
  <c r="R69" i="6"/>
  <c r="Q69" i="6"/>
  <c r="P69" i="6"/>
  <c r="O69" i="6"/>
  <c r="N69" i="6"/>
  <c r="M69" i="6"/>
  <c r="L69" i="6"/>
  <c r="K69" i="6"/>
  <c r="J69" i="6"/>
  <c r="I69" i="6"/>
  <c r="H69" i="6"/>
  <c r="G69" i="6"/>
  <c r="F69" i="6"/>
  <c r="E69" i="6"/>
  <c r="D69" i="6"/>
  <c r="C69" i="6"/>
  <c r="B69" i="6"/>
  <c r="A69" i="6"/>
  <c r="DB68" i="6"/>
  <c r="DA68" i="6"/>
  <c r="CZ68" i="6"/>
  <c r="CY68" i="6"/>
  <c r="CX68" i="6"/>
  <c r="CW68" i="6"/>
  <c r="CV68" i="6"/>
  <c r="CU68" i="6"/>
  <c r="CT68" i="6"/>
  <c r="CS68" i="6"/>
  <c r="CR68" i="6"/>
  <c r="CQ68" i="6"/>
  <c r="CP68" i="6"/>
  <c r="CO68" i="6"/>
  <c r="CN68" i="6"/>
  <c r="CM68" i="6"/>
  <c r="CL68" i="6"/>
  <c r="CK68" i="6"/>
  <c r="CJ68" i="6"/>
  <c r="CI68" i="6"/>
  <c r="CH68" i="6"/>
  <c r="CG68" i="6"/>
  <c r="CF68" i="6"/>
  <c r="CE68" i="6"/>
  <c r="CD68" i="6"/>
  <c r="CC68" i="6"/>
  <c r="CB68" i="6"/>
  <c r="CA68" i="6"/>
  <c r="BZ68" i="6"/>
  <c r="BY68" i="6"/>
  <c r="BX68" i="6"/>
  <c r="BW68" i="6"/>
  <c r="BV68" i="6"/>
  <c r="BU68" i="6"/>
  <c r="BT68" i="6"/>
  <c r="BS68" i="6"/>
  <c r="BR68" i="6"/>
  <c r="BQ68" i="6"/>
  <c r="BP68" i="6"/>
  <c r="BO68" i="6"/>
  <c r="BN68" i="6"/>
  <c r="BM68" i="6"/>
  <c r="BL68" i="6"/>
  <c r="BK68" i="6"/>
  <c r="BJ68" i="6"/>
  <c r="BI68" i="6"/>
  <c r="BH68" i="6"/>
  <c r="BG68" i="6"/>
  <c r="BF68" i="6"/>
  <c r="BE68" i="6"/>
  <c r="BD68" i="6"/>
  <c r="BC68" i="6"/>
  <c r="BB68" i="6"/>
  <c r="BA68" i="6"/>
  <c r="AZ68" i="6"/>
  <c r="AY68" i="6"/>
  <c r="AX68" i="6"/>
  <c r="AW68" i="6"/>
  <c r="AV68" i="6"/>
  <c r="AU68" i="6"/>
  <c r="AT68" i="6"/>
  <c r="AS68" i="6"/>
  <c r="AR68" i="6"/>
  <c r="AQ68" i="6"/>
  <c r="AP68" i="6"/>
  <c r="AO68" i="6"/>
  <c r="AN68" i="6"/>
  <c r="AM68" i="6"/>
  <c r="AL68" i="6"/>
  <c r="AK68" i="6"/>
  <c r="AJ68" i="6"/>
  <c r="AI68" i="6"/>
  <c r="AH68" i="6"/>
  <c r="AG68" i="6"/>
  <c r="AF68" i="6"/>
  <c r="AE68" i="6"/>
  <c r="AD68" i="6"/>
  <c r="AC68" i="6"/>
  <c r="AB68" i="6"/>
  <c r="AA68" i="6"/>
  <c r="Z68" i="6"/>
  <c r="Y68" i="6"/>
  <c r="X68" i="6"/>
  <c r="W68" i="6"/>
  <c r="V68" i="6"/>
  <c r="U68" i="6"/>
  <c r="T68" i="6"/>
  <c r="S68" i="6"/>
  <c r="R68" i="6"/>
  <c r="Q68" i="6"/>
  <c r="P68" i="6"/>
  <c r="O68" i="6"/>
  <c r="N68" i="6"/>
  <c r="M68" i="6"/>
  <c r="L68" i="6"/>
  <c r="K68" i="6"/>
  <c r="J68" i="6"/>
  <c r="I68" i="6"/>
  <c r="H68" i="6"/>
  <c r="G68" i="6"/>
  <c r="F68" i="6"/>
  <c r="E68" i="6"/>
  <c r="D68" i="6"/>
  <c r="C68" i="6"/>
  <c r="B68" i="6"/>
  <c r="A68" i="6"/>
  <c r="DB67" i="6"/>
  <c r="DA67" i="6"/>
  <c r="CZ67" i="6"/>
  <c r="CY67" i="6"/>
  <c r="CX67" i="6"/>
  <c r="CW67" i="6"/>
  <c r="CV67" i="6"/>
  <c r="CU67" i="6"/>
  <c r="CT67" i="6"/>
  <c r="CS67" i="6"/>
  <c r="CR67" i="6"/>
  <c r="CQ67" i="6"/>
  <c r="CP67" i="6"/>
  <c r="CO67" i="6"/>
  <c r="CN67" i="6"/>
  <c r="CM67" i="6"/>
  <c r="CL67" i="6"/>
  <c r="CK67" i="6"/>
  <c r="CJ67" i="6"/>
  <c r="CI67" i="6"/>
  <c r="CH67" i="6"/>
  <c r="CG67" i="6"/>
  <c r="CF67" i="6"/>
  <c r="CE67" i="6"/>
  <c r="CD67" i="6"/>
  <c r="CC67" i="6"/>
  <c r="CB67" i="6"/>
  <c r="CA67" i="6"/>
  <c r="BZ67" i="6"/>
  <c r="BY67" i="6"/>
  <c r="BX67" i="6"/>
  <c r="BW67" i="6"/>
  <c r="BV67" i="6"/>
  <c r="BU67" i="6"/>
  <c r="BT67" i="6"/>
  <c r="BS67" i="6"/>
  <c r="BR67" i="6"/>
  <c r="BQ67" i="6"/>
  <c r="BP67" i="6"/>
  <c r="BO67" i="6"/>
  <c r="BN67" i="6"/>
  <c r="BM67" i="6"/>
  <c r="BL67" i="6"/>
  <c r="BK67" i="6"/>
  <c r="BJ67" i="6"/>
  <c r="BI67" i="6"/>
  <c r="BH67" i="6"/>
  <c r="BG67" i="6"/>
  <c r="BF67" i="6"/>
  <c r="BE67" i="6"/>
  <c r="BD67" i="6"/>
  <c r="BC67" i="6"/>
  <c r="BB67" i="6"/>
  <c r="BA67" i="6"/>
  <c r="AZ67" i="6"/>
  <c r="AY67" i="6"/>
  <c r="AX67" i="6"/>
  <c r="AW67" i="6"/>
  <c r="AV67" i="6"/>
  <c r="AU67" i="6"/>
  <c r="AT67" i="6"/>
  <c r="AS67" i="6"/>
  <c r="AR67" i="6"/>
  <c r="AQ67" i="6"/>
  <c r="AP67" i="6"/>
  <c r="AO67" i="6"/>
  <c r="AN67" i="6"/>
  <c r="AM67" i="6"/>
  <c r="AL67" i="6"/>
  <c r="AK67" i="6"/>
  <c r="AJ67" i="6"/>
  <c r="AI67" i="6"/>
  <c r="AH67" i="6"/>
  <c r="AG67" i="6"/>
  <c r="AF67" i="6"/>
  <c r="AE67" i="6"/>
  <c r="AD67" i="6"/>
  <c r="AC67" i="6"/>
  <c r="AB67" i="6"/>
  <c r="AA67" i="6"/>
  <c r="Z67" i="6"/>
  <c r="Y67" i="6"/>
  <c r="X67" i="6"/>
  <c r="W67" i="6"/>
  <c r="V67" i="6"/>
  <c r="U67" i="6"/>
  <c r="T67" i="6"/>
  <c r="S67" i="6"/>
  <c r="R67" i="6"/>
  <c r="Q67" i="6"/>
  <c r="P67" i="6"/>
  <c r="O67" i="6"/>
  <c r="N67" i="6"/>
  <c r="M67" i="6"/>
  <c r="L67" i="6"/>
  <c r="K67" i="6"/>
  <c r="J67" i="6"/>
  <c r="I67" i="6"/>
  <c r="H67" i="6"/>
  <c r="G67" i="6"/>
  <c r="F67" i="6"/>
  <c r="E67" i="6"/>
  <c r="D67" i="6"/>
  <c r="C67" i="6"/>
  <c r="B67" i="6"/>
  <c r="A67" i="6"/>
  <c r="DB66" i="6"/>
  <c r="DA66" i="6"/>
  <c r="CZ66" i="6"/>
  <c r="CY66" i="6"/>
  <c r="CX66" i="6"/>
  <c r="CW66" i="6"/>
  <c r="CV66" i="6"/>
  <c r="CU66" i="6"/>
  <c r="CT66" i="6"/>
  <c r="CS66" i="6"/>
  <c r="CR66" i="6"/>
  <c r="CQ66" i="6"/>
  <c r="CP66" i="6"/>
  <c r="CO66" i="6"/>
  <c r="CN66" i="6"/>
  <c r="CM66" i="6"/>
  <c r="CL66" i="6"/>
  <c r="CK66" i="6"/>
  <c r="CJ66" i="6"/>
  <c r="CI66" i="6"/>
  <c r="CH66" i="6"/>
  <c r="CG66" i="6"/>
  <c r="CF66" i="6"/>
  <c r="CE66" i="6"/>
  <c r="CD66" i="6"/>
  <c r="CC66" i="6"/>
  <c r="CB66" i="6"/>
  <c r="CA66" i="6"/>
  <c r="BZ66" i="6"/>
  <c r="BY66" i="6"/>
  <c r="BX66" i="6"/>
  <c r="BW66" i="6"/>
  <c r="BV66" i="6"/>
  <c r="BU66" i="6"/>
  <c r="BT66" i="6"/>
  <c r="BS66" i="6"/>
  <c r="BR66" i="6"/>
  <c r="BQ66" i="6"/>
  <c r="BP66" i="6"/>
  <c r="BO66" i="6"/>
  <c r="BN66" i="6"/>
  <c r="BM66" i="6"/>
  <c r="BL66" i="6"/>
  <c r="BK66" i="6"/>
  <c r="BJ66" i="6"/>
  <c r="BI66" i="6"/>
  <c r="BH66" i="6"/>
  <c r="BG66" i="6"/>
  <c r="BF66" i="6"/>
  <c r="BE66" i="6"/>
  <c r="BD66" i="6"/>
  <c r="BC66" i="6"/>
  <c r="BB66" i="6"/>
  <c r="BA66" i="6"/>
  <c r="AZ66" i="6"/>
  <c r="AY66" i="6"/>
  <c r="AX66" i="6"/>
  <c r="AW66" i="6"/>
  <c r="AV66" i="6"/>
  <c r="AU66" i="6"/>
  <c r="AT66" i="6"/>
  <c r="AS66" i="6"/>
  <c r="AR66" i="6"/>
  <c r="AQ66" i="6"/>
  <c r="AP66" i="6"/>
  <c r="AO66" i="6"/>
  <c r="AN66" i="6"/>
  <c r="AM66" i="6"/>
  <c r="AL66" i="6"/>
  <c r="AK66" i="6"/>
  <c r="AJ66" i="6"/>
  <c r="AI66" i="6"/>
  <c r="AH66" i="6"/>
  <c r="AG66" i="6"/>
  <c r="AF66" i="6"/>
  <c r="AE66" i="6"/>
  <c r="AD66" i="6"/>
  <c r="AC66" i="6"/>
  <c r="AB66" i="6"/>
  <c r="AA66" i="6"/>
  <c r="Z66" i="6"/>
  <c r="Y66" i="6"/>
  <c r="X66" i="6"/>
  <c r="W66" i="6"/>
  <c r="V66" i="6"/>
  <c r="U66" i="6"/>
  <c r="T66" i="6"/>
  <c r="S66" i="6"/>
  <c r="R66" i="6"/>
  <c r="Q66" i="6"/>
  <c r="P66" i="6"/>
  <c r="O66" i="6"/>
  <c r="N66" i="6"/>
  <c r="M66" i="6"/>
  <c r="L66" i="6"/>
  <c r="K66" i="6"/>
  <c r="J66" i="6"/>
  <c r="I66" i="6"/>
  <c r="H66" i="6"/>
  <c r="G66" i="6"/>
  <c r="F66" i="6"/>
  <c r="E66" i="6"/>
  <c r="D66" i="6"/>
  <c r="C66" i="6"/>
  <c r="B66" i="6"/>
  <c r="A66" i="6"/>
  <c r="DB65" i="6"/>
  <c r="DA65" i="6"/>
  <c r="CZ65" i="6"/>
  <c r="CY65" i="6"/>
  <c r="CX65" i="6"/>
  <c r="CW65" i="6"/>
  <c r="CV65" i="6"/>
  <c r="CU65" i="6"/>
  <c r="CT65" i="6"/>
  <c r="CS65" i="6"/>
  <c r="CR65" i="6"/>
  <c r="CQ65" i="6"/>
  <c r="CP65" i="6"/>
  <c r="CO65" i="6"/>
  <c r="CN65" i="6"/>
  <c r="CM65" i="6"/>
  <c r="CL65" i="6"/>
  <c r="CK65" i="6"/>
  <c r="CJ65" i="6"/>
  <c r="CI65" i="6"/>
  <c r="CH65" i="6"/>
  <c r="CG65" i="6"/>
  <c r="CF65" i="6"/>
  <c r="CE65" i="6"/>
  <c r="CD65" i="6"/>
  <c r="CC65" i="6"/>
  <c r="CB65" i="6"/>
  <c r="CA65" i="6"/>
  <c r="BZ65" i="6"/>
  <c r="BY65" i="6"/>
  <c r="BX65" i="6"/>
  <c r="BW65" i="6"/>
  <c r="BV65" i="6"/>
  <c r="BU65" i="6"/>
  <c r="BT65" i="6"/>
  <c r="BS65" i="6"/>
  <c r="BR65" i="6"/>
  <c r="BQ65" i="6"/>
  <c r="BP65" i="6"/>
  <c r="BO65" i="6"/>
  <c r="BN65" i="6"/>
  <c r="BM65" i="6"/>
  <c r="BL65" i="6"/>
  <c r="BK65" i="6"/>
  <c r="BJ65" i="6"/>
  <c r="BI65" i="6"/>
  <c r="BH65" i="6"/>
  <c r="BG65" i="6"/>
  <c r="BF65" i="6"/>
  <c r="BE65" i="6"/>
  <c r="BD65" i="6"/>
  <c r="BC65" i="6"/>
  <c r="BB65" i="6"/>
  <c r="BA65" i="6"/>
  <c r="AZ65" i="6"/>
  <c r="AY65" i="6"/>
  <c r="AX65" i="6"/>
  <c r="AW65" i="6"/>
  <c r="AV65" i="6"/>
  <c r="AU65" i="6"/>
  <c r="AT65" i="6"/>
  <c r="AS65" i="6"/>
  <c r="AR65" i="6"/>
  <c r="AQ65" i="6"/>
  <c r="AP65" i="6"/>
  <c r="AO65" i="6"/>
  <c r="AN65" i="6"/>
  <c r="AM65" i="6"/>
  <c r="AL65" i="6"/>
  <c r="AK65" i="6"/>
  <c r="AJ65" i="6"/>
  <c r="AI65" i="6"/>
  <c r="AH65" i="6"/>
  <c r="AG65" i="6"/>
  <c r="AF65" i="6"/>
  <c r="AE65" i="6"/>
  <c r="AD65" i="6"/>
  <c r="AC65" i="6"/>
  <c r="AB65" i="6"/>
  <c r="AA65" i="6"/>
  <c r="Z65" i="6"/>
  <c r="Y65" i="6"/>
  <c r="X65" i="6"/>
  <c r="W65" i="6"/>
  <c r="V65" i="6"/>
  <c r="U65" i="6"/>
  <c r="T65" i="6"/>
  <c r="S65" i="6"/>
  <c r="R65" i="6"/>
  <c r="Q65" i="6"/>
  <c r="P65" i="6"/>
  <c r="O65" i="6"/>
  <c r="N65" i="6"/>
  <c r="M65" i="6"/>
  <c r="L65" i="6"/>
  <c r="K65" i="6"/>
  <c r="J65" i="6"/>
  <c r="I65" i="6"/>
  <c r="H65" i="6"/>
  <c r="G65" i="6"/>
  <c r="F65" i="6"/>
  <c r="E65" i="6"/>
  <c r="D65" i="6"/>
  <c r="C65" i="6"/>
  <c r="B65" i="6"/>
  <c r="A65" i="6"/>
  <c r="DB64" i="6"/>
  <c r="DA64" i="6"/>
  <c r="CZ64" i="6"/>
  <c r="CY64" i="6"/>
  <c r="CX64" i="6"/>
  <c r="CW64" i="6"/>
  <c r="CV64" i="6"/>
  <c r="CU64" i="6"/>
  <c r="CT64" i="6"/>
  <c r="CS64" i="6"/>
  <c r="CR64" i="6"/>
  <c r="CQ64" i="6"/>
  <c r="CP64" i="6"/>
  <c r="CO64" i="6"/>
  <c r="CN64" i="6"/>
  <c r="CM64" i="6"/>
  <c r="CL64" i="6"/>
  <c r="CK64" i="6"/>
  <c r="CJ64" i="6"/>
  <c r="CI64" i="6"/>
  <c r="CH64" i="6"/>
  <c r="CG64" i="6"/>
  <c r="CF64" i="6"/>
  <c r="CE64" i="6"/>
  <c r="CD64" i="6"/>
  <c r="CC64" i="6"/>
  <c r="CB64" i="6"/>
  <c r="CA64" i="6"/>
  <c r="BZ64" i="6"/>
  <c r="BY64" i="6"/>
  <c r="BX64" i="6"/>
  <c r="BW64" i="6"/>
  <c r="BV64" i="6"/>
  <c r="BU64" i="6"/>
  <c r="BT64" i="6"/>
  <c r="BS64" i="6"/>
  <c r="BR64" i="6"/>
  <c r="BQ64" i="6"/>
  <c r="BP64" i="6"/>
  <c r="BO64" i="6"/>
  <c r="BN64" i="6"/>
  <c r="BM64" i="6"/>
  <c r="BL64" i="6"/>
  <c r="BK64" i="6"/>
  <c r="BJ64" i="6"/>
  <c r="BI64" i="6"/>
  <c r="BH64" i="6"/>
  <c r="BG64" i="6"/>
  <c r="BF64" i="6"/>
  <c r="BE64" i="6"/>
  <c r="BD64" i="6"/>
  <c r="BC64" i="6"/>
  <c r="BB64" i="6"/>
  <c r="BA64" i="6"/>
  <c r="AZ64" i="6"/>
  <c r="AY64" i="6"/>
  <c r="AX64" i="6"/>
  <c r="AW64" i="6"/>
  <c r="AV64" i="6"/>
  <c r="AU64" i="6"/>
  <c r="AT64" i="6"/>
  <c r="AS64" i="6"/>
  <c r="AR64" i="6"/>
  <c r="AQ64" i="6"/>
  <c r="AP64" i="6"/>
  <c r="AO64" i="6"/>
  <c r="AN64" i="6"/>
  <c r="AM64" i="6"/>
  <c r="AL64" i="6"/>
  <c r="AK64" i="6"/>
  <c r="AJ64" i="6"/>
  <c r="AI64" i="6"/>
  <c r="AH64" i="6"/>
  <c r="AG64" i="6"/>
  <c r="AF64" i="6"/>
  <c r="AE64" i="6"/>
  <c r="AD64" i="6"/>
  <c r="AC64" i="6"/>
  <c r="AB64" i="6"/>
  <c r="AA64" i="6"/>
  <c r="Z64" i="6"/>
  <c r="Y64" i="6"/>
  <c r="X64" i="6"/>
  <c r="W64" i="6"/>
  <c r="V64" i="6"/>
  <c r="U64" i="6"/>
  <c r="T64" i="6"/>
  <c r="S64" i="6"/>
  <c r="R64" i="6"/>
  <c r="Q64" i="6"/>
  <c r="P64" i="6"/>
  <c r="O64" i="6"/>
  <c r="N64" i="6"/>
  <c r="M64" i="6"/>
  <c r="L64" i="6"/>
  <c r="K64" i="6"/>
  <c r="J64" i="6"/>
  <c r="I64" i="6"/>
  <c r="H64" i="6"/>
  <c r="G64" i="6"/>
  <c r="F64" i="6"/>
  <c r="E64" i="6"/>
  <c r="D64" i="6"/>
  <c r="C64" i="6"/>
  <c r="B64" i="6"/>
  <c r="A64" i="6"/>
  <c r="DB63" i="6"/>
  <c r="DA63" i="6"/>
  <c r="CZ63" i="6"/>
  <c r="CY63" i="6"/>
  <c r="CX63" i="6"/>
  <c r="CW63" i="6"/>
  <c r="CV63" i="6"/>
  <c r="CU63" i="6"/>
  <c r="CT63" i="6"/>
  <c r="CS63" i="6"/>
  <c r="CR63" i="6"/>
  <c r="CQ63" i="6"/>
  <c r="CP63" i="6"/>
  <c r="CO63" i="6"/>
  <c r="CN63" i="6"/>
  <c r="CM63" i="6"/>
  <c r="CL63" i="6"/>
  <c r="CK63" i="6"/>
  <c r="CJ63" i="6"/>
  <c r="CI63" i="6"/>
  <c r="CH63" i="6"/>
  <c r="CG63" i="6"/>
  <c r="CF63" i="6"/>
  <c r="CE63" i="6"/>
  <c r="CD63" i="6"/>
  <c r="CC63" i="6"/>
  <c r="CB63" i="6"/>
  <c r="CA63" i="6"/>
  <c r="BZ63" i="6"/>
  <c r="BY63" i="6"/>
  <c r="BX63" i="6"/>
  <c r="BW63" i="6"/>
  <c r="BV63" i="6"/>
  <c r="BU63" i="6"/>
  <c r="BT63" i="6"/>
  <c r="BS63" i="6"/>
  <c r="BR63" i="6"/>
  <c r="BQ63" i="6"/>
  <c r="BP63" i="6"/>
  <c r="BO63" i="6"/>
  <c r="BN63" i="6"/>
  <c r="BM63" i="6"/>
  <c r="BL63" i="6"/>
  <c r="BK63" i="6"/>
  <c r="BJ63" i="6"/>
  <c r="BI63" i="6"/>
  <c r="BH63" i="6"/>
  <c r="BG63" i="6"/>
  <c r="BF63" i="6"/>
  <c r="BE63" i="6"/>
  <c r="BD63" i="6"/>
  <c r="BC63" i="6"/>
  <c r="BB63" i="6"/>
  <c r="BA63" i="6"/>
  <c r="AZ63" i="6"/>
  <c r="AY63" i="6"/>
  <c r="AX63" i="6"/>
  <c r="AW63" i="6"/>
  <c r="AV63" i="6"/>
  <c r="AU63" i="6"/>
  <c r="AT63" i="6"/>
  <c r="AS63" i="6"/>
  <c r="AR63" i="6"/>
  <c r="AQ63" i="6"/>
  <c r="AP63" i="6"/>
  <c r="AO63" i="6"/>
  <c r="AN63" i="6"/>
  <c r="AM63" i="6"/>
  <c r="AL63" i="6"/>
  <c r="AK63" i="6"/>
  <c r="AJ63" i="6"/>
  <c r="AI63" i="6"/>
  <c r="AH63" i="6"/>
  <c r="AG63" i="6"/>
  <c r="AF63" i="6"/>
  <c r="AE63" i="6"/>
  <c r="AD63" i="6"/>
  <c r="AC63" i="6"/>
  <c r="AB63" i="6"/>
  <c r="AA63" i="6"/>
  <c r="Z63" i="6"/>
  <c r="Y63" i="6"/>
  <c r="X63" i="6"/>
  <c r="W63" i="6"/>
  <c r="V63" i="6"/>
  <c r="U63" i="6"/>
  <c r="T63" i="6"/>
  <c r="S63" i="6"/>
  <c r="R63" i="6"/>
  <c r="Q63" i="6"/>
  <c r="P63" i="6"/>
  <c r="O63" i="6"/>
  <c r="N63" i="6"/>
  <c r="M63" i="6"/>
  <c r="L63" i="6"/>
  <c r="K63" i="6"/>
  <c r="J63" i="6"/>
  <c r="I63" i="6"/>
  <c r="H63" i="6"/>
  <c r="G63" i="6"/>
  <c r="F63" i="6"/>
  <c r="E63" i="6"/>
  <c r="D63" i="6"/>
  <c r="C63" i="6"/>
  <c r="B63" i="6"/>
  <c r="A63" i="6"/>
  <c r="DB62" i="6"/>
  <c r="DA62" i="6"/>
  <c r="CZ62" i="6"/>
  <c r="CY62" i="6"/>
  <c r="CX62" i="6"/>
  <c r="CW62" i="6"/>
  <c r="CV62" i="6"/>
  <c r="CU62" i="6"/>
  <c r="CT62" i="6"/>
  <c r="CS62" i="6"/>
  <c r="CR62" i="6"/>
  <c r="CQ62" i="6"/>
  <c r="CP62" i="6"/>
  <c r="CO62" i="6"/>
  <c r="CN62" i="6"/>
  <c r="CM62" i="6"/>
  <c r="CL62" i="6"/>
  <c r="CK62" i="6"/>
  <c r="CJ62" i="6"/>
  <c r="CI62" i="6"/>
  <c r="CH62" i="6"/>
  <c r="CG62" i="6"/>
  <c r="CF62" i="6"/>
  <c r="CE62" i="6"/>
  <c r="CD62" i="6"/>
  <c r="CC62" i="6"/>
  <c r="CB62" i="6"/>
  <c r="CA62" i="6"/>
  <c r="BZ62" i="6"/>
  <c r="BY62" i="6"/>
  <c r="BX62" i="6"/>
  <c r="BW62" i="6"/>
  <c r="BV62" i="6"/>
  <c r="BU62" i="6"/>
  <c r="BT62" i="6"/>
  <c r="BS62" i="6"/>
  <c r="BR62" i="6"/>
  <c r="BQ62" i="6"/>
  <c r="BP62" i="6"/>
  <c r="BO62" i="6"/>
  <c r="BN62" i="6"/>
  <c r="BM62" i="6"/>
  <c r="BL62" i="6"/>
  <c r="BK62" i="6"/>
  <c r="BJ62" i="6"/>
  <c r="BI62" i="6"/>
  <c r="BH62" i="6"/>
  <c r="BG62" i="6"/>
  <c r="BF62" i="6"/>
  <c r="BE62" i="6"/>
  <c r="BD62" i="6"/>
  <c r="BC62" i="6"/>
  <c r="BB62" i="6"/>
  <c r="BA62" i="6"/>
  <c r="AZ62" i="6"/>
  <c r="AY62" i="6"/>
  <c r="AX62" i="6"/>
  <c r="AW62" i="6"/>
  <c r="AV62" i="6"/>
  <c r="AU62" i="6"/>
  <c r="AT62" i="6"/>
  <c r="AS62" i="6"/>
  <c r="AR62" i="6"/>
  <c r="AQ62" i="6"/>
  <c r="AP62" i="6"/>
  <c r="AO62" i="6"/>
  <c r="AN62" i="6"/>
  <c r="AM62" i="6"/>
  <c r="AL62" i="6"/>
  <c r="AK62" i="6"/>
  <c r="AJ62" i="6"/>
  <c r="AI62" i="6"/>
  <c r="AH62" i="6"/>
  <c r="AG62" i="6"/>
  <c r="AF62" i="6"/>
  <c r="AE62" i="6"/>
  <c r="AD62" i="6"/>
  <c r="AC62" i="6"/>
  <c r="AB62" i="6"/>
  <c r="AA62" i="6"/>
  <c r="Z62" i="6"/>
  <c r="Y62" i="6"/>
  <c r="X62" i="6"/>
  <c r="W62" i="6"/>
  <c r="V62" i="6"/>
  <c r="U62" i="6"/>
  <c r="T62" i="6"/>
  <c r="S62" i="6"/>
  <c r="R62" i="6"/>
  <c r="Q62" i="6"/>
  <c r="P62" i="6"/>
  <c r="O62" i="6"/>
  <c r="N62" i="6"/>
  <c r="M62" i="6"/>
  <c r="L62" i="6"/>
  <c r="K62" i="6"/>
  <c r="J62" i="6"/>
  <c r="I62" i="6"/>
  <c r="H62" i="6"/>
  <c r="G62" i="6"/>
  <c r="F62" i="6"/>
  <c r="E62" i="6"/>
  <c r="D62" i="6"/>
  <c r="C62" i="6"/>
  <c r="B62" i="6"/>
  <c r="A62" i="6"/>
  <c r="DB61" i="6"/>
  <c r="DA61" i="6"/>
  <c r="CZ61" i="6"/>
  <c r="CY61" i="6"/>
  <c r="CX61" i="6"/>
  <c r="CW61" i="6"/>
  <c r="CV61" i="6"/>
  <c r="CU61" i="6"/>
  <c r="CT61" i="6"/>
  <c r="CS61" i="6"/>
  <c r="CR61" i="6"/>
  <c r="CQ61" i="6"/>
  <c r="CP61" i="6"/>
  <c r="CO61" i="6"/>
  <c r="CN61" i="6"/>
  <c r="CM61" i="6"/>
  <c r="CL61" i="6"/>
  <c r="CK61" i="6"/>
  <c r="CJ61" i="6"/>
  <c r="CI61" i="6"/>
  <c r="CH61" i="6"/>
  <c r="CG61" i="6"/>
  <c r="CF61" i="6"/>
  <c r="CE61" i="6"/>
  <c r="CD61" i="6"/>
  <c r="CC61" i="6"/>
  <c r="CB61" i="6"/>
  <c r="CA61" i="6"/>
  <c r="BZ61" i="6"/>
  <c r="BY61" i="6"/>
  <c r="BX61" i="6"/>
  <c r="BW61" i="6"/>
  <c r="BV61" i="6"/>
  <c r="BU61" i="6"/>
  <c r="BT61" i="6"/>
  <c r="BS61" i="6"/>
  <c r="BR61" i="6"/>
  <c r="BQ61" i="6"/>
  <c r="BP61" i="6"/>
  <c r="BO61" i="6"/>
  <c r="BN61" i="6"/>
  <c r="BM61" i="6"/>
  <c r="BL61" i="6"/>
  <c r="BK61" i="6"/>
  <c r="BJ61" i="6"/>
  <c r="BI61" i="6"/>
  <c r="BH61" i="6"/>
  <c r="BG61" i="6"/>
  <c r="BF61" i="6"/>
  <c r="BE61" i="6"/>
  <c r="BD61" i="6"/>
  <c r="BC61" i="6"/>
  <c r="BB61" i="6"/>
  <c r="BA61" i="6"/>
  <c r="AZ61" i="6"/>
  <c r="AY61" i="6"/>
  <c r="AX61" i="6"/>
  <c r="AW61" i="6"/>
  <c r="AV61" i="6"/>
  <c r="AU61" i="6"/>
  <c r="AT61" i="6"/>
  <c r="AS61" i="6"/>
  <c r="AR61" i="6"/>
  <c r="AQ61" i="6"/>
  <c r="AP61" i="6"/>
  <c r="AO61" i="6"/>
  <c r="AN61" i="6"/>
  <c r="AM61" i="6"/>
  <c r="AL61" i="6"/>
  <c r="AK61" i="6"/>
  <c r="AJ61" i="6"/>
  <c r="AI61" i="6"/>
  <c r="AH61" i="6"/>
  <c r="AG61" i="6"/>
  <c r="AF61" i="6"/>
  <c r="AE61" i="6"/>
  <c r="AD61" i="6"/>
  <c r="AC61" i="6"/>
  <c r="AB61" i="6"/>
  <c r="AA61" i="6"/>
  <c r="Z61" i="6"/>
  <c r="Y61" i="6"/>
  <c r="X61" i="6"/>
  <c r="W61" i="6"/>
  <c r="V61" i="6"/>
  <c r="U61" i="6"/>
  <c r="T61" i="6"/>
  <c r="S61" i="6"/>
  <c r="R61" i="6"/>
  <c r="Q61" i="6"/>
  <c r="P61" i="6"/>
  <c r="O61" i="6"/>
  <c r="N61" i="6"/>
  <c r="M61" i="6"/>
  <c r="L61" i="6"/>
  <c r="K61" i="6"/>
  <c r="J61" i="6"/>
  <c r="I61" i="6"/>
  <c r="H61" i="6"/>
  <c r="G61" i="6"/>
  <c r="F61" i="6"/>
  <c r="E61" i="6"/>
  <c r="D61" i="6"/>
  <c r="C61" i="6"/>
  <c r="B61" i="6"/>
  <c r="A61" i="6"/>
  <c r="DB60" i="6"/>
  <c r="DA60" i="6"/>
  <c r="CZ60" i="6"/>
  <c r="CY60" i="6"/>
  <c r="CX60" i="6"/>
  <c r="CW60" i="6"/>
  <c r="CV60" i="6"/>
  <c r="CU60" i="6"/>
  <c r="CT60" i="6"/>
  <c r="CS60" i="6"/>
  <c r="CR60" i="6"/>
  <c r="CQ60" i="6"/>
  <c r="CP60" i="6"/>
  <c r="CO60" i="6"/>
  <c r="CN60" i="6"/>
  <c r="CM60" i="6"/>
  <c r="CL60" i="6"/>
  <c r="CK60" i="6"/>
  <c r="CJ60" i="6"/>
  <c r="CI60" i="6"/>
  <c r="CH60" i="6"/>
  <c r="CG60" i="6"/>
  <c r="CF60" i="6"/>
  <c r="CE60" i="6"/>
  <c r="CD60" i="6"/>
  <c r="CC60" i="6"/>
  <c r="CB60" i="6"/>
  <c r="CA60" i="6"/>
  <c r="BZ60" i="6"/>
  <c r="BY60" i="6"/>
  <c r="BX60" i="6"/>
  <c r="BW60" i="6"/>
  <c r="BV60" i="6"/>
  <c r="BU60" i="6"/>
  <c r="BT60" i="6"/>
  <c r="BS60" i="6"/>
  <c r="BR60" i="6"/>
  <c r="BQ60" i="6"/>
  <c r="BP60" i="6"/>
  <c r="BO60" i="6"/>
  <c r="BN60" i="6"/>
  <c r="BM60" i="6"/>
  <c r="BL60" i="6"/>
  <c r="BK60" i="6"/>
  <c r="BJ60" i="6"/>
  <c r="BI60" i="6"/>
  <c r="BH60" i="6"/>
  <c r="BG60" i="6"/>
  <c r="BF60" i="6"/>
  <c r="BE60" i="6"/>
  <c r="BD60" i="6"/>
  <c r="BC60" i="6"/>
  <c r="BB60" i="6"/>
  <c r="BA60" i="6"/>
  <c r="AZ60" i="6"/>
  <c r="AY60" i="6"/>
  <c r="AX60" i="6"/>
  <c r="AW60" i="6"/>
  <c r="AV60" i="6"/>
  <c r="AU60" i="6"/>
  <c r="AT60" i="6"/>
  <c r="AS60" i="6"/>
  <c r="AR60" i="6"/>
  <c r="AQ60" i="6"/>
  <c r="AP60" i="6"/>
  <c r="AO60" i="6"/>
  <c r="AN60" i="6"/>
  <c r="AM60" i="6"/>
  <c r="AL60" i="6"/>
  <c r="AK60" i="6"/>
  <c r="AJ60" i="6"/>
  <c r="AI60" i="6"/>
  <c r="AH60" i="6"/>
  <c r="AG60" i="6"/>
  <c r="AF60" i="6"/>
  <c r="AE60" i="6"/>
  <c r="AD60" i="6"/>
  <c r="AC60" i="6"/>
  <c r="AB60" i="6"/>
  <c r="AA60" i="6"/>
  <c r="Z60" i="6"/>
  <c r="Y60" i="6"/>
  <c r="X60" i="6"/>
  <c r="W60" i="6"/>
  <c r="V60" i="6"/>
  <c r="U60" i="6"/>
  <c r="T60" i="6"/>
  <c r="S60" i="6"/>
  <c r="R60" i="6"/>
  <c r="Q60" i="6"/>
  <c r="P60" i="6"/>
  <c r="O60" i="6"/>
  <c r="N60" i="6"/>
  <c r="M60" i="6"/>
  <c r="L60" i="6"/>
  <c r="K60" i="6"/>
  <c r="J60" i="6"/>
  <c r="I60" i="6"/>
  <c r="H60" i="6"/>
  <c r="G60" i="6"/>
  <c r="F60" i="6"/>
  <c r="E60" i="6"/>
  <c r="D60" i="6"/>
  <c r="C60" i="6"/>
  <c r="B60" i="6"/>
  <c r="A60" i="6"/>
  <c r="DB59" i="6"/>
  <c r="DA59" i="6"/>
  <c r="CZ59" i="6"/>
  <c r="CY59" i="6"/>
  <c r="CX59" i="6"/>
  <c r="CW59" i="6"/>
  <c r="CV59" i="6"/>
  <c r="CU59" i="6"/>
  <c r="CT59" i="6"/>
  <c r="CS59" i="6"/>
  <c r="CR59" i="6"/>
  <c r="CQ59" i="6"/>
  <c r="CP59" i="6"/>
  <c r="CO59" i="6"/>
  <c r="CN59" i="6"/>
  <c r="CM59" i="6"/>
  <c r="CL59" i="6"/>
  <c r="CK59" i="6"/>
  <c r="CJ59" i="6"/>
  <c r="CI59" i="6"/>
  <c r="CH59" i="6"/>
  <c r="CG59" i="6"/>
  <c r="CF59" i="6"/>
  <c r="CE59" i="6"/>
  <c r="CD59" i="6"/>
  <c r="CC59" i="6"/>
  <c r="CB59" i="6"/>
  <c r="CA59" i="6"/>
  <c r="BZ59" i="6"/>
  <c r="BY59" i="6"/>
  <c r="BX59" i="6"/>
  <c r="BW59" i="6"/>
  <c r="BV59" i="6"/>
  <c r="BU59" i="6"/>
  <c r="BT59" i="6"/>
  <c r="BS59" i="6"/>
  <c r="BR59" i="6"/>
  <c r="BQ59" i="6"/>
  <c r="BP59" i="6"/>
  <c r="BO59" i="6"/>
  <c r="BN59" i="6"/>
  <c r="BM59" i="6"/>
  <c r="BL59" i="6"/>
  <c r="BK59" i="6"/>
  <c r="BJ59" i="6"/>
  <c r="BI59" i="6"/>
  <c r="BH59" i="6"/>
  <c r="BG59" i="6"/>
  <c r="BF59" i="6"/>
  <c r="BE59" i="6"/>
  <c r="BD59" i="6"/>
  <c r="BC59" i="6"/>
  <c r="BB59" i="6"/>
  <c r="BA59" i="6"/>
  <c r="AZ59" i="6"/>
  <c r="AY59" i="6"/>
  <c r="AX59" i="6"/>
  <c r="AW59" i="6"/>
  <c r="AV59" i="6"/>
  <c r="AU59" i="6"/>
  <c r="AT59" i="6"/>
  <c r="AS59" i="6"/>
  <c r="AR59" i="6"/>
  <c r="AQ59" i="6"/>
  <c r="AP59" i="6"/>
  <c r="AO59" i="6"/>
  <c r="AN59" i="6"/>
  <c r="AM59" i="6"/>
  <c r="AL59" i="6"/>
  <c r="AK59" i="6"/>
  <c r="AJ59" i="6"/>
  <c r="AI59" i="6"/>
  <c r="AH59" i="6"/>
  <c r="AG59" i="6"/>
  <c r="AF59" i="6"/>
  <c r="AE59" i="6"/>
  <c r="AD59" i="6"/>
  <c r="AC59" i="6"/>
  <c r="AB59" i="6"/>
  <c r="AA59" i="6"/>
  <c r="Z59" i="6"/>
  <c r="Y59" i="6"/>
  <c r="X59" i="6"/>
  <c r="W59" i="6"/>
  <c r="V59" i="6"/>
  <c r="U59" i="6"/>
  <c r="T59" i="6"/>
  <c r="S59" i="6"/>
  <c r="R59" i="6"/>
  <c r="Q59" i="6"/>
  <c r="P59" i="6"/>
  <c r="O59" i="6"/>
  <c r="N59" i="6"/>
  <c r="M59" i="6"/>
  <c r="L59" i="6"/>
  <c r="K59" i="6"/>
  <c r="J59" i="6"/>
  <c r="I59" i="6"/>
  <c r="H59" i="6"/>
  <c r="G59" i="6"/>
  <c r="F59" i="6"/>
  <c r="E59" i="6"/>
  <c r="D59" i="6"/>
  <c r="C59" i="6"/>
  <c r="B59" i="6"/>
  <c r="A59" i="6"/>
  <c r="DB58" i="6"/>
  <c r="DA58" i="6"/>
  <c r="CZ58" i="6"/>
  <c r="CY58" i="6"/>
  <c r="CX58" i="6"/>
  <c r="CW58" i="6"/>
  <c r="CV58" i="6"/>
  <c r="CU58" i="6"/>
  <c r="CT58" i="6"/>
  <c r="CS58" i="6"/>
  <c r="CR58" i="6"/>
  <c r="CQ58" i="6"/>
  <c r="CP58" i="6"/>
  <c r="CO58" i="6"/>
  <c r="CN58" i="6"/>
  <c r="CM58" i="6"/>
  <c r="CL58" i="6"/>
  <c r="CK58" i="6"/>
  <c r="CJ58" i="6"/>
  <c r="CI58" i="6"/>
  <c r="CH58" i="6"/>
  <c r="CG58" i="6"/>
  <c r="CF58" i="6"/>
  <c r="CE58" i="6"/>
  <c r="CD58" i="6"/>
  <c r="CC58" i="6"/>
  <c r="CB58" i="6"/>
  <c r="CA58" i="6"/>
  <c r="BZ58" i="6"/>
  <c r="BY58" i="6"/>
  <c r="BX58" i="6"/>
  <c r="BW58" i="6"/>
  <c r="BV58" i="6"/>
  <c r="BU58" i="6"/>
  <c r="BT58" i="6"/>
  <c r="BS58" i="6"/>
  <c r="BR58" i="6"/>
  <c r="BQ58" i="6"/>
  <c r="BP58" i="6"/>
  <c r="BO58" i="6"/>
  <c r="BN58" i="6"/>
  <c r="BM58" i="6"/>
  <c r="BL58" i="6"/>
  <c r="BK58" i="6"/>
  <c r="BJ58" i="6"/>
  <c r="BI58" i="6"/>
  <c r="BH58" i="6"/>
  <c r="BG58" i="6"/>
  <c r="BF58" i="6"/>
  <c r="BE58" i="6"/>
  <c r="BD58" i="6"/>
  <c r="BC58" i="6"/>
  <c r="BB58" i="6"/>
  <c r="BA58" i="6"/>
  <c r="AZ58" i="6"/>
  <c r="AY58" i="6"/>
  <c r="AX58" i="6"/>
  <c r="AW58" i="6"/>
  <c r="AV58" i="6"/>
  <c r="AU58" i="6"/>
  <c r="AT58" i="6"/>
  <c r="AS58" i="6"/>
  <c r="AR58" i="6"/>
  <c r="AQ58" i="6"/>
  <c r="AP58" i="6"/>
  <c r="AO58" i="6"/>
  <c r="AN58" i="6"/>
  <c r="AM58" i="6"/>
  <c r="AL58" i="6"/>
  <c r="AK58" i="6"/>
  <c r="AJ58" i="6"/>
  <c r="AI58" i="6"/>
  <c r="AH58" i="6"/>
  <c r="AG58" i="6"/>
  <c r="AF58" i="6"/>
  <c r="AE58" i="6"/>
  <c r="AD58" i="6"/>
  <c r="AC58" i="6"/>
  <c r="AB58" i="6"/>
  <c r="AA58" i="6"/>
  <c r="Z58" i="6"/>
  <c r="Y58" i="6"/>
  <c r="X58" i="6"/>
  <c r="W58" i="6"/>
  <c r="V58" i="6"/>
  <c r="U58" i="6"/>
  <c r="T58" i="6"/>
  <c r="S58" i="6"/>
  <c r="R58" i="6"/>
  <c r="Q58" i="6"/>
  <c r="P58" i="6"/>
  <c r="O58" i="6"/>
  <c r="N58" i="6"/>
  <c r="M58" i="6"/>
  <c r="L58" i="6"/>
  <c r="K58" i="6"/>
  <c r="J58" i="6"/>
  <c r="I58" i="6"/>
  <c r="H58" i="6"/>
  <c r="G58" i="6"/>
  <c r="F58" i="6"/>
  <c r="E58" i="6"/>
  <c r="D58" i="6"/>
  <c r="C58" i="6"/>
  <c r="B58" i="6"/>
  <c r="A58" i="6"/>
  <c r="DB57" i="6"/>
  <c r="DA57" i="6"/>
  <c r="CZ57" i="6"/>
  <c r="CY57" i="6"/>
  <c r="CX57" i="6"/>
  <c r="CW57" i="6"/>
  <c r="CV57" i="6"/>
  <c r="CU57" i="6"/>
  <c r="CT57" i="6"/>
  <c r="CS57" i="6"/>
  <c r="CR57" i="6"/>
  <c r="CQ57" i="6"/>
  <c r="CP57" i="6"/>
  <c r="CO57" i="6"/>
  <c r="CN57" i="6"/>
  <c r="CM57" i="6"/>
  <c r="CL57" i="6"/>
  <c r="CK57" i="6"/>
  <c r="CJ57" i="6"/>
  <c r="CI57" i="6"/>
  <c r="CH57" i="6"/>
  <c r="CG57" i="6"/>
  <c r="CF57" i="6"/>
  <c r="CE57" i="6"/>
  <c r="CD57" i="6"/>
  <c r="CC57" i="6"/>
  <c r="CB57" i="6"/>
  <c r="CA57" i="6"/>
  <c r="BZ57" i="6"/>
  <c r="BY57" i="6"/>
  <c r="BX57" i="6"/>
  <c r="BW57" i="6"/>
  <c r="BV57" i="6"/>
  <c r="BU57" i="6"/>
  <c r="BT57" i="6"/>
  <c r="BS57" i="6"/>
  <c r="BR57" i="6"/>
  <c r="BQ57" i="6"/>
  <c r="BP57" i="6"/>
  <c r="BO57" i="6"/>
  <c r="BN57" i="6"/>
  <c r="BM57" i="6"/>
  <c r="BL57" i="6"/>
  <c r="BK57" i="6"/>
  <c r="BJ57" i="6"/>
  <c r="BI57" i="6"/>
  <c r="BH57" i="6"/>
  <c r="BG57" i="6"/>
  <c r="BF57" i="6"/>
  <c r="BE57" i="6"/>
  <c r="BD57" i="6"/>
  <c r="BC57" i="6"/>
  <c r="BB57" i="6"/>
  <c r="BA57" i="6"/>
  <c r="AZ57" i="6"/>
  <c r="AY57" i="6"/>
  <c r="AX57" i="6"/>
  <c r="AW57" i="6"/>
  <c r="AV57" i="6"/>
  <c r="AU57" i="6"/>
  <c r="AT57" i="6"/>
  <c r="AS57" i="6"/>
  <c r="AR57" i="6"/>
  <c r="AQ57" i="6"/>
  <c r="AP57" i="6"/>
  <c r="AO57" i="6"/>
  <c r="AN57" i="6"/>
  <c r="AM57" i="6"/>
  <c r="AL57" i="6"/>
  <c r="AK57" i="6"/>
  <c r="AJ57" i="6"/>
  <c r="AI57" i="6"/>
  <c r="AH57" i="6"/>
  <c r="AG57" i="6"/>
  <c r="AF57" i="6"/>
  <c r="AE57" i="6"/>
  <c r="AD57" i="6"/>
  <c r="AC57" i="6"/>
  <c r="AB57" i="6"/>
  <c r="AA57" i="6"/>
  <c r="Z57" i="6"/>
  <c r="Y57" i="6"/>
  <c r="X57" i="6"/>
  <c r="W57" i="6"/>
  <c r="V57" i="6"/>
  <c r="U57" i="6"/>
  <c r="T57" i="6"/>
  <c r="S57" i="6"/>
  <c r="R57" i="6"/>
  <c r="Q57" i="6"/>
  <c r="P57" i="6"/>
  <c r="O57" i="6"/>
  <c r="N57" i="6"/>
  <c r="M57" i="6"/>
  <c r="L57" i="6"/>
  <c r="K57" i="6"/>
  <c r="J57" i="6"/>
  <c r="I57" i="6"/>
  <c r="H57" i="6"/>
  <c r="G57" i="6"/>
  <c r="F57" i="6"/>
  <c r="E57" i="6"/>
  <c r="D57" i="6"/>
  <c r="C57" i="6"/>
  <c r="B57" i="6"/>
  <c r="A57" i="6"/>
  <c r="DB56" i="6"/>
  <c r="DA56" i="6"/>
  <c r="CZ56" i="6"/>
  <c r="CY56" i="6"/>
  <c r="CX56" i="6"/>
  <c r="CW56" i="6"/>
  <c r="CV56" i="6"/>
  <c r="CU56" i="6"/>
  <c r="CT56" i="6"/>
  <c r="CS56" i="6"/>
  <c r="CR56" i="6"/>
  <c r="CQ56" i="6"/>
  <c r="CP56" i="6"/>
  <c r="CO56" i="6"/>
  <c r="CN56" i="6"/>
  <c r="CM56" i="6"/>
  <c r="CL56" i="6"/>
  <c r="CK56" i="6"/>
  <c r="CJ56" i="6"/>
  <c r="CI56" i="6"/>
  <c r="CH56" i="6"/>
  <c r="CG56" i="6"/>
  <c r="CF56" i="6"/>
  <c r="CE56" i="6"/>
  <c r="CD56" i="6"/>
  <c r="CC56" i="6"/>
  <c r="CB56" i="6"/>
  <c r="CA56" i="6"/>
  <c r="BZ56" i="6"/>
  <c r="BY56" i="6"/>
  <c r="BX56" i="6"/>
  <c r="BW56" i="6"/>
  <c r="BV56" i="6"/>
  <c r="BU56" i="6"/>
  <c r="BT56" i="6"/>
  <c r="BS56" i="6"/>
  <c r="BR56" i="6"/>
  <c r="BQ56" i="6"/>
  <c r="BP56" i="6"/>
  <c r="BO56" i="6"/>
  <c r="BN56" i="6"/>
  <c r="BM56" i="6"/>
  <c r="BL56" i="6"/>
  <c r="BK56" i="6"/>
  <c r="BJ56" i="6"/>
  <c r="BI56" i="6"/>
  <c r="BH56" i="6"/>
  <c r="BG56" i="6"/>
  <c r="BF56" i="6"/>
  <c r="BE56" i="6"/>
  <c r="BD56" i="6"/>
  <c r="BC56" i="6"/>
  <c r="BB56" i="6"/>
  <c r="BA56" i="6"/>
  <c r="AZ56" i="6"/>
  <c r="AY56" i="6"/>
  <c r="AX56" i="6"/>
  <c r="AW56" i="6"/>
  <c r="AV56" i="6"/>
  <c r="AU56" i="6"/>
  <c r="AT56" i="6"/>
  <c r="AS56" i="6"/>
  <c r="AR56" i="6"/>
  <c r="AQ56" i="6"/>
  <c r="AP56" i="6"/>
  <c r="AO56" i="6"/>
  <c r="AN56" i="6"/>
  <c r="AM56" i="6"/>
  <c r="AL56" i="6"/>
  <c r="AK56" i="6"/>
  <c r="AJ56" i="6"/>
  <c r="AI56" i="6"/>
  <c r="AH56" i="6"/>
  <c r="AG56" i="6"/>
  <c r="AF56" i="6"/>
  <c r="AE56" i="6"/>
  <c r="AD56" i="6"/>
  <c r="AC56" i="6"/>
  <c r="AB56" i="6"/>
  <c r="AA56" i="6"/>
  <c r="Z56" i="6"/>
  <c r="Y56" i="6"/>
  <c r="X56" i="6"/>
  <c r="W56" i="6"/>
  <c r="V56" i="6"/>
  <c r="U56" i="6"/>
  <c r="T56" i="6"/>
  <c r="S56" i="6"/>
  <c r="R56" i="6"/>
  <c r="Q56" i="6"/>
  <c r="P56" i="6"/>
  <c r="O56" i="6"/>
  <c r="N56" i="6"/>
  <c r="M56" i="6"/>
  <c r="L56" i="6"/>
  <c r="K56" i="6"/>
  <c r="J56" i="6"/>
  <c r="I56" i="6"/>
  <c r="H56" i="6"/>
  <c r="G56" i="6"/>
  <c r="F56" i="6"/>
  <c r="E56" i="6"/>
  <c r="D56" i="6"/>
  <c r="C56" i="6"/>
  <c r="B56" i="6"/>
  <c r="A56" i="6"/>
  <c r="DB55" i="6"/>
  <c r="DA55" i="6"/>
  <c r="CZ55" i="6"/>
  <c r="CY55" i="6"/>
  <c r="CX55" i="6"/>
  <c r="CW55" i="6"/>
  <c r="CV55" i="6"/>
  <c r="CU55" i="6"/>
  <c r="CT55" i="6"/>
  <c r="CS55" i="6"/>
  <c r="CR55" i="6"/>
  <c r="CQ55" i="6"/>
  <c r="CP55" i="6"/>
  <c r="CO55" i="6"/>
  <c r="CN55" i="6"/>
  <c r="CM55" i="6"/>
  <c r="CL55" i="6"/>
  <c r="CK55" i="6"/>
  <c r="CJ55" i="6"/>
  <c r="CI55" i="6"/>
  <c r="CH55" i="6"/>
  <c r="CG55" i="6"/>
  <c r="CF55" i="6"/>
  <c r="CE55" i="6"/>
  <c r="CD55" i="6"/>
  <c r="CC55" i="6"/>
  <c r="CB55" i="6"/>
  <c r="CA55" i="6"/>
  <c r="BZ55" i="6"/>
  <c r="BY55" i="6"/>
  <c r="BX55" i="6"/>
  <c r="BW55" i="6"/>
  <c r="BV55" i="6"/>
  <c r="BU55" i="6"/>
  <c r="BT55" i="6"/>
  <c r="BS55" i="6"/>
  <c r="BR55" i="6"/>
  <c r="BQ55" i="6"/>
  <c r="BP55" i="6"/>
  <c r="BO55" i="6"/>
  <c r="BN55" i="6"/>
  <c r="BM55" i="6"/>
  <c r="BL55" i="6"/>
  <c r="BK55" i="6"/>
  <c r="BJ55" i="6"/>
  <c r="BI55" i="6"/>
  <c r="BH55" i="6"/>
  <c r="BG55" i="6"/>
  <c r="BF55" i="6"/>
  <c r="BE55" i="6"/>
  <c r="BD55" i="6"/>
  <c r="BC55" i="6"/>
  <c r="BB55" i="6"/>
  <c r="BA55" i="6"/>
  <c r="AZ55" i="6"/>
  <c r="AY55" i="6"/>
  <c r="AX55" i="6"/>
  <c r="AW55" i="6"/>
  <c r="AV55" i="6"/>
  <c r="AU55" i="6"/>
  <c r="AT55" i="6"/>
  <c r="AS55" i="6"/>
  <c r="AR55" i="6"/>
  <c r="AQ55" i="6"/>
  <c r="AP55" i="6"/>
  <c r="AO55" i="6"/>
  <c r="AN55" i="6"/>
  <c r="AM55" i="6"/>
  <c r="AL55" i="6"/>
  <c r="AK55" i="6"/>
  <c r="AJ55" i="6"/>
  <c r="AI55" i="6"/>
  <c r="AH55" i="6"/>
  <c r="AG55" i="6"/>
  <c r="AF55" i="6"/>
  <c r="AE55" i="6"/>
  <c r="AD55" i="6"/>
  <c r="AC55" i="6"/>
  <c r="AB55" i="6"/>
  <c r="AA55" i="6"/>
  <c r="Z55" i="6"/>
  <c r="Y55" i="6"/>
  <c r="X55" i="6"/>
  <c r="W55" i="6"/>
  <c r="V55" i="6"/>
  <c r="U55" i="6"/>
  <c r="T55" i="6"/>
  <c r="S55" i="6"/>
  <c r="R55" i="6"/>
  <c r="Q55" i="6"/>
  <c r="P55" i="6"/>
  <c r="O55" i="6"/>
  <c r="N55" i="6"/>
  <c r="M55" i="6"/>
  <c r="L55" i="6"/>
  <c r="K55" i="6"/>
  <c r="J55" i="6"/>
  <c r="I55" i="6"/>
  <c r="H55" i="6"/>
  <c r="G55" i="6"/>
  <c r="F55" i="6"/>
  <c r="E55" i="6"/>
  <c r="D55" i="6"/>
  <c r="C55" i="6"/>
  <c r="B55" i="6"/>
  <c r="A55" i="6"/>
  <c r="DB54" i="6"/>
  <c r="DA54" i="6"/>
  <c r="CZ54" i="6"/>
  <c r="CY54" i="6"/>
  <c r="CX54" i="6"/>
  <c r="CW54" i="6"/>
  <c r="CV54" i="6"/>
  <c r="CU54" i="6"/>
  <c r="CT54" i="6"/>
  <c r="CS54" i="6"/>
  <c r="CR54" i="6"/>
  <c r="CQ54" i="6"/>
  <c r="CP54" i="6"/>
  <c r="CO54" i="6"/>
  <c r="CN54" i="6"/>
  <c r="CM54" i="6"/>
  <c r="CL54" i="6"/>
  <c r="CK54" i="6"/>
  <c r="CJ54" i="6"/>
  <c r="CI54" i="6"/>
  <c r="CH54" i="6"/>
  <c r="CG54" i="6"/>
  <c r="CF54" i="6"/>
  <c r="CE54" i="6"/>
  <c r="CD54" i="6"/>
  <c r="CC54" i="6"/>
  <c r="CB54" i="6"/>
  <c r="CA54" i="6"/>
  <c r="BZ54" i="6"/>
  <c r="BY54" i="6"/>
  <c r="BX54" i="6"/>
  <c r="BW54" i="6"/>
  <c r="BV54" i="6"/>
  <c r="BU54" i="6"/>
  <c r="BT54" i="6"/>
  <c r="BS54" i="6"/>
  <c r="BR54" i="6"/>
  <c r="BQ54" i="6"/>
  <c r="BP54" i="6"/>
  <c r="BO54" i="6"/>
  <c r="BN54" i="6"/>
  <c r="BM54" i="6"/>
  <c r="BL54" i="6"/>
  <c r="BK54" i="6"/>
  <c r="BJ54" i="6"/>
  <c r="BI54" i="6"/>
  <c r="BH54" i="6"/>
  <c r="BG54" i="6"/>
  <c r="BF54" i="6"/>
  <c r="BE54" i="6"/>
  <c r="BD54" i="6"/>
  <c r="BC54" i="6"/>
  <c r="BB54" i="6"/>
  <c r="BA54" i="6"/>
  <c r="AZ54" i="6"/>
  <c r="AY54" i="6"/>
  <c r="AX54" i="6"/>
  <c r="AW54" i="6"/>
  <c r="AV54" i="6"/>
  <c r="AU54" i="6"/>
  <c r="AT54" i="6"/>
  <c r="AS54" i="6"/>
  <c r="AR54" i="6"/>
  <c r="AQ54" i="6"/>
  <c r="AP54" i="6"/>
  <c r="AO54" i="6"/>
  <c r="AN54" i="6"/>
  <c r="AM54" i="6"/>
  <c r="AL54" i="6"/>
  <c r="AK54" i="6"/>
  <c r="AJ54" i="6"/>
  <c r="AI54" i="6"/>
  <c r="AH54" i="6"/>
  <c r="AG54" i="6"/>
  <c r="AF54" i="6"/>
  <c r="AE54" i="6"/>
  <c r="AD54" i="6"/>
  <c r="AC54" i="6"/>
  <c r="AB54" i="6"/>
  <c r="AA54" i="6"/>
  <c r="Z54" i="6"/>
  <c r="Y54" i="6"/>
  <c r="X54" i="6"/>
  <c r="W54" i="6"/>
  <c r="V54" i="6"/>
  <c r="U54" i="6"/>
  <c r="T54" i="6"/>
  <c r="S54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D54" i="6"/>
  <c r="C54" i="6"/>
  <c r="B54" i="6"/>
  <c r="A54" i="6"/>
  <c r="DB53" i="6"/>
  <c r="DA53" i="6"/>
  <c r="CZ53" i="6"/>
  <c r="CY53" i="6"/>
  <c r="CX53" i="6"/>
  <c r="CW53" i="6"/>
  <c r="CV53" i="6"/>
  <c r="CU53" i="6"/>
  <c r="CT53" i="6"/>
  <c r="CS53" i="6"/>
  <c r="CR53" i="6"/>
  <c r="CQ53" i="6"/>
  <c r="CP53" i="6"/>
  <c r="CO53" i="6"/>
  <c r="CN53" i="6"/>
  <c r="CM53" i="6"/>
  <c r="CL53" i="6"/>
  <c r="CK53" i="6"/>
  <c r="CJ53" i="6"/>
  <c r="CI53" i="6"/>
  <c r="CH53" i="6"/>
  <c r="CG53" i="6"/>
  <c r="CF53" i="6"/>
  <c r="CE53" i="6"/>
  <c r="CD53" i="6"/>
  <c r="CC53" i="6"/>
  <c r="CB53" i="6"/>
  <c r="CA53" i="6"/>
  <c r="BZ53" i="6"/>
  <c r="BY53" i="6"/>
  <c r="BX53" i="6"/>
  <c r="BW53" i="6"/>
  <c r="BV53" i="6"/>
  <c r="BU53" i="6"/>
  <c r="BT53" i="6"/>
  <c r="BS53" i="6"/>
  <c r="BR53" i="6"/>
  <c r="BQ53" i="6"/>
  <c r="BP53" i="6"/>
  <c r="BO53" i="6"/>
  <c r="BN53" i="6"/>
  <c r="BM53" i="6"/>
  <c r="BL53" i="6"/>
  <c r="BK53" i="6"/>
  <c r="BJ53" i="6"/>
  <c r="BI53" i="6"/>
  <c r="BH53" i="6"/>
  <c r="BG53" i="6"/>
  <c r="BF53" i="6"/>
  <c r="BE53" i="6"/>
  <c r="BD53" i="6"/>
  <c r="BC53" i="6"/>
  <c r="BB53" i="6"/>
  <c r="BA53" i="6"/>
  <c r="AZ53" i="6"/>
  <c r="AY53" i="6"/>
  <c r="AX53" i="6"/>
  <c r="AW53" i="6"/>
  <c r="AV53" i="6"/>
  <c r="AU53" i="6"/>
  <c r="AT53" i="6"/>
  <c r="AS53" i="6"/>
  <c r="AR53" i="6"/>
  <c r="AQ53" i="6"/>
  <c r="AP53" i="6"/>
  <c r="AO53" i="6"/>
  <c r="AN53" i="6"/>
  <c r="AM53" i="6"/>
  <c r="AL53" i="6"/>
  <c r="AK53" i="6"/>
  <c r="AJ53" i="6"/>
  <c r="AI53" i="6"/>
  <c r="AH53" i="6"/>
  <c r="AG53" i="6"/>
  <c r="AF53" i="6"/>
  <c r="AE53" i="6"/>
  <c r="AD53" i="6"/>
  <c r="AC53" i="6"/>
  <c r="AB53" i="6"/>
  <c r="AA53" i="6"/>
  <c r="Z53" i="6"/>
  <c r="Y53" i="6"/>
  <c r="X53" i="6"/>
  <c r="W53" i="6"/>
  <c r="V53" i="6"/>
  <c r="U53" i="6"/>
  <c r="T53" i="6"/>
  <c r="S53" i="6"/>
  <c r="R53" i="6"/>
  <c r="Q53" i="6"/>
  <c r="P53" i="6"/>
  <c r="O53" i="6"/>
  <c r="N53" i="6"/>
  <c r="M53" i="6"/>
  <c r="L53" i="6"/>
  <c r="K53" i="6"/>
  <c r="J53" i="6"/>
  <c r="I53" i="6"/>
  <c r="H53" i="6"/>
  <c r="G53" i="6"/>
  <c r="F53" i="6"/>
  <c r="E53" i="6"/>
  <c r="D53" i="6"/>
  <c r="C53" i="6"/>
  <c r="B53" i="6"/>
  <c r="A53" i="6"/>
  <c r="DB52" i="6"/>
  <c r="DA52" i="6"/>
  <c r="CZ52" i="6"/>
  <c r="CY52" i="6"/>
  <c r="CX52" i="6"/>
  <c r="CW52" i="6"/>
  <c r="CV52" i="6"/>
  <c r="CU52" i="6"/>
  <c r="CT52" i="6"/>
  <c r="CS52" i="6"/>
  <c r="CR52" i="6"/>
  <c r="CQ52" i="6"/>
  <c r="CP52" i="6"/>
  <c r="CO52" i="6"/>
  <c r="CN52" i="6"/>
  <c r="CM52" i="6"/>
  <c r="CL52" i="6"/>
  <c r="CK52" i="6"/>
  <c r="CJ52" i="6"/>
  <c r="CI52" i="6"/>
  <c r="CH52" i="6"/>
  <c r="CG52" i="6"/>
  <c r="CF52" i="6"/>
  <c r="CE52" i="6"/>
  <c r="CD52" i="6"/>
  <c r="CC52" i="6"/>
  <c r="CB52" i="6"/>
  <c r="CA52" i="6"/>
  <c r="BZ52" i="6"/>
  <c r="BY52" i="6"/>
  <c r="BX52" i="6"/>
  <c r="BW52" i="6"/>
  <c r="BV52" i="6"/>
  <c r="BU52" i="6"/>
  <c r="BT52" i="6"/>
  <c r="BS52" i="6"/>
  <c r="BR52" i="6"/>
  <c r="BQ52" i="6"/>
  <c r="BP52" i="6"/>
  <c r="BO52" i="6"/>
  <c r="BN52" i="6"/>
  <c r="BM52" i="6"/>
  <c r="BL52" i="6"/>
  <c r="BK52" i="6"/>
  <c r="BJ52" i="6"/>
  <c r="BI52" i="6"/>
  <c r="BH52" i="6"/>
  <c r="BG52" i="6"/>
  <c r="BF52" i="6"/>
  <c r="BE52" i="6"/>
  <c r="BD52" i="6"/>
  <c r="BC52" i="6"/>
  <c r="BB52" i="6"/>
  <c r="BA52" i="6"/>
  <c r="AZ52" i="6"/>
  <c r="AY52" i="6"/>
  <c r="AX52" i="6"/>
  <c r="AW52" i="6"/>
  <c r="AV52" i="6"/>
  <c r="AU52" i="6"/>
  <c r="AT52" i="6"/>
  <c r="AS52" i="6"/>
  <c r="AR52" i="6"/>
  <c r="AQ52" i="6"/>
  <c r="AP52" i="6"/>
  <c r="AO52" i="6"/>
  <c r="AN52" i="6"/>
  <c r="AM52" i="6"/>
  <c r="AL52" i="6"/>
  <c r="AK52" i="6"/>
  <c r="AJ52" i="6"/>
  <c r="AI52" i="6"/>
  <c r="AH52" i="6"/>
  <c r="AG52" i="6"/>
  <c r="AF52" i="6"/>
  <c r="AE52" i="6"/>
  <c r="AD52" i="6"/>
  <c r="AC52" i="6"/>
  <c r="AB52" i="6"/>
  <c r="AA52" i="6"/>
  <c r="Z52" i="6"/>
  <c r="Y52" i="6"/>
  <c r="X52" i="6"/>
  <c r="W52" i="6"/>
  <c r="V52" i="6"/>
  <c r="U52" i="6"/>
  <c r="T52" i="6"/>
  <c r="S52" i="6"/>
  <c r="R52" i="6"/>
  <c r="Q52" i="6"/>
  <c r="P52" i="6"/>
  <c r="O52" i="6"/>
  <c r="N52" i="6"/>
  <c r="M52" i="6"/>
  <c r="L52" i="6"/>
  <c r="K52" i="6"/>
  <c r="J52" i="6"/>
  <c r="I52" i="6"/>
  <c r="H52" i="6"/>
  <c r="G52" i="6"/>
  <c r="F52" i="6"/>
  <c r="E52" i="6"/>
  <c r="D52" i="6"/>
  <c r="C52" i="6"/>
  <c r="B52" i="6"/>
  <c r="A52" i="6"/>
  <c r="DB51" i="6"/>
  <c r="DA51" i="6"/>
  <c r="CZ51" i="6"/>
  <c r="CY51" i="6"/>
  <c r="CX51" i="6"/>
  <c r="CW51" i="6"/>
  <c r="CV51" i="6"/>
  <c r="CU51" i="6"/>
  <c r="CT51" i="6"/>
  <c r="CS51" i="6"/>
  <c r="CR51" i="6"/>
  <c r="CQ51" i="6"/>
  <c r="CP51" i="6"/>
  <c r="CO51" i="6"/>
  <c r="CN51" i="6"/>
  <c r="CM51" i="6"/>
  <c r="CL51" i="6"/>
  <c r="CK51" i="6"/>
  <c r="CJ51" i="6"/>
  <c r="CI51" i="6"/>
  <c r="CH51" i="6"/>
  <c r="CG51" i="6"/>
  <c r="CF51" i="6"/>
  <c r="CE51" i="6"/>
  <c r="CD51" i="6"/>
  <c r="CC51" i="6"/>
  <c r="CB51" i="6"/>
  <c r="CA51" i="6"/>
  <c r="BZ51" i="6"/>
  <c r="BY51" i="6"/>
  <c r="BX51" i="6"/>
  <c r="BW51" i="6"/>
  <c r="BV51" i="6"/>
  <c r="BU51" i="6"/>
  <c r="BT51" i="6"/>
  <c r="BS51" i="6"/>
  <c r="BR51" i="6"/>
  <c r="BQ51" i="6"/>
  <c r="BP51" i="6"/>
  <c r="BO51" i="6"/>
  <c r="BN51" i="6"/>
  <c r="BM51" i="6"/>
  <c r="BL51" i="6"/>
  <c r="BK51" i="6"/>
  <c r="BJ51" i="6"/>
  <c r="BI51" i="6"/>
  <c r="BH51" i="6"/>
  <c r="BG51" i="6"/>
  <c r="BF51" i="6"/>
  <c r="BE51" i="6"/>
  <c r="BD51" i="6"/>
  <c r="BC51" i="6"/>
  <c r="BB51" i="6"/>
  <c r="BA51" i="6"/>
  <c r="AZ51" i="6"/>
  <c r="AY51" i="6"/>
  <c r="AX51" i="6"/>
  <c r="AW51" i="6"/>
  <c r="AV51" i="6"/>
  <c r="AU51" i="6"/>
  <c r="AT51" i="6"/>
  <c r="AS51" i="6"/>
  <c r="AR51" i="6"/>
  <c r="AQ51" i="6"/>
  <c r="AP51" i="6"/>
  <c r="AO51" i="6"/>
  <c r="AN51" i="6"/>
  <c r="AM51" i="6"/>
  <c r="AL51" i="6"/>
  <c r="AK51" i="6"/>
  <c r="AJ51" i="6"/>
  <c r="AI51" i="6"/>
  <c r="AH51" i="6"/>
  <c r="AG51" i="6"/>
  <c r="AF51" i="6"/>
  <c r="AE51" i="6"/>
  <c r="AD51" i="6"/>
  <c r="AC51" i="6"/>
  <c r="AB51" i="6"/>
  <c r="AA51" i="6"/>
  <c r="Z51" i="6"/>
  <c r="Y51" i="6"/>
  <c r="X51" i="6"/>
  <c r="W51" i="6"/>
  <c r="V51" i="6"/>
  <c r="U51" i="6"/>
  <c r="T51" i="6"/>
  <c r="S51" i="6"/>
  <c r="R51" i="6"/>
  <c r="Q51" i="6"/>
  <c r="P51" i="6"/>
  <c r="O51" i="6"/>
  <c r="N51" i="6"/>
  <c r="M51" i="6"/>
  <c r="L51" i="6"/>
  <c r="K51" i="6"/>
  <c r="J51" i="6"/>
  <c r="I51" i="6"/>
  <c r="H51" i="6"/>
  <c r="G51" i="6"/>
  <c r="F51" i="6"/>
  <c r="E51" i="6"/>
  <c r="D51" i="6"/>
  <c r="C51" i="6"/>
  <c r="B51" i="6"/>
  <c r="A51" i="6"/>
  <c r="DB50" i="6"/>
  <c r="DA50" i="6"/>
  <c r="CZ50" i="6"/>
  <c r="CY50" i="6"/>
  <c r="CX50" i="6"/>
  <c r="CW50" i="6"/>
  <c r="CV50" i="6"/>
  <c r="CU50" i="6"/>
  <c r="CT50" i="6"/>
  <c r="CS50" i="6"/>
  <c r="CR50" i="6"/>
  <c r="CQ50" i="6"/>
  <c r="CP50" i="6"/>
  <c r="CO50" i="6"/>
  <c r="CN50" i="6"/>
  <c r="CM50" i="6"/>
  <c r="CL50" i="6"/>
  <c r="CK50" i="6"/>
  <c r="CJ50" i="6"/>
  <c r="CI50" i="6"/>
  <c r="CH50" i="6"/>
  <c r="CG50" i="6"/>
  <c r="CF50" i="6"/>
  <c r="CE50" i="6"/>
  <c r="CD50" i="6"/>
  <c r="CC50" i="6"/>
  <c r="CB50" i="6"/>
  <c r="CA50" i="6"/>
  <c r="BZ50" i="6"/>
  <c r="BY50" i="6"/>
  <c r="BX50" i="6"/>
  <c r="BW50" i="6"/>
  <c r="BV50" i="6"/>
  <c r="BU50" i="6"/>
  <c r="BT50" i="6"/>
  <c r="BS50" i="6"/>
  <c r="BR50" i="6"/>
  <c r="BQ50" i="6"/>
  <c r="BP50" i="6"/>
  <c r="BO50" i="6"/>
  <c r="BN50" i="6"/>
  <c r="BM50" i="6"/>
  <c r="BL50" i="6"/>
  <c r="BK50" i="6"/>
  <c r="BJ50" i="6"/>
  <c r="BI50" i="6"/>
  <c r="BH50" i="6"/>
  <c r="BG50" i="6"/>
  <c r="BF50" i="6"/>
  <c r="BE50" i="6"/>
  <c r="BD50" i="6"/>
  <c r="BC50" i="6"/>
  <c r="BB50" i="6"/>
  <c r="BA50" i="6"/>
  <c r="AZ50" i="6"/>
  <c r="AY50" i="6"/>
  <c r="AX50" i="6"/>
  <c r="AW50" i="6"/>
  <c r="AV50" i="6"/>
  <c r="AU50" i="6"/>
  <c r="AT50" i="6"/>
  <c r="AS50" i="6"/>
  <c r="AR50" i="6"/>
  <c r="AQ50" i="6"/>
  <c r="AP50" i="6"/>
  <c r="AO50" i="6"/>
  <c r="AN50" i="6"/>
  <c r="AM50" i="6"/>
  <c r="AL50" i="6"/>
  <c r="AK50" i="6"/>
  <c r="AJ50" i="6"/>
  <c r="AI50" i="6"/>
  <c r="AH50" i="6"/>
  <c r="AG50" i="6"/>
  <c r="AF50" i="6"/>
  <c r="AE50" i="6"/>
  <c r="AD50" i="6"/>
  <c r="AC50" i="6"/>
  <c r="AB50" i="6"/>
  <c r="AA50" i="6"/>
  <c r="Z50" i="6"/>
  <c r="Y50" i="6"/>
  <c r="X50" i="6"/>
  <c r="W50" i="6"/>
  <c r="V50" i="6"/>
  <c r="U50" i="6"/>
  <c r="T50" i="6"/>
  <c r="S50" i="6"/>
  <c r="R50" i="6"/>
  <c r="Q50" i="6"/>
  <c r="P50" i="6"/>
  <c r="O50" i="6"/>
  <c r="N50" i="6"/>
  <c r="M50" i="6"/>
  <c r="L50" i="6"/>
  <c r="K50" i="6"/>
  <c r="J50" i="6"/>
  <c r="I50" i="6"/>
  <c r="H50" i="6"/>
  <c r="G50" i="6"/>
  <c r="F50" i="6"/>
  <c r="E50" i="6"/>
  <c r="D50" i="6"/>
  <c r="C50" i="6"/>
  <c r="B50" i="6"/>
  <c r="A50" i="6"/>
  <c r="DB49" i="6"/>
  <c r="DA49" i="6"/>
  <c r="CZ49" i="6"/>
  <c r="CY49" i="6"/>
  <c r="CX49" i="6"/>
  <c r="CW49" i="6"/>
  <c r="CV49" i="6"/>
  <c r="CU49" i="6"/>
  <c r="CT49" i="6"/>
  <c r="CS49" i="6"/>
  <c r="CR49" i="6"/>
  <c r="CQ49" i="6"/>
  <c r="CP49" i="6"/>
  <c r="CO49" i="6"/>
  <c r="CN49" i="6"/>
  <c r="CM49" i="6"/>
  <c r="CL49" i="6"/>
  <c r="CK49" i="6"/>
  <c r="CJ49" i="6"/>
  <c r="CI49" i="6"/>
  <c r="CH49" i="6"/>
  <c r="CG49" i="6"/>
  <c r="CF49" i="6"/>
  <c r="CE49" i="6"/>
  <c r="CD49" i="6"/>
  <c r="CC49" i="6"/>
  <c r="CB49" i="6"/>
  <c r="CA49" i="6"/>
  <c r="BZ49" i="6"/>
  <c r="BY49" i="6"/>
  <c r="BX49" i="6"/>
  <c r="BW49" i="6"/>
  <c r="BV49" i="6"/>
  <c r="BU49" i="6"/>
  <c r="BT49" i="6"/>
  <c r="BS49" i="6"/>
  <c r="BR49" i="6"/>
  <c r="BQ49" i="6"/>
  <c r="BP49" i="6"/>
  <c r="BO49" i="6"/>
  <c r="BN49" i="6"/>
  <c r="BM49" i="6"/>
  <c r="BL49" i="6"/>
  <c r="BK49" i="6"/>
  <c r="BJ49" i="6"/>
  <c r="BI49" i="6"/>
  <c r="BH49" i="6"/>
  <c r="BG49" i="6"/>
  <c r="BF49" i="6"/>
  <c r="BE49" i="6"/>
  <c r="BD49" i="6"/>
  <c r="BC49" i="6"/>
  <c r="BB49" i="6"/>
  <c r="BA49" i="6"/>
  <c r="AZ49" i="6"/>
  <c r="AY49" i="6"/>
  <c r="AX49" i="6"/>
  <c r="AW49" i="6"/>
  <c r="AV49" i="6"/>
  <c r="AU49" i="6"/>
  <c r="AT49" i="6"/>
  <c r="AS49" i="6"/>
  <c r="AR49" i="6"/>
  <c r="AQ49" i="6"/>
  <c r="AP49" i="6"/>
  <c r="AO49" i="6"/>
  <c r="AN49" i="6"/>
  <c r="AM49" i="6"/>
  <c r="AL49" i="6"/>
  <c r="AK49" i="6"/>
  <c r="AJ49" i="6"/>
  <c r="AI49" i="6"/>
  <c r="AH49" i="6"/>
  <c r="AG49" i="6"/>
  <c r="AF49" i="6"/>
  <c r="AE49" i="6"/>
  <c r="AD49" i="6"/>
  <c r="AC49" i="6"/>
  <c r="AB49" i="6"/>
  <c r="AA49" i="6"/>
  <c r="Z49" i="6"/>
  <c r="Y49" i="6"/>
  <c r="X49" i="6"/>
  <c r="W49" i="6"/>
  <c r="V49" i="6"/>
  <c r="U49" i="6"/>
  <c r="T49" i="6"/>
  <c r="S49" i="6"/>
  <c r="R49" i="6"/>
  <c r="Q49" i="6"/>
  <c r="P49" i="6"/>
  <c r="O49" i="6"/>
  <c r="N49" i="6"/>
  <c r="M49" i="6"/>
  <c r="L49" i="6"/>
  <c r="K49" i="6"/>
  <c r="J49" i="6"/>
  <c r="I49" i="6"/>
  <c r="H49" i="6"/>
  <c r="G49" i="6"/>
  <c r="F49" i="6"/>
  <c r="E49" i="6"/>
  <c r="D49" i="6"/>
  <c r="C49" i="6"/>
  <c r="B49" i="6"/>
  <c r="A49" i="6"/>
  <c r="DB48" i="6"/>
  <c r="DA48" i="6"/>
  <c r="CZ48" i="6"/>
  <c r="CY48" i="6"/>
  <c r="CX48" i="6"/>
  <c r="CW48" i="6"/>
  <c r="CV48" i="6"/>
  <c r="CU48" i="6"/>
  <c r="CT48" i="6"/>
  <c r="CS48" i="6"/>
  <c r="CR48" i="6"/>
  <c r="CQ48" i="6"/>
  <c r="CP48" i="6"/>
  <c r="CO48" i="6"/>
  <c r="CN48" i="6"/>
  <c r="CM48" i="6"/>
  <c r="CL48" i="6"/>
  <c r="CK48" i="6"/>
  <c r="CJ48" i="6"/>
  <c r="CI48" i="6"/>
  <c r="CH48" i="6"/>
  <c r="CG48" i="6"/>
  <c r="CF48" i="6"/>
  <c r="CE48" i="6"/>
  <c r="CD48" i="6"/>
  <c r="CC48" i="6"/>
  <c r="CB48" i="6"/>
  <c r="CA48" i="6"/>
  <c r="BZ48" i="6"/>
  <c r="BY48" i="6"/>
  <c r="BX48" i="6"/>
  <c r="BW48" i="6"/>
  <c r="BV48" i="6"/>
  <c r="BU48" i="6"/>
  <c r="BT48" i="6"/>
  <c r="BS48" i="6"/>
  <c r="BR48" i="6"/>
  <c r="BQ48" i="6"/>
  <c r="BP48" i="6"/>
  <c r="BO48" i="6"/>
  <c r="BN48" i="6"/>
  <c r="BM48" i="6"/>
  <c r="BL48" i="6"/>
  <c r="BK48" i="6"/>
  <c r="BJ48" i="6"/>
  <c r="BI48" i="6"/>
  <c r="BH48" i="6"/>
  <c r="BG48" i="6"/>
  <c r="BF48" i="6"/>
  <c r="BE48" i="6"/>
  <c r="BD48" i="6"/>
  <c r="BC48" i="6"/>
  <c r="BB48" i="6"/>
  <c r="BA48" i="6"/>
  <c r="AZ48" i="6"/>
  <c r="AY48" i="6"/>
  <c r="AX48" i="6"/>
  <c r="AW48" i="6"/>
  <c r="AV48" i="6"/>
  <c r="AU48" i="6"/>
  <c r="AT48" i="6"/>
  <c r="AS48" i="6"/>
  <c r="AR48" i="6"/>
  <c r="AQ48" i="6"/>
  <c r="AP48" i="6"/>
  <c r="AO48" i="6"/>
  <c r="AN48" i="6"/>
  <c r="AM48" i="6"/>
  <c r="AL48" i="6"/>
  <c r="AK48" i="6"/>
  <c r="AJ48" i="6"/>
  <c r="AI48" i="6"/>
  <c r="AH48" i="6"/>
  <c r="AG48" i="6"/>
  <c r="AF48" i="6"/>
  <c r="AE48" i="6"/>
  <c r="AD48" i="6"/>
  <c r="AC48" i="6"/>
  <c r="AB48" i="6"/>
  <c r="AA48" i="6"/>
  <c r="Z48" i="6"/>
  <c r="Y48" i="6"/>
  <c r="X48" i="6"/>
  <c r="W48" i="6"/>
  <c r="V48" i="6"/>
  <c r="U48" i="6"/>
  <c r="T48" i="6"/>
  <c r="S48" i="6"/>
  <c r="R48" i="6"/>
  <c r="Q48" i="6"/>
  <c r="P48" i="6"/>
  <c r="O48" i="6"/>
  <c r="N48" i="6"/>
  <c r="M48" i="6"/>
  <c r="L48" i="6"/>
  <c r="K48" i="6"/>
  <c r="J48" i="6"/>
  <c r="I48" i="6"/>
  <c r="H48" i="6"/>
  <c r="G48" i="6"/>
  <c r="F48" i="6"/>
  <c r="E48" i="6"/>
  <c r="D48" i="6"/>
  <c r="C48" i="6"/>
  <c r="B48" i="6"/>
  <c r="A48" i="6"/>
  <c r="DB47" i="6"/>
  <c r="DA47" i="6"/>
  <c r="CZ47" i="6"/>
  <c r="CY47" i="6"/>
  <c r="CX47" i="6"/>
  <c r="CW47" i="6"/>
  <c r="CV47" i="6"/>
  <c r="CU47" i="6"/>
  <c r="CT47" i="6"/>
  <c r="CS47" i="6"/>
  <c r="CR47" i="6"/>
  <c r="CQ47" i="6"/>
  <c r="CP47" i="6"/>
  <c r="CO47" i="6"/>
  <c r="CN47" i="6"/>
  <c r="CM47" i="6"/>
  <c r="CL47" i="6"/>
  <c r="CK47" i="6"/>
  <c r="CJ47" i="6"/>
  <c r="CI47" i="6"/>
  <c r="CH47" i="6"/>
  <c r="CG47" i="6"/>
  <c r="CF47" i="6"/>
  <c r="CE47" i="6"/>
  <c r="CD47" i="6"/>
  <c r="CC47" i="6"/>
  <c r="CB47" i="6"/>
  <c r="CA47" i="6"/>
  <c r="BZ47" i="6"/>
  <c r="BY47" i="6"/>
  <c r="BX47" i="6"/>
  <c r="BW47" i="6"/>
  <c r="BV47" i="6"/>
  <c r="BU47" i="6"/>
  <c r="BT47" i="6"/>
  <c r="BS47" i="6"/>
  <c r="BR47" i="6"/>
  <c r="BQ47" i="6"/>
  <c r="BP47" i="6"/>
  <c r="BO47" i="6"/>
  <c r="BN47" i="6"/>
  <c r="BM47" i="6"/>
  <c r="BL47" i="6"/>
  <c r="BK47" i="6"/>
  <c r="BJ47" i="6"/>
  <c r="BI47" i="6"/>
  <c r="BH47" i="6"/>
  <c r="BG47" i="6"/>
  <c r="BF47" i="6"/>
  <c r="BE47" i="6"/>
  <c r="BD47" i="6"/>
  <c r="BC47" i="6"/>
  <c r="BB47" i="6"/>
  <c r="BA47" i="6"/>
  <c r="AZ47" i="6"/>
  <c r="AY47" i="6"/>
  <c r="AX47" i="6"/>
  <c r="AW47" i="6"/>
  <c r="AV47" i="6"/>
  <c r="AU47" i="6"/>
  <c r="AT47" i="6"/>
  <c r="AS47" i="6"/>
  <c r="AR47" i="6"/>
  <c r="AQ47" i="6"/>
  <c r="AP47" i="6"/>
  <c r="AO47" i="6"/>
  <c r="AN47" i="6"/>
  <c r="AM47" i="6"/>
  <c r="AL47" i="6"/>
  <c r="AK47" i="6"/>
  <c r="AJ47" i="6"/>
  <c r="AI47" i="6"/>
  <c r="AH47" i="6"/>
  <c r="AG47" i="6"/>
  <c r="AF47" i="6"/>
  <c r="AE47" i="6"/>
  <c r="AD47" i="6"/>
  <c r="AC47" i="6"/>
  <c r="AB47" i="6"/>
  <c r="AA47" i="6"/>
  <c r="Z47" i="6"/>
  <c r="Y47" i="6"/>
  <c r="X47" i="6"/>
  <c r="W47" i="6"/>
  <c r="V47" i="6"/>
  <c r="U47" i="6"/>
  <c r="T47" i="6"/>
  <c r="S47" i="6"/>
  <c r="R47" i="6"/>
  <c r="Q47" i="6"/>
  <c r="P47" i="6"/>
  <c r="O47" i="6"/>
  <c r="N47" i="6"/>
  <c r="M47" i="6"/>
  <c r="L47" i="6"/>
  <c r="K47" i="6"/>
  <c r="J47" i="6"/>
  <c r="I47" i="6"/>
  <c r="H47" i="6"/>
  <c r="G47" i="6"/>
  <c r="F47" i="6"/>
  <c r="E47" i="6"/>
  <c r="D47" i="6"/>
  <c r="C47" i="6"/>
  <c r="B47" i="6"/>
  <c r="A47" i="6"/>
  <c r="DB46" i="6"/>
  <c r="DA46" i="6"/>
  <c r="CZ46" i="6"/>
  <c r="CY46" i="6"/>
  <c r="CX46" i="6"/>
  <c r="CW46" i="6"/>
  <c r="CV46" i="6"/>
  <c r="CU46" i="6"/>
  <c r="CT46" i="6"/>
  <c r="CS46" i="6"/>
  <c r="CR46" i="6"/>
  <c r="CQ46" i="6"/>
  <c r="CP46" i="6"/>
  <c r="CO46" i="6"/>
  <c r="CN46" i="6"/>
  <c r="CM46" i="6"/>
  <c r="CL46" i="6"/>
  <c r="CK46" i="6"/>
  <c r="CJ46" i="6"/>
  <c r="CI46" i="6"/>
  <c r="CH46" i="6"/>
  <c r="CG46" i="6"/>
  <c r="CF46" i="6"/>
  <c r="CE46" i="6"/>
  <c r="CD46" i="6"/>
  <c r="CC46" i="6"/>
  <c r="CB46" i="6"/>
  <c r="CA46" i="6"/>
  <c r="BZ46" i="6"/>
  <c r="BY46" i="6"/>
  <c r="BX46" i="6"/>
  <c r="BW46" i="6"/>
  <c r="BV46" i="6"/>
  <c r="BU46" i="6"/>
  <c r="BT46" i="6"/>
  <c r="BS46" i="6"/>
  <c r="BR46" i="6"/>
  <c r="BQ46" i="6"/>
  <c r="BP46" i="6"/>
  <c r="BO46" i="6"/>
  <c r="BN46" i="6"/>
  <c r="BM46" i="6"/>
  <c r="BL46" i="6"/>
  <c r="BK46" i="6"/>
  <c r="BJ46" i="6"/>
  <c r="BI46" i="6"/>
  <c r="BH46" i="6"/>
  <c r="BG46" i="6"/>
  <c r="BF46" i="6"/>
  <c r="BE46" i="6"/>
  <c r="BD46" i="6"/>
  <c r="BC46" i="6"/>
  <c r="BB46" i="6"/>
  <c r="BA46" i="6"/>
  <c r="AZ46" i="6"/>
  <c r="AY46" i="6"/>
  <c r="AX46" i="6"/>
  <c r="AW46" i="6"/>
  <c r="AV46" i="6"/>
  <c r="AU46" i="6"/>
  <c r="AT46" i="6"/>
  <c r="AS46" i="6"/>
  <c r="AR46" i="6"/>
  <c r="AQ46" i="6"/>
  <c r="AP46" i="6"/>
  <c r="AO46" i="6"/>
  <c r="AN46" i="6"/>
  <c r="AM46" i="6"/>
  <c r="AL46" i="6"/>
  <c r="AK46" i="6"/>
  <c r="AJ46" i="6"/>
  <c r="AI46" i="6"/>
  <c r="AH46" i="6"/>
  <c r="AG46" i="6"/>
  <c r="AF46" i="6"/>
  <c r="AE46" i="6"/>
  <c r="AD46" i="6"/>
  <c r="AC46" i="6"/>
  <c r="AB46" i="6"/>
  <c r="AA46" i="6"/>
  <c r="Z46" i="6"/>
  <c r="Y46" i="6"/>
  <c r="X46" i="6"/>
  <c r="W46" i="6"/>
  <c r="V46" i="6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E46" i="6"/>
  <c r="D46" i="6"/>
  <c r="C46" i="6"/>
  <c r="B46" i="6"/>
  <c r="A46" i="6"/>
  <c r="DB45" i="6"/>
  <c r="DA45" i="6"/>
  <c r="CZ45" i="6"/>
  <c r="CY45" i="6"/>
  <c r="CX45" i="6"/>
  <c r="CW45" i="6"/>
  <c r="CV45" i="6"/>
  <c r="CU45" i="6"/>
  <c r="CT45" i="6"/>
  <c r="CS45" i="6"/>
  <c r="CR45" i="6"/>
  <c r="CQ45" i="6"/>
  <c r="CP45" i="6"/>
  <c r="CO45" i="6"/>
  <c r="CN45" i="6"/>
  <c r="CM45" i="6"/>
  <c r="CL45" i="6"/>
  <c r="CK45" i="6"/>
  <c r="CJ45" i="6"/>
  <c r="CI45" i="6"/>
  <c r="CH45" i="6"/>
  <c r="CG45" i="6"/>
  <c r="CF45" i="6"/>
  <c r="CE45" i="6"/>
  <c r="CD45" i="6"/>
  <c r="CC45" i="6"/>
  <c r="CB45" i="6"/>
  <c r="CA45" i="6"/>
  <c r="BZ45" i="6"/>
  <c r="BY45" i="6"/>
  <c r="BX45" i="6"/>
  <c r="BW45" i="6"/>
  <c r="BV45" i="6"/>
  <c r="BU45" i="6"/>
  <c r="BT45" i="6"/>
  <c r="BS45" i="6"/>
  <c r="BR45" i="6"/>
  <c r="BQ45" i="6"/>
  <c r="BP45" i="6"/>
  <c r="BO45" i="6"/>
  <c r="BN45" i="6"/>
  <c r="BM45" i="6"/>
  <c r="BL45" i="6"/>
  <c r="BK45" i="6"/>
  <c r="BJ45" i="6"/>
  <c r="BI45" i="6"/>
  <c r="BH45" i="6"/>
  <c r="BG45" i="6"/>
  <c r="BF45" i="6"/>
  <c r="BE45" i="6"/>
  <c r="BD45" i="6"/>
  <c r="BC45" i="6"/>
  <c r="BB45" i="6"/>
  <c r="BA45" i="6"/>
  <c r="AZ45" i="6"/>
  <c r="AY45" i="6"/>
  <c r="AX45" i="6"/>
  <c r="AW45" i="6"/>
  <c r="AV45" i="6"/>
  <c r="AU45" i="6"/>
  <c r="AT45" i="6"/>
  <c r="AS45" i="6"/>
  <c r="AR45" i="6"/>
  <c r="AQ45" i="6"/>
  <c r="AP45" i="6"/>
  <c r="AO45" i="6"/>
  <c r="AN45" i="6"/>
  <c r="AM45" i="6"/>
  <c r="AL45" i="6"/>
  <c r="AK45" i="6"/>
  <c r="AJ45" i="6"/>
  <c r="AI45" i="6"/>
  <c r="AH45" i="6"/>
  <c r="AG45" i="6"/>
  <c r="AF45" i="6"/>
  <c r="AE45" i="6"/>
  <c r="AD45" i="6"/>
  <c r="AC45" i="6"/>
  <c r="AB45" i="6"/>
  <c r="AA45" i="6"/>
  <c r="Z45" i="6"/>
  <c r="Y45" i="6"/>
  <c r="X45" i="6"/>
  <c r="W45" i="6"/>
  <c r="V45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E45" i="6"/>
  <c r="D45" i="6"/>
  <c r="C45" i="6"/>
  <c r="B45" i="6"/>
  <c r="A45" i="6"/>
  <c r="DB44" i="6"/>
  <c r="DA44" i="6"/>
  <c r="CZ44" i="6"/>
  <c r="CY44" i="6"/>
  <c r="CX44" i="6"/>
  <c r="CW44" i="6"/>
  <c r="CV44" i="6"/>
  <c r="CU44" i="6"/>
  <c r="CT44" i="6"/>
  <c r="CS44" i="6"/>
  <c r="CR44" i="6"/>
  <c r="CQ44" i="6"/>
  <c r="CP44" i="6"/>
  <c r="CO44" i="6"/>
  <c r="CN44" i="6"/>
  <c r="CM44" i="6"/>
  <c r="CL44" i="6"/>
  <c r="CK44" i="6"/>
  <c r="CJ44" i="6"/>
  <c r="CI44" i="6"/>
  <c r="CH44" i="6"/>
  <c r="CG44" i="6"/>
  <c r="CF44" i="6"/>
  <c r="CE44" i="6"/>
  <c r="CD44" i="6"/>
  <c r="CC44" i="6"/>
  <c r="CB44" i="6"/>
  <c r="CA44" i="6"/>
  <c r="BZ44" i="6"/>
  <c r="BY44" i="6"/>
  <c r="BX44" i="6"/>
  <c r="BW44" i="6"/>
  <c r="BV44" i="6"/>
  <c r="BU44" i="6"/>
  <c r="BT44" i="6"/>
  <c r="BS44" i="6"/>
  <c r="BR44" i="6"/>
  <c r="BQ44" i="6"/>
  <c r="BP44" i="6"/>
  <c r="BO44" i="6"/>
  <c r="BN44" i="6"/>
  <c r="BM44" i="6"/>
  <c r="BL44" i="6"/>
  <c r="BK44" i="6"/>
  <c r="BJ44" i="6"/>
  <c r="BI44" i="6"/>
  <c r="BH44" i="6"/>
  <c r="BG44" i="6"/>
  <c r="BF44" i="6"/>
  <c r="BE44" i="6"/>
  <c r="BD44" i="6"/>
  <c r="BC44" i="6"/>
  <c r="BB44" i="6"/>
  <c r="BA44" i="6"/>
  <c r="AZ44" i="6"/>
  <c r="AY44" i="6"/>
  <c r="AX44" i="6"/>
  <c r="AW44" i="6"/>
  <c r="AV44" i="6"/>
  <c r="AU44" i="6"/>
  <c r="AT44" i="6"/>
  <c r="AS44" i="6"/>
  <c r="AR44" i="6"/>
  <c r="AQ44" i="6"/>
  <c r="AP44" i="6"/>
  <c r="AO44" i="6"/>
  <c r="AN44" i="6"/>
  <c r="AM44" i="6"/>
  <c r="AL44" i="6"/>
  <c r="AK44" i="6"/>
  <c r="AJ44" i="6"/>
  <c r="AI44" i="6"/>
  <c r="AH44" i="6"/>
  <c r="AG44" i="6"/>
  <c r="AF44" i="6"/>
  <c r="AE44" i="6"/>
  <c r="AD44" i="6"/>
  <c r="AC44" i="6"/>
  <c r="AB44" i="6"/>
  <c r="AA44" i="6"/>
  <c r="Z44" i="6"/>
  <c r="Y44" i="6"/>
  <c r="X44" i="6"/>
  <c r="W44" i="6"/>
  <c r="V44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G44" i="6"/>
  <c r="F44" i="6"/>
  <c r="E44" i="6"/>
  <c r="D44" i="6"/>
  <c r="C44" i="6"/>
  <c r="B44" i="6"/>
  <c r="A44" i="6"/>
  <c r="DB43" i="6"/>
  <c r="DA43" i="6"/>
  <c r="CZ43" i="6"/>
  <c r="CY43" i="6"/>
  <c r="CX43" i="6"/>
  <c r="CW43" i="6"/>
  <c r="CV43" i="6"/>
  <c r="CU43" i="6"/>
  <c r="CT43" i="6"/>
  <c r="CS43" i="6"/>
  <c r="CR43" i="6"/>
  <c r="CQ43" i="6"/>
  <c r="CP43" i="6"/>
  <c r="CO43" i="6"/>
  <c r="CN43" i="6"/>
  <c r="CM43" i="6"/>
  <c r="CL43" i="6"/>
  <c r="CK43" i="6"/>
  <c r="CJ43" i="6"/>
  <c r="CI43" i="6"/>
  <c r="CH43" i="6"/>
  <c r="CG43" i="6"/>
  <c r="CF43" i="6"/>
  <c r="CE43" i="6"/>
  <c r="CD43" i="6"/>
  <c r="CC43" i="6"/>
  <c r="CB43" i="6"/>
  <c r="CA43" i="6"/>
  <c r="BZ43" i="6"/>
  <c r="BY43" i="6"/>
  <c r="BX43" i="6"/>
  <c r="BW43" i="6"/>
  <c r="BV43" i="6"/>
  <c r="BU43" i="6"/>
  <c r="BT43" i="6"/>
  <c r="BS43" i="6"/>
  <c r="BR43" i="6"/>
  <c r="BQ43" i="6"/>
  <c r="BP43" i="6"/>
  <c r="BO43" i="6"/>
  <c r="BN43" i="6"/>
  <c r="BM43" i="6"/>
  <c r="BL43" i="6"/>
  <c r="BK43" i="6"/>
  <c r="BJ43" i="6"/>
  <c r="BI43" i="6"/>
  <c r="BH43" i="6"/>
  <c r="BG43" i="6"/>
  <c r="BF43" i="6"/>
  <c r="BE43" i="6"/>
  <c r="BD43" i="6"/>
  <c r="BC43" i="6"/>
  <c r="BB43" i="6"/>
  <c r="BA43" i="6"/>
  <c r="AZ43" i="6"/>
  <c r="AY43" i="6"/>
  <c r="AX43" i="6"/>
  <c r="AW43" i="6"/>
  <c r="AV43" i="6"/>
  <c r="AU43" i="6"/>
  <c r="AT43" i="6"/>
  <c r="AS43" i="6"/>
  <c r="AR43" i="6"/>
  <c r="AQ43" i="6"/>
  <c r="AP43" i="6"/>
  <c r="AO43" i="6"/>
  <c r="AN43" i="6"/>
  <c r="AM43" i="6"/>
  <c r="AL43" i="6"/>
  <c r="AK43" i="6"/>
  <c r="AJ43" i="6"/>
  <c r="AI43" i="6"/>
  <c r="AH43" i="6"/>
  <c r="AG43" i="6"/>
  <c r="AF43" i="6"/>
  <c r="AE43" i="6"/>
  <c r="AD43" i="6"/>
  <c r="AC43" i="6"/>
  <c r="AB43" i="6"/>
  <c r="AA43" i="6"/>
  <c r="Z43" i="6"/>
  <c r="Y43" i="6"/>
  <c r="X43" i="6"/>
  <c r="W43" i="6"/>
  <c r="V43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E43" i="6"/>
  <c r="D43" i="6"/>
  <c r="C43" i="6"/>
  <c r="B43" i="6"/>
  <c r="A43" i="6"/>
  <c r="DB42" i="6"/>
  <c r="DA42" i="6"/>
  <c r="CZ42" i="6"/>
  <c r="CY42" i="6"/>
  <c r="CX42" i="6"/>
  <c r="CW42" i="6"/>
  <c r="CV42" i="6"/>
  <c r="CU42" i="6"/>
  <c r="CT42" i="6"/>
  <c r="CS42" i="6"/>
  <c r="CR42" i="6"/>
  <c r="CQ42" i="6"/>
  <c r="CP42" i="6"/>
  <c r="CO42" i="6"/>
  <c r="CN42" i="6"/>
  <c r="CM42" i="6"/>
  <c r="CL42" i="6"/>
  <c r="CK42" i="6"/>
  <c r="CJ42" i="6"/>
  <c r="CI42" i="6"/>
  <c r="CH42" i="6"/>
  <c r="CG42" i="6"/>
  <c r="CF42" i="6"/>
  <c r="CE42" i="6"/>
  <c r="CD42" i="6"/>
  <c r="CC42" i="6"/>
  <c r="CB42" i="6"/>
  <c r="CA42" i="6"/>
  <c r="BZ42" i="6"/>
  <c r="BY42" i="6"/>
  <c r="BX42" i="6"/>
  <c r="BW42" i="6"/>
  <c r="BV42" i="6"/>
  <c r="BU42" i="6"/>
  <c r="BT42" i="6"/>
  <c r="BS42" i="6"/>
  <c r="BR42" i="6"/>
  <c r="BQ42" i="6"/>
  <c r="BP42" i="6"/>
  <c r="BO42" i="6"/>
  <c r="BN42" i="6"/>
  <c r="BM42" i="6"/>
  <c r="BL42" i="6"/>
  <c r="BK42" i="6"/>
  <c r="BJ42" i="6"/>
  <c r="BI42" i="6"/>
  <c r="BH42" i="6"/>
  <c r="BG42" i="6"/>
  <c r="BF42" i="6"/>
  <c r="BE42" i="6"/>
  <c r="BD42" i="6"/>
  <c r="BC42" i="6"/>
  <c r="BB42" i="6"/>
  <c r="BA42" i="6"/>
  <c r="AZ42" i="6"/>
  <c r="AY42" i="6"/>
  <c r="AX42" i="6"/>
  <c r="AW42" i="6"/>
  <c r="AV42" i="6"/>
  <c r="AU42" i="6"/>
  <c r="AT42" i="6"/>
  <c r="AS42" i="6"/>
  <c r="AR42" i="6"/>
  <c r="AQ42" i="6"/>
  <c r="AP42" i="6"/>
  <c r="AO42" i="6"/>
  <c r="AN42" i="6"/>
  <c r="AM42" i="6"/>
  <c r="AL42" i="6"/>
  <c r="AK42" i="6"/>
  <c r="AJ42" i="6"/>
  <c r="AI42" i="6"/>
  <c r="AH42" i="6"/>
  <c r="AG42" i="6"/>
  <c r="AF42" i="6"/>
  <c r="AE42" i="6"/>
  <c r="AD42" i="6"/>
  <c r="AC42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D42" i="6"/>
  <c r="C42" i="6"/>
  <c r="B42" i="6"/>
  <c r="A42" i="6"/>
  <c r="DB41" i="6"/>
  <c r="DA41" i="6"/>
  <c r="CZ41" i="6"/>
  <c r="CY41" i="6"/>
  <c r="CX41" i="6"/>
  <c r="CW41" i="6"/>
  <c r="CV41" i="6"/>
  <c r="CU41" i="6"/>
  <c r="CT41" i="6"/>
  <c r="CS41" i="6"/>
  <c r="CR41" i="6"/>
  <c r="CQ41" i="6"/>
  <c r="CP41" i="6"/>
  <c r="CO41" i="6"/>
  <c r="CN41" i="6"/>
  <c r="CM41" i="6"/>
  <c r="CL41" i="6"/>
  <c r="CK41" i="6"/>
  <c r="CJ41" i="6"/>
  <c r="CI41" i="6"/>
  <c r="CH41" i="6"/>
  <c r="CG41" i="6"/>
  <c r="CF41" i="6"/>
  <c r="CE41" i="6"/>
  <c r="CD41" i="6"/>
  <c r="CC41" i="6"/>
  <c r="CB41" i="6"/>
  <c r="CA41" i="6"/>
  <c r="BZ41" i="6"/>
  <c r="BY41" i="6"/>
  <c r="BX41" i="6"/>
  <c r="BW41" i="6"/>
  <c r="BV41" i="6"/>
  <c r="BU41" i="6"/>
  <c r="BT41" i="6"/>
  <c r="BS41" i="6"/>
  <c r="BR41" i="6"/>
  <c r="BQ41" i="6"/>
  <c r="BP41" i="6"/>
  <c r="BO41" i="6"/>
  <c r="BN41" i="6"/>
  <c r="BM41" i="6"/>
  <c r="BL41" i="6"/>
  <c r="BK41" i="6"/>
  <c r="BJ41" i="6"/>
  <c r="BI41" i="6"/>
  <c r="BH41" i="6"/>
  <c r="BG41" i="6"/>
  <c r="BF41" i="6"/>
  <c r="BE41" i="6"/>
  <c r="BD41" i="6"/>
  <c r="BC41" i="6"/>
  <c r="BB41" i="6"/>
  <c r="BA41" i="6"/>
  <c r="AZ41" i="6"/>
  <c r="AY41" i="6"/>
  <c r="AX41" i="6"/>
  <c r="AW41" i="6"/>
  <c r="AV41" i="6"/>
  <c r="AU41" i="6"/>
  <c r="AT41" i="6"/>
  <c r="AS41" i="6"/>
  <c r="AR41" i="6"/>
  <c r="AQ41" i="6"/>
  <c r="AP41" i="6"/>
  <c r="AO41" i="6"/>
  <c r="AN41" i="6"/>
  <c r="AM41" i="6"/>
  <c r="AL41" i="6"/>
  <c r="AK41" i="6"/>
  <c r="AJ41" i="6"/>
  <c r="AI41" i="6"/>
  <c r="AH41" i="6"/>
  <c r="AG41" i="6"/>
  <c r="AF41" i="6"/>
  <c r="AE41" i="6"/>
  <c r="AD41" i="6"/>
  <c r="AC41" i="6"/>
  <c r="AB41" i="6"/>
  <c r="AA41" i="6"/>
  <c r="Z41" i="6"/>
  <c r="Y41" i="6"/>
  <c r="X41" i="6"/>
  <c r="W41" i="6"/>
  <c r="V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D41" i="6"/>
  <c r="C41" i="6"/>
  <c r="B41" i="6"/>
  <c r="A41" i="6"/>
  <c r="DB40" i="6"/>
  <c r="DA40" i="6"/>
  <c r="CZ40" i="6"/>
  <c r="CY40" i="6"/>
  <c r="CX40" i="6"/>
  <c r="CW40" i="6"/>
  <c r="CV40" i="6"/>
  <c r="CU40" i="6"/>
  <c r="CT40" i="6"/>
  <c r="CS40" i="6"/>
  <c r="CR40" i="6"/>
  <c r="CQ40" i="6"/>
  <c r="CP40" i="6"/>
  <c r="CO40" i="6"/>
  <c r="CN40" i="6"/>
  <c r="CM40" i="6"/>
  <c r="CL40" i="6"/>
  <c r="CK40" i="6"/>
  <c r="CJ40" i="6"/>
  <c r="CI40" i="6"/>
  <c r="CH40" i="6"/>
  <c r="CG40" i="6"/>
  <c r="CF40" i="6"/>
  <c r="CE40" i="6"/>
  <c r="CD40" i="6"/>
  <c r="CC40" i="6"/>
  <c r="CB40" i="6"/>
  <c r="CA40" i="6"/>
  <c r="BZ40" i="6"/>
  <c r="BY40" i="6"/>
  <c r="BX40" i="6"/>
  <c r="BW40" i="6"/>
  <c r="BV40" i="6"/>
  <c r="BU40" i="6"/>
  <c r="BT40" i="6"/>
  <c r="BS40" i="6"/>
  <c r="BR40" i="6"/>
  <c r="BQ40" i="6"/>
  <c r="BP40" i="6"/>
  <c r="BO40" i="6"/>
  <c r="BN40" i="6"/>
  <c r="BM40" i="6"/>
  <c r="BL40" i="6"/>
  <c r="BK40" i="6"/>
  <c r="BJ40" i="6"/>
  <c r="BI40" i="6"/>
  <c r="BH40" i="6"/>
  <c r="BG40" i="6"/>
  <c r="BF40" i="6"/>
  <c r="BE40" i="6"/>
  <c r="BD40" i="6"/>
  <c r="BC40" i="6"/>
  <c r="BB40" i="6"/>
  <c r="BA40" i="6"/>
  <c r="AZ40" i="6"/>
  <c r="AY40" i="6"/>
  <c r="AX40" i="6"/>
  <c r="AW40" i="6"/>
  <c r="AV40" i="6"/>
  <c r="AU40" i="6"/>
  <c r="AT40" i="6"/>
  <c r="AS40" i="6"/>
  <c r="AR40" i="6"/>
  <c r="AQ40" i="6"/>
  <c r="AP40" i="6"/>
  <c r="AO40" i="6"/>
  <c r="AN40" i="6"/>
  <c r="AM40" i="6"/>
  <c r="AL40" i="6"/>
  <c r="AK40" i="6"/>
  <c r="AJ40" i="6"/>
  <c r="AI40" i="6"/>
  <c r="AH40" i="6"/>
  <c r="AG40" i="6"/>
  <c r="AF40" i="6"/>
  <c r="AE40" i="6"/>
  <c r="AD40" i="6"/>
  <c r="AC40" i="6"/>
  <c r="AB40" i="6"/>
  <c r="AA40" i="6"/>
  <c r="Z40" i="6"/>
  <c r="Y40" i="6"/>
  <c r="X40" i="6"/>
  <c r="W40" i="6"/>
  <c r="V40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D40" i="6"/>
  <c r="C40" i="6"/>
  <c r="B40" i="6"/>
  <c r="A40" i="6"/>
  <c r="DB39" i="6"/>
  <c r="DA39" i="6"/>
  <c r="CZ39" i="6"/>
  <c r="CY39" i="6"/>
  <c r="CX39" i="6"/>
  <c r="CW39" i="6"/>
  <c r="CV39" i="6"/>
  <c r="CU39" i="6"/>
  <c r="CT39" i="6"/>
  <c r="CS39" i="6"/>
  <c r="CR39" i="6"/>
  <c r="CQ39" i="6"/>
  <c r="CP39" i="6"/>
  <c r="CO39" i="6"/>
  <c r="CN39" i="6"/>
  <c r="CM39" i="6"/>
  <c r="CL39" i="6"/>
  <c r="CK39" i="6"/>
  <c r="CJ39" i="6"/>
  <c r="CI39" i="6"/>
  <c r="CH39" i="6"/>
  <c r="CG39" i="6"/>
  <c r="CF39" i="6"/>
  <c r="CE39" i="6"/>
  <c r="CD39" i="6"/>
  <c r="CC39" i="6"/>
  <c r="CB39" i="6"/>
  <c r="CA39" i="6"/>
  <c r="BZ39" i="6"/>
  <c r="BY39" i="6"/>
  <c r="BX39" i="6"/>
  <c r="BW39" i="6"/>
  <c r="BV39" i="6"/>
  <c r="BU39" i="6"/>
  <c r="BT39" i="6"/>
  <c r="BS39" i="6"/>
  <c r="BR39" i="6"/>
  <c r="BQ39" i="6"/>
  <c r="BP39" i="6"/>
  <c r="BO39" i="6"/>
  <c r="BN39" i="6"/>
  <c r="BM39" i="6"/>
  <c r="BL39" i="6"/>
  <c r="BK39" i="6"/>
  <c r="BJ39" i="6"/>
  <c r="BI39" i="6"/>
  <c r="BH39" i="6"/>
  <c r="BG39" i="6"/>
  <c r="BF39" i="6"/>
  <c r="BE39" i="6"/>
  <c r="BD39" i="6"/>
  <c r="BC39" i="6"/>
  <c r="BB39" i="6"/>
  <c r="BA39" i="6"/>
  <c r="AZ39" i="6"/>
  <c r="AY39" i="6"/>
  <c r="AX39" i="6"/>
  <c r="AW39" i="6"/>
  <c r="AV39" i="6"/>
  <c r="AU39" i="6"/>
  <c r="AT39" i="6"/>
  <c r="AS39" i="6"/>
  <c r="AR39" i="6"/>
  <c r="AQ39" i="6"/>
  <c r="AP39" i="6"/>
  <c r="AO39" i="6"/>
  <c r="AN39" i="6"/>
  <c r="AM39" i="6"/>
  <c r="AL39" i="6"/>
  <c r="AK39" i="6"/>
  <c r="AJ39" i="6"/>
  <c r="AI39" i="6"/>
  <c r="AH39" i="6"/>
  <c r="AG39" i="6"/>
  <c r="AF39" i="6"/>
  <c r="AE39" i="6"/>
  <c r="AD39" i="6"/>
  <c r="AC39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B39" i="6"/>
  <c r="A39" i="6"/>
  <c r="DB38" i="6"/>
  <c r="DA38" i="6"/>
  <c r="CZ38" i="6"/>
  <c r="CY38" i="6"/>
  <c r="CX38" i="6"/>
  <c r="CW38" i="6"/>
  <c r="CV38" i="6"/>
  <c r="CU38" i="6"/>
  <c r="CT38" i="6"/>
  <c r="CS38" i="6"/>
  <c r="CR38" i="6"/>
  <c r="CQ38" i="6"/>
  <c r="CP38" i="6"/>
  <c r="CO38" i="6"/>
  <c r="CN38" i="6"/>
  <c r="CM38" i="6"/>
  <c r="CL38" i="6"/>
  <c r="CK38" i="6"/>
  <c r="CJ38" i="6"/>
  <c r="CI38" i="6"/>
  <c r="CH38" i="6"/>
  <c r="CG38" i="6"/>
  <c r="CF38" i="6"/>
  <c r="CE38" i="6"/>
  <c r="CD38" i="6"/>
  <c r="CC38" i="6"/>
  <c r="CB38" i="6"/>
  <c r="CA38" i="6"/>
  <c r="BZ38" i="6"/>
  <c r="BY38" i="6"/>
  <c r="BX38" i="6"/>
  <c r="BW38" i="6"/>
  <c r="BV38" i="6"/>
  <c r="BU38" i="6"/>
  <c r="BT38" i="6"/>
  <c r="BS38" i="6"/>
  <c r="BR38" i="6"/>
  <c r="BQ38" i="6"/>
  <c r="BP38" i="6"/>
  <c r="BO38" i="6"/>
  <c r="BN38" i="6"/>
  <c r="BM38" i="6"/>
  <c r="BL38" i="6"/>
  <c r="BK38" i="6"/>
  <c r="BJ38" i="6"/>
  <c r="BI38" i="6"/>
  <c r="BH38" i="6"/>
  <c r="BG38" i="6"/>
  <c r="BF38" i="6"/>
  <c r="BE38" i="6"/>
  <c r="BD38" i="6"/>
  <c r="BC38" i="6"/>
  <c r="BB38" i="6"/>
  <c r="BA38" i="6"/>
  <c r="AZ38" i="6"/>
  <c r="AY38" i="6"/>
  <c r="AX38" i="6"/>
  <c r="AW38" i="6"/>
  <c r="AV38" i="6"/>
  <c r="AU38" i="6"/>
  <c r="AT38" i="6"/>
  <c r="AS38" i="6"/>
  <c r="AR38" i="6"/>
  <c r="AQ38" i="6"/>
  <c r="AP38" i="6"/>
  <c r="AO38" i="6"/>
  <c r="AN38" i="6"/>
  <c r="AM38" i="6"/>
  <c r="AL38" i="6"/>
  <c r="AK38" i="6"/>
  <c r="AJ38" i="6"/>
  <c r="AI38" i="6"/>
  <c r="AH38" i="6"/>
  <c r="AG38" i="6"/>
  <c r="AF38" i="6"/>
  <c r="AE38" i="6"/>
  <c r="AD38" i="6"/>
  <c r="AC38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C38" i="6"/>
  <c r="B38" i="6"/>
  <c r="A38" i="6"/>
  <c r="DB37" i="6"/>
  <c r="DA37" i="6"/>
  <c r="CZ37" i="6"/>
  <c r="CY37" i="6"/>
  <c r="CX37" i="6"/>
  <c r="CW37" i="6"/>
  <c r="CV37" i="6"/>
  <c r="CU37" i="6"/>
  <c r="CT37" i="6"/>
  <c r="CS37" i="6"/>
  <c r="CR37" i="6"/>
  <c r="CQ37" i="6"/>
  <c r="CP37" i="6"/>
  <c r="CO37" i="6"/>
  <c r="CN37" i="6"/>
  <c r="CM37" i="6"/>
  <c r="CL37" i="6"/>
  <c r="CK37" i="6"/>
  <c r="CJ37" i="6"/>
  <c r="CI37" i="6"/>
  <c r="CH37" i="6"/>
  <c r="CG37" i="6"/>
  <c r="CF37" i="6"/>
  <c r="CE37" i="6"/>
  <c r="CD37" i="6"/>
  <c r="CC37" i="6"/>
  <c r="CB37" i="6"/>
  <c r="CA37" i="6"/>
  <c r="BZ37" i="6"/>
  <c r="BY37" i="6"/>
  <c r="BX37" i="6"/>
  <c r="BW37" i="6"/>
  <c r="BV37" i="6"/>
  <c r="BU37" i="6"/>
  <c r="BT37" i="6"/>
  <c r="BS37" i="6"/>
  <c r="BR37" i="6"/>
  <c r="BQ37" i="6"/>
  <c r="BP37" i="6"/>
  <c r="BO37" i="6"/>
  <c r="BN37" i="6"/>
  <c r="BM37" i="6"/>
  <c r="BL37" i="6"/>
  <c r="BK37" i="6"/>
  <c r="BJ37" i="6"/>
  <c r="BI37" i="6"/>
  <c r="BH37" i="6"/>
  <c r="BG37" i="6"/>
  <c r="BF37" i="6"/>
  <c r="BE37" i="6"/>
  <c r="BD37" i="6"/>
  <c r="BC37" i="6"/>
  <c r="BB37" i="6"/>
  <c r="BA37" i="6"/>
  <c r="AZ37" i="6"/>
  <c r="AY37" i="6"/>
  <c r="AX37" i="6"/>
  <c r="AW37" i="6"/>
  <c r="AV37" i="6"/>
  <c r="AU37" i="6"/>
  <c r="AT37" i="6"/>
  <c r="AS37" i="6"/>
  <c r="AR37" i="6"/>
  <c r="AQ37" i="6"/>
  <c r="AP37" i="6"/>
  <c r="AO37" i="6"/>
  <c r="AN37" i="6"/>
  <c r="AM37" i="6"/>
  <c r="AL37" i="6"/>
  <c r="AK37" i="6"/>
  <c r="AJ37" i="6"/>
  <c r="AI37" i="6"/>
  <c r="AH37" i="6"/>
  <c r="AG37" i="6"/>
  <c r="AF37" i="6"/>
  <c r="AE37" i="6"/>
  <c r="AD37" i="6"/>
  <c r="AC37" i="6"/>
  <c r="AB37" i="6"/>
  <c r="AA37" i="6"/>
  <c r="Z37" i="6"/>
  <c r="Y37" i="6"/>
  <c r="X37" i="6"/>
  <c r="W37" i="6"/>
  <c r="V37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D37" i="6"/>
  <c r="C37" i="6"/>
  <c r="B37" i="6"/>
  <c r="A37" i="6"/>
  <c r="DB36" i="6"/>
  <c r="DA36" i="6"/>
  <c r="CZ36" i="6"/>
  <c r="CY36" i="6"/>
  <c r="CX36" i="6"/>
  <c r="CW36" i="6"/>
  <c r="CV36" i="6"/>
  <c r="CU36" i="6"/>
  <c r="CT36" i="6"/>
  <c r="CS36" i="6"/>
  <c r="CR36" i="6"/>
  <c r="CQ36" i="6"/>
  <c r="CP36" i="6"/>
  <c r="CO36" i="6"/>
  <c r="CN36" i="6"/>
  <c r="CM36" i="6"/>
  <c r="CL36" i="6"/>
  <c r="CK36" i="6"/>
  <c r="CJ36" i="6"/>
  <c r="CI36" i="6"/>
  <c r="CH36" i="6"/>
  <c r="CG36" i="6"/>
  <c r="CF36" i="6"/>
  <c r="CE36" i="6"/>
  <c r="CD36" i="6"/>
  <c r="CC36" i="6"/>
  <c r="CB36" i="6"/>
  <c r="CA36" i="6"/>
  <c r="BZ36" i="6"/>
  <c r="BY36" i="6"/>
  <c r="BX36" i="6"/>
  <c r="BW36" i="6"/>
  <c r="BV36" i="6"/>
  <c r="BU36" i="6"/>
  <c r="BT36" i="6"/>
  <c r="BS36" i="6"/>
  <c r="BR36" i="6"/>
  <c r="BQ36" i="6"/>
  <c r="BP36" i="6"/>
  <c r="BO36" i="6"/>
  <c r="BN36" i="6"/>
  <c r="BM36" i="6"/>
  <c r="BL36" i="6"/>
  <c r="BK36" i="6"/>
  <c r="BJ36" i="6"/>
  <c r="BI36" i="6"/>
  <c r="BH36" i="6"/>
  <c r="BG36" i="6"/>
  <c r="BF36" i="6"/>
  <c r="BE36" i="6"/>
  <c r="BD36" i="6"/>
  <c r="BC36" i="6"/>
  <c r="BB36" i="6"/>
  <c r="BA36" i="6"/>
  <c r="AZ36" i="6"/>
  <c r="AY36" i="6"/>
  <c r="AX36" i="6"/>
  <c r="AW36" i="6"/>
  <c r="AV36" i="6"/>
  <c r="AU36" i="6"/>
  <c r="AT36" i="6"/>
  <c r="AS36" i="6"/>
  <c r="AR36" i="6"/>
  <c r="AQ36" i="6"/>
  <c r="AP36" i="6"/>
  <c r="AO36" i="6"/>
  <c r="AN36" i="6"/>
  <c r="AM36" i="6"/>
  <c r="AL36" i="6"/>
  <c r="AK36" i="6"/>
  <c r="AJ36" i="6"/>
  <c r="AI36" i="6"/>
  <c r="AH36" i="6"/>
  <c r="AG36" i="6"/>
  <c r="AF36" i="6"/>
  <c r="AE36" i="6"/>
  <c r="AD36" i="6"/>
  <c r="AC36" i="6"/>
  <c r="AB36" i="6"/>
  <c r="AA36" i="6"/>
  <c r="Z36" i="6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D36" i="6"/>
  <c r="C36" i="6"/>
  <c r="B36" i="6"/>
  <c r="A36" i="6"/>
  <c r="DB35" i="6"/>
  <c r="DA35" i="6"/>
  <c r="CZ35" i="6"/>
  <c r="CY35" i="6"/>
  <c r="CX35" i="6"/>
  <c r="CW35" i="6"/>
  <c r="CV35" i="6"/>
  <c r="CU35" i="6"/>
  <c r="CT35" i="6"/>
  <c r="CS35" i="6"/>
  <c r="CR35" i="6"/>
  <c r="CQ35" i="6"/>
  <c r="CP35" i="6"/>
  <c r="CO35" i="6"/>
  <c r="CN35" i="6"/>
  <c r="CM35" i="6"/>
  <c r="CL35" i="6"/>
  <c r="CK35" i="6"/>
  <c r="CJ35" i="6"/>
  <c r="CI35" i="6"/>
  <c r="CH35" i="6"/>
  <c r="CG35" i="6"/>
  <c r="CF35" i="6"/>
  <c r="CE35" i="6"/>
  <c r="CD35" i="6"/>
  <c r="CC35" i="6"/>
  <c r="CB35" i="6"/>
  <c r="CA35" i="6"/>
  <c r="BZ35" i="6"/>
  <c r="BY35" i="6"/>
  <c r="BX35" i="6"/>
  <c r="BW35" i="6"/>
  <c r="BV35" i="6"/>
  <c r="BU35" i="6"/>
  <c r="BT35" i="6"/>
  <c r="BS35" i="6"/>
  <c r="BR35" i="6"/>
  <c r="BQ35" i="6"/>
  <c r="BP35" i="6"/>
  <c r="BO35" i="6"/>
  <c r="BN35" i="6"/>
  <c r="BM35" i="6"/>
  <c r="BL35" i="6"/>
  <c r="BK35" i="6"/>
  <c r="BJ35" i="6"/>
  <c r="BI35" i="6"/>
  <c r="BH35" i="6"/>
  <c r="BG35" i="6"/>
  <c r="BF35" i="6"/>
  <c r="BE35" i="6"/>
  <c r="BD35" i="6"/>
  <c r="BC35" i="6"/>
  <c r="BB35" i="6"/>
  <c r="BA35" i="6"/>
  <c r="AZ35" i="6"/>
  <c r="AY35" i="6"/>
  <c r="AX35" i="6"/>
  <c r="AW35" i="6"/>
  <c r="AV35" i="6"/>
  <c r="AU35" i="6"/>
  <c r="AT35" i="6"/>
  <c r="AS35" i="6"/>
  <c r="AR35" i="6"/>
  <c r="AQ35" i="6"/>
  <c r="AP35" i="6"/>
  <c r="AO35" i="6"/>
  <c r="AN35" i="6"/>
  <c r="AM35" i="6"/>
  <c r="AL35" i="6"/>
  <c r="AK35" i="6"/>
  <c r="AJ35" i="6"/>
  <c r="AI35" i="6"/>
  <c r="AH35" i="6"/>
  <c r="AG35" i="6"/>
  <c r="AF35" i="6"/>
  <c r="AE35" i="6"/>
  <c r="AD35" i="6"/>
  <c r="AC35" i="6"/>
  <c r="AB35" i="6"/>
  <c r="AA35" i="6"/>
  <c r="Z35" i="6"/>
  <c r="Y35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B35" i="6"/>
  <c r="A35" i="6"/>
  <c r="DB34" i="6"/>
  <c r="DA34" i="6"/>
  <c r="CZ34" i="6"/>
  <c r="CY34" i="6"/>
  <c r="CX34" i="6"/>
  <c r="CW34" i="6"/>
  <c r="CV34" i="6"/>
  <c r="CU34" i="6"/>
  <c r="CT34" i="6"/>
  <c r="CS34" i="6"/>
  <c r="CR34" i="6"/>
  <c r="CQ34" i="6"/>
  <c r="CP34" i="6"/>
  <c r="CO34" i="6"/>
  <c r="CN34" i="6"/>
  <c r="CM34" i="6"/>
  <c r="CL34" i="6"/>
  <c r="CK34" i="6"/>
  <c r="CJ34" i="6"/>
  <c r="CI34" i="6"/>
  <c r="CH34" i="6"/>
  <c r="CG34" i="6"/>
  <c r="CF34" i="6"/>
  <c r="CE34" i="6"/>
  <c r="CD34" i="6"/>
  <c r="CC34" i="6"/>
  <c r="CB34" i="6"/>
  <c r="CA34" i="6"/>
  <c r="BZ34" i="6"/>
  <c r="BY34" i="6"/>
  <c r="BX34" i="6"/>
  <c r="BW34" i="6"/>
  <c r="BV34" i="6"/>
  <c r="BU34" i="6"/>
  <c r="BT34" i="6"/>
  <c r="BS34" i="6"/>
  <c r="BR34" i="6"/>
  <c r="BQ34" i="6"/>
  <c r="BP34" i="6"/>
  <c r="BO34" i="6"/>
  <c r="BN34" i="6"/>
  <c r="BM34" i="6"/>
  <c r="BL34" i="6"/>
  <c r="BK34" i="6"/>
  <c r="BJ34" i="6"/>
  <c r="BI34" i="6"/>
  <c r="BH34" i="6"/>
  <c r="BG34" i="6"/>
  <c r="BF34" i="6"/>
  <c r="BE34" i="6"/>
  <c r="BD34" i="6"/>
  <c r="BC34" i="6"/>
  <c r="BB34" i="6"/>
  <c r="BA34" i="6"/>
  <c r="AZ34" i="6"/>
  <c r="AY34" i="6"/>
  <c r="AX34" i="6"/>
  <c r="AW34" i="6"/>
  <c r="AV34" i="6"/>
  <c r="AU34" i="6"/>
  <c r="AT34" i="6"/>
  <c r="AS34" i="6"/>
  <c r="AR34" i="6"/>
  <c r="AQ34" i="6"/>
  <c r="AP34" i="6"/>
  <c r="AO34" i="6"/>
  <c r="AN34" i="6"/>
  <c r="AM34" i="6"/>
  <c r="AL34" i="6"/>
  <c r="AK34" i="6"/>
  <c r="AJ34" i="6"/>
  <c r="AI34" i="6"/>
  <c r="AH34" i="6"/>
  <c r="AG34" i="6"/>
  <c r="AF34" i="6"/>
  <c r="AE34" i="6"/>
  <c r="AD34" i="6"/>
  <c r="AC34" i="6"/>
  <c r="AB34" i="6"/>
  <c r="AA34" i="6"/>
  <c r="Z34" i="6"/>
  <c r="Y34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A34" i="6"/>
  <c r="DB33" i="6"/>
  <c r="DA33" i="6"/>
  <c r="CZ33" i="6"/>
  <c r="CY33" i="6"/>
  <c r="CX33" i="6"/>
  <c r="CW33" i="6"/>
  <c r="CV33" i="6"/>
  <c r="CU33" i="6"/>
  <c r="CT33" i="6"/>
  <c r="CS33" i="6"/>
  <c r="CR33" i="6"/>
  <c r="CQ33" i="6"/>
  <c r="CP33" i="6"/>
  <c r="CO33" i="6"/>
  <c r="CN33" i="6"/>
  <c r="CM33" i="6"/>
  <c r="CL33" i="6"/>
  <c r="CK33" i="6"/>
  <c r="CJ33" i="6"/>
  <c r="CI33" i="6"/>
  <c r="CH33" i="6"/>
  <c r="CG33" i="6"/>
  <c r="CF33" i="6"/>
  <c r="CE33" i="6"/>
  <c r="CD33" i="6"/>
  <c r="CC33" i="6"/>
  <c r="CB33" i="6"/>
  <c r="CA33" i="6"/>
  <c r="BZ33" i="6"/>
  <c r="BY33" i="6"/>
  <c r="BX33" i="6"/>
  <c r="BW33" i="6"/>
  <c r="BV33" i="6"/>
  <c r="BU33" i="6"/>
  <c r="BT33" i="6"/>
  <c r="BS33" i="6"/>
  <c r="BR33" i="6"/>
  <c r="BQ33" i="6"/>
  <c r="BP33" i="6"/>
  <c r="BO33" i="6"/>
  <c r="BN33" i="6"/>
  <c r="BM33" i="6"/>
  <c r="BL33" i="6"/>
  <c r="BK33" i="6"/>
  <c r="BJ33" i="6"/>
  <c r="BI33" i="6"/>
  <c r="BH33" i="6"/>
  <c r="BG33" i="6"/>
  <c r="BF33" i="6"/>
  <c r="BE33" i="6"/>
  <c r="BD33" i="6"/>
  <c r="BC33" i="6"/>
  <c r="BB33" i="6"/>
  <c r="BA33" i="6"/>
  <c r="AZ33" i="6"/>
  <c r="AY33" i="6"/>
  <c r="AX33" i="6"/>
  <c r="AW33" i="6"/>
  <c r="AV33" i="6"/>
  <c r="AU33" i="6"/>
  <c r="AT33" i="6"/>
  <c r="AS33" i="6"/>
  <c r="AR33" i="6"/>
  <c r="AQ33" i="6"/>
  <c r="AP33" i="6"/>
  <c r="AO33" i="6"/>
  <c r="AN33" i="6"/>
  <c r="AM33" i="6"/>
  <c r="AL33" i="6"/>
  <c r="AK33" i="6"/>
  <c r="AJ33" i="6"/>
  <c r="AI33" i="6"/>
  <c r="AH33" i="6"/>
  <c r="AG33" i="6"/>
  <c r="AF33" i="6"/>
  <c r="AE33" i="6"/>
  <c r="AD33" i="6"/>
  <c r="AC33" i="6"/>
  <c r="AB33" i="6"/>
  <c r="AA33" i="6"/>
  <c r="Z33" i="6"/>
  <c r="Y33" i="6"/>
  <c r="X33" i="6"/>
  <c r="W33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B33" i="6"/>
  <c r="A33" i="6"/>
  <c r="DB32" i="6"/>
  <c r="DA32" i="6"/>
  <c r="CZ32" i="6"/>
  <c r="CY32" i="6"/>
  <c r="CX32" i="6"/>
  <c r="CW32" i="6"/>
  <c r="CV32" i="6"/>
  <c r="CU32" i="6"/>
  <c r="CT32" i="6"/>
  <c r="CS32" i="6"/>
  <c r="CR32" i="6"/>
  <c r="CQ32" i="6"/>
  <c r="CP32" i="6"/>
  <c r="CO32" i="6"/>
  <c r="CN32" i="6"/>
  <c r="CM32" i="6"/>
  <c r="CL32" i="6"/>
  <c r="CK32" i="6"/>
  <c r="CJ32" i="6"/>
  <c r="CI32" i="6"/>
  <c r="CH32" i="6"/>
  <c r="CG32" i="6"/>
  <c r="CF32" i="6"/>
  <c r="CE32" i="6"/>
  <c r="CD32" i="6"/>
  <c r="CC32" i="6"/>
  <c r="CB32" i="6"/>
  <c r="CA32" i="6"/>
  <c r="BZ32" i="6"/>
  <c r="BY32" i="6"/>
  <c r="BX32" i="6"/>
  <c r="BW32" i="6"/>
  <c r="BV32" i="6"/>
  <c r="BU32" i="6"/>
  <c r="BT32" i="6"/>
  <c r="BS32" i="6"/>
  <c r="BR32" i="6"/>
  <c r="BQ32" i="6"/>
  <c r="BP32" i="6"/>
  <c r="BO32" i="6"/>
  <c r="BN32" i="6"/>
  <c r="BM32" i="6"/>
  <c r="BL32" i="6"/>
  <c r="BK32" i="6"/>
  <c r="BJ32" i="6"/>
  <c r="BI32" i="6"/>
  <c r="BH32" i="6"/>
  <c r="BG32" i="6"/>
  <c r="BF32" i="6"/>
  <c r="BE32" i="6"/>
  <c r="BD32" i="6"/>
  <c r="BC32" i="6"/>
  <c r="BB32" i="6"/>
  <c r="BA32" i="6"/>
  <c r="AZ32" i="6"/>
  <c r="AY32" i="6"/>
  <c r="AX32" i="6"/>
  <c r="AW32" i="6"/>
  <c r="AV32" i="6"/>
  <c r="AU32" i="6"/>
  <c r="AT32" i="6"/>
  <c r="AS32" i="6"/>
  <c r="AR32" i="6"/>
  <c r="AQ32" i="6"/>
  <c r="AP32" i="6"/>
  <c r="AO32" i="6"/>
  <c r="AN32" i="6"/>
  <c r="AM32" i="6"/>
  <c r="AL32" i="6"/>
  <c r="AK32" i="6"/>
  <c r="AJ32" i="6"/>
  <c r="AI32" i="6"/>
  <c r="AH32" i="6"/>
  <c r="AG32" i="6"/>
  <c r="AF32" i="6"/>
  <c r="AE32" i="6"/>
  <c r="AD32" i="6"/>
  <c r="AC32" i="6"/>
  <c r="AB32" i="6"/>
  <c r="AA32" i="6"/>
  <c r="Z32" i="6"/>
  <c r="Y32" i="6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B32" i="6"/>
  <c r="A32" i="6"/>
  <c r="DB31" i="6"/>
  <c r="DA31" i="6"/>
  <c r="CZ31" i="6"/>
  <c r="CY31" i="6"/>
  <c r="CX31" i="6"/>
  <c r="CW31" i="6"/>
  <c r="CV31" i="6"/>
  <c r="CU31" i="6"/>
  <c r="CT31" i="6"/>
  <c r="CS31" i="6"/>
  <c r="CR31" i="6"/>
  <c r="CQ31" i="6"/>
  <c r="CP31" i="6"/>
  <c r="CO31" i="6"/>
  <c r="CN31" i="6"/>
  <c r="CM31" i="6"/>
  <c r="CL31" i="6"/>
  <c r="CK31" i="6"/>
  <c r="CJ31" i="6"/>
  <c r="CI31" i="6"/>
  <c r="CH31" i="6"/>
  <c r="CG31" i="6"/>
  <c r="CF31" i="6"/>
  <c r="CE31" i="6"/>
  <c r="CD31" i="6"/>
  <c r="CC31" i="6"/>
  <c r="CB31" i="6"/>
  <c r="CA31" i="6"/>
  <c r="BZ31" i="6"/>
  <c r="BY31" i="6"/>
  <c r="BX31" i="6"/>
  <c r="BW31" i="6"/>
  <c r="BV31" i="6"/>
  <c r="BU31" i="6"/>
  <c r="BT31" i="6"/>
  <c r="BS31" i="6"/>
  <c r="BR31" i="6"/>
  <c r="BQ31" i="6"/>
  <c r="BP31" i="6"/>
  <c r="BO31" i="6"/>
  <c r="BN31" i="6"/>
  <c r="BM31" i="6"/>
  <c r="BL31" i="6"/>
  <c r="BK31" i="6"/>
  <c r="BJ31" i="6"/>
  <c r="BI31" i="6"/>
  <c r="BH31" i="6"/>
  <c r="BG31" i="6"/>
  <c r="BF31" i="6"/>
  <c r="BE31" i="6"/>
  <c r="BD31" i="6"/>
  <c r="BC31" i="6"/>
  <c r="BB31" i="6"/>
  <c r="BA31" i="6"/>
  <c r="AZ31" i="6"/>
  <c r="AY31" i="6"/>
  <c r="AX31" i="6"/>
  <c r="AW31" i="6"/>
  <c r="AV31" i="6"/>
  <c r="AU31" i="6"/>
  <c r="AT31" i="6"/>
  <c r="AS31" i="6"/>
  <c r="AR31" i="6"/>
  <c r="AQ31" i="6"/>
  <c r="AP31" i="6"/>
  <c r="AO31" i="6"/>
  <c r="AN31" i="6"/>
  <c r="AM31" i="6"/>
  <c r="AL31" i="6"/>
  <c r="AK31" i="6"/>
  <c r="AJ31" i="6"/>
  <c r="AI31" i="6"/>
  <c r="AH31" i="6"/>
  <c r="AG31" i="6"/>
  <c r="AF31" i="6"/>
  <c r="AE31" i="6"/>
  <c r="AD31" i="6"/>
  <c r="AC31" i="6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B31" i="6"/>
  <c r="A31" i="6"/>
  <c r="DB30" i="6"/>
  <c r="DA30" i="6"/>
  <c r="CZ30" i="6"/>
  <c r="CY30" i="6"/>
  <c r="CX30" i="6"/>
  <c r="CW30" i="6"/>
  <c r="CV30" i="6"/>
  <c r="CU30" i="6"/>
  <c r="CT30" i="6"/>
  <c r="CS30" i="6"/>
  <c r="CR30" i="6"/>
  <c r="CQ30" i="6"/>
  <c r="CP30" i="6"/>
  <c r="CO30" i="6"/>
  <c r="CN30" i="6"/>
  <c r="CM30" i="6"/>
  <c r="CL30" i="6"/>
  <c r="CK30" i="6"/>
  <c r="CJ30" i="6"/>
  <c r="CI30" i="6"/>
  <c r="CH30" i="6"/>
  <c r="CG30" i="6"/>
  <c r="CF30" i="6"/>
  <c r="CE30" i="6"/>
  <c r="CD30" i="6"/>
  <c r="CC30" i="6"/>
  <c r="CB30" i="6"/>
  <c r="CA30" i="6"/>
  <c r="BZ30" i="6"/>
  <c r="BY30" i="6"/>
  <c r="BX30" i="6"/>
  <c r="BW30" i="6"/>
  <c r="BV30" i="6"/>
  <c r="BU30" i="6"/>
  <c r="BT30" i="6"/>
  <c r="BS30" i="6"/>
  <c r="BR30" i="6"/>
  <c r="BQ30" i="6"/>
  <c r="BP30" i="6"/>
  <c r="BO30" i="6"/>
  <c r="BN30" i="6"/>
  <c r="BM30" i="6"/>
  <c r="BL30" i="6"/>
  <c r="BK30" i="6"/>
  <c r="BJ30" i="6"/>
  <c r="BI30" i="6"/>
  <c r="BH30" i="6"/>
  <c r="BG30" i="6"/>
  <c r="BF30" i="6"/>
  <c r="BE30" i="6"/>
  <c r="BD30" i="6"/>
  <c r="BC30" i="6"/>
  <c r="BB30" i="6"/>
  <c r="BA30" i="6"/>
  <c r="AZ30" i="6"/>
  <c r="AY30" i="6"/>
  <c r="AX30" i="6"/>
  <c r="AW30" i="6"/>
  <c r="AV30" i="6"/>
  <c r="AU30" i="6"/>
  <c r="AT30" i="6"/>
  <c r="AS30" i="6"/>
  <c r="AR30" i="6"/>
  <c r="AQ30" i="6"/>
  <c r="AP30" i="6"/>
  <c r="AO30" i="6"/>
  <c r="AN30" i="6"/>
  <c r="AM30" i="6"/>
  <c r="AL30" i="6"/>
  <c r="AK30" i="6"/>
  <c r="AJ30" i="6"/>
  <c r="AI30" i="6"/>
  <c r="AH30" i="6"/>
  <c r="AG30" i="6"/>
  <c r="AF30" i="6"/>
  <c r="AE30" i="6"/>
  <c r="AD30" i="6"/>
  <c r="AC30" i="6"/>
  <c r="AB30" i="6"/>
  <c r="AA30" i="6"/>
  <c r="Z30" i="6"/>
  <c r="Y30" i="6"/>
  <c r="X30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A30" i="6"/>
  <c r="DB29" i="6"/>
  <c r="DA29" i="6"/>
  <c r="CZ29" i="6"/>
  <c r="CY29" i="6"/>
  <c r="CX29" i="6"/>
  <c r="CW29" i="6"/>
  <c r="CV29" i="6"/>
  <c r="CU29" i="6"/>
  <c r="CT29" i="6"/>
  <c r="CS29" i="6"/>
  <c r="CR29" i="6"/>
  <c r="CQ29" i="6"/>
  <c r="CP29" i="6"/>
  <c r="CO29" i="6"/>
  <c r="CN29" i="6"/>
  <c r="CM29" i="6"/>
  <c r="CL29" i="6"/>
  <c r="CK29" i="6"/>
  <c r="CJ29" i="6"/>
  <c r="CI29" i="6"/>
  <c r="CH29" i="6"/>
  <c r="CG29" i="6"/>
  <c r="CF29" i="6"/>
  <c r="CE29" i="6"/>
  <c r="CD29" i="6"/>
  <c r="CC29" i="6"/>
  <c r="CB29" i="6"/>
  <c r="CA29" i="6"/>
  <c r="BZ29" i="6"/>
  <c r="BY29" i="6"/>
  <c r="BX29" i="6"/>
  <c r="BW29" i="6"/>
  <c r="BV29" i="6"/>
  <c r="BU29" i="6"/>
  <c r="BT29" i="6"/>
  <c r="BS29" i="6"/>
  <c r="BR29" i="6"/>
  <c r="BQ29" i="6"/>
  <c r="BP29" i="6"/>
  <c r="BO29" i="6"/>
  <c r="BN29" i="6"/>
  <c r="BM29" i="6"/>
  <c r="BL29" i="6"/>
  <c r="BK29" i="6"/>
  <c r="BJ29" i="6"/>
  <c r="BI29" i="6"/>
  <c r="BH29" i="6"/>
  <c r="BG29" i="6"/>
  <c r="BF29" i="6"/>
  <c r="BE29" i="6"/>
  <c r="BD29" i="6"/>
  <c r="BC29" i="6"/>
  <c r="BB29" i="6"/>
  <c r="BA29" i="6"/>
  <c r="AZ29" i="6"/>
  <c r="AY29" i="6"/>
  <c r="AX29" i="6"/>
  <c r="AW29" i="6"/>
  <c r="AV29" i="6"/>
  <c r="AU29" i="6"/>
  <c r="AT29" i="6"/>
  <c r="AS29" i="6"/>
  <c r="AR29" i="6"/>
  <c r="AQ29" i="6"/>
  <c r="AP29" i="6"/>
  <c r="AO29" i="6"/>
  <c r="AN29" i="6"/>
  <c r="AM29" i="6"/>
  <c r="AL29" i="6"/>
  <c r="AK29" i="6"/>
  <c r="AJ29" i="6"/>
  <c r="AI29" i="6"/>
  <c r="AH29" i="6"/>
  <c r="AG29" i="6"/>
  <c r="AF29" i="6"/>
  <c r="AE29" i="6"/>
  <c r="AD29" i="6"/>
  <c r="AC29" i="6"/>
  <c r="AB29" i="6"/>
  <c r="AA29" i="6"/>
  <c r="Z29" i="6"/>
  <c r="Y29" i="6"/>
  <c r="X29" i="6"/>
  <c r="W29" i="6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B29" i="6"/>
  <c r="A29" i="6"/>
  <c r="DB28" i="6"/>
  <c r="DA28" i="6"/>
  <c r="CZ28" i="6"/>
  <c r="CY28" i="6"/>
  <c r="CX28" i="6"/>
  <c r="CW28" i="6"/>
  <c r="CV28" i="6"/>
  <c r="CU28" i="6"/>
  <c r="CT28" i="6"/>
  <c r="CS28" i="6"/>
  <c r="CR28" i="6"/>
  <c r="CQ28" i="6"/>
  <c r="CP28" i="6"/>
  <c r="CO28" i="6"/>
  <c r="CN28" i="6"/>
  <c r="CM28" i="6"/>
  <c r="CL28" i="6"/>
  <c r="CK28" i="6"/>
  <c r="CJ28" i="6"/>
  <c r="CI28" i="6"/>
  <c r="CH28" i="6"/>
  <c r="CG28" i="6"/>
  <c r="CF28" i="6"/>
  <c r="CE28" i="6"/>
  <c r="CD28" i="6"/>
  <c r="CC28" i="6"/>
  <c r="CB28" i="6"/>
  <c r="CA28" i="6"/>
  <c r="BZ28" i="6"/>
  <c r="BY28" i="6"/>
  <c r="BX28" i="6"/>
  <c r="BW28" i="6"/>
  <c r="BV28" i="6"/>
  <c r="BU28" i="6"/>
  <c r="BT28" i="6"/>
  <c r="BS28" i="6"/>
  <c r="BR28" i="6"/>
  <c r="BQ28" i="6"/>
  <c r="BP28" i="6"/>
  <c r="BO28" i="6"/>
  <c r="BN28" i="6"/>
  <c r="BM28" i="6"/>
  <c r="BL28" i="6"/>
  <c r="BK28" i="6"/>
  <c r="BJ28" i="6"/>
  <c r="BI28" i="6"/>
  <c r="BH28" i="6"/>
  <c r="BG28" i="6"/>
  <c r="BF28" i="6"/>
  <c r="BE28" i="6"/>
  <c r="BD28" i="6"/>
  <c r="BC28" i="6"/>
  <c r="BB28" i="6"/>
  <c r="BA28" i="6"/>
  <c r="AZ28" i="6"/>
  <c r="AY28" i="6"/>
  <c r="AX28" i="6"/>
  <c r="AW28" i="6"/>
  <c r="AV28" i="6"/>
  <c r="AU28" i="6"/>
  <c r="AT28" i="6"/>
  <c r="AS28" i="6"/>
  <c r="AR28" i="6"/>
  <c r="AQ28" i="6"/>
  <c r="AP28" i="6"/>
  <c r="AO28" i="6"/>
  <c r="AN28" i="6"/>
  <c r="AM28" i="6"/>
  <c r="AL28" i="6"/>
  <c r="AK28" i="6"/>
  <c r="AJ28" i="6"/>
  <c r="AI28" i="6"/>
  <c r="AH28" i="6"/>
  <c r="AG28" i="6"/>
  <c r="AF28" i="6"/>
  <c r="AE28" i="6"/>
  <c r="AD28" i="6"/>
  <c r="AC28" i="6"/>
  <c r="AB28" i="6"/>
  <c r="AA28" i="6"/>
  <c r="Z28" i="6"/>
  <c r="Y28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B28" i="6"/>
  <c r="A28" i="6"/>
  <c r="DB27" i="6"/>
  <c r="DA27" i="6"/>
  <c r="CZ27" i="6"/>
  <c r="CY27" i="6"/>
  <c r="CX27" i="6"/>
  <c r="CW27" i="6"/>
  <c r="CV27" i="6"/>
  <c r="CU27" i="6"/>
  <c r="CT27" i="6"/>
  <c r="CS27" i="6"/>
  <c r="CR27" i="6"/>
  <c r="CQ27" i="6"/>
  <c r="CP27" i="6"/>
  <c r="CO27" i="6"/>
  <c r="CN27" i="6"/>
  <c r="CM27" i="6"/>
  <c r="CL27" i="6"/>
  <c r="CK27" i="6"/>
  <c r="CJ27" i="6"/>
  <c r="CI27" i="6"/>
  <c r="CH27" i="6"/>
  <c r="CG27" i="6"/>
  <c r="CF27" i="6"/>
  <c r="CE27" i="6"/>
  <c r="CD27" i="6"/>
  <c r="CC27" i="6"/>
  <c r="CB27" i="6"/>
  <c r="CA27" i="6"/>
  <c r="BZ27" i="6"/>
  <c r="BY27" i="6"/>
  <c r="BX27" i="6"/>
  <c r="BW27" i="6"/>
  <c r="BV27" i="6"/>
  <c r="BU27" i="6"/>
  <c r="BT27" i="6"/>
  <c r="BS27" i="6"/>
  <c r="BR27" i="6"/>
  <c r="BQ27" i="6"/>
  <c r="BP27" i="6"/>
  <c r="BO27" i="6"/>
  <c r="BN27" i="6"/>
  <c r="BM27" i="6"/>
  <c r="BL27" i="6"/>
  <c r="BK27" i="6"/>
  <c r="BJ27" i="6"/>
  <c r="BI27" i="6"/>
  <c r="BH27" i="6"/>
  <c r="BG27" i="6"/>
  <c r="BF27" i="6"/>
  <c r="BE27" i="6"/>
  <c r="BD27" i="6"/>
  <c r="BC27" i="6"/>
  <c r="BB27" i="6"/>
  <c r="BA27" i="6"/>
  <c r="AZ27" i="6"/>
  <c r="AY27" i="6"/>
  <c r="AX27" i="6"/>
  <c r="AW27" i="6"/>
  <c r="AV27" i="6"/>
  <c r="AU27" i="6"/>
  <c r="AT27" i="6"/>
  <c r="AS27" i="6"/>
  <c r="AR27" i="6"/>
  <c r="AQ27" i="6"/>
  <c r="AP27" i="6"/>
  <c r="AO27" i="6"/>
  <c r="AN27" i="6"/>
  <c r="AM27" i="6"/>
  <c r="AL27" i="6"/>
  <c r="AK27" i="6"/>
  <c r="AJ27" i="6"/>
  <c r="AI27" i="6"/>
  <c r="AH27" i="6"/>
  <c r="AG27" i="6"/>
  <c r="AF27" i="6"/>
  <c r="AE27" i="6"/>
  <c r="AD27" i="6"/>
  <c r="AC27" i="6"/>
  <c r="AB27" i="6"/>
  <c r="AA27" i="6"/>
  <c r="Z27" i="6"/>
  <c r="Y27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A27" i="6"/>
  <c r="DB26" i="6"/>
  <c r="DA26" i="6"/>
  <c r="CZ26" i="6"/>
  <c r="CY26" i="6"/>
  <c r="CX26" i="6"/>
  <c r="CW26" i="6"/>
  <c r="CV26" i="6"/>
  <c r="CU26" i="6"/>
  <c r="CT26" i="6"/>
  <c r="CS26" i="6"/>
  <c r="CR26" i="6"/>
  <c r="CQ26" i="6"/>
  <c r="CP26" i="6"/>
  <c r="CO26" i="6"/>
  <c r="CN26" i="6"/>
  <c r="CM26" i="6"/>
  <c r="CL26" i="6"/>
  <c r="CK26" i="6"/>
  <c r="CJ26" i="6"/>
  <c r="CI26" i="6"/>
  <c r="CH26" i="6"/>
  <c r="CG26" i="6"/>
  <c r="CF26" i="6"/>
  <c r="CE26" i="6"/>
  <c r="CD26" i="6"/>
  <c r="CC26" i="6"/>
  <c r="CB26" i="6"/>
  <c r="CA26" i="6"/>
  <c r="BZ26" i="6"/>
  <c r="BY26" i="6"/>
  <c r="BX26" i="6"/>
  <c r="BW26" i="6"/>
  <c r="BV26" i="6"/>
  <c r="BU26" i="6"/>
  <c r="BT26" i="6"/>
  <c r="BS26" i="6"/>
  <c r="BR26" i="6"/>
  <c r="BQ26" i="6"/>
  <c r="BP26" i="6"/>
  <c r="BO26" i="6"/>
  <c r="BN26" i="6"/>
  <c r="BM26" i="6"/>
  <c r="BL26" i="6"/>
  <c r="BK26" i="6"/>
  <c r="BJ26" i="6"/>
  <c r="BI26" i="6"/>
  <c r="BH26" i="6"/>
  <c r="BG26" i="6"/>
  <c r="BF26" i="6"/>
  <c r="BE26" i="6"/>
  <c r="BD26" i="6"/>
  <c r="BC26" i="6"/>
  <c r="BB26" i="6"/>
  <c r="BA26" i="6"/>
  <c r="AZ26" i="6"/>
  <c r="AY26" i="6"/>
  <c r="AX26" i="6"/>
  <c r="AW26" i="6"/>
  <c r="AV26" i="6"/>
  <c r="AU26" i="6"/>
  <c r="AT26" i="6"/>
  <c r="AS26" i="6"/>
  <c r="AR26" i="6"/>
  <c r="AQ26" i="6"/>
  <c r="AP26" i="6"/>
  <c r="AO26" i="6"/>
  <c r="AN26" i="6"/>
  <c r="AM26" i="6"/>
  <c r="AL26" i="6"/>
  <c r="AK26" i="6"/>
  <c r="AJ26" i="6"/>
  <c r="AI26" i="6"/>
  <c r="AH26" i="6"/>
  <c r="AG26" i="6"/>
  <c r="AF26" i="6"/>
  <c r="AE26" i="6"/>
  <c r="AD26" i="6"/>
  <c r="AC26" i="6"/>
  <c r="AB26" i="6"/>
  <c r="AA26" i="6"/>
  <c r="Z26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B26" i="6"/>
  <c r="A26" i="6"/>
  <c r="DB25" i="6"/>
  <c r="DA25" i="6"/>
  <c r="CZ25" i="6"/>
  <c r="CY25" i="6"/>
  <c r="CX25" i="6"/>
  <c r="CW25" i="6"/>
  <c r="CV25" i="6"/>
  <c r="CU25" i="6"/>
  <c r="CT25" i="6"/>
  <c r="CS25" i="6"/>
  <c r="CR25" i="6"/>
  <c r="CQ25" i="6"/>
  <c r="CP25" i="6"/>
  <c r="CO25" i="6"/>
  <c r="CN25" i="6"/>
  <c r="CM25" i="6"/>
  <c r="CL25" i="6"/>
  <c r="CK25" i="6"/>
  <c r="CJ25" i="6"/>
  <c r="CI25" i="6"/>
  <c r="CH25" i="6"/>
  <c r="CG25" i="6"/>
  <c r="CF25" i="6"/>
  <c r="CE25" i="6"/>
  <c r="CD25" i="6"/>
  <c r="CC25" i="6"/>
  <c r="CB25" i="6"/>
  <c r="CA25" i="6"/>
  <c r="BZ25" i="6"/>
  <c r="BY25" i="6"/>
  <c r="BX25" i="6"/>
  <c r="BW25" i="6"/>
  <c r="BV25" i="6"/>
  <c r="BU25" i="6"/>
  <c r="BT25" i="6"/>
  <c r="BS25" i="6"/>
  <c r="BR25" i="6"/>
  <c r="BQ25" i="6"/>
  <c r="BP25" i="6"/>
  <c r="BO25" i="6"/>
  <c r="BN25" i="6"/>
  <c r="BM25" i="6"/>
  <c r="BL25" i="6"/>
  <c r="BK25" i="6"/>
  <c r="BJ25" i="6"/>
  <c r="BI25" i="6"/>
  <c r="BH25" i="6"/>
  <c r="BG25" i="6"/>
  <c r="BF25" i="6"/>
  <c r="BE25" i="6"/>
  <c r="BD25" i="6"/>
  <c r="BC25" i="6"/>
  <c r="BB25" i="6"/>
  <c r="BA25" i="6"/>
  <c r="AZ25" i="6"/>
  <c r="AY25" i="6"/>
  <c r="AX25" i="6"/>
  <c r="AW25" i="6"/>
  <c r="AV25" i="6"/>
  <c r="AU25" i="6"/>
  <c r="AT25" i="6"/>
  <c r="AS25" i="6"/>
  <c r="AR25" i="6"/>
  <c r="AQ25" i="6"/>
  <c r="AP25" i="6"/>
  <c r="AO25" i="6"/>
  <c r="AN25" i="6"/>
  <c r="AM25" i="6"/>
  <c r="AL25" i="6"/>
  <c r="AK25" i="6"/>
  <c r="AJ25" i="6"/>
  <c r="AI25" i="6"/>
  <c r="AH25" i="6"/>
  <c r="AG25" i="6"/>
  <c r="AF25" i="6"/>
  <c r="AE25" i="6"/>
  <c r="AD25" i="6"/>
  <c r="AC25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B25" i="6"/>
  <c r="A25" i="6"/>
  <c r="DB24" i="6"/>
  <c r="DA24" i="6"/>
  <c r="CZ24" i="6"/>
  <c r="CY24" i="6"/>
  <c r="CX24" i="6"/>
  <c r="CW24" i="6"/>
  <c r="CV24" i="6"/>
  <c r="CU24" i="6"/>
  <c r="CT24" i="6"/>
  <c r="CS24" i="6"/>
  <c r="CR24" i="6"/>
  <c r="CQ24" i="6"/>
  <c r="CP24" i="6"/>
  <c r="CO24" i="6"/>
  <c r="CN24" i="6"/>
  <c r="CM24" i="6"/>
  <c r="CL24" i="6"/>
  <c r="CK24" i="6"/>
  <c r="CJ24" i="6"/>
  <c r="CI24" i="6"/>
  <c r="CH24" i="6"/>
  <c r="CG24" i="6"/>
  <c r="CF24" i="6"/>
  <c r="CE24" i="6"/>
  <c r="CD24" i="6"/>
  <c r="CC24" i="6"/>
  <c r="CB24" i="6"/>
  <c r="CA24" i="6"/>
  <c r="BZ24" i="6"/>
  <c r="BY24" i="6"/>
  <c r="BX24" i="6"/>
  <c r="BW24" i="6"/>
  <c r="BV24" i="6"/>
  <c r="BU24" i="6"/>
  <c r="BT24" i="6"/>
  <c r="BS24" i="6"/>
  <c r="BR24" i="6"/>
  <c r="BQ24" i="6"/>
  <c r="BP24" i="6"/>
  <c r="BO24" i="6"/>
  <c r="BN24" i="6"/>
  <c r="BM24" i="6"/>
  <c r="BL24" i="6"/>
  <c r="BK24" i="6"/>
  <c r="BJ24" i="6"/>
  <c r="BI24" i="6"/>
  <c r="BH24" i="6"/>
  <c r="BG24" i="6"/>
  <c r="BF24" i="6"/>
  <c r="BE24" i="6"/>
  <c r="BD24" i="6"/>
  <c r="BC24" i="6"/>
  <c r="BB24" i="6"/>
  <c r="BA24" i="6"/>
  <c r="AZ24" i="6"/>
  <c r="AY24" i="6"/>
  <c r="AX24" i="6"/>
  <c r="AW24" i="6"/>
  <c r="AV24" i="6"/>
  <c r="AU24" i="6"/>
  <c r="AT24" i="6"/>
  <c r="AS24" i="6"/>
  <c r="AR24" i="6"/>
  <c r="AQ24" i="6"/>
  <c r="AP24" i="6"/>
  <c r="AO24" i="6"/>
  <c r="AN24" i="6"/>
  <c r="AM24" i="6"/>
  <c r="AL24" i="6"/>
  <c r="AK24" i="6"/>
  <c r="AJ24" i="6"/>
  <c r="AI24" i="6"/>
  <c r="AH24" i="6"/>
  <c r="AG24" i="6"/>
  <c r="AF24" i="6"/>
  <c r="AE24" i="6"/>
  <c r="AD24" i="6"/>
  <c r="AC24" i="6"/>
  <c r="AB24" i="6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B24" i="6"/>
  <c r="A24" i="6"/>
  <c r="DB23" i="6"/>
  <c r="DA23" i="6"/>
  <c r="CZ23" i="6"/>
  <c r="CY23" i="6"/>
  <c r="CX23" i="6"/>
  <c r="CW23" i="6"/>
  <c r="CV23" i="6"/>
  <c r="CU23" i="6"/>
  <c r="CT23" i="6"/>
  <c r="CS23" i="6"/>
  <c r="CR23" i="6"/>
  <c r="CQ23" i="6"/>
  <c r="CP23" i="6"/>
  <c r="CO23" i="6"/>
  <c r="CN23" i="6"/>
  <c r="CM23" i="6"/>
  <c r="CL23" i="6"/>
  <c r="CK23" i="6"/>
  <c r="CJ23" i="6"/>
  <c r="CI23" i="6"/>
  <c r="CH23" i="6"/>
  <c r="CG23" i="6"/>
  <c r="CF23" i="6"/>
  <c r="CE23" i="6"/>
  <c r="CD23" i="6"/>
  <c r="CC23" i="6"/>
  <c r="CB23" i="6"/>
  <c r="CA23" i="6"/>
  <c r="BZ23" i="6"/>
  <c r="BY23" i="6"/>
  <c r="BX23" i="6"/>
  <c r="BW23" i="6"/>
  <c r="BV23" i="6"/>
  <c r="BU23" i="6"/>
  <c r="BT23" i="6"/>
  <c r="BS23" i="6"/>
  <c r="BR23" i="6"/>
  <c r="BQ23" i="6"/>
  <c r="BP23" i="6"/>
  <c r="BO23" i="6"/>
  <c r="BN23" i="6"/>
  <c r="BM23" i="6"/>
  <c r="BL23" i="6"/>
  <c r="BK23" i="6"/>
  <c r="BJ23" i="6"/>
  <c r="BI23" i="6"/>
  <c r="BH23" i="6"/>
  <c r="BG23" i="6"/>
  <c r="BF23" i="6"/>
  <c r="BE23" i="6"/>
  <c r="BD23" i="6"/>
  <c r="BC23" i="6"/>
  <c r="BB23" i="6"/>
  <c r="BA23" i="6"/>
  <c r="AZ23" i="6"/>
  <c r="AY23" i="6"/>
  <c r="AX23" i="6"/>
  <c r="AW23" i="6"/>
  <c r="AV23" i="6"/>
  <c r="AU23" i="6"/>
  <c r="AT23" i="6"/>
  <c r="AS23" i="6"/>
  <c r="AR23" i="6"/>
  <c r="AQ23" i="6"/>
  <c r="AP23" i="6"/>
  <c r="AO23" i="6"/>
  <c r="AN23" i="6"/>
  <c r="AM23" i="6"/>
  <c r="AL23" i="6"/>
  <c r="AK23" i="6"/>
  <c r="AJ23" i="6"/>
  <c r="AI23" i="6"/>
  <c r="AH23" i="6"/>
  <c r="AG23" i="6"/>
  <c r="AF23" i="6"/>
  <c r="AE23" i="6"/>
  <c r="AD23" i="6"/>
  <c r="AC23" i="6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A23" i="6"/>
  <c r="DB22" i="6"/>
  <c r="DA22" i="6"/>
  <c r="CZ22" i="6"/>
  <c r="CY22" i="6"/>
  <c r="CX22" i="6"/>
  <c r="CW22" i="6"/>
  <c r="CV22" i="6"/>
  <c r="CU22" i="6"/>
  <c r="CT22" i="6"/>
  <c r="CS22" i="6"/>
  <c r="CR22" i="6"/>
  <c r="CQ22" i="6"/>
  <c r="CP22" i="6"/>
  <c r="CO22" i="6"/>
  <c r="CN22" i="6"/>
  <c r="CM22" i="6"/>
  <c r="CL22" i="6"/>
  <c r="CK22" i="6"/>
  <c r="CJ22" i="6"/>
  <c r="CI22" i="6"/>
  <c r="CH22" i="6"/>
  <c r="CG22" i="6"/>
  <c r="CF22" i="6"/>
  <c r="CE22" i="6"/>
  <c r="CD22" i="6"/>
  <c r="CC22" i="6"/>
  <c r="CB22" i="6"/>
  <c r="CA22" i="6"/>
  <c r="BZ22" i="6"/>
  <c r="BY22" i="6"/>
  <c r="BX22" i="6"/>
  <c r="BW22" i="6"/>
  <c r="BV22" i="6"/>
  <c r="BU22" i="6"/>
  <c r="BT22" i="6"/>
  <c r="BS22" i="6"/>
  <c r="BR22" i="6"/>
  <c r="BQ22" i="6"/>
  <c r="BP22" i="6"/>
  <c r="BO22" i="6"/>
  <c r="BN22" i="6"/>
  <c r="BM22" i="6"/>
  <c r="BL22" i="6"/>
  <c r="BK22" i="6"/>
  <c r="BJ22" i="6"/>
  <c r="BI22" i="6"/>
  <c r="BH22" i="6"/>
  <c r="BG22" i="6"/>
  <c r="BF22" i="6"/>
  <c r="BE22" i="6"/>
  <c r="BD22" i="6"/>
  <c r="BC22" i="6"/>
  <c r="BB22" i="6"/>
  <c r="BA22" i="6"/>
  <c r="AZ22" i="6"/>
  <c r="AY22" i="6"/>
  <c r="AX22" i="6"/>
  <c r="AW22" i="6"/>
  <c r="AV22" i="6"/>
  <c r="AU22" i="6"/>
  <c r="AT22" i="6"/>
  <c r="AS22" i="6"/>
  <c r="AR22" i="6"/>
  <c r="AQ22" i="6"/>
  <c r="AP22" i="6"/>
  <c r="AO22" i="6"/>
  <c r="AN22" i="6"/>
  <c r="AM22" i="6"/>
  <c r="AL22" i="6"/>
  <c r="AK22" i="6"/>
  <c r="AJ22" i="6"/>
  <c r="AI22" i="6"/>
  <c r="AH22" i="6"/>
  <c r="AG22" i="6"/>
  <c r="AF22" i="6"/>
  <c r="AE22" i="6"/>
  <c r="AD22" i="6"/>
  <c r="AC22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B22" i="6"/>
  <c r="A22" i="6"/>
  <c r="DB21" i="6"/>
  <c r="DA21" i="6"/>
  <c r="CZ21" i="6"/>
  <c r="CY21" i="6"/>
  <c r="CX21" i="6"/>
  <c r="CW21" i="6"/>
  <c r="CV21" i="6"/>
  <c r="CU21" i="6"/>
  <c r="CT21" i="6"/>
  <c r="CS21" i="6"/>
  <c r="CR21" i="6"/>
  <c r="CQ21" i="6"/>
  <c r="CP21" i="6"/>
  <c r="CO21" i="6"/>
  <c r="CN21" i="6"/>
  <c r="CM21" i="6"/>
  <c r="CL21" i="6"/>
  <c r="CK21" i="6"/>
  <c r="CJ21" i="6"/>
  <c r="CI21" i="6"/>
  <c r="CH21" i="6"/>
  <c r="CG21" i="6"/>
  <c r="CF21" i="6"/>
  <c r="CE21" i="6"/>
  <c r="CD21" i="6"/>
  <c r="CC21" i="6"/>
  <c r="CB21" i="6"/>
  <c r="CA21" i="6"/>
  <c r="BZ21" i="6"/>
  <c r="BY21" i="6"/>
  <c r="BX21" i="6"/>
  <c r="BW21" i="6"/>
  <c r="BV21" i="6"/>
  <c r="BU21" i="6"/>
  <c r="BT21" i="6"/>
  <c r="BS21" i="6"/>
  <c r="BR21" i="6"/>
  <c r="BQ21" i="6"/>
  <c r="BP21" i="6"/>
  <c r="BO21" i="6"/>
  <c r="BN21" i="6"/>
  <c r="BM21" i="6"/>
  <c r="BL21" i="6"/>
  <c r="BK21" i="6"/>
  <c r="BJ21" i="6"/>
  <c r="BI21" i="6"/>
  <c r="BH21" i="6"/>
  <c r="BG21" i="6"/>
  <c r="BF21" i="6"/>
  <c r="BE21" i="6"/>
  <c r="BD21" i="6"/>
  <c r="BC21" i="6"/>
  <c r="BB21" i="6"/>
  <c r="BA21" i="6"/>
  <c r="AZ21" i="6"/>
  <c r="AY21" i="6"/>
  <c r="AX21" i="6"/>
  <c r="AW21" i="6"/>
  <c r="AV21" i="6"/>
  <c r="AU21" i="6"/>
  <c r="AT21" i="6"/>
  <c r="AS21" i="6"/>
  <c r="AR21" i="6"/>
  <c r="AQ21" i="6"/>
  <c r="AP21" i="6"/>
  <c r="AO21" i="6"/>
  <c r="AN21" i="6"/>
  <c r="AM21" i="6"/>
  <c r="AL21" i="6"/>
  <c r="AK21" i="6"/>
  <c r="AJ21" i="6"/>
  <c r="AI21" i="6"/>
  <c r="AH21" i="6"/>
  <c r="AG21" i="6"/>
  <c r="AF21" i="6"/>
  <c r="AE21" i="6"/>
  <c r="AD21" i="6"/>
  <c r="AC21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B21" i="6"/>
  <c r="A21" i="6"/>
  <c r="DB20" i="6"/>
  <c r="DA20" i="6"/>
  <c r="CZ20" i="6"/>
  <c r="CY20" i="6"/>
  <c r="CX20" i="6"/>
  <c r="CW20" i="6"/>
  <c r="CV20" i="6"/>
  <c r="CU20" i="6"/>
  <c r="CT20" i="6"/>
  <c r="CS20" i="6"/>
  <c r="CR20" i="6"/>
  <c r="CQ20" i="6"/>
  <c r="CP20" i="6"/>
  <c r="CO20" i="6"/>
  <c r="CN20" i="6"/>
  <c r="CM20" i="6"/>
  <c r="CL20" i="6"/>
  <c r="CK20" i="6"/>
  <c r="CJ20" i="6"/>
  <c r="CI20" i="6"/>
  <c r="CH20" i="6"/>
  <c r="CG20" i="6"/>
  <c r="CF20" i="6"/>
  <c r="CE20" i="6"/>
  <c r="CD20" i="6"/>
  <c r="CC20" i="6"/>
  <c r="CB20" i="6"/>
  <c r="CA20" i="6"/>
  <c r="BZ20" i="6"/>
  <c r="BY20" i="6"/>
  <c r="BX20" i="6"/>
  <c r="BW20" i="6"/>
  <c r="BV20" i="6"/>
  <c r="BU20" i="6"/>
  <c r="BT20" i="6"/>
  <c r="BS20" i="6"/>
  <c r="BR20" i="6"/>
  <c r="BQ20" i="6"/>
  <c r="BP20" i="6"/>
  <c r="BO20" i="6"/>
  <c r="BN20" i="6"/>
  <c r="BM20" i="6"/>
  <c r="BL20" i="6"/>
  <c r="BK20" i="6"/>
  <c r="BJ20" i="6"/>
  <c r="BI20" i="6"/>
  <c r="BH20" i="6"/>
  <c r="BG20" i="6"/>
  <c r="BF20" i="6"/>
  <c r="BE20" i="6"/>
  <c r="BD20" i="6"/>
  <c r="BC20" i="6"/>
  <c r="BB20" i="6"/>
  <c r="BA20" i="6"/>
  <c r="AZ20" i="6"/>
  <c r="AY20" i="6"/>
  <c r="AX20" i="6"/>
  <c r="AW20" i="6"/>
  <c r="AV20" i="6"/>
  <c r="AU20" i="6"/>
  <c r="AT20" i="6"/>
  <c r="AS20" i="6"/>
  <c r="AR20" i="6"/>
  <c r="AQ20" i="6"/>
  <c r="AP20" i="6"/>
  <c r="AO20" i="6"/>
  <c r="AN20" i="6"/>
  <c r="AM20" i="6"/>
  <c r="AL20" i="6"/>
  <c r="AK20" i="6"/>
  <c r="AJ20" i="6"/>
  <c r="AI20" i="6"/>
  <c r="AH20" i="6"/>
  <c r="AG20" i="6"/>
  <c r="AF20" i="6"/>
  <c r="AE20" i="6"/>
  <c r="AD20" i="6"/>
  <c r="AC20" i="6"/>
  <c r="AB20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B20" i="6"/>
  <c r="A20" i="6"/>
  <c r="DB19" i="6"/>
  <c r="DA19" i="6"/>
  <c r="CZ19" i="6"/>
  <c r="CY19" i="6"/>
  <c r="CX19" i="6"/>
  <c r="CW19" i="6"/>
  <c r="CV19" i="6"/>
  <c r="CU19" i="6"/>
  <c r="CT19" i="6"/>
  <c r="CS19" i="6"/>
  <c r="CR19" i="6"/>
  <c r="CQ19" i="6"/>
  <c r="CP19" i="6"/>
  <c r="CO19" i="6"/>
  <c r="CN19" i="6"/>
  <c r="CM19" i="6"/>
  <c r="CL19" i="6"/>
  <c r="CK19" i="6"/>
  <c r="CJ19" i="6"/>
  <c r="CI19" i="6"/>
  <c r="CH19" i="6"/>
  <c r="CG19" i="6"/>
  <c r="CF19" i="6"/>
  <c r="CE19" i="6"/>
  <c r="CD19" i="6"/>
  <c r="CC19" i="6"/>
  <c r="CB19" i="6"/>
  <c r="CA19" i="6"/>
  <c r="BZ19" i="6"/>
  <c r="BY19" i="6"/>
  <c r="BX19" i="6"/>
  <c r="BW19" i="6"/>
  <c r="BV19" i="6"/>
  <c r="BU19" i="6"/>
  <c r="BT19" i="6"/>
  <c r="BS19" i="6"/>
  <c r="BR19" i="6"/>
  <c r="BQ19" i="6"/>
  <c r="BP19" i="6"/>
  <c r="BO19" i="6"/>
  <c r="BN19" i="6"/>
  <c r="BM19" i="6"/>
  <c r="BL19" i="6"/>
  <c r="BK19" i="6"/>
  <c r="BJ19" i="6"/>
  <c r="BI19" i="6"/>
  <c r="BH19" i="6"/>
  <c r="BG19" i="6"/>
  <c r="BF19" i="6"/>
  <c r="BE19" i="6"/>
  <c r="BD19" i="6"/>
  <c r="BC19" i="6"/>
  <c r="BB19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B19" i="6"/>
  <c r="A19" i="6"/>
  <c r="DB18" i="6"/>
  <c r="DA18" i="6"/>
  <c r="CZ18" i="6"/>
  <c r="CY18" i="6"/>
  <c r="CX18" i="6"/>
  <c r="CW18" i="6"/>
  <c r="CV18" i="6"/>
  <c r="CU18" i="6"/>
  <c r="CT18" i="6"/>
  <c r="CS18" i="6"/>
  <c r="CR18" i="6"/>
  <c r="CQ18" i="6"/>
  <c r="CP18" i="6"/>
  <c r="CO18" i="6"/>
  <c r="CN18" i="6"/>
  <c r="CM18" i="6"/>
  <c r="CL18" i="6"/>
  <c r="CK18" i="6"/>
  <c r="CJ18" i="6"/>
  <c r="CI18" i="6"/>
  <c r="CH18" i="6"/>
  <c r="CG18" i="6"/>
  <c r="CF18" i="6"/>
  <c r="CE18" i="6"/>
  <c r="CD18" i="6"/>
  <c r="CC18" i="6"/>
  <c r="CB18" i="6"/>
  <c r="CA18" i="6"/>
  <c r="BZ18" i="6"/>
  <c r="BY18" i="6"/>
  <c r="BX18" i="6"/>
  <c r="BW18" i="6"/>
  <c r="BV18" i="6"/>
  <c r="BU18" i="6"/>
  <c r="BT18" i="6"/>
  <c r="BS18" i="6"/>
  <c r="BR18" i="6"/>
  <c r="BQ18" i="6"/>
  <c r="BP18" i="6"/>
  <c r="BO18" i="6"/>
  <c r="BN18" i="6"/>
  <c r="BM18" i="6"/>
  <c r="BL18" i="6"/>
  <c r="BK18" i="6"/>
  <c r="BJ18" i="6"/>
  <c r="BI18" i="6"/>
  <c r="BH18" i="6"/>
  <c r="BG18" i="6"/>
  <c r="BF18" i="6"/>
  <c r="BE18" i="6"/>
  <c r="BD18" i="6"/>
  <c r="BC18" i="6"/>
  <c r="BB18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B18" i="6"/>
  <c r="A18" i="6"/>
  <c r="DB17" i="6"/>
  <c r="DA17" i="6"/>
  <c r="CZ17" i="6"/>
  <c r="CY17" i="6"/>
  <c r="CX17" i="6"/>
  <c r="CW17" i="6"/>
  <c r="CV17" i="6"/>
  <c r="CU17" i="6"/>
  <c r="CT17" i="6"/>
  <c r="CS17" i="6"/>
  <c r="CR17" i="6"/>
  <c r="CQ17" i="6"/>
  <c r="CP17" i="6"/>
  <c r="CO17" i="6"/>
  <c r="CN17" i="6"/>
  <c r="CM17" i="6"/>
  <c r="CL17" i="6"/>
  <c r="CK17" i="6"/>
  <c r="CJ17" i="6"/>
  <c r="CI17" i="6"/>
  <c r="CH17" i="6"/>
  <c r="CG17" i="6"/>
  <c r="CF17" i="6"/>
  <c r="CE17" i="6"/>
  <c r="CD17" i="6"/>
  <c r="CC17" i="6"/>
  <c r="CB17" i="6"/>
  <c r="CA17" i="6"/>
  <c r="BZ17" i="6"/>
  <c r="BY17" i="6"/>
  <c r="BX17" i="6"/>
  <c r="BW17" i="6"/>
  <c r="BV17" i="6"/>
  <c r="BU17" i="6"/>
  <c r="BT17" i="6"/>
  <c r="BS17" i="6"/>
  <c r="BR17" i="6"/>
  <c r="BQ17" i="6"/>
  <c r="BP17" i="6"/>
  <c r="BO17" i="6"/>
  <c r="BN17" i="6"/>
  <c r="BM17" i="6"/>
  <c r="BL17" i="6"/>
  <c r="BK17" i="6"/>
  <c r="BJ17" i="6"/>
  <c r="BI17" i="6"/>
  <c r="BH17" i="6"/>
  <c r="BG17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A17" i="6"/>
  <c r="DB16" i="6"/>
  <c r="DA16" i="6"/>
  <c r="CZ16" i="6"/>
  <c r="CY16" i="6"/>
  <c r="CX16" i="6"/>
  <c r="CW16" i="6"/>
  <c r="CV16" i="6"/>
  <c r="CU16" i="6"/>
  <c r="CT16" i="6"/>
  <c r="CS16" i="6"/>
  <c r="CR16" i="6"/>
  <c r="CQ16" i="6"/>
  <c r="CP16" i="6"/>
  <c r="CO16" i="6"/>
  <c r="CN16" i="6"/>
  <c r="CM16" i="6"/>
  <c r="CL16" i="6"/>
  <c r="CK16" i="6"/>
  <c r="CJ16" i="6"/>
  <c r="CI16" i="6"/>
  <c r="CH16" i="6"/>
  <c r="CG16" i="6"/>
  <c r="CF16" i="6"/>
  <c r="CE16" i="6"/>
  <c r="CD16" i="6"/>
  <c r="CC16" i="6"/>
  <c r="CB16" i="6"/>
  <c r="CA16" i="6"/>
  <c r="BZ16" i="6"/>
  <c r="BY16" i="6"/>
  <c r="BX16" i="6"/>
  <c r="BW16" i="6"/>
  <c r="BV16" i="6"/>
  <c r="BU16" i="6"/>
  <c r="BT16" i="6"/>
  <c r="BS16" i="6"/>
  <c r="BR16" i="6"/>
  <c r="BQ16" i="6"/>
  <c r="BP16" i="6"/>
  <c r="BO16" i="6"/>
  <c r="BN16" i="6"/>
  <c r="BM16" i="6"/>
  <c r="BL16" i="6"/>
  <c r="BK16" i="6"/>
  <c r="BJ16" i="6"/>
  <c r="BI16" i="6"/>
  <c r="BH16" i="6"/>
  <c r="BG16" i="6"/>
  <c r="BF16" i="6"/>
  <c r="BE16" i="6"/>
  <c r="BD16" i="6"/>
  <c r="BC16" i="6"/>
  <c r="BB16" i="6"/>
  <c r="BA16" i="6"/>
  <c r="AZ16" i="6"/>
  <c r="AY16" i="6"/>
  <c r="AX16" i="6"/>
  <c r="AW16" i="6"/>
  <c r="AV16" i="6"/>
  <c r="AU16" i="6"/>
  <c r="AT16" i="6"/>
  <c r="AS16" i="6"/>
  <c r="AR16" i="6"/>
  <c r="AQ16" i="6"/>
  <c r="AP16" i="6"/>
  <c r="AO16" i="6"/>
  <c r="AN16" i="6"/>
  <c r="AM16" i="6"/>
  <c r="AL16" i="6"/>
  <c r="AK16" i="6"/>
  <c r="AJ16" i="6"/>
  <c r="AI16" i="6"/>
  <c r="AH16" i="6"/>
  <c r="AG16" i="6"/>
  <c r="AF16" i="6"/>
  <c r="AE16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B16" i="6"/>
  <c r="A16" i="6"/>
  <c r="DB15" i="6"/>
  <c r="DA15" i="6"/>
  <c r="CZ15" i="6"/>
  <c r="CY15" i="6"/>
  <c r="CX15" i="6"/>
  <c r="CW15" i="6"/>
  <c r="CV15" i="6"/>
  <c r="CU15" i="6"/>
  <c r="CT15" i="6"/>
  <c r="CS15" i="6"/>
  <c r="CR15" i="6"/>
  <c r="CQ15" i="6"/>
  <c r="CP15" i="6"/>
  <c r="CO15" i="6"/>
  <c r="CN15" i="6"/>
  <c r="CM15" i="6"/>
  <c r="CL15" i="6"/>
  <c r="CK15" i="6"/>
  <c r="CJ15" i="6"/>
  <c r="CI15" i="6"/>
  <c r="CH15" i="6"/>
  <c r="CG15" i="6"/>
  <c r="CF15" i="6"/>
  <c r="CE15" i="6"/>
  <c r="CD15" i="6"/>
  <c r="CC15" i="6"/>
  <c r="CB15" i="6"/>
  <c r="CA15" i="6"/>
  <c r="BZ15" i="6"/>
  <c r="BY15" i="6"/>
  <c r="BX15" i="6"/>
  <c r="BW15" i="6"/>
  <c r="BV15" i="6"/>
  <c r="BU15" i="6"/>
  <c r="BT15" i="6"/>
  <c r="BS15" i="6"/>
  <c r="BR15" i="6"/>
  <c r="BQ15" i="6"/>
  <c r="BP15" i="6"/>
  <c r="BO15" i="6"/>
  <c r="BN15" i="6"/>
  <c r="BM15" i="6"/>
  <c r="BL15" i="6"/>
  <c r="BK15" i="6"/>
  <c r="BJ15" i="6"/>
  <c r="BI15" i="6"/>
  <c r="BH15" i="6"/>
  <c r="BG15" i="6"/>
  <c r="BF15" i="6"/>
  <c r="BE15" i="6"/>
  <c r="BD15" i="6"/>
  <c r="BC15" i="6"/>
  <c r="BB15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B15" i="6"/>
  <c r="A15" i="6"/>
  <c r="DB14" i="6"/>
  <c r="DA14" i="6"/>
  <c r="CZ14" i="6"/>
  <c r="CY14" i="6"/>
  <c r="CX14" i="6"/>
  <c r="CW14" i="6"/>
  <c r="CV14" i="6"/>
  <c r="CU14" i="6"/>
  <c r="CT14" i="6"/>
  <c r="CS14" i="6"/>
  <c r="CR14" i="6"/>
  <c r="CQ14" i="6"/>
  <c r="CP14" i="6"/>
  <c r="CO14" i="6"/>
  <c r="CN14" i="6"/>
  <c r="CM14" i="6"/>
  <c r="CL14" i="6"/>
  <c r="CK14" i="6"/>
  <c r="CJ14" i="6"/>
  <c r="CI14" i="6"/>
  <c r="CH14" i="6"/>
  <c r="CG14" i="6"/>
  <c r="CF14" i="6"/>
  <c r="CE14" i="6"/>
  <c r="CD14" i="6"/>
  <c r="CC14" i="6"/>
  <c r="CB14" i="6"/>
  <c r="CA14" i="6"/>
  <c r="BZ14" i="6"/>
  <c r="BY14" i="6"/>
  <c r="BX14" i="6"/>
  <c r="BW14" i="6"/>
  <c r="BV14" i="6"/>
  <c r="BU14" i="6"/>
  <c r="BT14" i="6"/>
  <c r="BS14" i="6"/>
  <c r="BR14" i="6"/>
  <c r="BQ14" i="6"/>
  <c r="BP14" i="6"/>
  <c r="BO14" i="6"/>
  <c r="BN14" i="6"/>
  <c r="BM14" i="6"/>
  <c r="BL14" i="6"/>
  <c r="BK14" i="6"/>
  <c r="BJ14" i="6"/>
  <c r="BI14" i="6"/>
  <c r="BH14" i="6"/>
  <c r="BG14" i="6"/>
  <c r="BF14" i="6"/>
  <c r="BE14" i="6"/>
  <c r="BD14" i="6"/>
  <c r="BC14" i="6"/>
  <c r="BB14" i="6"/>
  <c r="BA14" i="6"/>
  <c r="AZ14" i="6"/>
  <c r="AY14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A14" i="6"/>
  <c r="DB13" i="6"/>
  <c r="DA13" i="6"/>
  <c r="CZ13" i="6"/>
  <c r="CY13" i="6"/>
  <c r="CX13" i="6"/>
  <c r="CW13" i="6"/>
  <c r="CV13" i="6"/>
  <c r="CU13" i="6"/>
  <c r="CT13" i="6"/>
  <c r="CS13" i="6"/>
  <c r="CR13" i="6"/>
  <c r="CQ13" i="6"/>
  <c r="CP13" i="6"/>
  <c r="CO13" i="6"/>
  <c r="CN13" i="6"/>
  <c r="CM13" i="6"/>
  <c r="CL13" i="6"/>
  <c r="CK13" i="6"/>
  <c r="CJ13" i="6"/>
  <c r="CI13" i="6"/>
  <c r="CH13" i="6"/>
  <c r="CG13" i="6"/>
  <c r="CF13" i="6"/>
  <c r="CE13" i="6"/>
  <c r="CD13" i="6"/>
  <c r="CC13" i="6"/>
  <c r="CB13" i="6"/>
  <c r="CA13" i="6"/>
  <c r="BZ13" i="6"/>
  <c r="BY13" i="6"/>
  <c r="BX13" i="6"/>
  <c r="BW13" i="6"/>
  <c r="BV13" i="6"/>
  <c r="BU13" i="6"/>
  <c r="BT13" i="6"/>
  <c r="BS13" i="6"/>
  <c r="BR13" i="6"/>
  <c r="BQ13" i="6"/>
  <c r="BP13" i="6"/>
  <c r="BO13" i="6"/>
  <c r="BN13" i="6"/>
  <c r="BM13" i="6"/>
  <c r="BL13" i="6"/>
  <c r="BK13" i="6"/>
  <c r="BJ13" i="6"/>
  <c r="BI13" i="6"/>
  <c r="BH13" i="6"/>
  <c r="BG13" i="6"/>
  <c r="BF13" i="6"/>
  <c r="BE13" i="6"/>
  <c r="BD13" i="6"/>
  <c r="BC13" i="6"/>
  <c r="BB13" i="6"/>
  <c r="BA13" i="6"/>
  <c r="AZ13" i="6"/>
  <c r="AY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Y108" i="6" s="1"/>
  <c r="D23" i="7" s="1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A13" i="6"/>
  <c r="DB12" i="6"/>
  <c r="DA12" i="6"/>
  <c r="CZ12" i="6"/>
  <c r="CY12" i="6"/>
  <c r="CX12" i="6"/>
  <c r="CW12" i="6"/>
  <c r="CV12" i="6"/>
  <c r="CU12" i="6"/>
  <c r="CT12" i="6"/>
  <c r="CS12" i="6"/>
  <c r="CR12" i="6"/>
  <c r="CQ12" i="6"/>
  <c r="CP12" i="6"/>
  <c r="CO12" i="6"/>
  <c r="CN12" i="6"/>
  <c r="CM12" i="6"/>
  <c r="CL12" i="6"/>
  <c r="CK12" i="6"/>
  <c r="CJ12" i="6"/>
  <c r="CI12" i="6"/>
  <c r="CH12" i="6"/>
  <c r="CG12" i="6"/>
  <c r="CF12" i="6"/>
  <c r="CE12" i="6"/>
  <c r="CD12" i="6"/>
  <c r="CC12" i="6"/>
  <c r="CB12" i="6"/>
  <c r="CA12" i="6"/>
  <c r="BZ12" i="6"/>
  <c r="BY12" i="6"/>
  <c r="BX12" i="6"/>
  <c r="BW12" i="6"/>
  <c r="BV12" i="6"/>
  <c r="BU12" i="6"/>
  <c r="BT12" i="6"/>
  <c r="BS12" i="6"/>
  <c r="BR12" i="6"/>
  <c r="BQ12" i="6"/>
  <c r="BP12" i="6"/>
  <c r="BO12" i="6"/>
  <c r="BN12" i="6"/>
  <c r="BM12" i="6"/>
  <c r="BL12" i="6"/>
  <c r="BK12" i="6"/>
  <c r="BJ12" i="6"/>
  <c r="BI12" i="6"/>
  <c r="BH12" i="6"/>
  <c r="BG12" i="6"/>
  <c r="BG108" i="6" s="1"/>
  <c r="D57" i="7" s="1"/>
  <c r="BF12" i="6"/>
  <c r="BE12" i="6"/>
  <c r="BD12" i="6"/>
  <c r="BC12" i="6"/>
  <c r="BB12" i="6"/>
  <c r="BA12" i="6"/>
  <c r="AZ12" i="6"/>
  <c r="AY12" i="6"/>
  <c r="AX12" i="6"/>
  <c r="AW12" i="6"/>
  <c r="AV12" i="6"/>
  <c r="AU12" i="6"/>
  <c r="AT12" i="6"/>
  <c r="AS12" i="6"/>
  <c r="AR12" i="6"/>
  <c r="AQ12" i="6"/>
  <c r="AP12" i="6"/>
  <c r="AO12" i="6"/>
  <c r="AN12" i="6"/>
  <c r="AM12" i="6"/>
  <c r="AL12" i="6"/>
  <c r="AK12" i="6"/>
  <c r="AJ12" i="6"/>
  <c r="AI12" i="6"/>
  <c r="AI108" i="6" s="1"/>
  <c r="D33" i="7" s="1"/>
  <c r="AH12" i="6"/>
  <c r="AG12" i="6"/>
  <c r="AF12" i="6"/>
  <c r="AE12" i="6"/>
  <c r="AD12" i="6"/>
  <c r="AC12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A12" i="6"/>
  <c r="DB11" i="6"/>
  <c r="DA11" i="6"/>
  <c r="CZ11" i="6"/>
  <c r="CY11" i="6"/>
  <c r="CX11" i="6"/>
  <c r="CW11" i="6"/>
  <c r="CV11" i="6"/>
  <c r="CU11" i="6"/>
  <c r="CT11" i="6"/>
  <c r="CS11" i="6"/>
  <c r="CR11" i="6"/>
  <c r="CQ11" i="6"/>
  <c r="CP11" i="6"/>
  <c r="CO11" i="6"/>
  <c r="CN11" i="6"/>
  <c r="CM11" i="6"/>
  <c r="CL11" i="6"/>
  <c r="CK11" i="6"/>
  <c r="CJ11" i="6"/>
  <c r="CI11" i="6"/>
  <c r="CH11" i="6"/>
  <c r="CG11" i="6"/>
  <c r="CF11" i="6"/>
  <c r="CE11" i="6"/>
  <c r="CD11" i="6"/>
  <c r="CC11" i="6"/>
  <c r="CB11" i="6"/>
  <c r="CA11" i="6"/>
  <c r="BZ11" i="6"/>
  <c r="BY11" i="6"/>
  <c r="BX11" i="6"/>
  <c r="BW11" i="6"/>
  <c r="BV11" i="6"/>
  <c r="BU11" i="6"/>
  <c r="BT11" i="6"/>
  <c r="BS11" i="6"/>
  <c r="BR11" i="6"/>
  <c r="BQ11" i="6"/>
  <c r="BP11" i="6"/>
  <c r="BO11" i="6"/>
  <c r="BN11" i="6"/>
  <c r="BM11" i="6"/>
  <c r="BL11" i="6"/>
  <c r="BK11" i="6"/>
  <c r="BJ11" i="6"/>
  <c r="BI11" i="6"/>
  <c r="BH11" i="6"/>
  <c r="BG11" i="6"/>
  <c r="BF11" i="6"/>
  <c r="BE11" i="6"/>
  <c r="BD11" i="6"/>
  <c r="BC11" i="6"/>
  <c r="BB11" i="6"/>
  <c r="BA11" i="6"/>
  <c r="AZ11" i="6"/>
  <c r="AY11" i="6"/>
  <c r="AX11" i="6"/>
  <c r="AW11" i="6"/>
  <c r="AV11" i="6"/>
  <c r="AU11" i="6"/>
  <c r="AT11" i="6"/>
  <c r="AS11" i="6"/>
  <c r="AR11" i="6"/>
  <c r="AQ11" i="6"/>
  <c r="AP11" i="6"/>
  <c r="AO11" i="6"/>
  <c r="AN11" i="6"/>
  <c r="AM11" i="6"/>
  <c r="AL11" i="6"/>
  <c r="AK11" i="6"/>
  <c r="AJ11" i="6"/>
  <c r="AI11" i="6"/>
  <c r="AH11" i="6"/>
  <c r="AG11" i="6"/>
  <c r="AF11" i="6"/>
  <c r="AE11" i="6"/>
  <c r="AD11" i="6"/>
  <c r="AC11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A11" i="6"/>
  <c r="DB10" i="6"/>
  <c r="DA10" i="6"/>
  <c r="CZ10" i="6"/>
  <c r="CY10" i="6"/>
  <c r="CX10" i="6"/>
  <c r="CW10" i="6"/>
  <c r="CV10" i="6"/>
  <c r="CU10" i="6"/>
  <c r="CT10" i="6"/>
  <c r="CS10" i="6"/>
  <c r="CR10" i="6"/>
  <c r="CQ10" i="6"/>
  <c r="CP10" i="6"/>
  <c r="CO10" i="6"/>
  <c r="CN10" i="6"/>
  <c r="CM10" i="6"/>
  <c r="CL10" i="6"/>
  <c r="CK10" i="6"/>
  <c r="CJ10" i="6"/>
  <c r="CI10" i="6"/>
  <c r="CH10" i="6"/>
  <c r="CG10" i="6"/>
  <c r="CF10" i="6"/>
  <c r="CE10" i="6"/>
  <c r="CD10" i="6"/>
  <c r="CC10" i="6"/>
  <c r="CB10" i="6"/>
  <c r="CA10" i="6"/>
  <c r="BZ10" i="6"/>
  <c r="BY10" i="6"/>
  <c r="BX10" i="6"/>
  <c r="BW10" i="6"/>
  <c r="BV10" i="6"/>
  <c r="BU10" i="6"/>
  <c r="BT10" i="6"/>
  <c r="BS10" i="6"/>
  <c r="BR10" i="6"/>
  <c r="BQ10" i="6"/>
  <c r="BP10" i="6"/>
  <c r="BO10" i="6"/>
  <c r="BN10" i="6"/>
  <c r="BM10" i="6"/>
  <c r="BL10" i="6"/>
  <c r="BK10" i="6"/>
  <c r="BJ10" i="6"/>
  <c r="BI10" i="6"/>
  <c r="BH10" i="6"/>
  <c r="BG10" i="6"/>
  <c r="BF10" i="6"/>
  <c r="BE10" i="6"/>
  <c r="BD10" i="6"/>
  <c r="BC10" i="6"/>
  <c r="BB10" i="6"/>
  <c r="BA10" i="6"/>
  <c r="AZ10" i="6"/>
  <c r="AY10" i="6"/>
  <c r="AX10" i="6"/>
  <c r="AW10" i="6"/>
  <c r="AV10" i="6"/>
  <c r="AU10" i="6"/>
  <c r="AT10" i="6"/>
  <c r="AS10" i="6"/>
  <c r="AR10" i="6"/>
  <c r="AQ10" i="6"/>
  <c r="AP10" i="6"/>
  <c r="AO10" i="6"/>
  <c r="AN10" i="6"/>
  <c r="AM10" i="6"/>
  <c r="AL10" i="6"/>
  <c r="AK10" i="6"/>
  <c r="AJ10" i="6"/>
  <c r="AI10" i="6"/>
  <c r="AH10" i="6"/>
  <c r="AG10" i="6"/>
  <c r="AF10" i="6"/>
  <c r="AE10" i="6"/>
  <c r="AD10" i="6"/>
  <c r="AC10" i="6"/>
  <c r="AB10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A10" i="6"/>
  <c r="DB9" i="6"/>
  <c r="DA9" i="6"/>
  <c r="CZ9" i="6"/>
  <c r="CY9" i="6"/>
  <c r="CX9" i="6"/>
  <c r="CW9" i="6"/>
  <c r="CV9" i="6"/>
  <c r="CU9" i="6"/>
  <c r="CT9" i="6"/>
  <c r="CS9" i="6"/>
  <c r="CR9" i="6"/>
  <c r="CQ9" i="6"/>
  <c r="CP9" i="6"/>
  <c r="CO9" i="6"/>
  <c r="CN9" i="6"/>
  <c r="CM9" i="6"/>
  <c r="CL9" i="6"/>
  <c r="CK9" i="6"/>
  <c r="CJ9" i="6"/>
  <c r="CI9" i="6"/>
  <c r="CH9" i="6"/>
  <c r="CG9" i="6"/>
  <c r="CF9" i="6"/>
  <c r="CE9" i="6"/>
  <c r="CD9" i="6"/>
  <c r="CC9" i="6"/>
  <c r="CB9" i="6"/>
  <c r="CA9" i="6"/>
  <c r="BZ9" i="6"/>
  <c r="BY9" i="6"/>
  <c r="BX9" i="6"/>
  <c r="BW9" i="6"/>
  <c r="BV9" i="6"/>
  <c r="BU9" i="6"/>
  <c r="BT9" i="6"/>
  <c r="BS9" i="6"/>
  <c r="BR9" i="6"/>
  <c r="BQ9" i="6"/>
  <c r="BP9" i="6"/>
  <c r="BO9" i="6"/>
  <c r="BN9" i="6"/>
  <c r="BM9" i="6"/>
  <c r="BM108" i="6" s="1"/>
  <c r="D63" i="7" s="1"/>
  <c r="BL9" i="6"/>
  <c r="BK9" i="6"/>
  <c r="BJ9" i="6"/>
  <c r="BI9" i="6"/>
  <c r="BH9" i="6"/>
  <c r="BG9" i="6"/>
  <c r="BF9" i="6"/>
  <c r="BE9" i="6"/>
  <c r="BD9" i="6"/>
  <c r="BC9" i="6"/>
  <c r="BB9" i="6"/>
  <c r="BA9" i="6"/>
  <c r="AZ9" i="6"/>
  <c r="AY9" i="6"/>
  <c r="AX9" i="6"/>
  <c r="AW9" i="6"/>
  <c r="AV9" i="6"/>
  <c r="AU9" i="6"/>
  <c r="AT9" i="6"/>
  <c r="AS9" i="6"/>
  <c r="AR9" i="6"/>
  <c r="AQ9" i="6"/>
  <c r="AP9" i="6"/>
  <c r="AO9" i="6"/>
  <c r="AN9" i="6"/>
  <c r="AM9" i="6"/>
  <c r="AL9" i="6"/>
  <c r="AK9" i="6"/>
  <c r="AJ9" i="6"/>
  <c r="AI9" i="6"/>
  <c r="AH9" i="6"/>
  <c r="AG9" i="6"/>
  <c r="AF9" i="6"/>
  <c r="AE9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Q108" i="6" s="1"/>
  <c r="D15" i="7" s="1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B9" i="6"/>
  <c r="A9" i="6"/>
  <c r="DB8" i="6"/>
  <c r="DA8" i="6"/>
  <c r="CZ8" i="6"/>
  <c r="CY8" i="6"/>
  <c r="CX8" i="6"/>
  <c r="CW8" i="6"/>
  <c r="CV8" i="6"/>
  <c r="CU8" i="6"/>
  <c r="CT8" i="6"/>
  <c r="CS8" i="6"/>
  <c r="CR8" i="6"/>
  <c r="CQ8" i="6"/>
  <c r="CP8" i="6"/>
  <c r="CO8" i="6"/>
  <c r="CN8" i="6"/>
  <c r="CM8" i="6"/>
  <c r="CL8" i="6"/>
  <c r="CK8" i="6"/>
  <c r="CJ8" i="6"/>
  <c r="CI8" i="6"/>
  <c r="CH8" i="6"/>
  <c r="CG8" i="6"/>
  <c r="CF8" i="6"/>
  <c r="CE8" i="6"/>
  <c r="CD8" i="6"/>
  <c r="CC8" i="6"/>
  <c r="CB8" i="6"/>
  <c r="CA8" i="6"/>
  <c r="BZ8" i="6"/>
  <c r="BY8" i="6"/>
  <c r="BX8" i="6"/>
  <c r="BW8" i="6"/>
  <c r="BV8" i="6"/>
  <c r="BU8" i="6"/>
  <c r="BT8" i="6"/>
  <c r="BS8" i="6"/>
  <c r="BR8" i="6"/>
  <c r="BQ8" i="6"/>
  <c r="BP8" i="6"/>
  <c r="BO8" i="6"/>
  <c r="BN8" i="6"/>
  <c r="BM8" i="6"/>
  <c r="BL8" i="6"/>
  <c r="BK8" i="6"/>
  <c r="BJ8" i="6"/>
  <c r="BI8" i="6"/>
  <c r="BH8" i="6"/>
  <c r="BG8" i="6"/>
  <c r="BF8" i="6"/>
  <c r="BE8" i="6"/>
  <c r="BD8" i="6"/>
  <c r="BC8" i="6"/>
  <c r="BB8" i="6"/>
  <c r="BA8" i="6"/>
  <c r="AZ8" i="6"/>
  <c r="AY8" i="6"/>
  <c r="AX8" i="6"/>
  <c r="AW8" i="6"/>
  <c r="AV8" i="6"/>
  <c r="AU8" i="6"/>
  <c r="AT8" i="6"/>
  <c r="AS8" i="6"/>
  <c r="AR8" i="6"/>
  <c r="AQ8" i="6"/>
  <c r="AP8" i="6"/>
  <c r="AO8" i="6"/>
  <c r="AN8" i="6"/>
  <c r="AM8" i="6"/>
  <c r="AL8" i="6"/>
  <c r="AK8" i="6"/>
  <c r="AJ8" i="6"/>
  <c r="AI8" i="6"/>
  <c r="AH8" i="6"/>
  <c r="AG8" i="6"/>
  <c r="AF8" i="6"/>
  <c r="AE8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B8" i="6"/>
  <c r="A8" i="6"/>
  <c r="DB7" i="6"/>
  <c r="DA7" i="6"/>
  <c r="CZ7" i="6"/>
  <c r="CY7" i="6"/>
  <c r="CX7" i="6"/>
  <c r="CW7" i="6"/>
  <c r="CV7" i="6"/>
  <c r="CU7" i="6"/>
  <c r="CT7" i="6"/>
  <c r="CS7" i="6"/>
  <c r="CR7" i="6"/>
  <c r="CQ7" i="6"/>
  <c r="CP7" i="6"/>
  <c r="CO7" i="6"/>
  <c r="CN7" i="6"/>
  <c r="CM7" i="6"/>
  <c r="CL7" i="6"/>
  <c r="CK7" i="6"/>
  <c r="CJ7" i="6"/>
  <c r="CI7" i="6"/>
  <c r="CH7" i="6"/>
  <c r="CG7" i="6"/>
  <c r="CF7" i="6"/>
  <c r="CE7" i="6"/>
  <c r="CD7" i="6"/>
  <c r="CC7" i="6"/>
  <c r="CB7" i="6"/>
  <c r="CA7" i="6"/>
  <c r="BZ7" i="6"/>
  <c r="BY7" i="6"/>
  <c r="BX7" i="6"/>
  <c r="BW7" i="6"/>
  <c r="BV7" i="6"/>
  <c r="BU7" i="6"/>
  <c r="BT7" i="6"/>
  <c r="BS7" i="6"/>
  <c r="BR7" i="6"/>
  <c r="BQ7" i="6"/>
  <c r="BP7" i="6"/>
  <c r="BO7" i="6"/>
  <c r="BN7" i="6"/>
  <c r="BM7" i="6"/>
  <c r="BL7" i="6"/>
  <c r="BK7" i="6"/>
  <c r="BJ7" i="6"/>
  <c r="BI7" i="6"/>
  <c r="BH7" i="6"/>
  <c r="BG7" i="6"/>
  <c r="BF7" i="6"/>
  <c r="BE7" i="6"/>
  <c r="BD7" i="6"/>
  <c r="BC7" i="6"/>
  <c r="BB7" i="6"/>
  <c r="BA7" i="6"/>
  <c r="AZ7" i="6"/>
  <c r="AY7" i="6"/>
  <c r="AX7" i="6"/>
  <c r="AW7" i="6"/>
  <c r="AV7" i="6"/>
  <c r="AU7" i="6"/>
  <c r="AT7" i="6"/>
  <c r="AS7" i="6"/>
  <c r="AR7" i="6"/>
  <c r="AQ7" i="6"/>
  <c r="AP7" i="6"/>
  <c r="AO7" i="6"/>
  <c r="AN7" i="6"/>
  <c r="AM7" i="6"/>
  <c r="AL7" i="6"/>
  <c r="AK7" i="6"/>
  <c r="AJ7" i="6"/>
  <c r="AI7" i="6"/>
  <c r="AH7" i="6"/>
  <c r="AG7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B7" i="6"/>
  <c r="A7" i="6"/>
  <c r="DB6" i="6"/>
  <c r="DB108" i="6" s="1"/>
  <c r="D104" i="7" s="1"/>
  <c r="DA6" i="6"/>
  <c r="CZ6" i="6"/>
  <c r="CY6" i="6"/>
  <c r="CX6" i="6"/>
  <c r="CW6" i="6"/>
  <c r="CV6" i="6"/>
  <c r="CU6" i="6"/>
  <c r="CT6" i="6"/>
  <c r="CS6" i="6"/>
  <c r="CR6" i="6"/>
  <c r="CQ6" i="6"/>
  <c r="CP6" i="6"/>
  <c r="CO6" i="6"/>
  <c r="CN6" i="6"/>
  <c r="CM6" i="6"/>
  <c r="CL6" i="6"/>
  <c r="CK6" i="6"/>
  <c r="CJ6" i="6"/>
  <c r="CI6" i="6"/>
  <c r="CH6" i="6"/>
  <c r="CG6" i="6"/>
  <c r="CF6" i="6"/>
  <c r="CE6" i="6"/>
  <c r="CD6" i="6"/>
  <c r="CD108" i="6" s="1"/>
  <c r="D80" i="7" s="1"/>
  <c r="CC6" i="6"/>
  <c r="CB6" i="6"/>
  <c r="CA6" i="6"/>
  <c r="BZ6" i="6"/>
  <c r="BY6" i="6"/>
  <c r="BX6" i="6"/>
  <c r="BW6" i="6"/>
  <c r="BV6" i="6"/>
  <c r="BU6" i="6"/>
  <c r="BT6" i="6"/>
  <c r="BS6" i="6"/>
  <c r="BR6" i="6"/>
  <c r="BQ6" i="6"/>
  <c r="BP6" i="6"/>
  <c r="BO6" i="6"/>
  <c r="BN6" i="6"/>
  <c r="BM6" i="6"/>
  <c r="BL6" i="6"/>
  <c r="BK6" i="6"/>
  <c r="BJ6" i="6"/>
  <c r="BI6" i="6"/>
  <c r="BH6" i="6"/>
  <c r="BH108" i="6" s="1"/>
  <c r="D58" i="7" s="1"/>
  <c r="BG6" i="6"/>
  <c r="BF6" i="6"/>
  <c r="BE6" i="6"/>
  <c r="BD6" i="6"/>
  <c r="BC6" i="6"/>
  <c r="BB6" i="6"/>
  <c r="BA6" i="6"/>
  <c r="AZ6" i="6"/>
  <c r="AY6" i="6"/>
  <c r="AX6" i="6"/>
  <c r="AW6" i="6"/>
  <c r="AV6" i="6"/>
  <c r="AU6" i="6"/>
  <c r="AT6" i="6"/>
  <c r="AS6" i="6"/>
  <c r="AR6" i="6"/>
  <c r="AQ6" i="6"/>
  <c r="AP6" i="6"/>
  <c r="AO6" i="6"/>
  <c r="AN6" i="6"/>
  <c r="AM6" i="6"/>
  <c r="AL6" i="6"/>
  <c r="AK6" i="6"/>
  <c r="AJ6" i="6"/>
  <c r="AI6" i="6"/>
  <c r="AH6" i="6"/>
  <c r="AG6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B6" i="6"/>
  <c r="A6" i="6"/>
  <c r="DB5" i="6"/>
  <c r="DA5" i="6"/>
  <c r="CZ5" i="6"/>
  <c r="CY5" i="6"/>
  <c r="CX5" i="6"/>
  <c r="CW5" i="6"/>
  <c r="CV5" i="6"/>
  <c r="CU5" i="6"/>
  <c r="CT5" i="6"/>
  <c r="CS5" i="6"/>
  <c r="CR5" i="6"/>
  <c r="CQ5" i="6"/>
  <c r="CP5" i="6"/>
  <c r="CO5" i="6"/>
  <c r="CN5" i="6"/>
  <c r="CN108" i="6" s="1"/>
  <c r="D90" i="7" s="1"/>
  <c r="CM5" i="6"/>
  <c r="CL5" i="6"/>
  <c r="CK5" i="6"/>
  <c r="CJ5" i="6"/>
  <c r="CI5" i="6"/>
  <c r="CH5" i="6"/>
  <c r="CG5" i="6"/>
  <c r="CF5" i="6"/>
  <c r="CE5" i="6"/>
  <c r="CD5" i="6"/>
  <c r="CC5" i="6"/>
  <c r="CB5" i="6"/>
  <c r="CA5" i="6"/>
  <c r="BZ5" i="6"/>
  <c r="BY5" i="6"/>
  <c r="BX5" i="6"/>
  <c r="BW5" i="6"/>
  <c r="BV5" i="6"/>
  <c r="BU5" i="6"/>
  <c r="BT5" i="6"/>
  <c r="BS5" i="6"/>
  <c r="BR5" i="6"/>
  <c r="BQ5" i="6"/>
  <c r="BP5" i="6"/>
  <c r="BP108" i="6" s="1"/>
  <c r="D66" i="7" s="1"/>
  <c r="BO5" i="6"/>
  <c r="BN5" i="6"/>
  <c r="BM5" i="6"/>
  <c r="BL5" i="6"/>
  <c r="BK5" i="6"/>
  <c r="BJ5" i="6"/>
  <c r="BI5" i="6"/>
  <c r="BH5" i="6"/>
  <c r="BG5" i="6"/>
  <c r="BF5" i="6"/>
  <c r="BE5" i="6"/>
  <c r="BD5" i="6"/>
  <c r="BC5" i="6"/>
  <c r="BB5" i="6"/>
  <c r="BA5" i="6"/>
  <c r="AZ5" i="6"/>
  <c r="AY5" i="6"/>
  <c r="AX5" i="6"/>
  <c r="AW5" i="6"/>
  <c r="AV5" i="6"/>
  <c r="AU5" i="6"/>
  <c r="AT5" i="6"/>
  <c r="AS5" i="6"/>
  <c r="AR5" i="6"/>
  <c r="AR108" i="6" s="1"/>
  <c r="D42" i="7" s="1"/>
  <c r="AQ5" i="6"/>
  <c r="AP5" i="6"/>
  <c r="AO5" i="6"/>
  <c r="AN5" i="6"/>
  <c r="AM5" i="6"/>
  <c r="AL5" i="6"/>
  <c r="AK5" i="6"/>
  <c r="AJ5" i="6"/>
  <c r="AI5" i="6"/>
  <c r="AH5" i="6"/>
  <c r="AG5" i="6"/>
  <c r="AF5" i="6"/>
  <c r="AE5" i="6"/>
  <c r="AD5" i="6"/>
  <c r="AC5" i="6"/>
  <c r="AB5" i="6"/>
  <c r="AA5" i="6"/>
  <c r="Z5" i="6"/>
  <c r="Y5" i="6"/>
  <c r="X5" i="6"/>
  <c r="W5" i="6"/>
  <c r="V5" i="6"/>
  <c r="U5" i="6"/>
  <c r="T5" i="6"/>
  <c r="T108" i="6" s="1"/>
  <c r="D18" i="7" s="1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B5" i="6"/>
  <c r="A5" i="6"/>
  <c r="DB4" i="6"/>
  <c r="DA4" i="6"/>
  <c r="CZ4" i="6"/>
  <c r="CY4" i="6"/>
  <c r="CX4" i="6"/>
  <c r="CX108" i="6" s="1"/>
  <c r="D100" i="7" s="1"/>
  <c r="CW4" i="6"/>
  <c r="CV4" i="6"/>
  <c r="CU4" i="6"/>
  <c r="CT4" i="6"/>
  <c r="CS4" i="6"/>
  <c r="CR4" i="6"/>
  <c r="CQ4" i="6"/>
  <c r="CP4" i="6"/>
  <c r="CO4" i="6"/>
  <c r="CN4" i="6"/>
  <c r="CM4" i="6"/>
  <c r="CM108" i="6" s="1"/>
  <c r="D89" i="7" s="1"/>
  <c r="CL4" i="6"/>
  <c r="CK4" i="6"/>
  <c r="CJ4" i="6"/>
  <c r="CI4" i="6"/>
  <c r="CH4" i="6"/>
  <c r="CG4" i="6"/>
  <c r="CF4" i="6"/>
  <c r="CE4" i="6"/>
  <c r="CD4" i="6"/>
  <c r="CC4" i="6"/>
  <c r="CB4" i="6"/>
  <c r="CA4" i="6"/>
  <c r="BZ4" i="6"/>
  <c r="BZ108" i="6" s="1"/>
  <c r="D76" i="7" s="1"/>
  <c r="BY4" i="6"/>
  <c r="BX4" i="6"/>
  <c r="BW4" i="6"/>
  <c r="BV4" i="6"/>
  <c r="BU4" i="6"/>
  <c r="BT4" i="6"/>
  <c r="BS4" i="6"/>
  <c r="BR4" i="6"/>
  <c r="BQ4" i="6"/>
  <c r="BP4" i="6"/>
  <c r="BO4" i="6"/>
  <c r="BO108" i="6" s="1"/>
  <c r="D65" i="7" s="1"/>
  <c r="BN4" i="6"/>
  <c r="BM4" i="6"/>
  <c r="BL4" i="6"/>
  <c r="BK4" i="6"/>
  <c r="BJ4" i="6"/>
  <c r="BI4" i="6"/>
  <c r="BH4" i="6"/>
  <c r="BG4" i="6"/>
  <c r="BF4" i="6"/>
  <c r="BE4" i="6"/>
  <c r="BD4" i="6"/>
  <c r="BC4" i="6"/>
  <c r="BB4" i="6"/>
  <c r="BB108" i="6" s="1"/>
  <c r="D52" i="7" s="1"/>
  <c r="BA4" i="6"/>
  <c r="AZ4" i="6"/>
  <c r="AY4" i="6"/>
  <c r="AX4" i="6"/>
  <c r="AW4" i="6"/>
  <c r="AV4" i="6"/>
  <c r="AU4" i="6"/>
  <c r="AT4" i="6"/>
  <c r="AS4" i="6"/>
  <c r="AR4" i="6"/>
  <c r="AQ4" i="6"/>
  <c r="AP4" i="6"/>
  <c r="AO4" i="6"/>
  <c r="AN4" i="6"/>
  <c r="AM4" i="6"/>
  <c r="AL4" i="6"/>
  <c r="AK4" i="6"/>
  <c r="AJ4" i="6"/>
  <c r="AI4" i="6"/>
  <c r="AH4" i="6"/>
  <c r="AG4" i="6"/>
  <c r="AF4" i="6"/>
  <c r="AE4" i="6"/>
  <c r="AD4" i="6"/>
  <c r="AD108" i="6" s="1"/>
  <c r="D28" i="7" s="1"/>
  <c r="AC4" i="6"/>
  <c r="AB4" i="6"/>
  <c r="AA4" i="6"/>
  <c r="Z4" i="6"/>
  <c r="Y4" i="6"/>
  <c r="X4" i="6"/>
  <c r="W4" i="6"/>
  <c r="V4" i="6"/>
  <c r="U4" i="6"/>
  <c r="T4" i="6"/>
  <c r="S4" i="6"/>
  <c r="S108" i="6" s="1"/>
  <c r="D17" i="7" s="1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B4" i="6"/>
  <c r="A4" i="6"/>
  <c r="DB3" i="6"/>
  <c r="DA3" i="6"/>
  <c r="CZ3" i="6"/>
  <c r="CY3" i="6"/>
  <c r="CX3" i="6"/>
  <c r="CW3" i="6"/>
  <c r="CV3" i="6"/>
  <c r="CU3" i="6"/>
  <c r="CT3" i="6"/>
  <c r="CS3" i="6"/>
  <c r="CR3" i="6"/>
  <c r="CQ3" i="6"/>
  <c r="CP3" i="6"/>
  <c r="CO3" i="6"/>
  <c r="CN3" i="6"/>
  <c r="CM3" i="6"/>
  <c r="CL3" i="6"/>
  <c r="CK3" i="6"/>
  <c r="CJ3" i="6"/>
  <c r="CI3" i="6"/>
  <c r="CH3" i="6"/>
  <c r="CG3" i="6"/>
  <c r="CF3" i="6"/>
  <c r="CE3" i="6"/>
  <c r="CD3" i="6"/>
  <c r="CC3" i="6"/>
  <c r="CB3" i="6"/>
  <c r="CA3" i="6"/>
  <c r="BZ3" i="6"/>
  <c r="BY3" i="6"/>
  <c r="BX3" i="6"/>
  <c r="BW3" i="6"/>
  <c r="BV3" i="6"/>
  <c r="BU3" i="6"/>
  <c r="BT3" i="6"/>
  <c r="BS3" i="6"/>
  <c r="BR3" i="6"/>
  <c r="BQ3" i="6"/>
  <c r="BP3" i="6"/>
  <c r="BO3" i="6"/>
  <c r="BN3" i="6"/>
  <c r="BM3" i="6"/>
  <c r="BL3" i="6"/>
  <c r="BK3" i="6"/>
  <c r="BJ3" i="6"/>
  <c r="BI3" i="6"/>
  <c r="BH3" i="6"/>
  <c r="BG3" i="6"/>
  <c r="BF3" i="6"/>
  <c r="BE3" i="6"/>
  <c r="BD3" i="6"/>
  <c r="BC3" i="6"/>
  <c r="BB3" i="6"/>
  <c r="BA3" i="6"/>
  <c r="AZ3" i="6"/>
  <c r="AY3" i="6"/>
  <c r="AX3" i="6"/>
  <c r="AW3" i="6"/>
  <c r="AV3" i="6"/>
  <c r="AU3" i="6"/>
  <c r="AT3" i="6"/>
  <c r="AS3" i="6"/>
  <c r="AR3" i="6"/>
  <c r="AQ3" i="6"/>
  <c r="AP3" i="6"/>
  <c r="AO3" i="6"/>
  <c r="AN3" i="6"/>
  <c r="AM3" i="6"/>
  <c r="AL3" i="6"/>
  <c r="AK3" i="6"/>
  <c r="AJ3" i="6"/>
  <c r="AI3" i="6"/>
  <c r="AH3" i="6"/>
  <c r="AG3" i="6"/>
  <c r="AF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BJ64" i="2"/>
  <c r="BJ63" i="2"/>
  <c r="BI61" i="2"/>
  <c r="BI58" i="2"/>
  <c r="BI56" i="2"/>
  <c r="BI53" i="2"/>
  <c r="BI52" i="2"/>
  <c r="BJ48" i="2"/>
  <c r="BJ47" i="2"/>
  <c r="BJ43" i="2"/>
  <c r="BI41" i="2"/>
  <c r="BJ39" i="2"/>
  <c r="BI38" i="2"/>
  <c r="BJ17" i="2"/>
  <c r="BI12" i="2"/>
  <c r="BJ8" i="2"/>
  <c r="HC2" i="4"/>
  <c r="HA2" i="4"/>
  <c r="GY2" i="4"/>
  <c r="GW2" i="4"/>
  <c r="GU2" i="4"/>
  <c r="GS2" i="4"/>
  <c r="GQ2" i="4"/>
  <c r="GO2" i="4"/>
  <c r="GM2" i="4"/>
  <c r="GK2" i="4"/>
  <c r="GI2" i="4"/>
  <c r="GG2" i="4"/>
  <c r="GE2" i="4"/>
  <c r="GC2" i="4"/>
  <c r="GA2" i="4"/>
  <c r="FY2" i="4"/>
  <c r="FW2" i="4"/>
  <c r="FU2" i="4"/>
  <c r="FS2" i="4"/>
  <c r="FQ2" i="4"/>
  <c r="FO2" i="4"/>
  <c r="FM2" i="4"/>
  <c r="FK2" i="4"/>
  <c r="FI2" i="4"/>
  <c r="FG2" i="4"/>
  <c r="FE2" i="4"/>
  <c r="FC2" i="4"/>
  <c r="FA2" i="4"/>
  <c r="EY2" i="4"/>
  <c r="EW2" i="4"/>
  <c r="EU2" i="4"/>
  <c r="ES2" i="4"/>
  <c r="EQ2" i="4"/>
  <c r="EO2" i="4"/>
  <c r="EM2" i="4"/>
  <c r="EK2" i="4"/>
  <c r="EI2" i="4"/>
  <c r="EG2" i="4"/>
  <c r="EE2" i="4"/>
  <c r="EC2" i="4"/>
  <c r="EA2" i="4"/>
  <c r="DY2" i="4"/>
  <c r="DW2" i="4"/>
  <c r="DU2" i="4"/>
  <c r="DS2" i="4"/>
  <c r="DQ2" i="4"/>
  <c r="DO2" i="4"/>
  <c r="DM2" i="4"/>
  <c r="DK2" i="4"/>
  <c r="DI2" i="4"/>
  <c r="DG2" i="4"/>
  <c r="DE2" i="4"/>
  <c r="DC2" i="4"/>
  <c r="DA2" i="4"/>
  <c r="CY2" i="4"/>
  <c r="CW2" i="4"/>
  <c r="CU2" i="4"/>
  <c r="CS2" i="4"/>
  <c r="CQ2" i="4"/>
  <c r="CO2" i="4"/>
  <c r="CM2" i="4"/>
  <c r="CK2" i="4"/>
  <c r="CI2" i="4"/>
  <c r="CG2" i="4"/>
  <c r="CE2" i="4"/>
  <c r="CC2" i="4"/>
  <c r="CA2" i="4"/>
  <c r="BY2" i="4"/>
  <c r="BW2" i="4"/>
  <c r="BU2" i="4"/>
  <c r="BS2" i="4"/>
  <c r="BQ2" i="4"/>
  <c r="BO2" i="4"/>
  <c r="BM2" i="4"/>
  <c r="BK2" i="4"/>
  <c r="BI2" i="4"/>
  <c r="BG2" i="4"/>
  <c r="BE2" i="4"/>
  <c r="BC2" i="4"/>
  <c r="BA2" i="4"/>
  <c r="AY2" i="4"/>
  <c r="AW2" i="4"/>
  <c r="AU2" i="4"/>
  <c r="AS2" i="4"/>
  <c r="AQ2" i="4"/>
  <c r="AO2" i="4"/>
  <c r="AM2" i="4"/>
  <c r="AK2" i="4"/>
  <c r="AI2" i="4"/>
  <c r="AG2" i="4"/>
  <c r="AE2" i="4"/>
  <c r="AC2" i="4"/>
  <c r="AA2" i="4"/>
  <c r="Y2" i="4"/>
  <c r="W2" i="4"/>
  <c r="U2" i="4"/>
  <c r="S2" i="4"/>
  <c r="Q2" i="4"/>
  <c r="O2" i="4"/>
  <c r="M2" i="4"/>
  <c r="BH64" i="2"/>
  <c r="BG64" i="2"/>
  <c r="BF64" i="2"/>
  <c r="BE64" i="2"/>
  <c r="BD64" i="2"/>
  <c r="BC64" i="2"/>
  <c r="BB64" i="2"/>
  <c r="BH63" i="2"/>
  <c r="BG63" i="2"/>
  <c r="BF63" i="2"/>
  <c r="BE63" i="2"/>
  <c r="BD63" i="2"/>
  <c r="BC63" i="2"/>
  <c r="BB63" i="2"/>
  <c r="BG62" i="2"/>
  <c r="BF62" i="2"/>
  <c r="BH62" i="2" s="1"/>
  <c r="BE62" i="2"/>
  <c r="BD62" i="2"/>
  <c r="BC62" i="2"/>
  <c r="BB62" i="2"/>
  <c r="BK61" i="2"/>
  <c r="BL61" i="2" s="1"/>
  <c r="BJ61" i="2"/>
  <c r="BH61" i="2"/>
  <c r="BG61" i="2"/>
  <c r="BF61" i="2"/>
  <c r="BE61" i="2"/>
  <c r="BD61" i="2"/>
  <c r="BC61" i="2"/>
  <c r="BB61" i="2"/>
  <c r="BK59" i="2"/>
  <c r="BL59" i="2" s="1"/>
  <c r="BG59" i="2"/>
  <c r="BF59" i="2"/>
  <c r="BH59" i="2" s="1"/>
  <c r="BE59" i="2"/>
  <c r="BD59" i="2"/>
  <c r="BC59" i="2"/>
  <c r="BB59" i="2"/>
  <c r="BJ58" i="2"/>
  <c r="BG58" i="2"/>
  <c r="BF58" i="2"/>
  <c r="BH58" i="2" s="1"/>
  <c r="BE58" i="2"/>
  <c r="BD58" i="2"/>
  <c r="BC58" i="2"/>
  <c r="BB58" i="2"/>
  <c r="BG57" i="2"/>
  <c r="BF57" i="2"/>
  <c r="BH57" i="2" s="1"/>
  <c r="BE57" i="2"/>
  <c r="BD57" i="2"/>
  <c r="BC57" i="2"/>
  <c r="BK57" i="2" s="1"/>
  <c r="BL57" i="2" s="1"/>
  <c r="BB57" i="2"/>
  <c r="BL56" i="2"/>
  <c r="BH56" i="2"/>
  <c r="BG56" i="2"/>
  <c r="BF56" i="2"/>
  <c r="BE56" i="2"/>
  <c r="BD56" i="2"/>
  <c r="BC56" i="2"/>
  <c r="BK56" i="2" s="1"/>
  <c r="BB56" i="2"/>
  <c r="BJ54" i="2"/>
  <c r="BI54" i="2"/>
  <c r="BG54" i="2"/>
  <c r="BH54" i="2" s="1"/>
  <c r="BF54" i="2"/>
  <c r="BE54" i="2"/>
  <c r="BD54" i="2"/>
  <c r="BC54" i="2"/>
  <c r="BK54" i="2" s="1"/>
  <c r="BL54" i="2" s="1"/>
  <c r="BB54" i="2"/>
  <c r="BK53" i="2"/>
  <c r="BL53" i="2" s="1"/>
  <c r="M28" i="2" s="1" a="1"/>
  <c r="M28" i="2" s="1"/>
  <c r="BJ53" i="2"/>
  <c r="BG53" i="2"/>
  <c r="BF53" i="2"/>
  <c r="BH53" i="2" s="1"/>
  <c r="BE53" i="2"/>
  <c r="BD53" i="2"/>
  <c r="BC53" i="2"/>
  <c r="BB53" i="2"/>
  <c r="BK52" i="2"/>
  <c r="BJ52" i="2"/>
  <c r="BH52" i="2"/>
  <c r="BL52" i="2" s="1"/>
  <c r="BG52" i="2"/>
  <c r="BF52" i="2"/>
  <c r="BE52" i="2"/>
  <c r="BD52" i="2"/>
  <c r="BC52" i="2"/>
  <c r="BB52" i="2"/>
  <c r="BG51" i="2"/>
  <c r="BF51" i="2"/>
  <c r="BH51" i="2" s="1"/>
  <c r="BE51" i="2"/>
  <c r="BD51" i="2"/>
  <c r="BC51" i="2"/>
  <c r="BK51" i="2" s="1"/>
  <c r="BL51" i="2" s="1"/>
  <c r="BB51" i="2"/>
  <c r="BK49" i="2"/>
  <c r="BG49" i="2"/>
  <c r="BF49" i="2"/>
  <c r="BH49" i="2" s="1"/>
  <c r="BE49" i="2"/>
  <c r="BD49" i="2"/>
  <c r="BC49" i="2"/>
  <c r="BB49" i="2"/>
  <c r="BI48" i="2"/>
  <c r="BH48" i="2"/>
  <c r="BG48" i="2"/>
  <c r="BF48" i="2"/>
  <c r="BE48" i="2"/>
  <c r="BD48" i="2"/>
  <c r="BC48" i="2"/>
  <c r="BB48" i="2"/>
  <c r="BI47" i="2"/>
  <c r="BG47" i="2"/>
  <c r="BF47" i="2"/>
  <c r="BE47" i="2"/>
  <c r="BD47" i="2"/>
  <c r="BC47" i="2"/>
  <c r="BB47" i="2"/>
  <c r="BG46" i="2"/>
  <c r="BF46" i="2"/>
  <c r="BE46" i="2"/>
  <c r="BD46" i="2"/>
  <c r="BC46" i="2"/>
  <c r="BB46" i="2"/>
  <c r="BK44" i="2"/>
  <c r="BG44" i="2"/>
  <c r="BF44" i="2"/>
  <c r="BE44" i="2"/>
  <c r="BD44" i="2"/>
  <c r="BC44" i="2"/>
  <c r="BB44" i="2"/>
  <c r="BG43" i="2"/>
  <c r="BF43" i="2"/>
  <c r="BH43" i="2" s="1"/>
  <c r="BE43" i="2"/>
  <c r="BD43" i="2"/>
  <c r="BC43" i="2"/>
  <c r="BB43" i="2"/>
  <c r="BJ42" i="2"/>
  <c r="BI42" i="2"/>
  <c r="BH42" i="2"/>
  <c r="BG42" i="2"/>
  <c r="BF42" i="2"/>
  <c r="BE42" i="2"/>
  <c r="BD42" i="2"/>
  <c r="BK42" i="2" s="1"/>
  <c r="BC42" i="2"/>
  <c r="BB42" i="2"/>
  <c r="BJ41" i="2"/>
  <c r="BH41" i="2"/>
  <c r="BG41" i="2"/>
  <c r="BF41" i="2"/>
  <c r="BE41" i="2"/>
  <c r="BD41" i="2"/>
  <c r="BC41" i="2"/>
  <c r="BK41" i="2" s="1"/>
  <c r="BL41" i="2" s="1"/>
  <c r="BB41" i="2"/>
  <c r="BK39" i="2"/>
  <c r="BG39" i="2"/>
  <c r="BF39" i="2"/>
  <c r="BH39" i="2" s="1"/>
  <c r="BL39" i="2" s="1"/>
  <c r="BE39" i="2"/>
  <c r="BD39" i="2"/>
  <c r="BC39" i="2"/>
  <c r="BB39" i="2"/>
  <c r="BK38" i="2"/>
  <c r="BL38" i="2" s="1"/>
  <c r="BG38" i="2"/>
  <c r="BF38" i="2"/>
  <c r="BH38" i="2" s="1"/>
  <c r="BE38" i="2"/>
  <c r="BD38" i="2"/>
  <c r="BC38" i="2"/>
  <c r="BB38" i="2"/>
  <c r="BK37" i="2"/>
  <c r="BJ37" i="2"/>
  <c r="BI37" i="2"/>
  <c r="BG37" i="2"/>
  <c r="BH37" i="2" s="1"/>
  <c r="BF37" i="2"/>
  <c r="BE37" i="2"/>
  <c r="BD37" i="2"/>
  <c r="BC37" i="2"/>
  <c r="BB37" i="2"/>
  <c r="BK36" i="2"/>
  <c r="BJ36" i="2"/>
  <c r="BI36" i="2"/>
  <c r="BG36" i="2"/>
  <c r="BF36" i="2"/>
  <c r="BE36" i="2"/>
  <c r="BD36" i="2"/>
  <c r="BC36" i="2"/>
  <c r="BB36" i="2"/>
  <c r="BJ34" i="2"/>
  <c r="BI34" i="2"/>
  <c r="BH34" i="2"/>
  <c r="BG34" i="2"/>
  <c r="BF34" i="2"/>
  <c r="BE34" i="2"/>
  <c r="BD34" i="2"/>
  <c r="BC34" i="2"/>
  <c r="BB34" i="2"/>
  <c r="BG33" i="2"/>
  <c r="BH33" i="2" s="1"/>
  <c r="BF33" i="2"/>
  <c r="BE33" i="2"/>
  <c r="BD33" i="2"/>
  <c r="BC33" i="2"/>
  <c r="BK33" i="2" s="1"/>
  <c r="BB33" i="2"/>
  <c r="BH32" i="2"/>
  <c r="BG32" i="2"/>
  <c r="BF32" i="2"/>
  <c r="BE32" i="2"/>
  <c r="BD32" i="2"/>
  <c r="BC32" i="2"/>
  <c r="BK32" i="2" s="1"/>
  <c r="BL32" i="2" s="1"/>
  <c r="BB32" i="2"/>
  <c r="BG31" i="2"/>
  <c r="BF31" i="2"/>
  <c r="BE31" i="2"/>
  <c r="BD31" i="2"/>
  <c r="BC31" i="2"/>
  <c r="BK31" i="2" s="1"/>
  <c r="BB31" i="2"/>
  <c r="BK29" i="2"/>
  <c r="BL29" i="2" s="1"/>
  <c r="BG29" i="2"/>
  <c r="BF29" i="2"/>
  <c r="BH29" i="2" s="1"/>
  <c r="BE29" i="2"/>
  <c r="BD29" i="2"/>
  <c r="BC29" i="2"/>
  <c r="BB29" i="2"/>
  <c r="BK28" i="2"/>
  <c r="BJ28" i="2"/>
  <c r="BI28" i="2"/>
  <c r="BG28" i="2"/>
  <c r="BF28" i="2"/>
  <c r="BH28" i="2" s="1"/>
  <c r="BE28" i="2"/>
  <c r="BD28" i="2"/>
  <c r="BC28" i="2"/>
  <c r="BB28" i="2"/>
  <c r="BG27" i="2"/>
  <c r="BF27" i="2"/>
  <c r="BH27" i="2" s="1"/>
  <c r="BE27" i="2"/>
  <c r="BD27" i="2"/>
  <c r="BK27" i="2" s="1"/>
  <c r="BL27" i="2" s="1"/>
  <c r="BC27" i="2"/>
  <c r="BB27" i="2"/>
  <c r="BJ26" i="2"/>
  <c r="BI26" i="2"/>
  <c r="BG26" i="2"/>
  <c r="BH26" i="2" s="1"/>
  <c r="BF26" i="2"/>
  <c r="BE26" i="2"/>
  <c r="BD26" i="2"/>
  <c r="BC26" i="2"/>
  <c r="BK26" i="2" s="1"/>
  <c r="BL26" i="2" s="1"/>
  <c r="BB26" i="2"/>
  <c r="BL24" i="2"/>
  <c r="BJ24" i="2"/>
  <c r="BI24" i="2"/>
  <c r="BH24" i="2"/>
  <c r="BG24" i="2"/>
  <c r="BF24" i="2"/>
  <c r="BE24" i="2"/>
  <c r="BD24" i="2"/>
  <c r="BC24" i="2"/>
  <c r="BK24" i="2" s="1"/>
  <c r="BB24" i="2"/>
  <c r="BK23" i="2"/>
  <c r="BL23" i="2" s="1"/>
  <c r="BJ23" i="2"/>
  <c r="BI23" i="2"/>
  <c r="BH23" i="2"/>
  <c r="BG23" i="2"/>
  <c r="BF23" i="2"/>
  <c r="BE23" i="2"/>
  <c r="BD23" i="2"/>
  <c r="BC23" i="2"/>
  <c r="BB23" i="2"/>
  <c r="BK22" i="2"/>
  <c r="BG22" i="2"/>
  <c r="BF22" i="2"/>
  <c r="BH22" i="2" s="1"/>
  <c r="BL22" i="2" s="1"/>
  <c r="BE22" i="2"/>
  <c r="BD22" i="2"/>
  <c r="BC22" i="2"/>
  <c r="BB22" i="2"/>
  <c r="BJ21" i="2"/>
  <c r="BI21" i="2"/>
  <c r="BH21" i="2"/>
  <c r="BG21" i="2"/>
  <c r="BF21" i="2"/>
  <c r="BE21" i="2"/>
  <c r="BD21" i="2"/>
  <c r="BC21" i="2"/>
  <c r="BK21" i="2" s="1"/>
  <c r="BL21" i="2" s="1"/>
  <c r="L16" i="2" s="1" a="1"/>
  <c r="L16" i="2" s="1"/>
  <c r="BB21" i="2"/>
  <c r="BJ19" i="2"/>
  <c r="BI19" i="2"/>
  <c r="BG19" i="2"/>
  <c r="BF19" i="2"/>
  <c r="BH19" i="2" s="1"/>
  <c r="BE19" i="2"/>
  <c r="BD19" i="2"/>
  <c r="BK19" i="2" s="1"/>
  <c r="BL19" i="2" s="1"/>
  <c r="BC19" i="2"/>
  <c r="BB19" i="2"/>
  <c r="BJ18" i="2"/>
  <c r="BI18" i="2"/>
  <c r="BG18" i="2"/>
  <c r="BH18" i="2" s="1"/>
  <c r="BF18" i="2"/>
  <c r="BE18" i="2"/>
  <c r="BD18" i="2"/>
  <c r="BC18" i="2"/>
  <c r="BB18" i="2"/>
  <c r="BG17" i="2"/>
  <c r="BF17" i="2"/>
  <c r="BH17" i="2" s="1"/>
  <c r="BE17" i="2"/>
  <c r="BD17" i="2"/>
  <c r="BC17" i="2"/>
  <c r="BK17" i="2" s="1"/>
  <c r="BL17" i="2" s="1"/>
  <c r="BB17" i="2"/>
  <c r="BL16" i="2"/>
  <c r="BH16" i="2"/>
  <c r="BG16" i="2"/>
  <c r="BF16" i="2"/>
  <c r="BE16" i="2"/>
  <c r="BD16" i="2"/>
  <c r="BC16" i="2"/>
  <c r="BK16" i="2" s="1"/>
  <c r="BB16" i="2"/>
  <c r="BK14" i="2"/>
  <c r="BJ14" i="2"/>
  <c r="BG14" i="2"/>
  <c r="BF14" i="2"/>
  <c r="BE14" i="2"/>
  <c r="BD14" i="2"/>
  <c r="BC14" i="2"/>
  <c r="BB14" i="2"/>
  <c r="BJ13" i="2"/>
  <c r="BI13" i="2"/>
  <c r="BG13" i="2"/>
  <c r="BF13" i="2"/>
  <c r="BH13" i="2" s="1"/>
  <c r="BE13" i="2"/>
  <c r="BD13" i="2"/>
  <c r="BC13" i="2"/>
  <c r="BK13" i="2" s="1"/>
  <c r="BL13" i="2" s="1"/>
  <c r="BB13" i="2"/>
  <c r="BJ12" i="2"/>
  <c r="BH12" i="2"/>
  <c r="BG12" i="2"/>
  <c r="BF12" i="2"/>
  <c r="BE12" i="2"/>
  <c r="BD12" i="2"/>
  <c r="BK12" i="2" s="1"/>
  <c r="BL12" i="2" s="1"/>
  <c r="BC12" i="2"/>
  <c r="BB12" i="2"/>
  <c r="BL11" i="2"/>
  <c r="BJ11" i="2"/>
  <c r="BI11" i="2"/>
  <c r="BH11" i="2"/>
  <c r="BG11" i="2"/>
  <c r="BF11" i="2"/>
  <c r="BE11" i="2"/>
  <c r="BD11" i="2"/>
  <c r="BK11" i="2" s="1"/>
  <c r="BC11" i="2"/>
  <c r="BB11" i="2"/>
  <c r="BJ9" i="2"/>
  <c r="BI9" i="2"/>
  <c r="BG9" i="2"/>
  <c r="BF9" i="2"/>
  <c r="BH9" i="2" s="1"/>
  <c r="BE9" i="2"/>
  <c r="BD9" i="2"/>
  <c r="BC9" i="2"/>
  <c r="BK9" i="2" s="1"/>
  <c r="BB9" i="2"/>
  <c r="BK8" i="2"/>
  <c r="BH8" i="2"/>
  <c r="BL8" i="2" s="1"/>
  <c r="BG8" i="2"/>
  <c r="BF8" i="2"/>
  <c r="BE8" i="2"/>
  <c r="BD8" i="2"/>
  <c r="BC8" i="2"/>
  <c r="BB8" i="2"/>
  <c r="BK7" i="2"/>
  <c r="BJ7" i="2"/>
  <c r="BI7" i="2"/>
  <c r="BG7" i="2"/>
  <c r="BF7" i="2"/>
  <c r="BH7" i="2" s="1"/>
  <c r="BE7" i="2"/>
  <c r="BD7" i="2"/>
  <c r="BC7" i="2"/>
  <c r="BB7" i="2"/>
  <c r="BK6" i="2"/>
  <c r="BJ6" i="2"/>
  <c r="BI6" i="2"/>
  <c r="BG6" i="2"/>
  <c r="BF6" i="2"/>
  <c r="BH6" i="2" s="1"/>
  <c r="BE6" i="2"/>
  <c r="BD6" i="2"/>
  <c r="BC6" i="2"/>
  <c r="BB6" i="2"/>
  <c r="BL6" i="2" l="1"/>
  <c r="R7" i="2" a="1"/>
  <c r="R7" i="2" s="1"/>
  <c r="R10" i="2" a="1"/>
  <c r="R10" i="2" s="1"/>
  <c r="W9" i="2" a="1"/>
  <c r="W9" i="2" s="1"/>
  <c r="V7" i="2" a="1"/>
  <c r="V7" i="2" s="1"/>
  <c r="Z10" i="2" a="1"/>
  <c r="Z10" i="2" s="1"/>
  <c r="T8" i="2" a="1"/>
  <c r="T8" i="2" s="1"/>
  <c r="Q10" i="2" a="1"/>
  <c r="Q10" i="2" s="1"/>
  <c r="R9" i="2" a="1"/>
  <c r="R9" i="2" s="1"/>
  <c r="T7" i="2" a="1"/>
  <c r="T7" i="2" s="1"/>
  <c r="AA9" i="2" a="1"/>
  <c r="AA9" i="2" s="1"/>
  <c r="R8" i="2" a="1"/>
  <c r="R8" i="2" s="1"/>
  <c r="X7" i="2" a="1"/>
  <c r="X7" i="2" s="1"/>
  <c r="W7" i="2" a="1"/>
  <c r="W7" i="2" s="1"/>
  <c r="V9" i="2" a="1"/>
  <c r="V9" i="2" s="1"/>
  <c r="Q9" i="2" a="1"/>
  <c r="Q9" i="2" s="1"/>
  <c r="Z8" i="2" a="1"/>
  <c r="Z8" i="2" s="1"/>
  <c r="Q7" i="2" a="1"/>
  <c r="Q7" i="2" s="1"/>
  <c r="Y8" i="2" a="1"/>
  <c r="Y8" i="2" s="1"/>
  <c r="P7" i="2" a="1"/>
  <c r="P7" i="2" s="1"/>
  <c r="AA7" i="2" a="1"/>
  <c r="AA7" i="2" s="1"/>
  <c r="T9" i="2" a="1"/>
  <c r="T9" i="2" s="1"/>
  <c r="BJ51" i="2"/>
  <c r="L28" i="2" s="1" a="1"/>
  <c r="L28" i="2" s="1"/>
  <c r="BI51" i="2"/>
  <c r="K28" i="2" s="1" a="1"/>
  <c r="K28" i="2" s="1"/>
  <c r="K31" i="2" a="1"/>
  <c r="K31" i="2" s="1"/>
  <c r="K30" i="2" a="1"/>
  <c r="K30" i="2" s="1"/>
  <c r="J28" i="2" a="1"/>
  <c r="J28" i="2" s="1"/>
  <c r="D29" i="2" a="1"/>
  <c r="D29" i="2" s="1"/>
  <c r="K29" i="2" a="1"/>
  <c r="K29" i="2" s="1"/>
  <c r="E31" i="2" a="1"/>
  <c r="E31" i="2" s="1"/>
  <c r="E30" i="2" a="1"/>
  <c r="E30" i="2" s="1"/>
  <c r="D28" i="2" a="1"/>
  <c r="D28" i="2" s="1"/>
  <c r="H29" i="2" a="1"/>
  <c r="H29" i="2" s="1"/>
  <c r="L31" i="2" a="1"/>
  <c r="L31" i="2" s="1"/>
  <c r="L30" i="2" a="1"/>
  <c r="L30" i="2" s="1"/>
  <c r="E29" i="2" a="1"/>
  <c r="E29" i="2" s="1"/>
  <c r="M31" i="2" a="1"/>
  <c r="M31" i="2" s="1"/>
  <c r="F29" i="2" a="1"/>
  <c r="F29" i="2" s="1"/>
  <c r="J31" i="2" a="1"/>
  <c r="J31" i="2" s="1"/>
  <c r="I30" i="2" a="1"/>
  <c r="I30" i="2" s="1"/>
  <c r="H30" i="2" a="1"/>
  <c r="H30" i="2" s="1"/>
  <c r="I28" i="2" a="1"/>
  <c r="I28" i="2" s="1"/>
  <c r="F30" i="2" a="1"/>
  <c r="F30" i="2" s="1"/>
  <c r="G28" i="2" a="1"/>
  <c r="G28" i="2" s="1"/>
  <c r="C31" i="2" a="1"/>
  <c r="C31" i="2" s="1"/>
  <c r="M29" i="2" a="1"/>
  <c r="M29" i="2" s="1"/>
  <c r="F28" i="2" a="1"/>
  <c r="F28" i="2" s="1"/>
  <c r="B31" i="2" a="1"/>
  <c r="B31" i="2" s="1"/>
  <c r="D30" i="2" a="1"/>
  <c r="D30" i="2" s="1"/>
  <c r="M30" i="2" a="1"/>
  <c r="M30" i="2" s="1"/>
  <c r="E28" i="2" a="1"/>
  <c r="E28" i="2" s="1"/>
  <c r="D31" i="2" a="1"/>
  <c r="D31" i="2" s="1"/>
  <c r="B29" i="2" a="1"/>
  <c r="B29" i="2" s="1"/>
  <c r="J30" i="2" a="1"/>
  <c r="J30" i="2" s="1"/>
  <c r="G29" i="2" a="1"/>
  <c r="G29" i="2" s="1"/>
  <c r="C28" i="2" a="1"/>
  <c r="C28" i="2" s="1"/>
  <c r="C29" i="2" a="1"/>
  <c r="C29" i="2" s="1"/>
  <c r="B28" i="2" a="1"/>
  <c r="B28" i="2" s="1"/>
  <c r="G30" i="2" a="1"/>
  <c r="G30" i="2" s="1"/>
  <c r="H31" i="2" a="1"/>
  <c r="H31" i="2" s="1"/>
  <c r="J29" i="2" a="1"/>
  <c r="J29" i="2" s="1"/>
  <c r="H28" i="2" a="1"/>
  <c r="H28" i="2" s="1"/>
  <c r="F31" i="2" a="1"/>
  <c r="F31" i="2" s="1"/>
  <c r="I29" i="2" a="1"/>
  <c r="I29" i="2" s="1"/>
  <c r="C16" i="2" a="1"/>
  <c r="C16" i="2" s="1"/>
  <c r="D16" i="2" a="1"/>
  <c r="D16" i="2" s="1"/>
  <c r="Y15" i="2" a="1"/>
  <c r="Y15" i="2" s="1"/>
  <c r="T16" i="2" a="1"/>
  <c r="T16" i="2" s="1"/>
  <c r="Y14" i="2" a="1"/>
  <c r="Y14" i="2" s="1"/>
  <c r="X16" i="2" a="1"/>
  <c r="X16" i="2" s="1"/>
  <c r="R16" i="2" a="1"/>
  <c r="R16" i="2" s="1"/>
  <c r="X15" i="2" a="1"/>
  <c r="X15" i="2" s="1"/>
  <c r="P16" i="2" a="1"/>
  <c r="P16" i="2" s="1"/>
  <c r="V15" i="2" a="1"/>
  <c r="V15" i="2" s="1"/>
  <c r="S17" i="2" a="1"/>
  <c r="S17" i="2" s="1"/>
  <c r="R17" i="2" a="1"/>
  <c r="R17" i="2" s="1"/>
  <c r="U16" i="2" a="1"/>
  <c r="U16" i="2" s="1"/>
  <c r="P17" i="2" a="1"/>
  <c r="P17" i="2" s="1"/>
  <c r="R14" i="2" a="1"/>
  <c r="R14" i="2" s="1"/>
  <c r="Q14" i="2" a="1"/>
  <c r="Q14" i="2" s="1"/>
  <c r="AA15" i="2" a="1"/>
  <c r="AA15" i="2" s="1"/>
  <c r="U15" i="2" a="1"/>
  <c r="U15" i="2" s="1"/>
  <c r="W17" i="2" a="1"/>
  <c r="W17" i="2" s="1"/>
  <c r="S15" i="2" a="1"/>
  <c r="S15" i="2" s="1"/>
  <c r="K17" i="2" a="1"/>
  <c r="K17" i="2" s="1"/>
  <c r="B30" i="2" a="1"/>
  <c r="B30" i="2" s="1"/>
  <c r="AM7" i="2" a="1"/>
  <c r="AM7" i="2" s="1"/>
  <c r="AH9" i="2" a="1"/>
  <c r="AH9" i="2" s="1"/>
  <c r="AK7" i="2" a="1"/>
  <c r="AK7" i="2" s="1"/>
  <c r="AH10" i="2" a="1"/>
  <c r="AH10" i="2" s="1"/>
  <c r="AI8" i="2" a="1"/>
  <c r="AI8" i="2" s="1"/>
  <c r="AI9" i="2" a="1"/>
  <c r="AI9" i="2" s="1"/>
  <c r="AH7" i="2" a="1"/>
  <c r="AH7" i="2" s="1"/>
  <c r="Z16" i="2" a="1"/>
  <c r="Z16" i="2" s="1"/>
  <c r="BJ22" i="2"/>
  <c r="L15" i="2" s="1" a="1"/>
  <c r="L15" i="2" s="1"/>
  <c r="BI22" i="2"/>
  <c r="K15" i="2" s="1" a="1"/>
  <c r="K15" i="2" s="1"/>
  <c r="BI46" i="2"/>
  <c r="BJ46" i="2"/>
  <c r="AF108" i="6"/>
  <c r="D30" i="7" s="1"/>
  <c r="CZ108" i="6"/>
  <c r="D102" i="7" s="1"/>
  <c r="BR108" i="6"/>
  <c r="D68" i="7" s="1"/>
  <c r="CF108" i="6"/>
  <c r="D82" i="7" s="1"/>
  <c r="BL9" i="2"/>
  <c r="H108" i="6"/>
  <c r="D6" i="7" s="1"/>
  <c r="BD108" i="6"/>
  <c r="D54" i="7" s="1"/>
  <c r="CB108" i="6"/>
  <c r="D78" i="7" s="1"/>
  <c r="AT108" i="6"/>
  <c r="D44" i="7" s="1"/>
  <c r="CP108" i="6"/>
  <c r="D92" i="7" s="1"/>
  <c r="AJ108" i="6"/>
  <c r="D34" i="7" s="1"/>
  <c r="BL14" i="2"/>
  <c r="Q8" i="2" s="1" a="1"/>
  <c r="Q8" i="2" s="1"/>
  <c r="AA16" i="2" a="1"/>
  <c r="AA16" i="2" s="1"/>
  <c r="BJ32" i="2"/>
  <c r="BI32" i="2"/>
  <c r="C30" i="2" a="1"/>
  <c r="C30" i="2" s="1"/>
  <c r="AQ108" i="6"/>
  <c r="D41" i="7" s="1"/>
  <c r="BJ49" i="2"/>
  <c r="BI49" i="2"/>
  <c r="D14" i="2" a="1"/>
  <c r="D14" i="2" s="1"/>
  <c r="H16" i="2" a="1"/>
  <c r="H16" i="2" s="1"/>
  <c r="M17" i="2" a="1"/>
  <c r="M17" i="2" s="1"/>
  <c r="L29" i="2" a="1"/>
  <c r="L29" i="2" s="1"/>
  <c r="G31" i="2" a="1"/>
  <c r="G31" i="2" s="1"/>
  <c r="BJ56" i="2"/>
  <c r="BJ27" i="2"/>
  <c r="Z15" i="2" s="1" a="1"/>
  <c r="Z15" i="2" s="1"/>
  <c r="BI27" i="2"/>
  <c r="BI44" i="2"/>
  <c r="BJ44" i="2"/>
  <c r="F17" i="2" a="1"/>
  <c r="F17" i="2" s="1"/>
  <c r="E14" i="2" a="1"/>
  <c r="E14" i="2" s="1"/>
  <c r="K16" i="2" a="1"/>
  <c r="K16" i="2" s="1"/>
  <c r="F16" i="2" a="1"/>
  <c r="F16" i="2" s="1"/>
  <c r="F15" i="2" a="1"/>
  <c r="F15" i="2" s="1"/>
  <c r="L17" i="2" a="1"/>
  <c r="L17" i="2" s="1"/>
  <c r="K14" i="2" a="1"/>
  <c r="K14" i="2" s="1"/>
  <c r="E16" i="2" a="1"/>
  <c r="E16" i="2" s="1"/>
  <c r="L14" i="2" a="1"/>
  <c r="L14" i="2" s="1"/>
  <c r="J17" i="2" a="1"/>
  <c r="J17" i="2" s="1"/>
  <c r="G16" i="2" a="1"/>
  <c r="G16" i="2" s="1"/>
  <c r="M15" i="2" a="1"/>
  <c r="M15" i="2" s="1"/>
  <c r="G17" i="2" a="1"/>
  <c r="G17" i="2" s="1"/>
  <c r="I15" i="2" a="1"/>
  <c r="I15" i="2" s="1"/>
  <c r="E17" i="2" a="1"/>
  <c r="E17" i="2" s="1"/>
  <c r="H15" i="2" a="1"/>
  <c r="H15" i="2" s="1"/>
  <c r="C17" i="2" a="1"/>
  <c r="C17" i="2" s="1"/>
  <c r="E15" i="2" a="1"/>
  <c r="E15" i="2" s="1"/>
  <c r="C14" i="2" a="1"/>
  <c r="C14" i="2" s="1"/>
  <c r="B14" i="2" a="1"/>
  <c r="B14" i="2" s="1"/>
  <c r="I17" i="2" a="1"/>
  <c r="I17" i="2" s="1"/>
  <c r="M14" i="2" a="1"/>
  <c r="M14" i="2" s="1"/>
  <c r="H17" i="2" a="1"/>
  <c r="H17" i="2" s="1"/>
  <c r="J16" i="2" a="1"/>
  <c r="J16" i="2" s="1"/>
  <c r="G15" i="2" a="1"/>
  <c r="G15" i="2" s="1"/>
  <c r="J14" i="2" a="1"/>
  <c r="J14" i="2" s="1"/>
  <c r="I16" i="2" a="1"/>
  <c r="I16" i="2" s="1"/>
  <c r="D15" i="2" a="1"/>
  <c r="D15" i="2" s="1"/>
  <c r="D17" i="2" a="1"/>
  <c r="D17" i="2" s="1"/>
  <c r="H14" i="2" a="1"/>
  <c r="H14" i="2" s="1"/>
  <c r="B16" i="2" a="1"/>
  <c r="B16" i="2" s="1"/>
  <c r="B17" i="2" a="1"/>
  <c r="B17" i="2" s="1"/>
  <c r="M16" i="2" a="1"/>
  <c r="M16" i="2" s="1"/>
  <c r="BL7" i="2"/>
  <c r="BI8" i="2"/>
  <c r="G14" i="2" a="1"/>
  <c r="G14" i="2" s="1"/>
  <c r="C15" i="2" a="1"/>
  <c r="C15" i="2" s="1"/>
  <c r="I14" i="2" a="1"/>
  <c r="I14" i="2" s="1"/>
  <c r="AB108" i="6"/>
  <c r="D26" i="7" s="1"/>
  <c r="F14" i="2" a="1"/>
  <c r="F14" i="2" s="1"/>
  <c r="B15" i="2" a="1"/>
  <c r="B15" i="2" s="1"/>
  <c r="I31" i="2" a="1"/>
  <c r="I31" i="2" s="1"/>
  <c r="P14" i="2" a="1"/>
  <c r="P14" i="2" s="1"/>
  <c r="J15" i="2" a="1"/>
  <c r="J15" i="2" s="1"/>
  <c r="W24" i="2" a="1"/>
  <c r="W24" i="2" s="1"/>
  <c r="V22" i="2" a="1"/>
  <c r="V22" i="2" s="1"/>
  <c r="Q23" i="2" a="1"/>
  <c r="Q23" i="2" s="1"/>
  <c r="BK18" i="2"/>
  <c r="BL18" i="2" s="1"/>
  <c r="AG7" i="2" s="1" a="1"/>
  <c r="AG7" i="2" s="1"/>
  <c r="BK34" i="2"/>
  <c r="BL34" i="2" s="1"/>
  <c r="BI39" i="2"/>
  <c r="G108" i="6"/>
  <c r="D5" i="7" s="1"/>
  <c r="A42" i="7" s="1"/>
  <c r="AE108" i="6"/>
  <c r="D29" i="7" s="1"/>
  <c r="BC108" i="6"/>
  <c r="D53" i="7" s="1"/>
  <c r="CA108" i="6"/>
  <c r="D77" i="7" s="1"/>
  <c r="CY108" i="6"/>
  <c r="D101" i="7" s="1"/>
  <c r="BL37" i="2"/>
  <c r="J108" i="6"/>
  <c r="D8" i="7" s="1"/>
  <c r="AH108" i="6"/>
  <c r="D32" i="7" s="1"/>
  <c r="BF108" i="6"/>
  <c r="D56" i="7" s="1"/>
  <c r="BH31" i="2"/>
  <c r="BL31" i="2" s="1"/>
  <c r="BJ33" i="2"/>
  <c r="L108" i="6"/>
  <c r="D10" i="7" s="1"/>
  <c r="BL42" i="2"/>
  <c r="Z23" i="2" s="1" a="1"/>
  <c r="Z23" i="2" s="1"/>
  <c r="N108" i="6"/>
  <c r="D12" i="7" s="1"/>
  <c r="BJ108" i="6"/>
  <c r="D60" i="7" s="1"/>
  <c r="AZ108" i="6"/>
  <c r="D50" i="7" s="1"/>
  <c r="CV108" i="6"/>
  <c r="D98" i="7" s="1"/>
  <c r="AP108" i="6"/>
  <c r="D40" i="7" s="1"/>
  <c r="CL108" i="6"/>
  <c r="D88" i="7" s="1"/>
  <c r="BI64" i="2"/>
  <c r="O108" i="6"/>
  <c r="D13" i="7" s="1"/>
  <c r="AM108" i="6"/>
  <c r="D37" i="7" s="1"/>
  <c r="BK108" i="6"/>
  <c r="D61" i="7" s="1"/>
  <c r="CI108" i="6"/>
  <c r="D85" i="7" s="1"/>
  <c r="U31" i="2" a="1"/>
  <c r="U31" i="2" s="1"/>
  <c r="BJ16" i="2"/>
  <c r="BI16" i="2"/>
  <c r="AL108" i="6"/>
  <c r="D36" i="7" s="1"/>
  <c r="CH108" i="6"/>
  <c r="D84" i="7" s="1"/>
  <c r="BX108" i="6"/>
  <c r="D74" i="7" s="1"/>
  <c r="R108" i="6"/>
  <c r="D16" i="7" s="1"/>
  <c r="BN108" i="6"/>
  <c r="D64" i="7" s="1"/>
  <c r="Q22" i="2" a="1"/>
  <c r="Q22" i="2" s="1"/>
  <c r="BL49" i="2"/>
  <c r="P108" i="6"/>
  <c r="D14" i="7" s="1"/>
  <c r="AN108" i="6"/>
  <c r="D38" i="7" s="1"/>
  <c r="BL108" i="6"/>
  <c r="D62" i="7" s="1"/>
  <c r="CJ108" i="6"/>
  <c r="D86" i="7" s="1"/>
  <c r="BK58" i="2"/>
  <c r="BL58" i="2" s="1"/>
  <c r="BK62" i="2"/>
  <c r="BL62" i="2" s="1"/>
  <c r="AI28" i="2" s="1" a="1"/>
  <c r="AI28" i="2" s="1"/>
  <c r="BL28" i="2"/>
  <c r="K108" i="6"/>
  <c r="D9" i="7" s="1"/>
  <c r="CE108" i="6"/>
  <c r="D81" i="7" s="1"/>
  <c r="BK43" i="2"/>
  <c r="BL43" i="2" s="1"/>
  <c r="BH47" i="2"/>
  <c r="V108" i="6"/>
  <c r="D20" i="7" s="1"/>
  <c r="BL33" i="2"/>
  <c r="AW108" i="6"/>
  <c r="D47" i="7" s="1"/>
  <c r="BU108" i="6"/>
  <c r="D71" i="7" s="1"/>
  <c r="CS108" i="6"/>
  <c r="D95" i="7" s="1"/>
  <c r="AC108" i="6"/>
  <c r="D27" i="7" s="1"/>
  <c r="BA108" i="6"/>
  <c r="D51" i="7" s="1"/>
  <c r="BY108" i="6"/>
  <c r="D75" i="7" s="1"/>
  <c r="CW108" i="6"/>
  <c r="D99" i="7" s="1"/>
  <c r="Y22" i="2" a="1"/>
  <c r="Y22" i="2" s="1"/>
  <c r="V24" i="2" a="1"/>
  <c r="V24" i="2" s="1"/>
  <c r="BK63" i="2"/>
  <c r="BL63" i="2" s="1"/>
  <c r="Z108" i="6"/>
  <c r="D24" i="7" s="1"/>
  <c r="AX108" i="6"/>
  <c r="D48" i="7" s="1"/>
  <c r="BV108" i="6"/>
  <c r="D72" i="7" s="1"/>
  <c r="CT108" i="6"/>
  <c r="D96" i="7" s="1"/>
  <c r="AA28" i="2" a="1"/>
  <c r="AA28" i="2" s="1"/>
  <c r="AO108" i="6"/>
  <c r="D39" i="7" s="1"/>
  <c r="CK108" i="6"/>
  <c r="D87" i="7" s="1"/>
  <c r="BH36" i="2"/>
  <c r="BL36" i="2" s="1"/>
  <c r="BJ57" i="2"/>
  <c r="M108" i="6"/>
  <c r="D11" i="7" s="1"/>
  <c r="AK108" i="6"/>
  <c r="D35" i="7" s="1"/>
  <c r="BI108" i="6"/>
  <c r="D59" i="7" s="1"/>
  <c r="CG108" i="6"/>
  <c r="D83" i="7" s="1"/>
  <c r="BK46" i="2"/>
  <c r="BL46" i="2" s="1"/>
  <c r="BH46" i="2"/>
  <c r="U108" i="6"/>
  <c r="D19" i="7" s="1"/>
  <c r="CO108" i="6"/>
  <c r="D91" i="7" s="1"/>
  <c r="BQ108" i="6"/>
  <c r="D67" i="7" s="1"/>
  <c r="BI33" i="2"/>
  <c r="AS108" i="6"/>
  <c r="D43" i="7" s="1"/>
  <c r="BK47" i="2"/>
  <c r="BL47" i="2" s="1"/>
  <c r="BI14" i="2"/>
  <c r="BJ31" i="2"/>
  <c r="BI31" i="2"/>
  <c r="BJ38" i="2"/>
  <c r="BJ62" i="2"/>
  <c r="BI62" i="2"/>
  <c r="X108" i="6"/>
  <c r="D22" i="7" s="1"/>
  <c r="AV108" i="6"/>
  <c r="D46" i="7" s="1"/>
  <c r="BT108" i="6"/>
  <c r="D70" i="7" s="1"/>
  <c r="CR108" i="6"/>
  <c r="D94" i="7" s="1"/>
  <c r="BJ59" i="2"/>
  <c r="BI59" i="2"/>
  <c r="AA108" i="6"/>
  <c r="D25" i="7" s="1"/>
  <c r="AY108" i="6"/>
  <c r="D49" i="7" s="1"/>
  <c r="BW108" i="6"/>
  <c r="D73" i="7" s="1"/>
  <c r="CU108" i="6"/>
  <c r="D97" i="7" s="1"/>
  <c r="BI63" i="2"/>
  <c r="BK48" i="2"/>
  <c r="BL48" i="2" s="1"/>
  <c r="BK64" i="2"/>
  <c r="BL64" i="2" s="1"/>
  <c r="BJ29" i="2"/>
  <c r="BI29" i="2"/>
  <c r="I108" i="6"/>
  <c r="D7" i="7" s="1"/>
  <c r="AG108" i="6"/>
  <c r="D31" i="7" s="1"/>
  <c r="BE108" i="6"/>
  <c r="D55" i="7" s="1"/>
  <c r="CC108" i="6"/>
  <c r="D79" i="7" s="1"/>
  <c r="DA108" i="6"/>
  <c r="D103" i="7" s="1"/>
  <c r="W108" i="6"/>
  <c r="D21" i="7" s="1"/>
  <c r="AU108" i="6"/>
  <c r="D45" i="7" s="1"/>
  <c r="A45" i="7" s="1"/>
  <c r="BS108" i="6"/>
  <c r="D69" i="7" s="1"/>
  <c r="CQ108" i="6"/>
  <c r="D93" i="7" s="1"/>
  <c r="BH14" i="2"/>
  <c r="BH44" i="2"/>
  <c r="BL44" i="2" s="1"/>
  <c r="BI57" i="2"/>
  <c r="BI43" i="2"/>
  <c r="BI17" i="2"/>
  <c r="AH17" i="2" l="1" a="1"/>
  <c r="AH17" i="2" s="1"/>
  <c r="AG14" i="2" a="1"/>
  <c r="AG14" i="2" s="1"/>
  <c r="AM16" i="2" a="1"/>
  <c r="AM16" i="2" s="1"/>
  <c r="AM15" i="2" a="1"/>
  <c r="AM15" i="2" s="1"/>
  <c r="AH16" i="2" a="1"/>
  <c r="AH16" i="2" s="1"/>
  <c r="AH15" i="2" a="1"/>
  <c r="AH15" i="2" s="1"/>
  <c r="AN17" i="2" a="1"/>
  <c r="AN17" i="2" s="1"/>
  <c r="AM14" i="2" a="1"/>
  <c r="AM14" i="2" s="1"/>
  <c r="AG16" i="2" a="1"/>
  <c r="AG16" i="2" s="1"/>
  <c r="AG15" i="2" a="1"/>
  <c r="AG15" i="2" s="1"/>
  <c r="AD14" i="2" a="1"/>
  <c r="AD14" i="2" s="1"/>
  <c r="AD17" i="2" a="1"/>
  <c r="AD17" i="2" s="1"/>
  <c r="AO16" i="2" a="1"/>
  <c r="AO16" i="2" s="1"/>
  <c r="AE15" i="2" a="1"/>
  <c r="AE15" i="2" s="1"/>
  <c r="AK16" i="2" a="1"/>
  <c r="AK16" i="2" s="1"/>
  <c r="AM17" i="2" a="1"/>
  <c r="AM17" i="2" s="1"/>
  <c r="AJ16" i="2" a="1"/>
  <c r="AJ16" i="2" s="1"/>
  <c r="AK17" i="2" a="1"/>
  <c r="AK17" i="2" s="1"/>
  <c r="AF16" i="2" a="1"/>
  <c r="AF16" i="2" s="1"/>
  <c r="AL15" i="2" a="1"/>
  <c r="AL15" i="2" s="1"/>
  <c r="AJ14" i="2" a="1"/>
  <c r="AJ14" i="2" s="1"/>
  <c r="AJ17" i="2" a="1"/>
  <c r="AJ17" i="2" s="1"/>
  <c r="AO15" i="2" a="1"/>
  <c r="AO15" i="2" s="1"/>
  <c r="AN15" i="2" a="1"/>
  <c r="AN15" i="2" s="1"/>
  <c r="AK15" i="2" a="1"/>
  <c r="AK15" i="2" s="1"/>
  <c r="AN16" i="2" a="1"/>
  <c r="AN16" i="2" s="1"/>
  <c r="AO17" i="2" a="1"/>
  <c r="AO17" i="2" s="1"/>
  <c r="AJ15" i="2" a="1"/>
  <c r="AJ15" i="2" s="1"/>
  <c r="AO14" i="2" a="1"/>
  <c r="AO14" i="2" s="1"/>
  <c r="AN14" i="2" a="1"/>
  <c r="AN14" i="2" s="1"/>
  <c r="AL17" i="2" a="1"/>
  <c r="AL17" i="2" s="1"/>
  <c r="AI15" i="2" a="1"/>
  <c r="AI15" i="2" s="1"/>
  <c r="AL14" i="2" a="1"/>
  <c r="AL14" i="2" s="1"/>
  <c r="AI14" i="2" a="1"/>
  <c r="AI14" i="2" s="1"/>
  <c r="AD15" i="2" a="1"/>
  <c r="AD15" i="2" s="1"/>
  <c r="AH14" i="2" a="1"/>
  <c r="AH14" i="2" s="1"/>
  <c r="AE16" i="2" a="1"/>
  <c r="AE16" i="2" s="1"/>
  <c r="AG17" i="2" a="1"/>
  <c r="AG17" i="2" s="1"/>
  <c r="AI16" i="2" a="1"/>
  <c r="AI16" i="2" s="1"/>
  <c r="AF17" i="2" a="1"/>
  <c r="AF17" i="2" s="1"/>
  <c r="AD16" i="2" a="1"/>
  <c r="AD16" i="2" s="1"/>
  <c r="AE14" i="2" a="1"/>
  <c r="AE14" i="2" s="1"/>
  <c r="AL16" i="2" a="1"/>
  <c r="AL16" i="2" s="1"/>
  <c r="AI17" i="2" a="1"/>
  <c r="AI17" i="2" s="1"/>
  <c r="AE17" i="2" a="1"/>
  <c r="AE17" i="2" s="1"/>
  <c r="AF15" i="2" a="1"/>
  <c r="AF15" i="2" s="1"/>
  <c r="AF14" i="2" a="1"/>
  <c r="AF14" i="2" s="1"/>
  <c r="AK14" i="2" a="1"/>
  <c r="AK14" i="2" s="1"/>
  <c r="I24" i="2" a="1"/>
  <c r="I24" i="2" s="1"/>
  <c r="H22" i="2" a="1"/>
  <c r="H22" i="2" s="1"/>
  <c r="B23" i="2" a="1"/>
  <c r="B23" i="2" s="1"/>
  <c r="M21" i="2" a="1"/>
  <c r="M21" i="2" s="1"/>
  <c r="I23" i="2" a="1"/>
  <c r="I23" i="2" s="1"/>
  <c r="H21" i="2" a="1"/>
  <c r="H21" i="2" s="1"/>
  <c r="H23" i="2" a="1"/>
  <c r="H23" i="2" s="1"/>
  <c r="C24" i="2" a="1"/>
  <c r="C24" i="2" s="1"/>
  <c r="B22" i="2" a="1"/>
  <c r="B22" i="2" s="1"/>
  <c r="G21" i="2" a="1"/>
  <c r="G21" i="2" s="1"/>
  <c r="K24" i="2" a="1"/>
  <c r="K24" i="2" s="1"/>
  <c r="F22" i="2" a="1"/>
  <c r="F22" i="2" s="1"/>
  <c r="C21" i="2" a="1"/>
  <c r="C21" i="2" s="1"/>
  <c r="G24" i="2" a="1"/>
  <c r="G24" i="2" s="1"/>
  <c r="C22" i="2" a="1"/>
  <c r="C22" i="2" s="1"/>
  <c r="F24" i="2" a="1"/>
  <c r="F24" i="2" s="1"/>
  <c r="D24" i="2" a="1"/>
  <c r="D24" i="2" s="1"/>
  <c r="M22" i="2" a="1"/>
  <c r="M22" i="2" s="1"/>
  <c r="J21" i="2" a="1"/>
  <c r="J21" i="2" s="1"/>
  <c r="B24" i="2" a="1"/>
  <c r="B24" i="2" s="1"/>
  <c r="L22" i="2" a="1"/>
  <c r="L22" i="2" s="1"/>
  <c r="D22" i="2" a="1"/>
  <c r="D22" i="2" s="1"/>
  <c r="E21" i="2" a="1"/>
  <c r="E21" i="2" s="1"/>
  <c r="B21" i="2" a="1"/>
  <c r="B21" i="2" s="1"/>
  <c r="D21" i="2" a="1"/>
  <c r="D21" i="2" s="1"/>
  <c r="L24" i="2" a="1"/>
  <c r="L24" i="2" s="1"/>
  <c r="L23" i="2" a="1"/>
  <c r="L23" i="2" s="1"/>
  <c r="K22" i="2" a="1"/>
  <c r="K22" i="2" s="1"/>
  <c r="J23" i="2" a="1"/>
  <c r="J23" i="2" s="1"/>
  <c r="J22" i="2" a="1"/>
  <c r="J22" i="2" s="1"/>
  <c r="L21" i="2" a="1"/>
  <c r="L21" i="2" s="1"/>
  <c r="J24" i="2" a="1"/>
  <c r="J24" i="2" s="1"/>
  <c r="K23" i="2" a="1"/>
  <c r="K23" i="2" s="1"/>
  <c r="H24" i="2" a="1"/>
  <c r="H24" i="2" s="1"/>
  <c r="I22" i="2" a="1"/>
  <c r="I22" i="2" s="1"/>
  <c r="K21" i="2" a="1"/>
  <c r="K21" i="2" s="1"/>
  <c r="E23" i="2" a="1"/>
  <c r="E23" i="2" s="1"/>
  <c r="C23" i="2" a="1"/>
  <c r="C23" i="2" s="1"/>
  <c r="I21" i="2" a="1"/>
  <c r="I21" i="2" s="1"/>
  <c r="M23" i="2" a="1"/>
  <c r="M23" i="2" s="1"/>
  <c r="G22" i="2" a="1"/>
  <c r="G22" i="2" s="1"/>
  <c r="E22" i="2" a="1"/>
  <c r="E22" i="2" s="1"/>
  <c r="F21" i="2" a="1"/>
  <c r="F21" i="2" s="1"/>
  <c r="F23" i="2" a="1"/>
  <c r="F23" i="2" s="1"/>
  <c r="E24" i="2" a="1"/>
  <c r="E24" i="2" s="1"/>
  <c r="D23" i="2" a="1"/>
  <c r="D23" i="2" s="1"/>
  <c r="M24" i="2" a="1"/>
  <c r="M24" i="2" s="1"/>
  <c r="G23" i="2" a="1"/>
  <c r="G23" i="2" s="1"/>
  <c r="Q31" i="2" a="1"/>
  <c r="Q31" i="2" s="1"/>
  <c r="X30" i="2" a="1"/>
  <c r="X30" i="2" s="1"/>
  <c r="Q29" i="2" a="1"/>
  <c r="Q29" i="2" s="1"/>
  <c r="P31" i="2" a="1"/>
  <c r="P31" i="2" s="1"/>
  <c r="Z29" i="2" a="1"/>
  <c r="Z29" i="2" s="1"/>
  <c r="W29" i="2" a="1"/>
  <c r="W29" i="2" s="1"/>
  <c r="W31" i="2" a="1"/>
  <c r="W31" i="2" s="1"/>
  <c r="V30" i="2" a="1"/>
  <c r="V30" i="2" s="1"/>
  <c r="U30" i="2" a="1"/>
  <c r="U30" i="2" s="1"/>
  <c r="U28" i="2" a="1"/>
  <c r="U28" i="2" s="1"/>
  <c r="AA29" i="2" a="1"/>
  <c r="AA29" i="2" s="1"/>
  <c r="V28" i="2" a="1"/>
  <c r="V28" i="2" s="1"/>
  <c r="AL28" i="2" a="1"/>
  <c r="AL28" i="2" s="1"/>
  <c r="R21" i="2" a="1"/>
  <c r="R21" i="2" s="1"/>
  <c r="A69" i="7"/>
  <c r="A39" i="7"/>
  <c r="AA14" i="2" a="1"/>
  <c r="AA14" i="2" s="1"/>
  <c r="Y17" i="2" a="1"/>
  <c r="Y17" i="2" s="1"/>
  <c r="Z14" i="2" a="1"/>
  <c r="Z14" i="2" s="1"/>
  <c r="X17" i="2" a="1"/>
  <c r="X17" i="2" s="1"/>
  <c r="W15" i="2" a="1"/>
  <c r="W15" i="2" s="1"/>
  <c r="S28" i="2" a="1"/>
  <c r="S28" i="2" s="1"/>
  <c r="Y31" i="2" a="1"/>
  <c r="Y31" i="2" s="1"/>
  <c r="A53" i="7"/>
  <c r="P23" i="2" a="1"/>
  <c r="P23" i="2" s="1"/>
  <c r="A76" i="7"/>
  <c r="AG9" i="2" a="1"/>
  <c r="AG9" i="2" s="1"/>
  <c r="A89" i="7"/>
  <c r="T14" i="2" a="1"/>
  <c r="T14" i="2" s="1"/>
  <c r="S10" i="2" a="1"/>
  <c r="S10" i="2" s="1"/>
  <c r="AA10" i="2" a="1"/>
  <c r="AA10" i="2" s="1"/>
  <c r="AL29" i="2" a="1"/>
  <c r="AL29" i="2" s="1"/>
  <c r="AI30" i="2" a="1"/>
  <c r="AI30" i="2" s="1"/>
  <c r="A31" i="7"/>
  <c r="X31" i="2" a="1"/>
  <c r="X31" i="2" s="1"/>
  <c r="AE31" i="2" a="1"/>
  <c r="AE31" i="2" s="1"/>
  <c r="AF28" i="2" a="1"/>
  <c r="AF28" i="2" s="1"/>
  <c r="A67" i="7"/>
  <c r="X23" i="2" a="1"/>
  <c r="X23" i="2" s="1"/>
  <c r="A14" i="7"/>
  <c r="Q28" i="2" a="1"/>
  <c r="Q28" i="2" s="1"/>
  <c r="A98" i="7"/>
  <c r="T24" i="2" a="1"/>
  <c r="T24" i="2" s="1"/>
  <c r="A33" i="7"/>
  <c r="Y7" i="2" a="1"/>
  <c r="Y7" i="2" s="1"/>
  <c r="AE10" i="2" a="1"/>
  <c r="AE10" i="2" s="1"/>
  <c r="AN7" i="2" a="1"/>
  <c r="AN7" i="2" s="1"/>
  <c r="Q16" i="2" a="1"/>
  <c r="Q16" i="2" s="1"/>
  <c r="S16" i="2" a="1"/>
  <c r="S16" i="2" s="1"/>
  <c r="U7" i="2" a="1"/>
  <c r="U7" i="2" s="1"/>
  <c r="AO30" i="2" a="1"/>
  <c r="AO30" i="2" s="1"/>
  <c r="AG30" i="2" a="1"/>
  <c r="AG30" i="2" s="1"/>
  <c r="A13" i="7"/>
  <c r="A55" i="7"/>
  <c r="AD29" i="2" a="1"/>
  <c r="AD29" i="2" s="1"/>
  <c r="A38" i="7"/>
  <c r="A50" i="7"/>
  <c r="Z21" i="2" a="1"/>
  <c r="Z21" i="2" s="1"/>
  <c r="A28" i="7"/>
  <c r="AD8" i="2" a="1"/>
  <c r="AD8" i="2" s="1"/>
  <c r="AM8" i="2" a="1"/>
  <c r="AM8" i="2" s="1"/>
  <c r="AI31" i="2" a="1"/>
  <c r="AI31" i="2" s="1"/>
  <c r="AG31" i="2" a="1"/>
  <c r="AG31" i="2" s="1"/>
  <c r="A19" i="7"/>
  <c r="A99" i="7"/>
  <c r="T31" i="2" a="1"/>
  <c r="T31" i="2" s="1"/>
  <c r="P30" i="2" a="1"/>
  <c r="P30" i="2" s="1"/>
  <c r="A60" i="7"/>
  <c r="R23" i="2" a="1"/>
  <c r="R23" i="2" s="1"/>
  <c r="A26" i="7"/>
  <c r="P8" i="2" a="1"/>
  <c r="P8" i="2" s="1"/>
  <c r="P9" i="2" a="1"/>
  <c r="P9" i="2" s="1"/>
  <c r="S7" i="2" a="1"/>
  <c r="S7" i="2" s="1"/>
  <c r="AO7" i="2" a="1"/>
  <c r="AO7" i="2" s="1"/>
  <c r="AL9" i="2" a="1"/>
  <c r="AL9" i="2" s="1"/>
  <c r="P15" i="2" a="1"/>
  <c r="P15" i="2" s="1"/>
  <c r="Z17" i="2" a="1"/>
  <c r="Z17" i="2" s="1"/>
  <c r="X9" i="2" a="1"/>
  <c r="X9" i="2" s="1"/>
  <c r="V8" i="2" a="1"/>
  <c r="V8" i="2" s="1"/>
  <c r="AL30" i="2" a="1"/>
  <c r="AL30" i="2" s="1"/>
  <c r="AM29" i="2" a="1"/>
  <c r="AM29" i="2" s="1"/>
  <c r="A75" i="7"/>
  <c r="T28" i="2" a="1"/>
  <c r="T28" i="2" s="1"/>
  <c r="Q30" i="2" a="1"/>
  <c r="Q30" i="2" s="1"/>
  <c r="A12" i="7"/>
  <c r="T23" i="2" a="1"/>
  <c r="T23" i="2" s="1"/>
  <c r="T29" i="2" a="1"/>
  <c r="T29" i="2" s="1"/>
  <c r="A34" i="7"/>
  <c r="AJ10" i="2" a="1"/>
  <c r="AJ10" i="2" s="1"/>
  <c r="AD7" i="2" a="1"/>
  <c r="AD7" i="2" s="1"/>
  <c r="Q17" i="2" a="1"/>
  <c r="Q17" i="2" s="1"/>
  <c r="T15" i="2" a="1"/>
  <c r="T15" i="2" s="1"/>
  <c r="P10" i="2" a="1"/>
  <c r="P10" i="2" s="1"/>
  <c r="W10" i="2" a="1"/>
  <c r="W10" i="2" s="1"/>
  <c r="AD31" i="2" a="1"/>
  <c r="AD31" i="2" s="1"/>
  <c r="AF29" i="2" a="1"/>
  <c r="AF29" i="2" s="1"/>
  <c r="A29" i="7"/>
  <c r="A61" i="7"/>
  <c r="A72" i="7"/>
  <c r="W30" i="2" a="1"/>
  <c r="W30" i="2" s="1"/>
  <c r="R30" i="2" a="1"/>
  <c r="R30" i="2" s="1"/>
  <c r="AO28" i="2" a="1"/>
  <c r="AO28" i="2" s="1"/>
  <c r="A86" i="7"/>
  <c r="AI7" i="2" a="1"/>
  <c r="AI7" i="2" s="1"/>
  <c r="A27" i="7"/>
  <c r="AA24" i="2" a="1"/>
  <c r="AA24" i="2" s="1"/>
  <c r="A90" i="7"/>
  <c r="AN10" i="2" a="1"/>
  <c r="AN10" i="2" s="1"/>
  <c r="A49" i="7"/>
  <c r="A74" i="7"/>
  <c r="AF10" i="2" a="1"/>
  <c r="AF10" i="2" s="1"/>
  <c r="A84" i="7"/>
  <c r="AN9" i="2" a="1"/>
  <c r="AN9" i="2" s="1"/>
  <c r="S8" i="2" a="1"/>
  <c r="S8" i="2" s="1"/>
  <c r="AL31" i="2" a="1"/>
  <c r="AL31" i="2" s="1"/>
  <c r="AO31" i="2" a="1"/>
  <c r="AO31" i="2" s="1"/>
  <c r="A52" i="7"/>
  <c r="A103" i="7"/>
  <c r="A88" i="7"/>
  <c r="AL8" i="2" a="1"/>
  <c r="AL8" i="2" s="1"/>
  <c r="A51" i="7"/>
  <c r="A59" i="7"/>
  <c r="S14" i="2" a="1"/>
  <c r="S14" i="2" s="1"/>
  <c r="A100" i="7"/>
  <c r="A66" i="7"/>
  <c r="AN8" i="2" a="1"/>
  <c r="AN8" i="2" s="1"/>
  <c r="AK10" i="2" a="1"/>
  <c r="AK10" i="2" s="1"/>
  <c r="Q15" i="2" a="1"/>
  <c r="Q15" i="2" s="1"/>
  <c r="AG10" i="2" a="1"/>
  <c r="AG10" i="2" s="1"/>
  <c r="A63" i="7"/>
  <c r="V10" i="2" a="1"/>
  <c r="V10" i="2" s="1"/>
  <c r="AK28" i="2" a="1"/>
  <c r="AK28" i="2" s="1"/>
  <c r="AI29" i="2" a="1"/>
  <c r="AI29" i="2" s="1"/>
  <c r="A5" i="7"/>
  <c r="A48" i="7"/>
  <c r="A80" i="7"/>
  <c r="AK30" i="2" a="1"/>
  <c r="AK30" i="2" s="1"/>
  <c r="V31" i="2" a="1"/>
  <c r="V31" i="2" s="1"/>
  <c r="AA31" i="2" a="1"/>
  <c r="AA31" i="2" s="1"/>
  <c r="A92" i="7"/>
  <c r="A64" i="7"/>
  <c r="AK9" i="2" a="1"/>
  <c r="AK9" i="2" s="1"/>
  <c r="A71" i="7"/>
  <c r="A47" i="7"/>
  <c r="AD9" i="2" a="1"/>
  <c r="AD9" i="2" s="1"/>
  <c r="T17" i="2" a="1"/>
  <c r="T17" i="2" s="1"/>
  <c r="AK31" i="2" a="1"/>
  <c r="AK31" i="2" s="1"/>
  <c r="A8" i="7"/>
  <c r="A82" i="7"/>
  <c r="AE9" i="2" a="1"/>
  <c r="AE9" i="2" s="1"/>
  <c r="U9" i="2" a="1"/>
  <c r="U9" i="2" s="1"/>
  <c r="W14" i="2" a="1"/>
  <c r="W14" i="2" s="1"/>
  <c r="A65" i="7"/>
  <c r="X10" i="2" a="1"/>
  <c r="X10" i="2" s="1"/>
  <c r="AN29" i="2" a="1"/>
  <c r="AN29" i="2" s="1"/>
  <c r="AD28" i="2" a="1"/>
  <c r="AD28" i="2" s="1"/>
  <c r="I10" i="2" a="1"/>
  <c r="I10" i="2" s="1"/>
  <c r="H8" i="2" a="1"/>
  <c r="H8" i="2" s="1"/>
  <c r="D10" i="2" a="1"/>
  <c r="D10" i="2" s="1"/>
  <c r="C8" i="2" a="1"/>
  <c r="C8" i="2" s="1"/>
  <c r="I9" i="2" a="1"/>
  <c r="I9" i="2" s="1"/>
  <c r="H7" i="2" a="1"/>
  <c r="H7" i="2" s="1"/>
  <c r="J10" i="2" a="1"/>
  <c r="J10" i="2" s="1"/>
  <c r="J9" i="2" a="1"/>
  <c r="J9" i="2" s="1"/>
  <c r="K8" i="2" a="1"/>
  <c r="K8" i="2" s="1"/>
  <c r="L7" i="2" a="1"/>
  <c r="L7" i="2" s="1"/>
  <c r="F9" i="2" a="1"/>
  <c r="F9" i="2" s="1"/>
  <c r="I7" i="2" a="1"/>
  <c r="I7" i="2" s="1"/>
  <c r="E9" i="2" a="1"/>
  <c r="E9" i="2" s="1"/>
  <c r="G7" i="2" a="1"/>
  <c r="G7" i="2" s="1"/>
  <c r="C9" i="2" a="1"/>
  <c r="C9" i="2" s="1"/>
  <c r="E7" i="2" a="1"/>
  <c r="E7" i="2" s="1"/>
  <c r="B9" i="2" a="1"/>
  <c r="B9" i="2" s="1"/>
  <c r="D8" i="2" a="1"/>
  <c r="D8" i="2" s="1"/>
  <c r="M9" i="2" a="1"/>
  <c r="M9" i="2" s="1"/>
  <c r="E8" i="2" a="1"/>
  <c r="E8" i="2" s="1"/>
  <c r="M7" i="2" a="1"/>
  <c r="M7" i="2" s="1"/>
  <c r="F10" i="2" a="1"/>
  <c r="F10" i="2" s="1"/>
  <c r="B8" i="2" a="1"/>
  <c r="B8" i="2" s="1"/>
  <c r="E10" i="2" a="1"/>
  <c r="E10" i="2" s="1"/>
  <c r="L9" i="2" a="1"/>
  <c r="L9" i="2" s="1"/>
  <c r="C10" i="2" a="1"/>
  <c r="C10" i="2" s="1"/>
  <c r="K7" i="2" a="1"/>
  <c r="K7" i="2" s="1"/>
  <c r="K9" i="2" a="1"/>
  <c r="K9" i="2" s="1"/>
  <c r="B10" i="2" a="1"/>
  <c r="B10" i="2" s="1"/>
  <c r="J7" i="2" a="1"/>
  <c r="J7" i="2" s="1"/>
  <c r="M8" i="2" a="1"/>
  <c r="M8" i="2" s="1"/>
  <c r="D9" i="2" a="1"/>
  <c r="D9" i="2" s="1"/>
  <c r="C7" i="2" a="1"/>
  <c r="C7" i="2" s="1"/>
  <c r="L8" i="2" a="1"/>
  <c r="L8" i="2" s="1"/>
  <c r="M10" i="2" a="1"/>
  <c r="M10" i="2" s="1"/>
  <c r="B7" i="2" a="1"/>
  <c r="B7" i="2" s="1"/>
  <c r="H10" i="2" a="1"/>
  <c r="H10" i="2" s="1"/>
  <c r="G8" i="2" a="1"/>
  <c r="G8" i="2" s="1"/>
  <c r="G10" i="2" a="1"/>
  <c r="G10" i="2" s="1"/>
  <c r="H9" i="2" a="1"/>
  <c r="H9" i="2" s="1"/>
  <c r="J8" i="2" a="1"/>
  <c r="J8" i="2" s="1"/>
  <c r="I8" i="2" a="1"/>
  <c r="I8" i="2" s="1"/>
  <c r="F7" i="2" a="1"/>
  <c r="F7" i="2" s="1"/>
  <c r="D7" i="2" a="1"/>
  <c r="D7" i="2" s="1"/>
  <c r="F8" i="2" a="1"/>
  <c r="F8" i="2" s="1"/>
  <c r="L10" i="2" a="1"/>
  <c r="L10" i="2" s="1"/>
  <c r="K10" i="2" a="1"/>
  <c r="K10" i="2" s="1"/>
  <c r="G9" i="2" a="1"/>
  <c r="G9" i="2" s="1"/>
  <c r="AH31" i="2" a="1"/>
  <c r="AH31" i="2" s="1"/>
  <c r="W28" i="2" a="1"/>
  <c r="W28" i="2" s="1"/>
  <c r="A41" i="7"/>
  <c r="A24" i="7"/>
  <c r="T30" i="2" a="1"/>
  <c r="T30" i="2" s="1"/>
  <c r="A43" i="7"/>
  <c r="A91" i="7"/>
  <c r="X29" i="2" a="1"/>
  <c r="X29" i="2" s="1"/>
  <c r="X21" i="2" a="1"/>
  <c r="X21" i="2" s="1"/>
  <c r="W22" i="2" a="1"/>
  <c r="W22" i="2" s="1"/>
  <c r="S24" i="2" a="1"/>
  <c r="S24" i="2" s="1"/>
  <c r="U24" i="2" a="1"/>
  <c r="U24" i="2" s="1"/>
  <c r="S23" i="2" a="1"/>
  <c r="S23" i="2" s="1"/>
  <c r="W21" i="2" a="1"/>
  <c r="W21" i="2" s="1"/>
  <c r="U22" i="2" a="1"/>
  <c r="U22" i="2" s="1"/>
  <c r="R24" i="2" a="1"/>
  <c r="R24" i="2" s="1"/>
  <c r="P24" i="2" a="1"/>
  <c r="P24" i="2" s="1"/>
  <c r="T22" i="2" a="1"/>
  <c r="T22" i="2" s="1"/>
  <c r="Q21" i="2" a="1"/>
  <c r="Q21" i="2" s="1"/>
  <c r="P21" i="2" a="1"/>
  <c r="P21" i="2" s="1"/>
  <c r="S21" i="2" a="1"/>
  <c r="S21" i="2" s="1"/>
  <c r="S22" i="2" a="1"/>
  <c r="S22" i="2" s="1"/>
  <c r="AA22" i="2" a="1"/>
  <c r="AA22" i="2" s="1"/>
  <c r="R22" i="2" a="1"/>
  <c r="R22" i="2" s="1"/>
  <c r="AA23" i="2" a="1"/>
  <c r="AA23" i="2" s="1"/>
  <c r="Z24" i="2" a="1"/>
  <c r="Z24" i="2" s="1"/>
  <c r="A97" i="7"/>
  <c r="A44" i="7"/>
  <c r="A95" i="7"/>
  <c r="T21" i="2" a="1"/>
  <c r="T21" i="2" s="1"/>
  <c r="AG8" i="2" a="1"/>
  <c r="AG8" i="2" s="1"/>
  <c r="U14" i="2" a="1"/>
  <c r="U14" i="2" s="1"/>
  <c r="Y16" i="2" a="1"/>
  <c r="Y16" i="2" s="1"/>
  <c r="AJ31" i="2" a="1"/>
  <c r="AJ31" i="2" s="1"/>
  <c r="AE8" i="2" a="1"/>
  <c r="AE8" i="2" s="1"/>
  <c r="AJ30" i="2" a="1"/>
  <c r="AJ30" i="2" s="1"/>
  <c r="A6" i="7"/>
  <c r="U10" i="2" a="1"/>
  <c r="U10" i="2" s="1"/>
  <c r="U21" i="2" a="1"/>
  <c r="U21" i="2" s="1"/>
  <c r="AE7" i="2" a="1"/>
  <c r="AE7" i="2" s="1"/>
  <c r="A32" i="7"/>
  <c r="A70" i="7"/>
  <c r="Y29" i="2" a="1"/>
  <c r="Y29" i="2" s="1"/>
  <c r="V23" i="2" a="1"/>
  <c r="V23" i="2" s="1"/>
  <c r="A104" i="7"/>
  <c r="AM9" i="2" a="1"/>
  <c r="AM9" i="2" s="1"/>
  <c r="A68" i="7"/>
  <c r="AF7" i="2" a="1"/>
  <c r="AF7" i="2" s="1"/>
  <c r="AA8" i="2" a="1"/>
  <c r="AA8" i="2" s="1"/>
  <c r="R15" i="2" a="1"/>
  <c r="R15" i="2" s="1"/>
  <c r="AF8" i="2" a="1"/>
  <c r="AF8" i="2" s="1"/>
  <c r="A23" i="7"/>
  <c r="U8" i="2" a="1"/>
  <c r="U8" i="2" s="1"/>
  <c r="AF30" i="2" a="1"/>
  <c r="AF30" i="2" s="1"/>
  <c r="AE28" i="2" a="1"/>
  <c r="AE28" i="2" s="1"/>
  <c r="A18" i="7"/>
  <c r="A85" i="7"/>
  <c r="A96" i="7"/>
  <c r="AD30" i="2" a="1"/>
  <c r="AD30" i="2" s="1"/>
  <c r="AM28" i="2" a="1"/>
  <c r="AM28" i="2" s="1"/>
  <c r="Z28" i="2" a="1"/>
  <c r="Z28" i="2" s="1"/>
  <c r="AN30" i="2" a="1"/>
  <c r="AN30" i="2" s="1"/>
  <c r="AN31" i="2" a="1"/>
  <c r="AN31" i="2" s="1"/>
  <c r="AE29" i="2" a="1"/>
  <c r="AE29" i="2" s="1"/>
  <c r="AK24" i="2" a="1"/>
  <c r="AK24" i="2" s="1"/>
  <c r="AJ22" i="2" a="1"/>
  <c r="AJ22" i="2" s="1"/>
  <c r="AD23" i="2" a="1"/>
  <c r="AD23" i="2" s="1"/>
  <c r="AO21" i="2" a="1"/>
  <c r="AO21" i="2" s="1"/>
  <c r="AK23" i="2" a="1"/>
  <c r="AK23" i="2" s="1"/>
  <c r="AJ21" i="2" a="1"/>
  <c r="AJ21" i="2" s="1"/>
  <c r="AJ23" i="2" a="1"/>
  <c r="AJ23" i="2" s="1"/>
  <c r="AE24" i="2" a="1"/>
  <c r="AE24" i="2" s="1"/>
  <c r="AD22" i="2" a="1"/>
  <c r="AD22" i="2" s="1"/>
  <c r="AI21" i="2" a="1"/>
  <c r="AI21" i="2" s="1"/>
  <c r="AD24" i="2" a="1"/>
  <c r="AD24" i="2" s="1"/>
  <c r="AL21" i="2" a="1"/>
  <c r="AL21" i="2" s="1"/>
  <c r="AN22" i="2" a="1"/>
  <c r="AN22" i="2" s="1"/>
  <c r="AO24" i="2" a="1"/>
  <c r="AO24" i="2" s="1"/>
  <c r="AM23" i="2" a="1"/>
  <c r="AM23" i="2" s="1"/>
  <c r="AK22" i="2" a="1"/>
  <c r="AK22" i="2" s="1"/>
  <c r="AG21" i="2" a="1"/>
  <c r="AG21" i="2" s="1"/>
  <c r="AN24" i="2" a="1"/>
  <c r="AN24" i="2" s="1"/>
  <c r="AL23" i="2" a="1"/>
  <c r="AL23" i="2" s="1"/>
  <c r="AI22" i="2" a="1"/>
  <c r="AI22" i="2" s="1"/>
  <c r="AF21" i="2" a="1"/>
  <c r="AF21" i="2" s="1"/>
  <c r="AL24" i="2" a="1"/>
  <c r="AL24" i="2" s="1"/>
  <c r="AG22" i="2" a="1"/>
  <c r="AG22" i="2" s="1"/>
  <c r="AD21" i="2" a="1"/>
  <c r="AD21" i="2" s="1"/>
  <c r="AH23" i="2" a="1"/>
  <c r="AH23" i="2" s="1"/>
  <c r="AJ24" i="2" a="1"/>
  <c r="AJ24" i="2" s="1"/>
  <c r="AF22" i="2" a="1"/>
  <c r="AF22" i="2" s="1"/>
  <c r="AE21" i="2" a="1"/>
  <c r="AE21" i="2" s="1"/>
  <c r="AO23" i="2" a="1"/>
  <c r="AO23" i="2" s="1"/>
  <c r="AM22" i="2" a="1"/>
  <c r="AM22" i="2" s="1"/>
  <c r="AH24" i="2" a="1"/>
  <c r="AH24" i="2" s="1"/>
  <c r="AG23" i="2" a="1"/>
  <c r="AG23" i="2" s="1"/>
  <c r="AN21" i="2" a="1"/>
  <c r="AN21" i="2" s="1"/>
  <c r="AI24" i="2" a="1"/>
  <c r="AI24" i="2" s="1"/>
  <c r="AL22" i="2" a="1"/>
  <c r="AL22" i="2" s="1"/>
  <c r="AI23" i="2" a="1"/>
  <c r="AI23" i="2" s="1"/>
  <c r="AM21" i="2" a="1"/>
  <c r="AM21" i="2" s="1"/>
  <c r="AG24" i="2" a="1"/>
  <c r="AG24" i="2" s="1"/>
  <c r="AF23" i="2" a="1"/>
  <c r="AF23" i="2" s="1"/>
  <c r="AH22" i="2" a="1"/>
  <c r="AH22" i="2" s="1"/>
  <c r="AE22" i="2" a="1"/>
  <c r="AE22" i="2" s="1"/>
  <c r="AN23" i="2" a="1"/>
  <c r="AN23" i="2" s="1"/>
  <c r="AM24" i="2" a="1"/>
  <c r="AM24" i="2" s="1"/>
  <c r="AE23" i="2" a="1"/>
  <c r="AE23" i="2" s="1"/>
  <c r="AF24" i="2" a="1"/>
  <c r="AF24" i="2" s="1"/>
  <c r="AH21" i="2" a="1"/>
  <c r="AH21" i="2" s="1"/>
  <c r="AO22" i="2" a="1"/>
  <c r="AO22" i="2" s="1"/>
  <c r="AK21" i="2" a="1"/>
  <c r="AK21" i="2" s="1"/>
  <c r="S29" i="2" a="1"/>
  <c r="S29" i="2" s="1"/>
  <c r="U23" i="2" a="1"/>
  <c r="U23" i="2" s="1"/>
  <c r="AO9" i="2" a="1"/>
  <c r="AO9" i="2" s="1"/>
  <c r="AG28" i="2" a="1"/>
  <c r="AG28" i="2" s="1"/>
  <c r="A10" i="7"/>
  <c r="AM10" i="2" a="1"/>
  <c r="AM10" i="2" s="1"/>
  <c r="AM30" i="2" a="1"/>
  <c r="AM30" i="2" s="1"/>
  <c r="Z30" i="2" a="1"/>
  <c r="Z30" i="2" s="1"/>
  <c r="A16" i="7"/>
  <c r="AH8" i="2" a="1"/>
  <c r="AH8" i="2" s="1"/>
  <c r="AO29" i="2" a="1"/>
  <c r="AO29" i="2" s="1"/>
  <c r="A11" i="7"/>
  <c r="P28" i="2" a="1"/>
  <c r="P28" i="2" s="1"/>
  <c r="V16" i="2" a="1"/>
  <c r="V16" i="2" s="1"/>
  <c r="AH29" i="2" a="1"/>
  <c r="AH29" i="2" s="1"/>
  <c r="A56" i="7"/>
  <c r="AA17" i="2" a="1"/>
  <c r="AA17" i="2" s="1"/>
  <c r="A36" i="7"/>
  <c r="Y24" i="2" a="1"/>
  <c r="Y24" i="2" s="1"/>
  <c r="AO10" i="2" a="1"/>
  <c r="AO10" i="2" s="1"/>
  <c r="Y23" i="2" a="1"/>
  <c r="Y23" i="2" s="1"/>
  <c r="A46" i="7"/>
  <c r="Z22" i="2" a="1"/>
  <c r="Z22" i="2" s="1"/>
  <c r="R31" i="2" a="1"/>
  <c r="R31" i="2" s="1"/>
  <c r="R29" i="2" a="1"/>
  <c r="R29" i="2" s="1"/>
  <c r="P29" i="2" a="1"/>
  <c r="P29" i="2" s="1"/>
  <c r="V21" i="2" a="1"/>
  <c r="V21" i="2" s="1"/>
  <c r="AK8" i="2" a="1"/>
  <c r="AK8" i="2" s="1"/>
  <c r="A102" i="7"/>
  <c r="AO8" i="2" a="1"/>
  <c r="AO8" i="2" s="1"/>
  <c r="Z7" i="2" a="1"/>
  <c r="Z7" i="2" s="1"/>
  <c r="X14" i="2" a="1"/>
  <c r="X14" i="2" s="1"/>
  <c r="AL7" i="2" a="1"/>
  <c r="AL7" i="2" s="1"/>
  <c r="A17" i="7"/>
  <c r="Y10" i="2" a="1"/>
  <c r="Y10" i="2" s="1"/>
  <c r="AH30" i="2" a="1"/>
  <c r="AH30" i="2" s="1"/>
  <c r="AE30" i="2" a="1"/>
  <c r="AE30" i="2" s="1"/>
  <c r="AI10" i="2" a="1"/>
  <c r="AI10" i="2" s="1"/>
  <c r="AN28" i="2" a="1"/>
  <c r="AN28" i="2" s="1"/>
  <c r="A37" i="7"/>
  <c r="A79" i="7"/>
  <c r="AD10" i="2" a="1"/>
  <c r="AD10" i="2" s="1"/>
  <c r="AJ29" i="2" a="1"/>
  <c r="AJ29" i="2" s="1"/>
  <c r="A40" i="7"/>
  <c r="AJ9" i="2" a="1"/>
  <c r="AJ9" i="2" s="1"/>
  <c r="A83" i="7"/>
  <c r="Y28" i="2" a="1"/>
  <c r="Y28" i="2" s="1"/>
  <c r="AJ7" i="2" a="1"/>
  <c r="AJ7" i="2" s="1"/>
  <c r="AK29" i="2" a="1"/>
  <c r="AK29" i="2" s="1"/>
  <c r="A73" i="7"/>
  <c r="A35" i="7"/>
  <c r="X22" i="2" a="1"/>
  <c r="X22" i="2" s="1"/>
  <c r="A25" i="7"/>
  <c r="U17" i="2" a="1"/>
  <c r="U17" i="2" s="1"/>
  <c r="P22" i="2" a="1"/>
  <c r="P22" i="2" s="1"/>
  <c r="A94" i="7"/>
  <c r="S31" i="2" a="1"/>
  <c r="S31" i="2" s="1"/>
  <c r="A22" i="7"/>
  <c r="X24" i="2" a="1"/>
  <c r="X24" i="2" s="1"/>
  <c r="A81" i="7"/>
  <c r="AA30" i="2" a="1"/>
  <c r="AA30" i="2" s="1"/>
  <c r="X28" i="2" a="1"/>
  <c r="X28" i="2" s="1"/>
  <c r="A101" i="7"/>
  <c r="W23" i="2" a="1"/>
  <c r="W23" i="2" s="1"/>
  <c r="Y9" i="2" a="1"/>
  <c r="Y9" i="2" s="1"/>
  <c r="A30" i="7"/>
  <c r="AF9" i="2" a="1"/>
  <c r="AF9" i="2" s="1"/>
  <c r="W16" i="2" a="1"/>
  <c r="W16" i="2" s="1"/>
  <c r="Z9" i="2" a="1"/>
  <c r="Z9" i="2" s="1"/>
  <c r="W8" i="2" a="1"/>
  <c r="W8" i="2" s="1"/>
  <c r="AJ28" i="2" a="1"/>
  <c r="AJ28" i="2" s="1"/>
  <c r="AF31" i="2" a="1"/>
  <c r="AF31" i="2" s="1"/>
  <c r="A58" i="7"/>
  <c r="A21" i="7"/>
  <c r="AG29" i="2" a="1"/>
  <c r="AG29" i="2" s="1"/>
  <c r="A62" i="7"/>
  <c r="A7" i="7"/>
  <c r="AL10" i="2" a="1"/>
  <c r="AL10" i="2" s="1"/>
  <c r="A78" i="7"/>
  <c r="AM31" i="2" a="1"/>
  <c r="AM31" i="2" s="1"/>
  <c r="Z31" i="2" a="1"/>
  <c r="Z31" i="2" s="1"/>
  <c r="A54" i="7"/>
  <c r="V14" i="2" a="1"/>
  <c r="V14" i="2" s="1"/>
  <c r="A57" i="7"/>
  <c r="V29" i="2" a="1"/>
  <c r="V29" i="2" s="1"/>
  <c r="A15" i="7"/>
  <c r="R28" i="2" a="1"/>
  <c r="R28" i="2" s="1"/>
  <c r="AJ8" i="2" a="1"/>
  <c r="AJ8" i="2" s="1"/>
  <c r="Y21" i="2" a="1"/>
  <c r="Y21" i="2" s="1"/>
  <c r="S30" i="2" a="1"/>
  <c r="S30" i="2" s="1"/>
  <c r="A20" i="7"/>
  <c r="Q24" i="2" a="1"/>
  <c r="Q24" i="2" s="1"/>
  <c r="A93" i="7"/>
  <c r="A87" i="7"/>
  <c r="A9" i="7"/>
  <c r="U29" i="2" a="1"/>
  <c r="U29" i="2" s="1"/>
  <c r="Y30" i="2" a="1"/>
  <c r="Y30" i="2" s="1"/>
  <c r="A77" i="7"/>
  <c r="AA21" i="2" a="1"/>
  <c r="AA21" i="2" s="1"/>
  <c r="S9" i="2" a="1"/>
  <c r="S9" i="2" s="1"/>
  <c r="V17" i="2" a="1"/>
  <c r="V17" i="2" s="1"/>
  <c r="X8" i="2" a="1"/>
  <c r="X8" i="2" s="1"/>
  <c r="AH28" i="2" a="1"/>
  <c r="AH28" i="2" s="1"/>
  <c r="T10" i="2" a="1"/>
  <c r="T10" i="2" s="1"/>
</calcChain>
</file>

<file path=xl/sharedStrings.xml><?xml version="1.0" encoding="utf-8"?>
<sst xmlns="http://schemas.openxmlformats.org/spreadsheetml/2006/main" count="1436" uniqueCount="415">
  <si>
    <t>CHƯƠNG TRÌNH DỰ ĐOÁN BÓNG ĐÁ WORLD CUP 2026</t>
  </si>
  <si>
    <t>Sân chơi giao lưu — 100 người chơi — Vui cùng trái bóng tròn</t>
  </si>
  <si>
    <t>I. GIỚI THIỆU</t>
  </si>
  <si>
    <t>• Chương trình dự đoán 104 trận đấu World Cup 2026 cho 100 người chơi.
• Thời gian thi đấu hiển thị theo GIỜ VIỆT NAM (GMT+7).
• Thứ tự trận đấu theo đúng FIFA Match ID (Trận 1 - 104).
• Trên Google Sheets, hệ thống tự động: phân quyền theo email, khóa sau giờ trận,
  gửi email nhắc nhở, đồng bộ tỉ số từ API, dashboard biểu đồ.</t>
  </si>
  <si>
    <t>II. LUẬT CHƠI &amp; CÁCH TÍNH ĐIỂM</t>
  </si>
  <si>
    <t>1. Điểm cơ sở mỗi trận:</t>
  </si>
  <si>
    <t>Loại dự đoán</t>
  </si>
  <si>
    <t>Mô tả</t>
  </si>
  <si>
    <t>Điểm</t>
  </si>
  <si>
    <t>Đúng tỉ số chính xác</t>
  </si>
  <si>
    <t>Đoán đúng cả 2 số bàn thắng (VD: 2-1 → 2-1)</t>
  </si>
  <si>
    <t>Đúng hiệu số</t>
  </si>
  <si>
    <t>Sai tỉ số nhưng đúng hiệu số bàn (VD: 2-1 → 3-2)</t>
  </si>
  <si>
    <t>Đúng kết quả</t>
  </si>
  <si>
    <t>Chỉ đúng đội thắng/hòa/thua</t>
  </si>
  <si>
    <t>Sai</t>
  </si>
  <si>
    <t>Không đoán đúng kết quả</t>
  </si>
  <si>
    <t>2. Hệ số nhân theo vòng đấu:</t>
  </si>
  <si>
    <t>Vòng đấu</t>
  </si>
  <si>
    <t>Số trận</t>
  </si>
  <si>
    <t>Hệ số</t>
  </si>
  <si>
    <t>Vòng bảng</t>
  </si>
  <si>
    <t>Vòng 1/16 (R32)</t>
  </si>
  <si>
    <t>Vòng 1/8 (R16)</t>
  </si>
  <si>
    <t>Tứ kết</t>
  </si>
  <si>
    <t>Bán kết</t>
  </si>
  <si>
    <t>Tranh hạng 3</t>
  </si>
  <si>
    <t>Chung kết</t>
  </si>
  <si>
    <t>⚽ BẢNG XẾP HẠNG 12 BẢNG ĐẤU — WORLD CUP 2026</t>
  </si>
  <si>
    <t>Tự động cập nhật theo kết quả nhập ở sheet DU DOAN (cột K, L) và thẻ phạt ở sheet THE PHAT. Xếp hạng theo: Điểm → Hiệu số → Bàn thắng (quy định FIFA WC 2026).</t>
  </si>
  <si>
    <t>🟢 Nhất bảng - vào R32</t>
  </si>
  <si>
    <t>🟢 Nhì bảng - vào R32</t>
  </si>
  <si>
    <t>🟡 Hạng 3 - đợi xét (8 best 3rd vào R32)</t>
  </si>
  <si>
    <t>BẢNG A</t>
  </si>
  <si>
    <t>BẢNG B</t>
  </si>
  <si>
    <t>BẢNG C</t>
  </si>
  <si>
    <t>#</t>
  </si>
  <si>
    <t>🏴</t>
  </si>
  <si>
    <t>Đội tuyển</t>
  </si>
  <si>
    <t>Đá</t>
  </si>
  <si>
    <t>T</t>
  </si>
  <si>
    <t>H</t>
  </si>
  <si>
    <t>B</t>
  </si>
  <si>
    <t>GF</t>
  </si>
  <si>
    <t>GA</t>
  </si>
  <si>
    <t>GD</t>
  </si>
  <si>
    <t>🟨</t>
  </si>
  <si>
    <t>🟥</t>
  </si>
  <si>
    <t>Pts</t>
  </si>
  <si>
    <t>A</t>
  </si>
  <si>
    <t>Mexico</t>
  </si>
  <si>
    <t>🇲🇽</t>
  </si>
  <si>
    <t>Korea Republic</t>
  </si>
  <si>
    <t>🇰🇷</t>
  </si>
  <si>
    <t>Czechia</t>
  </si>
  <si>
    <t>🇨🇿</t>
  </si>
  <si>
    <t>South Africa</t>
  </si>
  <si>
    <t>🇿🇦</t>
  </si>
  <si>
    <t>Canada</t>
  </si>
  <si>
    <t>🇨🇦</t>
  </si>
  <si>
    <t>BẢNG D</t>
  </si>
  <si>
    <t>BẢNG E</t>
  </si>
  <si>
    <t>BẢNG F</t>
  </si>
  <si>
    <t>Switzerland</t>
  </si>
  <si>
    <t>🇨🇭</t>
  </si>
  <si>
    <t>Bosnia &amp; Herzegovina</t>
  </si>
  <si>
    <t>🇧🇦</t>
  </si>
  <si>
    <t>Qatar</t>
  </si>
  <si>
    <t>🇶🇦</t>
  </si>
  <si>
    <t>C</t>
  </si>
  <si>
    <t>Brazil</t>
  </si>
  <si>
    <t>🇧🇷</t>
  </si>
  <si>
    <t>Scotland</t>
  </si>
  <si>
    <t>🏴󠁧󠁢󠁳󠁣󠁴󠁿</t>
  </si>
  <si>
    <t>Morocco</t>
  </si>
  <si>
    <t>🇲🇦</t>
  </si>
  <si>
    <t>BẢNG G</t>
  </si>
  <si>
    <t>BẢNG H</t>
  </si>
  <si>
    <t>BẢNG I</t>
  </si>
  <si>
    <t>Haiti</t>
  </si>
  <si>
    <t>🇭🇹</t>
  </si>
  <si>
    <t>D</t>
  </si>
  <si>
    <t>United States</t>
  </si>
  <si>
    <t>🇺🇸</t>
  </si>
  <si>
    <t>Türkiye</t>
  </si>
  <si>
    <t>🇹🇷</t>
  </si>
  <si>
    <t>Paraguay</t>
  </si>
  <si>
    <t>🇵🇾</t>
  </si>
  <si>
    <t>Australia</t>
  </si>
  <si>
    <t>🇦🇺</t>
  </si>
  <si>
    <t>BẢNG J</t>
  </si>
  <si>
    <t>BẢNG K</t>
  </si>
  <si>
    <t>BẢNG L</t>
  </si>
  <si>
    <t>E</t>
  </si>
  <si>
    <t>Germany</t>
  </si>
  <si>
    <t>🇩🇪</t>
  </si>
  <si>
    <t>Côte d'Ivoire</t>
  </si>
  <si>
    <t>🇨🇮</t>
  </si>
  <si>
    <t>Ecuador</t>
  </si>
  <si>
    <t>🇪🇨</t>
  </si>
  <si>
    <t>Curaçao</t>
  </si>
  <si>
    <t>🇨🇼</t>
  </si>
  <si>
    <t>F</t>
  </si>
  <si>
    <t>Netherlands</t>
  </si>
  <si>
    <t>🇳🇱</t>
  </si>
  <si>
    <t>Sweden</t>
  </si>
  <si>
    <t>🇸🇪</t>
  </si>
  <si>
    <t>Japan</t>
  </si>
  <si>
    <t>🇯🇵</t>
  </si>
  <si>
    <t>Tunisia</t>
  </si>
  <si>
    <t>🇹🇳</t>
  </si>
  <si>
    <t>📌 QUY TẮC XẾP HẠNG FIFA WC 2026: (1) Điểm  (2) Hiệu số bàn thắng  (3) Số bàn thắng ghi được  (4) Đối đầu trực tiếp - điểm  (5) Đối đầu trực tiếp - hiệu số  (6) Đối đầu trực tiếp - bàn thắng  (7) Fair-play (thẻ phạt)  (8) Bốc thăm. Hệ thống tự động áp dụng đến tiêu chí (3). Tiêu chí (4)-(8) cần xét thủ công khi có đồng điểm.</t>
  </si>
  <si>
    <t>G</t>
  </si>
  <si>
    <t>Belgium</t>
  </si>
  <si>
    <t>🇧🇪</t>
  </si>
  <si>
    <t>Iran</t>
  </si>
  <si>
    <t>🇮🇷</t>
  </si>
  <si>
    <t>Egypt</t>
  </si>
  <si>
    <t>🇪🇬</t>
  </si>
  <si>
    <t>New Zealand</t>
  </si>
  <si>
    <t>🇳🇿</t>
  </si>
  <si>
    <t>Spain</t>
  </si>
  <si>
    <t>🇪🇸</t>
  </si>
  <si>
    <t>Uruguay</t>
  </si>
  <si>
    <t>🇺🇾</t>
  </si>
  <si>
    <t>Saudi Arabia</t>
  </si>
  <si>
    <t>🇸🇦</t>
  </si>
  <si>
    <t>Cape Verde</t>
  </si>
  <si>
    <t>🇨🇻</t>
  </si>
  <si>
    <t>I</t>
  </si>
  <si>
    <t>France</t>
  </si>
  <si>
    <t>🇫🇷</t>
  </si>
  <si>
    <t>Norway</t>
  </si>
  <si>
    <t>🇳🇴</t>
  </si>
  <si>
    <t>Senegal</t>
  </si>
  <si>
    <t>🇸🇳</t>
  </si>
  <si>
    <t>Iraq</t>
  </si>
  <si>
    <t>🇮🇶</t>
  </si>
  <si>
    <t>J</t>
  </si>
  <si>
    <t>Argentina</t>
  </si>
  <si>
    <t>🇦🇷</t>
  </si>
  <si>
    <t>Austria</t>
  </si>
  <si>
    <t>🇦🇹</t>
  </si>
  <si>
    <t>Algeria</t>
  </si>
  <si>
    <t>🇩🇿</t>
  </si>
  <si>
    <t>Jordan</t>
  </si>
  <si>
    <t>🇯🇴</t>
  </si>
  <si>
    <t>K</t>
  </si>
  <si>
    <t>Portugal</t>
  </si>
  <si>
    <t>🇵🇹</t>
  </si>
  <si>
    <t>Colombia</t>
  </si>
  <si>
    <t>🇨🇴</t>
  </si>
  <si>
    <t>Uzbekistan</t>
  </si>
  <si>
    <t>🇺🇿</t>
  </si>
  <si>
    <t>DR Congo</t>
  </si>
  <si>
    <t>🇨🇩</t>
  </si>
  <si>
    <t>L</t>
  </si>
  <si>
    <t>England</t>
  </si>
  <si>
    <t>🏴󠁧󠁢󠁥󠁮󠁧󠁿</t>
  </si>
  <si>
    <t>Croatia</t>
  </si>
  <si>
    <t>🇭🇷</t>
  </si>
  <si>
    <t>Ghana</t>
  </si>
  <si>
    <t>🇬🇭</t>
  </si>
  <si>
    <t>Panama</t>
  </si>
  <si>
    <t>🇵🇦</t>
  </si>
  <si>
    <t>DANH SÁCH 100 NGƯỜI CHƠI</t>
  </si>
  <si>
    <t>⚠️ Cột EMAIL bắt buộc — hệ thống dùng để phân quyền + gửi nhắc nhở</t>
  </si>
  <si>
    <t>STT</t>
  </si>
  <si>
    <t>Họ và tên</t>
  </si>
  <si>
    <t>Email (bắt buộc)</t>
  </si>
  <si>
    <t>Ghi chú / Biệt danh</t>
  </si>
  <si>
    <t>Người chơi 1</t>
  </si>
  <si>
    <t>Người chơi 2</t>
  </si>
  <si>
    <t>Người chơi 3</t>
  </si>
  <si>
    <t>Người chơi 4</t>
  </si>
  <si>
    <t>Người chơi 5</t>
  </si>
  <si>
    <t>Người chơi 6</t>
  </si>
  <si>
    <t>Người chơi 7</t>
  </si>
  <si>
    <t>Người chơi 8</t>
  </si>
  <si>
    <t>Người chơi 9</t>
  </si>
  <si>
    <t>Người chơi 10</t>
  </si>
  <si>
    <t>Người chơi 11</t>
  </si>
  <si>
    <t>Người chơi 12</t>
  </si>
  <si>
    <t>Người chơi 13</t>
  </si>
  <si>
    <t>Người chơi 14</t>
  </si>
  <si>
    <t>Người chơi 15</t>
  </si>
  <si>
    <t>Người chơi 16</t>
  </si>
  <si>
    <t>Người chơi 17</t>
  </si>
  <si>
    <t>Người chơi 18</t>
  </si>
  <si>
    <t>Người chơi 19</t>
  </si>
  <si>
    <t>Người chơi 20</t>
  </si>
  <si>
    <t>Người chơi 21</t>
  </si>
  <si>
    <t>Người chơi 22</t>
  </si>
  <si>
    <t>Người chơi 23</t>
  </si>
  <si>
    <t>Người chơi 24</t>
  </si>
  <si>
    <t>Người chơi 25</t>
  </si>
  <si>
    <t>Người chơi 26</t>
  </si>
  <si>
    <t>Người chơi 27</t>
  </si>
  <si>
    <t>Người chơi 28</t>
  </si>
  <si>
    <t>Người chơi 29</t>
  </si>
  <si>
    <t>Người chơi 30</t>
  </si>
  <si>
    <t>Người chơi 31</t>
  </si>
  <si>
    <t>Người chơi 32</t>
  </si>
  <si>
    <t>Người chơi 33</t>
  </si>
  <si>
    <t>Người chơi 34</t>
  </si>
  <si>
    <t>Người chơi 35</t>
  </si>
  <si>
    <t>Người chơi 36</t>
  </si>
  <si>
    <t>Người chơi 37</t>
  </si>
  <si>
    <t>Người chơi 38</t>
  </si>
  <si>
    <t>Người chơi 39</t>
  </si>
  <si>
    <t>Người chơi 40</t>
  </si>
  <si>
    <t>Người chơi 41</t>
  </si>
  <si>
    <t>Người chơi 42</t>
  </si>
  <si>
    <t>Người chơi 43</t>
  </si>
  <si>
    <t>Người chơi 44</t>
  </si>
  <si>
    <t>Người chơi 45</t>
  </si>
  <si>
    <t>Người chơi 46</t>
  </si>
  <si>
    <t>Người chơi 47</t>
  </si>
  <si>
    <t>Người chơi 48</t>
  </si>
  <si>
    <t>Người chơi 49</t>
  </si>
  <si>
    <t>Người chơi 50</t>
  </si>
  <si>
    <t>Người chơi 51</t>
  </si>
  <si>
    <t>Người chơi 52</t>
  </si>
  <si>
    <t>Người chơi 53</t>
  </si>
  <si>
    <t>Người chơi 54</t>
  </si>
  <si>
    <t>Người chơi 55</t>
  </si>
  <si>
    <t>Người chơi 56</t>
  </si>
  <si>
    <t>Người chơi 57</t>
  </si>
  <si>
    <t>Người chơi 58</t>
  </si>
  <si>
    <t>Người chơi 59</t>
  </si>
  <si>
    <t>Người chơi 60</t>
  </si>
  <si>
    <t>Người chơi 61</t>
  </si>
  <si>
    <t>Người chơi 62</t>
  </si>
  <si>
    <t>Người chơi 63</t>
  </si>
  <si>
    <t>Người chơi 64</t>
  </si>
  <si>
    <t>Người chơi 65</t>
  </si>
  <si>
    <t>Người chơi 66</t>
  </si>
  <si>
    <t>Người chơi 67</t>
  </si>
  <si>
    <t>Người chơi 68</t>
  </si>
  <si>
    <t>Người chơi 69</t>
  </si>
  <si>
    <t>Người chơi 70</t>
  </si>
  <si>
    <t>Người chơi 71</t>
  </si>
  <si>
    <t>Người chơi 72</t>
  </si>
  <si>
    <t>Người chơi 73</t>
  </si>
  <si>
    <t>Người chơi 74</t>
  </si>
  <si>
    <t>Người chơi 75</t>
  </si>
  <si>
    <t>Người chơi 76</t>
  </si>
  <si>
    <t>Người chơi 77</t>
  </si>
  <si>
    <t>Người chơi 78</t>
  </si>
  <si>
    <t>Người chơi 79</t>
  </si>
  <si>
    <t>Người chơi 80</t>
  </si>
  <si>
    <t>Người chơi 81</t>
  </si>
  <si>
    <t>Người chơi 82</t>
  </si>
  <si>
    <t>Người chơi 83</t>
  </si>
  <si>
    <t>Người chơi 84</t>
  </si>
  <si>
    <t>Người chơi 85</t>
  </si>
  <si>
    <t>Người chơi 86</t>
  </si>
  <si>
    <t>Người chơi 87</t>
  </si>
  <si>
    <t>Người chơi 88</t>
  </si>
  <si>
    <t>Người chơi 89</t>
  </si>
  <si>
    <t>Người chơi 90</t>
  </si>
  <si>
    <t>Người chơi 91</t>
  </si>
  <si>
    <t>Người chơi 92</t>
  </si>
  <si>
    <t>Người chơi 93</t>
  </si>
  <si>
    <t>Người chơi 94</t>
  </si>
  <si>
    <t>Người chơi 95</t>
  </si>
  <si>
    <t>Người chơi 96</t>
  </si>
  <si>
    <t>Người chơi 97</t>
  </si>
  <si>
    <t>Người chơi 98</t>
  </si>
  <si>
    <t>Người chơi 99</t>
  </si>
  <si>
    <t>Người chơi 100</t>
  </si>
  <si>
    <t>LỊCH THI ĐẤU FIFA &amp; DỰ ĐOÁN — WORLD CUP 2026 (100 người chơi, Giờ VN GMT+7)</t>
  </si>
  <si>
    <t>THÔNG TIN TRẬN ĐẤU &amp; KẾT QUẢ</t>
  </si>
  <si>
    <t>Bảng</t>
  </si>
  <si>
    <t>Thứ</t>
  </si>
  <si>
    <t>Ngày</t>
  </si>
  <si>
    <t>Giờ VN</t>
  </si>
  <si>
    <t>Đội A</t>
  </si>
  <si>
    <t>Đội B</t>
  </si>
  <si>
    <t>Sân vận động</t>
  </si>
  <si>
    <t>KQ A</t>
  </si>
  <si>
    <t>KQ B</t>
  </si>
  <si>
    <t>Tỉ số A</t>
  </si>
  <si>
    <t>Tỉ số B</t>
  </si>
  <si>
    <t>Thứ 6</t>
  </si>
  <si>
    <t>Estadio Azteca (Mexico City)</t>
  </si>
  <si>
    <t>Estadio Akron (Guadalajara)</t>
  </si>
  <si>
    <t>Thứ 5</t>
  </si>
  <si>
    <t>Mercedes-Benz Stadium (Atlanta)</t>
  </si>
  <si>
    <t>Estadio BBVA (Monterrey)</t>
  </si>
  <si>
    <t>Thứ 7</t>
  </si>
  <si>
    <t>BMO Field (Toronto)</t>
  </si>
  <si>
    <t>Chủ nhật</t>
  </si>
  <si>
    <t>Levi's Stadium (Santa Clara)</t>
  </si>
  <si>
    <t>SoFi Stadium (Inglewood)</t>
  </si>
  <si>
    <t>BC Place (Vancouver)</t>
  </si>
  <si>
    <t>Lumen Field (Seattle)</t>
  </si>
  <si>
    <t>MetLife Stadium (New Jersey)</t>
  </si>
  <si>
    <t>Gillette Stadium (Foxboro)</t>
  </si>
  <si>
    <t>Lincoln Financial Field (Philadelphia)</t>
  </si>
  <si>
    <t>Hard Rock Stadium (Miami)</t>
  </si>
  <si>
    <t>Thứ 2</t>
  </si>
  <si>
    <t>NRG Stadium (Houston)</t>
  </si>
  <si>
    <t>Arrowhead Stadium (Kansas City)</t>
  </si>
  <si>
    <t>AT&amp;T Stadium (Arlington)</t>
  </si>
  <si>
    <t>Thứ 3</t>
  </si>
  <si>
    <t>Thứ 4</t>
  </si>
  <si>
    <t>Gillette Stadium (Foxborough)</t>
  </si>
  <si>
    <t>R32</t>
  </si>
  <si>
    <t>Á quân bảng A</t>
  </si>
  <si>
    <t>Á quân bảng B</t>
  </si>
  <si>
    <t>Nhất bảng C</t>
  </si>
  <si>
    <t>Á quân bảng F</t>
  </si>
  <si>
    <t>Nhất bảng E</t>
  </si>
  <si>
    <t>3rd A/B/C/D/F</t>
  </si>
  <si>
    <t>Gillette Stadium (Boston)</t>
  </si>
  <si>
    <t>Nhất bảng F</t>
  </si>
  <si>
    <t>Á quân bảng C</t>
  </si>
  <si>
    <t>Á quân bảng E</t>
  </si>
  <si>
    <t>Á quân bảng I</t>
  </si>
  <si>
    <t>AT&amp;T Stadium (Dallas)</t>
  </si>
  <si>
    <t>Nhất bảng I</t>
  </si>
  <si>
    <t>3rd C/D/F/G/H</t>
  </si>
  <si>
    <t>Nhất bảng A</t>
  </si>
  <si>
    <t>3rd C/E/F/H/I</t>
  </si>
  <si>
    <t>Nhất bảng L</t>
  </si>
  <si>
    <t>3rd E/H/I/J/K</t>
  </si>
  <si>
    <t>Nhất bảng G</t>
  </si>
  <si>
    <t>3rd A/E/H/I/J</t>
  </si>
  <si>
    <t>Nhất bảng D</t>
  </si>
  <si>
    <t>3rd B/E/F/I/J</t>
  </si>
  <si>
    <t>Nhất bảng H</t>
  </si>
  <si>
    <t>Á quân bảng J</t>
  </si>
  <si>
    <t>Á quân bảng K</t>
  </si>
  <si>
    <t>Á quân bảng L</t>
  </si>
  <si>
    <t>Nhất bảng B</t>
  </si>
  <si>
    <t>3rd E/F/G/I/J</t>
  </si>
  <si>
    <t>Á quân bảng D</t>
  </si>
  <si>
    <t>Á quân bảng G</t>
  </si>
  <si>
    <t>Nhất bảng J</t>
  </si>
  <si>
    <t>Á quân bảng H</t>
  </si>
  <si>
    <t>Nhất bảng K</t>
  </si>
  <si>
    <t>3rd D/E/I/J/L</t>
  </si>
  <si>
    <t>R16</t>
  </si>
  <si>
    <t>Thắng R32 trận 74</t>
  </si>
  <si>
    <t>Thắng R32 trận 75</t>
  </si>
  <si>
    <t>Thắng R32 trận 73</t>
  </si>
  <si>
    <t>Thắng R32 trận 88</t>
  </si>
  <si>
    <t>Thắng R32 trận 76</t>
  </si>
  <si>
    <t>Thắng R32 trận 77</t>
  </si>
  <si>
    <t>Thắng R32 trận 78</t>
  </si>
  <si>
    <t>Thắng R32 trận 79</t>
  </si>
  <si>
    <t>Thắng R32 trận 82</t>
  </si>
  <si>
    <t>Thắng R32 trận 86</t>
  </si>
  <si>
    <t>Thắng R32 trận 81</t>
  </si>
  <si>
    <t>Thắng R32 trận 84</t>
  </si>
  <si>
    <t>Thắng R32 trận 80</t>
  </si>
  <si>
    <t>Thắng R32 trận 87</t>
  </si>
  <si>
    <t>Thắng R32 trận 83</t>
  </si>
  <si>
    <t>Thắng R32 trận 85</t>
  </si>
  <si>
    <t>QF</t>
  </si>
  <si>
    <t>Thắng R16 trận 89</t>
  </si>
  <si>
    <t>Thắng R16 trận 90</t>
  </si>
  <si>
    <t>Thắng R16 trận 91</t>
  </si>
  <si>
    <t>Thắng R16 trận 92</t>
  </si>
  <si>
    <t>Thắng R16 trận 93</t>
  </si>
  <si>
    <t>Thắng R16 trận 94</t>
  </si>
  <si>
    <t>Thắng R16 trận 95</t>
  </si>
  <si>
    <t>Thắng R16 trận 96</t>
  </si>
  <si>
    <t>SF</t>
  </si>
  <si>
    <t>Thắng TK trận 97</t>
  </si>
  <si>
    <t>Thắng TK trận 98</t>
  </si>
  <si>
    <t>Thắng TK trận 99</t>
  </si>
  <si>
    <t>Thắng TK trận 100</t>
  </si>
  <si>
    <t>3rd</t>
  </si>
  <si>
    <t>Thua BK trận 101</t>
  </si>
  <si>
    <t>Thua BK trận 102</t>
  </si>
  <si>
    <t>Final</t>
  </si>
  <si>
    <t>Thắng BK trận 101</t>
  </si>
  <si>
    <t>Thắng BK trận 102</t>
  </si>
  <si>
    <t>BẢNG ĐIỂM CHI TIẾT TỪNG TRẬN — TỰ ĐỘNG TÍNH</t>
  </si>
  <si>
    <t>THÔNG TIN TRẬN</t>
  </si>
  <si>
    <t>ĐIỂM CỦA TỪNG NGƯỜI CHƠI</t>
  </si>
  <si>
    <t>Tỉ số</t>
  </si>
  <si>
    <t>TỔNG ĐIỂM</t>
  </si>
  <si>
    <t>🏆 BẢNG XẾP HẠNG TỔNG (100 người chơi) 🏆</t>
  </si>
  <si>
    <t>Cập nhật tự động sau khi nhập kết quả mỗi trận</t>
  </si>
  <si>
    <t>Hạng</t>
  </si>
  <si>
    <t>Tên người chơi</t>
  </si>
  <si>
    <t>Tổng điểm</t>
  </si>
  <si>
    <t>Đúng tỉ số
(3 đ × HS)</t>
  </si>
  <si>
    <t>Đúng hiệu số
(2 đ × HS)</t>
  </si>
  <si>
    <t>Đúng kết quả
(1 đ × HS)</t>
  </si>
  <si>
    <t>Số trận
đã đoán</t>
  </si>
  <si>
    <t>📊 DASHBOARD THỐNG KÊ — WORLD CUP 2026</t>
  </si>
  <si>
    <t>Cập nhật lần cuối: 03/06/2026 13:54:39 (giờ Việt Nam) · Vào menu ⚽ WC2026 → Dashboard → Cập nhật để refresh</t>
  </si>
  <si>
    <t>🏆 TOP 10 NGƯỜI CHƠI XUẤT SẮC</t>
  </si>
  <si>
    <t>Người chơi</t>
  </si>
  <si>
    <t>📈 DIỄN BIẾN ĐIỂM TÍCH LŨY (Top 5)</t>
  </si>
  <si>
    <t>Sau trận</t>
  </si>
  <si>
    <t>🎯 TỶ LỆ CHÍNH XÁC TỪNG NGƯỜI (Top 12)</t>
  </si>
  <si>
    <t>Đúng tỉ số</t>
  </si>
  <si>
    <t>🏟️ ĐIỂM TRUNG BÌNH THEO VÒNG ĐẤU</t>
  </si>
  <si>
    <t>Điểm TB</t>
  </si>
  <si>
    <t>⚽ TRẬN KHÓ ĐOÁN NHẤT (% người đoán SAI cao nhất)</t>
  </si>
  <si>
    <t>Chưa có trận nào kết thúc. Biểu đồ sẽ hiện khi có kết quả.</t>
  </si>
  <si>
    <t>📅 SỐ TRẬN ĐÃ DỰ ĐOÁN (mức độ tham gia)</t>
  </si>
  <si>
    <t>Số trận đã đoán</t>
  </si>
  <si>
    <t>📧 NHẬT KÝ GỬI EMAIL NHẮC NHỞ</t>
  </si>
  <si>
    <t>⚠️ Sheet này được Apps Script tự động ghi log mỗi khi gửi nhắc nhở.</t>
  </si>
  <si>
    <t>Thời gian gửi</t>
  </si>
  <si>
    <t>Người nhận</t>
  </si>
  <si>
    <t>Email</t>
  </si>
  <si>
    <t>Số trận nhắc</t>
  </si>
  <si>
    <t>Trạng thái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</si>
</sst>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\x"/>
    <numFmt numFmtId="165" formatCode="\+0;\-0;0"/>
    <numFmt numFmtId="166" formatCode="dd/mm/yyyy"/>
    <numFmt numFmtId="167" formatCode="hh:mm"/>
    <numFmt numFmtId="168" formatCode="0.0;\-0.0;\-"/>
    <numFmt numFmtId="169" formatCode="0.0"/>
  </numFmts>
  <fonts count="36">
    <font>
      <sz val="11"/>
      <color theme="1"/>
      <name val="Calibri"/>
      <scheme val="minor"/>
    </font>
    <font>
      <b/>
      <sz val="18"/>
      <color rgb="FFFFFFFF"/>
      <name val="Arial"/>
    </font>
    <font>
      <sz val="11"/>
      <name val="Calibri"/>
    </font>
    <font>
      <i/>
      <sz val="12"/>
      <color rgb="FF1F4E78"/>
      <name val="Arial"/>
    </font>
    <font>
      <sz val="11"/>
      <color theme="1"/>
      <name val="Calibri"/>
    </font>
    <font>
      <b/>
      <sz val="13"/>
      <color rgb="FF1F4E78"/>
      <name val="Arial"/>
    </font>
    <font>
      <sz val="11"/>
      <color rgb="FF000000"/>
      <name val="Arial"/>
    </font>
    <font>
      <b/>
      <sz val="11"/>
      <color rgb="FF000000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  <font>
      <i/>
      <sz val="11"/>
      <color rgb="FF1F4E78"/>
      <name val="Arial"/>
    </font>
    <font>
      <b/>
      <sz val="9"/>
      <color rgb="FF000000"/>
      <name val="Arial"/>
    </font>
    <font>
      <b/>
      <sz val="14"/>
      <color rgb="FFFFFFFF"/>
      <name val="Arial"/>
    </font>
    <font>
      <sz val="11"/>
      <color theme="1"/>
      <name val="Quattrocento Sans"/>
    </font>
    <font>
      <b/>
      <sz val="12"/>
      <color rgb="FF000000"/>
      <name val="Arial"/>
    </font>
    <font>
      <sz val="14"/>
      <color theme="1"/>
      <name val="Quattrocento Sans"/>
    </font>
    <font>
      <b/>
      <sz val="11"/>
      <color rgb="FF1F4E78"/>
      <name val="Arial"/>
    </font>
    <font>
      <b/>
      <sz val="12"/>
      <color rgb="FFC00000"/>
      <name val="Arial"/>
    </font>
    <font>
      <i/>
      <sz val="10"/>
      <color rgb="FF666666"/>
      <name val="Arial"/>
    </font>
    <font>
      <b/>
      <sz val="16"/>
      <color rgb="FFFFFFFF"/>
      <name val="Arial"/>
    </font>
    <font>
      <i/>
      <sz val="10"/>
      <color rgb="FFC00000"/>
      <name val="Arial"/>
    </font>
    <font>
      <b/>
      <sz val="11"/>
      <color rgb="FFFFFFFF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11"/>
      <color rgb="FFC00000"/>
      <name val="Arial"/>
    </font>
    <font>
      <b/>
      <sz val="10"/>
      <color rgb="FFC00000"/>
      <name val="Arial"/>
    </font>
    <font>
      <b/>
      <sz val="10"/>
      <color rgb="FF008000"/>
      <name val="Arial"/>
    </font>
    <font>
      <sz val="10"/>
      <color rgb="FF008000"/>
      <name val="Arial"/>
    </font>
    <font>
      <b/>
      <sz val="12"/>
      <color rgb="FFFFFFFF"/>
      <name val="Arial"/>
    </font>
    <font>
      <i/>
      <sz val="11"/>
      <color rgb="FF1F4E78"/>
      <name val="Calibri"/>
      <scheme val="minor"/>
    </font>
    <font>
      <sz val="11"/>
      <color theme="1"/>
      <name val="Calibri"/>
      <scheme val="minor"/>
    </font>
    <font>
      <b/>
      <sz val="13"/>
      <color rgb="FF1F4E78"/>
      <name val="Calibri"/>
      <scheme val="minor"/>
    </font>
    <font>
      <b/>
      <sz val="11"/>
      <color rgb="FFFFFFFF"/>
      <name val="Calibri"/>
      <scheme val="minor"/>
    </font>
    <font>
      <sz val="11"/>
      <color rgb="FFFFFFFF"/>
      <name val="Calibri"/>
      <scheme val="minor"/>
    </font>
    <font>
      <i/>
      <sz val="11"/>
      <color rgb="FF888888"/>
      <name val="Calibri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FE699"/>
        <bgColor rgb="FFFFE699"/>
      </patternFill>
    </fill>
    <fill>
      <patternFill patternType="solid">
        <fgColor rgb="FFF8CBAD"/>
        <bgColor rgb="FFF8CBAD"/>
      </patternFill>
    </fill>
    <fill>
      <patternFill patternType="solid">
        <fgColor rgb="FFF4B084"/>
        <bgColor rgb="FFF4B084"/>
      </patternFill>
    </fill>
    <fill>
      <patternFill patternType="solid">
        <fgColor rgb="FFC6E0B4"/>
        <bgColor rgb="FFC6E0B4"/>
      </patternFill>
    </fill>
    <fill>
      <patternFill patternType="solid">
        <fgColor rgb="FFC00000"/>
        <bgColor rgb="FFC00000"/>
      </patternFill>
    </fill>
    <fill>
      <patternFill patternType="solid">
        <fgColor rgb="FFB7E1CD"/>
        <bgColor rgb="FFB7E1CD"/>
      </patternFill>
    </fill>
    <fill>
      <patternFill patternType="solid">
        <fgColor rgb="FFD5E8D4"/>
        <bgColor rgb="FFD5E8D4"/>
      </patternFill>
    </fill>
    <fill>
      <patternFill patternType="solid">
        <fgColor rgb="FF305496"/>
        <bgColor rgb="FF305496"/>
      </patternFill>
    </fill>
    <fill>
      <patternFill patternType="solid">
        <fgColor rgb="FFF4CCCC"/>
        <bgColor rgb="FFF4CCCC"/>
      </patternFill>
    </fill>
    <fill>
      <patternFill patternType="solid">
        <fgColor rgb="FFFFF9D6"/>
        <bgColor rgb="FFFFF9D6"/>
      </patternFill>
    </fill>
    <fill>
      <patternFill patternType="solid">
        <fgColor rgb="FF9DC3E6"/>
        <bgColor rgb="FF9DC3E6"/>
      </patternFill>
    </fill>
    <fill>
      <patternFill patternType="solid">
        <fgColor rgb="FFFFD966"/>
        <bgColor rgb="FFFFD966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medium">
        <color rgb="FF1F4E78"/>
      </left>
      <right/>
      <top style="medium">
        <color rgb="FF1F4E78"/>
      </top>
      <bottom style="medium">
        <color rgb="FF1F4E78"/>
      </bottom>
      <diagonal/>
    </border>
    <border>
      <left/>
      <right/>
      <top style="medium">
        <color rgb="FF1F4E78"/>
      </top>
      <bottom style="medium">
        <color rgb="FF1F4E78"/>
      </bottom>
      <diagonal/>
    </border>
    <border>
      <left/>
      <right/>
      <top style="medium">
        <color rgb="FF1F4E78"/>
      </top>
      <bottom style="medium">
        <color rgb="FF1F4E78"/>
      </bottom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</borders>
  <cellStyleXfs count="1">
    <xf numFmtId="0" fontId="0" fillId="0" borderId="0"/>
  </cellStyleXfs>
  <cellXfs count="177">
    <xf numFmtId="0" fontId="0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7" fillId="0" borderId="0" xfId="0" applyFont="1" applyAlignment="1"/>
    <xf numFmtId="0" fontId="8" fillId="3" borderId="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 wrapText="1"/>
    </xf>
    <xf numFmtId="0" fontId="9" fillId="4" borderId="7" xfId="0" applyFont="1" applyFill="1" applyBorder="1" applyAlignment="1">
      <alignment horizontal="left" vertical="center" wrapText="1"/>
    </xf>
    <xf numFmtId="0" fontId="9" fillId="4" borderId="7" xfId="0" applyFont="1" applyFill="1" applyBorder="1" applyAlignment="1">
      <alignment horizontal="center" vertical="center" wrapText="1"/>
    </xf>
    <xf numFmtId="164" fontId="10" fillId="4" borderId="7" xfId="0" applyNumberFormat="1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left" vertical="center" wrapText="1"/>
    </xf>
    <xf numFmtId="0" fontId="9" fillId="5" borderId="7" xfId="0" applyFont="1" applyFill="1" applyBorder="1" applyAlignment="1">
      <alignment horizontal="center" vertical="center" wrapText="1"/>
    </xf>
    <xf numFmtId="164" fontId="10" fillId="5" borderId="7" xfId="0" applyNumberFormat="1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left" vertical="center" wrapText="1"/>
    </xf>
    <xf numFmtId="0" fontId="9" fillId="6" borderId="7" xfId="0" applyFont="1" applyFill="1" applyBorder="1" applyAlignment="1">
      <alignment horizontal="center" vertical="center" wrapText="1"/>
    </xf>
    <xf numFmtId="164" fontId="10" fillId="6" borderId="7" xfId="0" applyNumberFormat="1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left" vertical="center" wrapText="1"/>
    </xf>
    <xf numFmtId="0" fontId="9" fillId="7" borderId="7" xfId="0" applyFont="1" applyFill="1" applyBorder="1" applyAlignment="1">
      <alignment horizontal="center" vertical="center" wrapText="1"/>
    </xf>
    <xf numFmtId="164" fontId="10" fillId="7" borderId="7" xfId="0" applyNumberFormat="1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164" fontId="10" fillId="8" borderId="7" xfId="0" applyNumberFormat="1" applyFont="1" applyFill="1" applyBorder="1" applyAlignment="1">
      <alignment horizontal="center" vertical="center" wrapText="1"/>
    </xf>
    <xf numFmtId="0" fontId="9" fillId="9" borderId="7" xfId="0" applyFont="1" applyFill="1" applyBorder="1" applyAlignment="1">
      <alignment horizontal="left" vertical="center" wrapText="1"/>
    </xf>
    <xf numFmtId="0" fontId="9" fillId="9" borderId="7" xfId="0" applyFont="1" applyFill="1" applyBorder="1" applyAlignment="1">
      <alignment horizontal="center" vertical="center" wrapText="1"/>
    </xf>
    <xf numFmtId="164" fontId="10" fillId="9" borderId="7" xfId="0" applyNumberFormat="1" applyFont="1" applyFill="1" applyBorder="1" applyAlignment="1">
      <alignment horizontal="center" vertical="center" wrapText="1"/>
    </xf>
    <xf numFmtId="0" fontId="9" fillId="10" borderId="7" xfId="0" applyFont="1" applyFill="1" applyBorder="1" applyAlignment="1">
      <alignment horizontal="left" vertical="center" wrapText="1"/>
    </xf>
    <xf numFmtId="0" fontId="9" fillId="10" borderId="7" xfId="0" applyFont="1" applyFill="1" applyBorder="1" applyAlignment="1">
      <alignment horizontal="center" vertical="center" wrapText="1"/>
    </xf>
    <xf numFmtId="164" fontId="10" fillId="10" borderId="7" xfId="0" applyNumberFormat="1" applyFont="1" applyFill="1" applyBorder="1" applyAlignment="1">
      <alignment horizontal="center" vertical="center" wrapText="1"/>
    </xf>
    <xf numFmtId="0" fontId="10" fillId="0" borderId="0" xfId="0" applyFont="1" applyAlignment="1"/>
    <xf numFmtId="0" fontId="9" fillId="0" borderId="0" xfId="0" applyFont="1" applyAlignment="1"/>
    <xf numFmtId="0" fontId="14" fillId="0" borderId="0" xfId="0" applyFont="1" applyAlignment="1"/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5" fillId="11" borderId="7" xfId="0" applyFont="1" applyFill="1" applyBorder="1" applyAlignment="1">
      <alignment horizontal="center" vertical="center" wrapText="1"/>
    </xf>
    <xf numFmtId="0" fontId="16" fillId="11" borderId="7" xfId="0" applyFont="1" applyFill="1" applyBorder="1" applyAlignment="1">
      <alignment horizontal="center" vertical="center" wrapText="1"/>
    </xf>
    <xf numFmtId="0" fontId="7" fillId="11" borderId="7" xfId="0" applyFont="1" applyFill="1" applyBorder="1" applyAlignment="1">
      <alignment horizontal="left" vertical="center" wrapText="1"/>
    </xf>
    <xf numFmtId="0" fontId="9" fillId="11" borderId="7" xfId="0" applyFont="1" applyFill="1" applyBorder="1" applyAlignment="1">
      <alignment horizontal="center" vertical="center" wrapText="1"/>
    </xf>
    <xf numFmtId="165" fontId="17" fillId="11" borderId="7" xfId="0" applyNumberFormat="1" applyFont="1" applyFill="1" applyBorder="1" applyAlignment="1">
      <alignment horizontal="center" vertical="center" wrapText="1"/>
    </xf>
    <xf numFmtId="0" fontId="18" fillId="11" borderId="7" xfId="0" applyFont="1" applyFill="1" applyBorder="1" applyAlignment="1">
      <alignment horizontal="center" vertical="center" wrapText="1"/>
    </xf>
    <xf numFmtId="0" fontId="15" fillId="12" borderId="7" xfId="0" applyFont="1" applyFill="1" applyBorder="1" applyAlignment="1">
      <alignment horizontal="center" vertical="center" wrapText="1"/>
    </xf>
    <xf numFmtId="0" fontId="16" fillId="12" borderId="7" xfId="0" applyFont="1" applyFill="1" applyBorder="1" applyAlignment="1">
      <alignment horizontal="center" vertical="center" wrapText="1"/>
    </xf>
    <xf numFmtId="0" fontId="7" fillId="12" borderId="7" xfId="0" applyFont="1" applyFill="1" applyBorder="1" applyAlignment="1">
      <alignment horizontal="left" vertical="center" wrapText="1"/>
    </xf>
    <xf numFmtId="0" fontId="9" fillId="12" borderId="7" xfId="0" applyFont="1" applyFill="1" applyBorder="1" applyAlignment="1">
      <alignment horizontal="center" vertical="center" wrapText="1"/>
    </xf>
    <xf numFmtId="165" fontId="17" fillId="12" borderId="7" xfId="0" applyNumberFormat="1" applyFont="1" applyFill="1" applyBorder="1" applyAlignment="1">
      <alignment horizontal="center" vertical="center" wrapText="1"/>
    </xf>
    <xf numFmtId="0" fontId="18" fillId="12" borderId="7" xfId="0" applyFont="1" applyFill="1" applyBorder="1" applyAlignment="1">
      <alignment horizontal="center" vertical="center" wrapText="1"/>
    </xf>
    <xf numFmtId="0" fontId="15" fillId="6" borderId="7" xfId="0" applyFont="1" applyFill="1" applyBorder="1" applyAlignment="1">
      <alignment horizontal="center" vertical="center" wrapText="1"/>
    </xf>
    <xf numFmtId="0" fontId="16" fillId="6" borderId="7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left" vertical="center" wrapText="1"/>
    </xf>
    <xf numFmtId="165" fontId="17" fillId="6" borderId="7" xfId="0" applyNumberFormat="1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 wrapText="1"/>
    </xf>
    <xf numFmtId="0" fontId="15" fillId="14" borderId="7" xfId="0" applyFont="1" applyFill="1" applyBorder="1" applyAlignment="1">
      <alignment horizontal="center" vertical="center" wrapText="1"/>
    </xf>
    <xf numFmtId="0" fontId="16" fillId="14" borderId="7" xfId="0" applyFont="1" applyFill="1" applyBorder="1" applyAlignment="1">
      <alignment horizontal="center" vertical="center" wrapText="1"/>
    </xf>
    <xf numFmtId="0" fontId="7" fillId="14" borderId="7" xfId="0" applyFont="1" applyFill="1" applyBorder="1" applyAlignment="1">
      <alignment horizontal="left" vertical="center" wrapText="1"/>
    </xf>
    <xf numFmtId="0" fontId="9" fillId="14" borderId="7" xfId="0" applyFont="1" applyFill="1" applyBorder="1" applyAlignment="1">
      <alignment horizontal="center" vertical="center" wrapText="1"/>
    </xf>
    <xf numFmtId="165" fontId="17" fillId="14" borderId="7" xfId="0" applyNumberFormat="1" applyFont="1" applyFill="1" applyBorder="1" applyAlignment="1">
      <alignment horizontal="center" vertical="center" wrapText="1"/>
    </xf>
    <xf numFmtId="0" fontId="18" fillId="14" borderId="7" xfId="0" applyFont="1" applyFill="1" applyBorder="1" applyAlignment="1">
      <alignment horizontal="center" vertical="center" wrapText="1"/>
    </xf>
    <xf numFmtId="0" fontId="22" fillId="3" borderId="7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9" fillId="15" borderId="7" xfId="0" applyFont="1" applyFill="1" applyBorder="1" applyAlignment="1">
      <alignment horizontal="left" vertical="center" wrapText="1"/>
    </xf>
    <xf numFmtId="0" fontId="8" fillId="17" borderId="7" xfId="0" applyFont="1" applyFill="1" applyBorder="1" applyAlignment="1">
      <alignment horizontal="center" vertical="center" wrapText="1"/>
    </xf>
    <xf numFmtId="0" fontId="23" fillId="16" borderId="7" xfId="0" applyFont="1" applyFill="1" applyBorder="1" applyAlignment="1">
      <alignment horizontal="center" vertical="center" wrapText="1"/>
    </xf>
    <xf numFmtId="0" fontId="23" fillId="3" borderId="7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166" fontId="9" fillId="4" borderId="7" xfId="0" applyNumberFormat="1" applyFont="1" applyFill="1" applyBorder="1" applyAlignment="1">
      <alignment horizontal="center" vertical="center" wrapText="1"/>
    </xf>
    <xf numFmtId="167" fontId="10" fillId="4" borderId="7" xfId="0" applyNumberFormat="1" applyFont="1" applyFill="1" applyBorder="1" applyAlignment="1">
      <alignment horizontal="center" vertical="center" wrapText="1"/>
    </xf>
    <xf numFmtId="0" fontId="24" fillId="4" borderId="7" xfId="0" applyFont="1" applyFill="1" applyBorder="1" applyAlignment="1">
      <alignment horizontal="center" vertical="center" wrapText="1"/>
    </xf>
    <xf numFmtId="0" fontId="25" fillId="17" borderId="7" xfId="0" applyFont="1" applyFill="1" applyBorder="1" applyAlignment="1">
      <alignment horizontal="center" vertical="center" wrapText="1"/>
    </xf>
    <xf numFmtId="0" fontId="9" fillId="15" borderId="7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166" fontId="9" fillId="5" borderId="7" xfId="0" applyNumberFormat="1" applyFont="1" applyFill="1" applyBorder="1" applyAlignment="1">
      <alignment horizontal="center" vertical="center" wrapText="1"/>
    </xf>
    <xf numFmtId="167" fontId="10" fillId="5" borderId="7" xfId="0" applyNumberFormat="1" applyFont="1" applyFill="1" applyBorder="1" applyAlignment="1">
      <alignment horizontal="center" vertical="center" wrapText="1"/>
    </xf>
    <xf numFmtId="0" fontId="24" fillId="5" borderId="7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166" fontId="9" fillId="6" borderId="7" xfId="0" applyNumberFormat="1" applyFont="1" applyFill="1" applyBorder="1" applyAlignment="1">
      <alignment horizontal="center" vertical="center" wrapText="1"/>
    </xf>
    <xf numFmtId="167" fontId="10" fillId="6" borderId="7" xfId="0" applyNumberFormat="1" applyFont="1" applyFill="1" applyBorder="1" applyAlignment="1">
      <alignment horizontal="center" vertical="center" wrapText="1"/>
    </xf>
    <xf numFmtId="0" fontId="24" fillId="6" borderId="7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166" fontId="9" fillId="7" borderId="7" xfId="0" applyNumberFormat="1" applyFont="1" applyFill="1" applyBorder="1" applyAlignment="1">
      <alignment horizontal="center" vertical="center" wrapText="1"/>
    </xf>
    <xf numFmtId="167" fontId="10" fillId="7" borderId="7" xfId="0" applyNumberFormat="1" applyFont="1" applyFill="1" applyBorder="1" applyAlignment="1">
      <alignment horizontal="center" vertical="center" wrapText="1"/>
    </xf>
    <xf numFmtId="0" fontId="24" fillId="7" borderId="7" xfId="0" applyFont="1" applyFill="1" applyBorder="1" applyAlignment="1">
      <alignment horizontal="center" vertical="center" wrapText="1"/>
    </xf>
    <xf numFmtId="0" fontId="10" fillId="8" borderId="7" xfId="0" applyFont="1" applyFill="1" applyBorder="1" applyAlignment="1">
      <alignment horizontal="center" vertical="center" wrapText="1"/>
    </xf>
    <xf numFmtId="166" fontId="9" fillId="8" borderId="7" xfId="0" applyNumberFormat="1" applyFont="1" applyFill="1" applyBorder="1" applyAlignment="1">
      <alignment horizontal="center" vertical="center" wrapText="1"/>
    </xf>
    <xf numFmtId="167" fontId="10" fillId="8" borderId="7" xfId="0" applyNumberFormat="1" applyFont="1" applyFill="1" applyBorder="1" applyAlignment="1">
      <alignment horizontal="center" vertical="center" wrapText="1"/>
    </xf>
    <xf numFmtId="0" fontId="24" fillId="8" borderId="7" xfId="0" applyFont="1" applyFill="1" applyBorder="1" applyAlignment="1">
      <alignment horizontal="center" vertical="center" wrapText="1"/>
    </xf>
    <xf numFmtId="0" fontId="10" fillId="9" borderId="7" xfId="0" applyFont="1" applyFill="1" applyBorder="1" applyAlignment="1">
      <alignment horizontal="center" vertical="center" wrapText="1"/>
    </xf>
    <xf numFmtId="166" fontId="9" fillId="9" borderId="7" xfId="0" applyNumberFormat="1" applyFont="1" applyFill="1" applyBorder="1" applyAlignment="1">
      <alignment horizontal="center" vertical="center" wrapText="1"/>
    </xf>
    <xf numFmtId="167" fontId="10" fillId="9" borderId="7" xfId="0" applyNumberFormat="1" applyFont="1" applyFill="1" applyBorder="1" applyAlignment="1">
      <alignment horizontal="center" vertical="center" wrapText="1"/>
    </xf>
    <xf numFmtId="0" fontId="24" fillId="9" borderId="7" xfId="0" applyFont="1" applyFill="1" applyBorder="1" applyAlignment="1">
      <alignment horizontal="center" vertical="center" wrapText="1"/>
    </xf>
    <xf numFmtId="0" fontId="10" fillId="10" borderId="7" xfId="0" applyFont="1" applyFill="1" applyBorder="1" applyAlignment="1">
      <alignment horizontal="center" vertical="center" wrapText="1"/>
    </xf>
    <xf numFmtId="166" fontId="9" fillId="10" borderId="7" xfId="0" applyNumberFormat="1" applyFont="1" applyFill="1" applyBorder="1" applyAlignment="1">
      <alignment horizontal="center" vertical="center" wrapText="1"/>
    </xf>
    <xf numFmtId="167" fontId="10" fillId="10" borderId="7" xfId="0" applyNumberFormat="1" applyFont="1" applyFill="1" applyBorder="1" applyAlignment="1">
      <alignment horizontal="center" vertical="center" wrapText="1"/>
    </xf>
    <xf numFmtId="0" fontId="24" fillId="10" borderId="7" xfId="0" applyFont="1" applyFill="1" applyBorder="1" applyAlignment="1">
      <alignment horizontal="center" vertical="center" wrapText="1"/>
    </xf>
    <xf numFmtId="0" fontId="8" fillId="16" borderId="7" xfId="0" applyFont="1" applyFill="1" applyBorder="1" applyAlignment="1">
      <alignment horizontal="center" vertical="center" wrapText="1"/>
    </xf>
    <xf numFmtId="0" fontId="27" fillId="4" borderId="7" xfId="0" applyFont="1" applyFill="1" applyBorder="1" applyAlignment="1">
      <alignment horizontal="center" vertical="center" wrapText="1"/>
    </xf>
    <xf numFmtId="0" fontId="28" fillId="4" borderId="7" xfId="0" applyFont="1" applyFill="1" applyBorder="1" applyAlignment="1">
      <alignment horizontal="center" vertical="center" wrapText="1"/>
    </xf>
    <xf numFmtId="164" fontId="27" fillId="4" borderId="7" xfId="0" applyNumberFormat="1" applyFont="1" applyFill="1" applyBorder="1" applyAlignment="1">
      <alignment horizontal="center" vertical="center" wrapText="1"/>
    </xf>
    <xf numFmtId="0" fontId="26" fillId="4" borderId="7" xfId="0" applyFont="1" applyFill="1" applyBorder="1" applyAlignment="1">
      <alignment horizontal="center" vertical="center" wrapText="1"/>
    </xf>
    <xf numFmtId="168" fontId="9" fillId="0" borderId="7" xfId="0" applyNumberFormat="1" applyFont="1" applyBorder="1" applyAlignment="1">
      <alignment horizontal="center" vertical="center" wrapText="1"/>
    </xf>
    <xf numFmtId="0" fontId="27" fillId="5" borderId="7" xfId="0" applyFont="1" applyFill="1" applyBorder="1" applyAlignment="1">
      <alignment horizontal="center" vertical="center" wrapText="1"/>
    </xf>
    <xf numFmtId="0" fontId="28" fillId="5" borderId="7" xfId="0" applyFont="1" applyFill="1" applyBorder="1" applyAlignment="1">
      <alignment horizontal="center" vertical="center" wrapText="1"/>
    </xf>
    <xf numFmtId="164" fontId="27" fillId="5" borderId="7" xfId="0" applyNumberFormat="1" applyFont="1" applyFill="1" applyBorder="1" applyAlignment="1">
      <alignment horizontal="center" vertical="center" wrapText="1"/>
    </xf>
    <xf numFmtId="0" fontId="26" fillId="5" borderId="7" xfId="0" applyFont="1" applyFill="1" applyBorder="1" applyAlignment="1">
      <alignment horizontal="center" vertical="center" wrapText="1"/>
    </xf>
    <xf numFmtId="0" fontId="27" fillId="6" borderId="7" xfId="0" applyFont="1" applyFill="1" applyBorder="1" applyAlignment="1">
      <alignment horizontal="center" vertical="center" wrapText="1"/>
    </xf>
    <xf numFmtId="0" fontId="28" fillId="6" borderId="7" xfId="0" applyFont="1" applyFill="1" applyBorder="1" applyAlignment="1">
      <alignment horizontal="center" vertical="center" wrapText="1"/>
    </xf>
    <xf numFmtId="164" fontId="27" fillId="6" borderId="7" xfId="0" applyNumberFormat="1" applyFont="1" applyFill="1" applyBorder="1" applyAlignment="1">
      <alignment horizontal="center" vertical="center" wrapText="1"/>
    </xf>
    <xf numFmtId="0" fontId="26" fillId="6" borderId="7" xfId="0" applyFont="1" applyFill="1" applyBorder="1" applyAlignment="1">
      <alignment horizontal="center" vertical="center" wrapText="1"/>
    </xf>
    <xf numFmtId="0" fontId="27" fillId="7" borderId="7" xfId="0" applyFont="1" applyFill="1" applyBorder="1" applyAlignment="1">
      <alignment horizontal="center" vertical="center" wrapText="1"/>
    </xf>
    <xf numFmtId="0" fontId="28" fillId="7" borderId="7" xfId="0" applyFont="1" applyFill="1" applyBorder="1" applyAlignment="1">
      <alignment horizontal="center" vertical="center" wrapText="1"/>
    </xf>
    <xf numFmtId="164" fontId="27" fillId="7" borderId="7" xfId="0" applyNumberFormat="1" applyFont="1" applyFill="1" applyBorder="1" applyAlignment="1">
      <alignment horizontal="center" vertical="center" wrapText="1"/>
    </xf>
    <xf numFmtId="0" fontId="26" fillId="7" borderId="7" xfId="0" applyFont="1" applyFill="1" applyBorder="1" applyAlignment="1">
      <alignment horizontal="center" vertical="center" wrapText="1"/>
    </xf>
    <xf numFmtId="0" fontId="27" fillId="8" borderId="7" xfId="0" applyFont="1" applyFill="1" applyBorder="1" applyAlignment="1">
      <alignment horizontal="center" vertical="center" wrapText="1"/>
    </xf>
    <xf numFmtId="0" fontId="28" fillId="8" borderId="7" xfId="0" applyFont="1" applyFill="1" applyBorder="1" applyAlignment="1">
      <alignment horizontal="center" vertical="center" wrapText="1"/>
    </xf>
    <xf numFmtId="164" fontId="27" fillId="8" borderId="7" xfId="0" applyNumberFormat="1" applyFont="1" applyFill="1" applyBorder="1" applyAlignment="1">
      <alignment horizontal="center" vertical="center" wrapText="1"/>
    </xf>
    <xf numFmtId="0" fontId="26" fillId="8" borderId="7" xfId="0" applyFont="1" applyFill="1" applyBorder="1" applyAlignment="1">
      <alignment horizontal="center" vertical="center" wrapText="1"/>
    </xf>
    <xf numFmtId="0" fontId="27" fillId="9" borderId="7" xfId="0" applyFont="1" applyFill="1" applyBorder="1" applyAlignment="1">
      <alignment horizontal="center" vertical="center" wrapText="1"/>
    </xf>
    <xf numFmtId="0" fontId="28" fillId="9" borderId="7" xfId="0" applyFont="1" applyFill="1" applyBorder="1" applyAlignment="1">
      <alignment horizontal="center" vertical="center" wrapText="1"/>
    </xf>
    <xf numFmtId="164" fontId="27" fillId="9" borderId="7" xfId="0" applyNumberFormat="1" applyFont="1" applyFill="1" applyBorder="1" applyAlignment="1">
      <alignment horizontal="center" vertical="center" wrapText="1"/>
    </xf>
    <xf numFmtId="0" fontId="26" fillId="9" borderId="7" xfId="0" applyFont="1" applyFill="1" applyBorder="1" applyAlignment="1">
      <alignment horizontal="center" vertical="center" wrapText="1"/>
    </xf>
    <xf numFmtId="0" fontId="27" fillId="10" borderId="7" xfId="0" applyFont="1" applyFill="1" applyBorder="1" applyAlignment="1">
      <alignment horizontal="center" vertical="center" wrapText="1"/>
    </xf>
    <xf numFmtId="0" fontId="28" fillId="10" borderId="7" xfId="0" applyFont="1" applyFill="1" applyBorder="1" applyAlignment="1">
      <alignment horizontal="center" vertical="center" wrapText="1"/>
    </xf>
    <xf numFmtId="164" fontId="27" fillId="10" borderId="7" xfId="0" applyNumberFormat="1" applyFont="1" applyFill="1" applyBorder="1" applyAlignment="1">
      <alignment horizontal="center" vertical="center" wrapText="1"/>
    </xf>
    <xf numFmtId="0" fontId="26" fillId="10" borderId="7" xfId="0" applyFont="1" applyFill="1" applyBorder="1" applyAlignment="1">
      <alignment horizontal="center" vertical="center" wrapText="1"/>
    </xf>
    <xf numFmtId="169" fontId="22" fillId="13" borderId="17" xfId="0" applyNumberFormat="1" applyFont="1" applyFill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169" fontId="18" fillId="0" borderId="7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 applyAlignment="1"/>
    <xf numFmtId="0" fontId="33" fillId="3" borderId="0" xfId="0" applyFont="1" applyFill="1" applyAlignment="1"/>
    <xf numFmtId="0" fontId="31" fillId="18" borderId="0" xfId="0" applyFont="1" applyFill="1" applyAlignment="1">
      <alignment horizontal="center"/>
    </xf>
    <xf numFmtId="0" fontId="31" fillId="18" borderId="0" xfId="0" applyFont="1" applyFill="1" applyAlignment="1"/>
    <xf numFmtId="169" fontId="31" fillId="18" borderId="0" xfId="0" applyNumberFormat="1" applyFont="1" applyFill="1" applyAlignment="1"/>
    <xf numFmtId="0" fontId="31" fillId="19" borderId="0" xfId="0" applyFont="1" applyFill="1" applyAlignment="1">
      <alignment horizontal="center"/>
    </xf>
    <xf numFmtId="0" fontId="31" fillId="19" borderId="0" xfId="0" applyFont="1" applyFill="1" applyAlignment="1"/>
    <xf numFmtId="169" fontId="31" fillId="19" borderId="0" xfId="0" applyNumberFormat="1" applyFont="1" applyFill="1" applyAlignment="1"/>
    <xf numFmtId="0" fontId="34" fillId="20" borderId="0" xfId="0" applyFont="1" applyFill="1" applyAlignment="1">
      <alignment horizontal="center"/>
    </xf>
    <xf numFmtId="0" fontId="34" fillId="20" borderId="0" xfId="0" applyFont="1" applyFill="1" applyAlignment="1"/>
    <xf numFmtId="169" fontId="34" fillId="20" borderId="0" xfId="0" applyNumberFormat="1" applyFont="1" applyFill="1" applyAlignment="1"/>
    <xf numFmtId="0" fontId="31" fillId="0" borderId="0" xfId="0" applyFont="1" applyAlignment="1">
      <alignment horizontal="center"/>
    </xf>
    <xf numFmtId="0" fontId="31" fillId="0" borderId="0" xfId="0" applyFont="1" applyAlignment="1"/>
    <xf numFmtId="169" fontId="31" fillId="0" borderId="0" xfId="0" applyNumberFormat="1" applyFont="1" applyAlignment="1"/>
    <xf numFmtId="0" fontId="31" fillId="0" borderId="0" xfId="0" applyFont="1" applyAlignment="1"/>
    <xf numFmtId="2" fontId="31" fillId="0" borderId="0" xfId="0" applyNumberFormat="1" applyFont="1" applyAlignment="1"/>
    <xf numFmtId="0" fontId="35" fillId="0" borderId="0" xfId="0" applyFont="1" applyAlignment="1"/>
    <xf numFmtId="0" fontId="21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3" fillId="0" borderId="0" xfId="0" applyFont="1" applyAlignment="1">
      <alignment horizontal="center" vertical="center" wrapText="1"/>
    </xf>
    <xf numFmtId="0" fontId="0" fillId="0" borderId="0" xfId="0" applyFont="1" applyAlignment="1"/>
    <xf numFmtId="0" fontId="6" fillId="0" borderId="0" xfId="0" applyFont="1" applyAlignment="1">
      <alignment horizontal="left" vertical="top" wrapText="1"/>
    </xf>
    <xf numFmtId="0" fontId="1" fillId="2" borderId="8" xfId="0" applyFont="1" applyFill="1" applyBorder="1" applyAlignment="1">
      <alignment horizontal="center" vertical="center" wrapText="1"/>
    </xf>
    <xf numFmtId="0" fontId="2" fillId="0" borderId="9" xfId="0" applyFont="1" applyBorder="1"/>
    <xf numFmtId="0" fontId="2" fillId="0" borderId="10" xfId="0" applyFont="1" applyBorder="1"/>
    <xf numFmtId="0" fontId="11" fillId="0" borderId="0" xfId="0" applyFont="1" applyAlignment="1">
      <alignment horizontal="center" vertical="center" wrapText="1"/>
    </xf>
    <xf numFmtId="0" fontId="12" fillId="11" borderId="11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2" fillId="0" borderId="13" xfId="0" applyFont="1" applyBorder="1"/>
    <xf numFmtId="0" fontId="12" fillId="12" borderId="11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 wrapText="1"/>
    </xf>
    <xf numFmtId="0" fontId="13" fillId="13" borderId="14" xfId="0" applyFont="1" applyFill="1" applyBorder="1" applyAlignment="1">
      <alignment horizontal="center" vertical="center" wrapText="1"/>
    </xf>
    <xf numFmtId="0" fontId="2" fillId="0" borderId="15" xfId="0" applyFont="1" applyBorder="1"/>
    <xf numFmtId="0" fontId="2" fillId="0" borderId="16" xfId="0" applyFont="1" applyBorder="1"/>
    <xf numFmtId="0" fontId="19" fillId="0" borderId="0" xfId="0" applyFont="1" applyAlignment="1">
      <alignment horizontal="left" vertical="center" wrapText="1"/>
    </xf>
    <xf numFmtId="0" fontId="20" fillId="2" borderId="8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16" borderId="11" xfId="0" applyFont="1" applyFill="1" applyBorder="1" applyAlignment="1">
      <alignment horizontal="center" vertical="center" wrapText="1"/>
    </xf>
    <xf numFmtId="0" fontId="22" fillId="3" borderId="11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13" borderId="14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/>
    </xf>
  </cellXfs>
  <cellStyles count="1">
    <cellStyle name="Normal" xfId="0" builtinId="0"/>
  </cellStyles>
  <dxfs count="3">
    <dxf>
      <font>
        <b/>
        <sz val="12"/>
        <color rgb="FFFFFFFF"/>
        <name val="Arial"/>
      </font>
      <fill>
        <patternFill patternType="solid">
          <fgColor rgb="FFCD7F32"/>
          <bgColor rgb="FFCD7F32"/>
        </patternFill>
      </fill>
    </dxf>
    <dxf>
      <font>
        <b/>
        <sz val="12"/>
        <color rgb="FF000000"/>
        <name val="Arial"/>
      </font>
      <fill>
        <patternFill patternType="solid">
          <fgColor rgb="FFC0C0C0"/>
          <bgColor rgb="FFC0C0C0"/>
        </patternFill>
      </fill>
    </dxf>
    <dxf>
      <font>
        <b/>
        <sz val="12"/>
        <color rgb="FF000000"/>
        <name val="Arial"/>
      </font>
      <fill>
        <patternFill patternType="solid">
          <fgColor rgb="FFFFD700"/>
          <bgColor rgb="FFFFD7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>
                <a:solidFill>
                  <a:srgbClr val="1F4E78"/>
                </a:solidFill>
                <a:latin typeface="+mn-lt"/>
              </a:defRPr>
            </a:pPr>
            <a:r>
              <a:rPr lang="en-US" sz="1400" b="1">
                <a:solidFill>
                  <a:srgbClr val="1F4E78"/>
                </a:solidFill>
                <a:latin typeface="+mn-lt"/>
              </a:rPr>
              <a:t>🏆 Top 10 BXH theo Tổng điểm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C00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DASHBOARD!$B$5:$B$15</c:f>
              <c:strCache>
                <c:ptCount val="11"/>
                <c:pt idx="0">
                  <c:v>Người chơi</c:v>
                </c:pt>
                <c:pt idx="1">
                  <c:v>Người chơi 1</c:v>
                </c:pt>
                <c:pt idx="2">
                  <c:v>Người chơi 2</c:v>
                </c:pt>
                <c:pt idx="3">
                  <c:v>Người chơi 3</c:v>
                </c:pt>
                <c:pt idx="4">
                  <c:v>Người chơi 4</c:v>
                </c:pt>
                <c:pt idx="5">
                  <c:v>Người chơi 5</c:v>
                </c:pt>
                <c:pt idx="6">
                  <c:v>Người chơi 6</c:v>
                </c:pt>
                <c:pt idx="7">
                  <c:v>Người chơi 7</c:v>
                </c:pt>
                <c:pt idx="8">
                  <c:v>Người chơi 8</c:v>
                </c:pt>
                <c:pt idx="9">
                  <c:v>Người chơi 9</c:v>
                </c:pt>
                <c:pt idx="10">
                  <c:v>Người chơi 10</c:v>
                </c:pt>
              </c:strCache>
            </c:strRef>
          </c:cat>
          <c:val>
            <c:numRef>
              <c:f>DASHBOARD!$C$5:$C$15</c:f>
              <c:numCache>
                <c:formatCode>0.0</c:formatCode>
                <c:ptCount val="11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92F-452A-A2D5-0DF4A07C1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89575041"/>
        <c:axId val="1672225286"/>
      </c:barChart>
      <c:catAx>
        <c:axId val="198957504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1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72225286"/>
        <c:crosses val="autoZero"/>
        <c:auto val="1"/>
        <c:lblAlgn val="ctr"/>
        <c:lblOffset val="100"/>
        <c:noMultiLvlLbl val="1"/>
      </c:catAx>
      <c:valAx>
        <c:axId val="167222528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1" i="0">
                    <a:solidFill>
                      <a:srgbClr val="000000"/>
                    </a:solidFill>
                    <a:latin typeface="+mn-lt"/>
                  </a:rPr>
                  <a:t>Tổng điểm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89575041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>
                <a:solidFill>
                  <a:srgbClr val="1F4E78"/>
                </a:solidFill>
                <a:latin typeface="+mn-lt"/>
              </a:defRPr>
            </a:pPr>
            <a:r>
              <a:rPr lang="en-US" sz="1400" b="1">
                <a:solidFill>
                  <a:srgbClr val="1F4E78"/>
                </a:solidFill>
                <a:latin typeface="+mn-lt"/>
              </a:rPr>
              <a:t>📈 Diễn biến điểm tích lũy theo trận đấu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 cmpd="sng">
              <a:solidFill>
                <a:srgbClr val="C00000"/>
              </a:solidFill>
            </a:ln>
          </c:spPr>
          <c:marker>
            <c:symbol val="circle"/>
            <c:size val="5"/>
            <c:spPr>
              <a:solidFill>
                <a:srgbClr val="C00000"/>
              </a:solidFill>
              <a:ln cmpd="sng">
                <a:solidFill>
                  <a:srgbClr val="C00000"/>
                </a:solidFill>
              </a:ln>
            </c:spPr>
          </c:marker>
          <c:cat>
            <c:strRef>
              <c:f>DASHBOARD!$A$24:$A$35</c:f>
              <c:strCache>
                <c:ptCount val="12"/>
                <c:pt idx="0">
                  <c:v>Sau trận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104</c:v>
                </c:pt>
              </c:strCache>
            </c:strRef>
          </c:cat>
          <c:val>
            <c:numRef>
              <c:f>DASHBOARD!$B$24:$B$35</c:f>
              <c:numCache>
                <c:formatCode>0.0</c:formatCode>
                <c:ptCount val="12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F1C-4C63-A3EF-60F604B1A78C}"/>
            </c:ext>
          </c:extLst>
        </c:ser>
        <c:ser>
          <c:idx val="1"/>
          <c:order val="1"/>
          <c:spPr>
            <a:ln cmpd="sng">
              <a:solidFill>
                <a:srgbClr val="1F4E78"/>
              </a:solidFill>
            </a:ln>
          </c:spPr>
          <c:marker>
            <c:symbol val="circle"/>
            <c:size val="5"/>
            <c:spPr>
              <a:solidFill>
                <a:srgbClr val="1F4E78"/>
              </a:solidFill>
              <a:ln cmpd="sng">
                <a:solidFill>
                  <a:srgbClr val="1F4E78"/>
                </a:solidFill>
              </a:ln>
            </c:spPr>
          </c:marker>
          <c:cat>
            <c:strRef>
              <c:f>DASHBOARD!$A$24:$A$35</c:f>
              <c:strCache>
                <c:ptCount val="12"/>
                <c:pt idx="0">
                  <c:v>Sau trận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104</c:v>
                </c:pt>
              </c:strCache>
            </c:strRef>
          </c:cat>
          <c:val>
            <c:numRef>
              <c:f>DASHBOARD!$C$24:$C$35</c:f>
              <c:numCache>
                <c:formatCode>0.0</c:formatCode>
                <c:ptCount val="12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F1C-4C63-A3EF-60F604B1A78C}"/>
            </c:ext>
          </c:extLst>
        </c:ser>
        <c:ser>
          <c:idx val="2"/>
          <c:order val="2"/>
          <c:spPr>
            <a:ln cmpd="sng">
              <a:solidFill>
                <a:srgbClr val="2CA02C"/>
              </a:solidFill>
            </a:ln>
          </c:spPr>
          <c:marker>
            <c:symbol val="circle"/>
            <c:size val="5"/>
            <c:spPr>
              <a:solidFill>
                <a:srgbClr val="2CA02C"/>
              </a:solidFill>
              <a:ln cmpd="sng">
                <a:solidFill>
                  <a:srgbClr val="2CA02C"/>
                </a:solidFill>
              </a:ln>
            </c:spPr>
          </c:marker>
          <c:cat>
            <c:strRef>
              <c:f>DASHBOARD!$A$24:$A$35</c:f>
              <c:strCache>
                <c:ptCount val="12"/>
                <c:pt idx="0">
                  <c:v>Sau trận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104</c:v>
                </c:pt>
              </c:strCache>
            </c:strRef>
          </c:cat>
          <c:val>
            <c:numRef>
              <c:f>DASHBOARD!$D$24:$D$35</c:f>
              <c:numCache>
                <c:formatCode>0.0</c:formatCode>
                <c:ptCount val="12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F1C-4C63-A3EF-60F604B1A78C}"/>
            </c:ext>
          </c:extLst>
        </c:ser>
        <c:ser>
          <c:idx val="3"/>
          <c:order val="3"/>
          <c:spPr>
            <a:ln cmpd="sng">
              <a:solidFill>
                <a:srgbClr val="FF7F0E"/>
              </a:solidFill>
            </a:ln>
          </c:spPr>
          <c:marker>
            <c:symbol val="circle"/>
            <c:size val="5"/>
            <c:spPr>
              <a:solidFill>
                <a:srgbClr val="FF7F0E"/>
              </a:solidFill>
              <a:ln cmpd="sng">
                <a:solidFill>
                  <a:srgbClr val="FF7F0E"/>
                </a:solidFill>
              </a:ln>
            </c:spPr>
          </c:marker>
          <c:cat>
            <c:strRef>
              <c:f>DASHBOARD!$A$24:$A$35</c:f>
              <c:strCache>
                <c:ptCount val="12"/>
                <c:pt idx="0">
                  <c:v>Sau trận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104</c:v>
                </c:pt>
              </c:strCache>
            </c:strRef>
          </c:cat>
          <c:val>
            <c:numRef>
              <c:f>DASHBOARD!$E$24:$E$35</c:f>
              <c:numCache>
                <c:formatCode>0.0</c:formatCode>
                <c:ptCount val="12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F1C-4C63-A3EF-60F604B1A78C}"/>
            </c:ext>
          </c:extLst>
        </c:ser>
        <c:ser>
          <c:idx val="4"/>
          <c:order val="4"/>
          <c:spPr>
            <a:ln cmpd="sng">
              <a:solidFill>
                <a:srgbClr val="9467BD"/>
              </a:solidFill>
            </a:ln>
          </c:spPr>
          <c:marker>
            <c:symbol val="circle"/>
            <c:size val="5"/>
            <c:spPr>
              <a:solidFill>
                <a:srgbClr val="9467BD"/>
              </a:solidFill>
              <a:ln cmpd="sng">
                <a:solidFill>
                  <a:srgbClr val="9467BD"/>
                </a:solidFill>
              </a:ln>
            </c:spPr>
          </c:marker>
          <c:cat>
            <c:strRef>
              <c:f>DASHBOARD!$A$24:$A$35</c:f>
              <c:strCache>
                <c:ptCount val="12"/>
                <c:pt idx="0">
                  <c:v>Sau trận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104</c:v>
                </c:pt>
              </c:strCache>
            </c:strRef>
          </c:cat>
          <c:val>
            <c:numRef>
              <c:f>DASHBOARD!$F$24:$F$35</c:f>
              <c:numCache>
                <c:formatCode>0.0</c:formatCode>
                <c:ptCount val="12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7F1C-4C63-A3EF-60F604B1A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8882721"/>
        <c:axId val="1305574850"/>
      </c:lineChart>
      <c:catAx>
        <c:axId val="20488827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1" i="0">
                    <a:solidFill>
                      <a:srgbClr val="000000"/>
                    </a:solidFill>
                    <a:latin typeface="+mn-lt"/>
                  </a:rPr>
                  <a:t>Sau trận thứ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05574850"/>
        <c:crosses val="autoZero"/>
        <c:auto val="1"/>
        <c:lblAlgn val="ctr"/>
        <c:lblOffset val="100"/>
        <c:noMultiLvlLbl val="1"/>
      </c:catAx>
      <c:valAx>
        <c:axId val="13055748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1" i="0">
                    <a:solidFill>
                      <a:srgbClr val="000000"/>
                    </a:solidFill>
                    <a:latin typeface="+mn-lt"/>
                  </a:rPr>
                  <a:t>Điểm tích lũy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4888272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0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>
                <a:solidFill>
                  <a:srgbClr val="1F4E78"/>
                </a:solidFill>
                <a:latin typeface="+mn-lt"/>
              </a:defRPr>
            </a:pPr>
            <a:r>
              <a:rPr lang="en-US" sz="1400" b="1">
                <a:solidFill>
                  <a:srgbClr val="1F4E78"/>
                </a:solidFill>
                <a:latin typeface="+mn-lt"/>
              </a:rPr>
              <a:t>🎯 Số trận đoán đúng theo loại (Top 12)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2CA02C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DASHBOARD!$A$44:$A$56</c:f>
              <c:strCache>
                <c:ptCount val="13"/>
                <c:pt idx="0">
                  <c:v>Người chơi</c:v>
                </c:pt>
                <c:pt idx="1">
                  <c:v>Người chơi 1</c:v>
                </c:pt>
                <c:pt idx="2">
                  <c:v>Người chơi 2</c:v>
                </c:pt>
                <c:pt idx="3">
                  <c:v>Người chơi 3</c:v>
                </c:pt>
                <c:pt idx="4">
                  <c:v>Người chơi 4</c:v>
                </c:pt>
                <c:pt idx="5">
                  <c:v>Người chơi 5</c:v>
                </c:pt>
                <c:pt idx="6">
                  <c:v>Người chơi 6</c:v>
                </c:pt>
                <c:pt idx="7">
                  <c:v>Người chơi 7</c:v>
                </c:pt>
                <c:pt idx="8">
                  <c:v>Người chơi 8</c:v>
                </c:pt>
                <c:pt idx="9">
                  <c:v>Người chơi 9</c:v>
                </c:pt>
                <c:pt idx="10">
                  <c:v>Người chơi 10</c:v>
                </c:pt>
                <c:pt idx="11">
                  <c:v>Người chơi 11</c:v>
                </c:pt>
                <c:pt idx="12">
                  <c:v>Người chơi 12</c:v>
                </c:pt>
              </c:strCache>
            </c:strRef>
          </c:cat>
          <c:val>
            <c:numRef>
              <c:f>DASHBOARD!$B$44:$B$56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724-4AAD-9D29-ED86E5D18365}"/>
            </c:ext>
          </c:extLst>
        </c:ser>
        <c:ser>
          <c:idx val="1"/>
          <c:order val="1"/>
          <c:spPr>
            <a:solidFill>
              <a:srgbClr val="FFA5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DASHBOARD!$A$44:$A$56</c:f>
              <c:strCache>
                <c:ptCount val="13"/>
                <c:pt idx="0">
                  <c:v>Người chơi</c:v>
                </c:pt>
                <c:pt idx="1">
                  <c:v>Người chơi 1</c:v>
                </c:pt>
                <c:pt idx="2">
                  <c:v>Người chơi 2</c:v>
                </c:pt>
                <c:pt idx="3">
                  <c:v>Người chơi 3</c:v>
                </c:pt>
                <c:pt idx="4">
                  <c:v>Người chơi 4</c:v>
                </c:pt>
                <c:pt idx="5">
                  <c:v>Người chơi 5</c:v>
                </c:pt>
                <c:pt idx="6">
                  <c:v>Người chơi 6</c:v>
                </c:pt>
                <c:pt idx="7">
                  <c:v>Người chơi 7</c:v>
                </c:pt>
                <c:pt idx="8">
                  <c:v>Người chơi 8</c:v>
                </c:pt>
                <c:pt idx="9">
                  <c:v>Người chơi 9</c:v>
                </c:pt>
                <c:pt idx="10">
                  <c:v>Người chơi 10</c:v>
                </c:pt>
                <c:pt idx="11">
                  <c:v>Người chơi 11</c:v>
                </c:pt>
                <c:pt idx="12">
                  <c:v>Người chơi 12</c:v>
                </c:pt>
              </c:strCache>
            </c:strRef>
          </c:cat>
          <c:val>
            <c:numRef>
              <c:f>DASHBOARD!$C$44:$C$56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724-4AAD-9D29-ED86E5D18365}"/>
            </c:ext>
          </c:extLst>
        </c:ser>
        <c:ser>
          <c:idx val="2"/>
          <c:order val="2"/>
          <c:spPr>
            <a:solidFill>
              <a:srgbClr val="1F77B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DASHBOARD!$A$44:$A$56</c:f>
              <c:strCache>
                <c:ptCount val="13"/>
                <c:pt idx="0">
                  <c:v>Người chơi</c:v>
                </c:pt>
                <c:pt idx="1">
                  <c:v>Người chơi 1</c:v>
                </c:pt>
                <c:pt idx="2">
                  <c:v>Người chơi 2</c:v>
                </c:pt>
                <c:pt idx="3">
                  <c:v>Người chơi 3</c:v>
                </c:pt>
                <c:pt idx="4">
                  <c:v>Người chơi 4</c:v>
                </c:pt>
                <c:pt idx="5">
                  <c:v>Người chơi 5</c:v>
                </c:pt>
                <c:pt idx="6">
                  <c:v>Người chơi 6</c:v>
                </c:pt>
                <c:pt idx="7">
                  <c:v>Người chơi 7</c:v>
                </c:pt>
                <c:pt idx="8">
                  <c:v>Người chơi 8</c:v>
                </c:pt>
                <c:pt idx="9">
                  <c:v>Người chơi 9</c:v>
                </c:pt>
                <c:pt idx="10">
                  <c:v>Người chơi 10</c:v>
                </c:pt>
                <c:pt idx="11">
                  <c:v>Người chơi 11</c:v>
                </c:pt>
                <c:pt idx="12">
                  <c:v>Người chơi 12</c:v>
                </c:pt>
              </c:strCache>
            </c:strRef>
          </c:cat>
          <c:val>
            <c:numRef>
              <c:f>DASHBOARD!$D$44:$D$56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1724-4AAD-9D29-ED86E5D18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3639382"/>
        <c:axId val="2140331936"/>
      </c:barChart>
      <c:catAx>
        <c:axId val="13336393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1800000"/>
          <a:lstStyle/>
          <a:p>
            <a:pPr lvl="0">
              <a:defRPr sz="10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40331936"/>
        <c:crosses val="autoZero"/>
        <c:auto val="1"/>
        <c:lblAlgn val="ctr"/>
        <c:lblOffset val="100"/>
        <c:noMultiLvlLbl val="1"/>
      </c:catAx>
      <c:valAx>
        <c:axId val="21403319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1" i="0">
                    <a:solidFill>
                      <a:srgbClr val="000000"/>
                    </a:solidFill>
                    <a:latin typeface="+mn-lt"/>
                  </a:rPr>
                  <a:t>Số trận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33639382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sz="11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>
                <a:solidFill>
                  <a:srgbClr val="1F4E78"/>
                </a:solidFill>
                <a:latin typeface="+mn-lt"/>
              </a:defRPr>
            </a:pPr>
            <a:r>
              <a:rPr sz="1400" b="1">
                <a:solidFill>
                  <a:srgbClr val="1F4E78"/>
                </a:solidFill>
                <a:latin typeface="+mn-lt"/>
              </a:rPr>
              <a:t>🏟️ Điểm trung bình mỗi người chơi theo vòng đấu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1F4E78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DASHBOARD!$A$63:$A$70</c:f>
              <c:strCache>
                <c:ptCount val="8"/>
                <c:pt idx="0">
                  <c:v>Vòng đấu</c:v>
                </c:pt>
                <c:pt idx="1">
                  <c:v>Vòng bảng</c:v>
                </c:pt>
                <c:pt idx="2">
                  <c:v>Vòng 1/16 (R32)</c:v>
                </c:pt>
                <c:pt idx="3">
                  <c:v>Vòng 1/8 (R16)</c:v>
                </c:pt>
                <c:pt idx="4">
                  <c:v>Tứ kết</c:v>
                </c:pt>
                <c:pt idx="5">
                  <c:v>Bán kết</c:v>
                </c:pt>
                <c:pt idx="6">
                  <c:v>Tranh hạng 3</c:v>
                </c:pt>
                <c:pt idx="7">
                  <c:v>Chung kết</c:v>
                </c:pt>
              </c:strCache>
            </c:strRef>
          </c:cat>
          <c:val>
            <c:numRef>
              <c:f>DASHBOARD!$B$63:$B$70</c:f>
              <c:numCache>
                <c:formatCode>0.00</c:formatCode>
                <c:ptCount val="8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FA9-411A-9C12-48040E0A0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6817571"/>
        <c:axId val="786343203"/>
      </c:barChart>
      <c:catAx>
        <c:axId val="11068175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1800000"/>
          <a:lstStyle/>
          <a:p>
            <a:pPr lvl="0">
              <a:defRPr sz="10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86343203"/>
        <c:crosses val="autoZero"/>
        <c:auto val="1"/>
        <c:lblAlgn val="ctr"/>
        <c:lblOffset val="100"/>
        <c:noMultiLvlLbl val="1"/>
      </c:catAx>
      <c:valAx>
        <c:axId val="7863432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Điểm TB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0681757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>
                <a:solidFill>
                  <a:srgbClr val="1F4E78"/>
                </a:solidFill>
                <a:latin typeface="+mn-lt"/>
              </a:defRPr>
            </a:pPr>
            <a:r>
              <a:rPr sz="1400" b="1">
                <a:solidFill>
                  <a:srgbClr val="1F4E78"/>
                </a:solidFill>
                <a:latin typeface="+mn-lt"/>
              </a:rPr>
              <a:t>📅 Số trận đã dự đoán / tổng 104 trận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2CA02C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DASHBOARD!$A$90:$A$190</c:f>
              <c:strCache>
                <c:ptCount val="101"/>
                <c:pt idx="0">
                  <c:v>Người chơi</c:v>
                </c:pt>
                <c:pt idx="1">
                  <c:v>Người chơi 1</c:v>
                </c:pt>
                <c:pt idx="2">
                  <c:v>Người chơi 2</c:v>
                </c:pt>
                <c:pt idx="3">
                  <c:v>Người chơi 3</c:v>
                </c:pt>
                <c:pt idx="4">
                  <c:v>Người chơi 4</c:v>
                </c:pt>
                <c:pt idx="5">
                  <c:v>Người chơi 5</c:v>
                </c:pt>
                <c:pt idx="6">
                  <c:v>Người chơi 6</c:v>
                </c:pt>
                <c:pt idx="7">
                  <c:v>Người chơi 7</c:v>
                </c:pt>
                <c:pt idx="8">
                  <c:v>Người chơi 8</c:v>
                </c:pt>
                <c:pt idx="9">
                  <c:v>Người chơi 9</c:v>
                </c:pt>
                <c:pt idx="10">
                  <c:v>Người chơi 10</c:v>
                </c:pt>
                <c:pt idx="11">
                  <c:v>Người chơi 11</c:v>
                </c:pt>
                <c:pt idx="12">
                  <c:v>Người chơi 12</c:v>
                </c:pt>
                <c:pt idx="13">
                  <c:v>Người chơi 13</c:v>
                </c:pt>
                <c:pt idx="14">
                  <c:v>Người chơi 14</c:v>
                </c:pt>
                <c:pt idx="15">
                  <c:v>Người chơi 15</c:v>
                </c:pt>
                <c:pt idx="16">
                  <c:v>Người chơi 16</c:v>
                </c:pt>
                <c:pt idx="17">
                  <c:v>Người chơi 17</c:v>
                </c:pt>
                <c:pt idx="18">
                  <c:v>Người chơi 18</c:v>
                </c:pt>
                <c:pt idx="19">
                  <c:v>Người chơi 19</c:v>
                </c:pt>
                <c:pt idx="20">
                  <c:v>Người chơi 20</c:v>
                </c:pt>
                <c:pt idx="21">
                  <c:v>Người chơi 21</c:v>
                </c:pt>
                <c:pt idx="22">
                  <c:v>Người chơi 22</c:v>
                </c:pt>
                <c:pt idx="23">
                  <c:v>Người chơi 23</c:v>
                </c:pt>
                <c:pt idx="24">
                  <c:v>Người chơi 24</c:v>
                </c:pt>
                <c:pt idx="25">
                  <c:v>Người chơi 25</c:v>
                </c:pt>
                <c:pt idx="26">
                  <c:v>Người chơi 26</c:v>
                </c:pt>
                <c:pt idx="27">
                  <c:v>Người chơi 27</c:v>
                </c:pt>
                <c:pt idx="28">
                  <c:v>Người chơi 28</c:v>
                </c:pt>
                <c:pt idx="29">
                  <c:v>Người chơi 29</c:v>
                </c:pt>
                <c:pt idx="30">
                  <c:v>Người chơi 30</c:v>
                </c:pt>
                <c:pt idx="31">
                  <c:v>Người chơi 31</c:v>
                </c:pt>
                <c:pt idx="32">
                  <c:v>Người chơi 32</c:v>
                </c:pt>
                <c:pt idx="33">
                  <c:v>Người chơi 33</c:v>
                </c:pt>
                <c:pt idx="34">
                  <c:v>Người chơi 34</c:v>
                </c:pt>
                <c:pt idx="35">
                  <c:v>Người chơi 35</c:v>
                </c:pt>
                <c:pt idx="36">
                  <c:v>Người chơi 36</c:v>
                </c:pt>
                <c:pt idx="37">
                  <c:v>Người chơi 37</c:v>
                </c:pt>
                <c:pt idx="38">
                  <c:v>Người chơi 38</c:v>
                </c:pt>
                <c:pt idx="39">
                  <c:v>Người chơi 39</c:v>
                </c:pt>
                <c:pt idx="40">
                  <c:v>Người chơi 40</c:v>
                </c:pt>
                <c:pt idx="41">
                  <c:v>Người chơi 41</c:v>
                </c:pt>
                <c:pt idx="42">
                  <c:v>Người chơi 42</c:v>
                </c:pt>
                <c:pt idx="43">
                  <c:v>Người chơi 43</c:v>
                </c:pt>
                <c:pt idx="44">
                  <c:v>Người chơi 44</c:v>
                </c:pt>
                <c:pt idx="45">
                  <c:v>Người chơi 45</c:v>
                </c:pt>
                <c:pt idx="46">
                  <c:v>Người chơi 46</c:v>
                </c:pt>
                <c:pt idx="47">
                  <c:v>Người chơi 47</c:v>
                </c:pt>
                <c:pt idx="48">
                  <c:v>Người chơi 48</c:v>
                </c:pt>
                <c:pt idx="49">
                  <c:v>Người chơi 49</c:v>
                </c:pt>
                <c:pt idx="50">
                  <c:v>Người chơi 50</c:v>
                </c:pt>
                <c:pt idx="51">
                  <c:v>Người chơi 51</c:v>
                </c:pt>
                <c:pt idx="52">
                  <c:v>Người chơi 52</c:v>
                </c:pt>
                <c:pt idx="53">
                  <c:v>Người chơi 53</c:v>
                </c:pt>
                <c:pt idx="54">
                  <c:v>Người chơi 54</c:v>
                </c:pt>
                <c:pt idx="55">
                  <c:v>Người chơi 55</c:v>
                </c:pt>
                <c:pt idx="56">
                  <c:v>Người chơi 56</c:v>
                </c:pt>
                <c:pt idx="57">
                  <c:v>Người chơi 57</c:v>
                </c:pt>
                <c:pt idx="58">
                  <c:v>Người chơi 58</c:v>
                </c:pt>
                <c:pt idx="59">
                  <c:v>Người chơi 59</c:v>
                </c:pt>
                <c:pt idx="60">
                  <c:v>Người chơi 60</c:v>
                </c:pt>
                <c:pt idx="61">
                  <c:v>Người chơi 61</c:v>
                </c:pt>
                <c:pt idx="62">
                  <c:v>Người chơi 62</c:v>
                </c:pt>
                <c:pt idx="63">
                  <c:v>Người chơi 63</c:v>
                </c:pt>
                <c:pt idx="64">
                  <c:v>Người chơi 64</c:v>
                </c:pt>
                <c:pt idx="65">
                  <c:v>Người chơi 65</c:v>
                </c:pt>
                <c:pt idx="66">
                  <c:v>Người chơi 66</c:v>
                </c:pt>
                <c:pt idx="67">
                  <c:v>Người chơi 67</c:v>
                </c:pt>
                <c:pt idx="68">
                  <c:v>Người chơi 68</c:v>
                </c:pt>
                <c:pt idx="69">
                  <c:v>Người chơi 69</c:v>
                </c:pt>
                <c:pt idx="70">
                  <c:v>Người chơi 70</c:v>
                </c:pt>
                <c:pt idx="71">
                  <c:v>Người chơi 71</c:v>
                </c:pt>
                <c:pt idx="72">
                  <c:v>Người chơi 72</c:v>
                </c:pt>
                <c:pt idx="73">
                  <c:v>Người chơi 73</c:v>
                </c:pt>
                <c:pt idx="74">
                  <c:v>Người chơi 74</c:v>
                </c:pt>
                <c:pt idx="75">
                  <c:v>Người chơi 75</c:v>
                </c:pt>
                <c:pt idx="76">
                  <c:v>Người chơi 76</c:v>
                </c:pt>
                <c:pt idx="77">
                  <c:v>Người chơi 77</c:v>
                </c:pt>
                <c:pt idx="78">
                  <c:v>Người chơi 78</c:v>
                </c:pt>
                <c:pt idx="79">
                  <c:v>Người chơi 79</c:v>
                </c:pt>
                <c:pt idx="80">
                  <c:v>Người chơi 80</c:v>
                </c:pt>
                <c:pt idx="81">
                  <c:v>Người chơi 81</c:v>
                </c:pt>
                <c:pt idx="82">
                  <c:v>Người chơi 82</c:v>
                </c:pt>
                <c:pt idx="83">
                  <c:v>Người chơi 83</c:v>
                </c:pt>
                <c:pt idx="84">
                  <c:v>Người chơi 84</c:v>
                </c:pt>
                <c:pt idx="85">
                  <c:v>Người chơi 85</c:v>
                </c:pt>
                <c:pt idx="86">
                  <c:v>Người chơi 86</c:v>
                </c:pt>
                <c:pt idx="87">
                  <c:v>Người chơi 87</c:v>
                </c:pt>
                <c:pt idx="88">
                  <c:v>Người chơi 88</c:v>
                </c:pt>
                <c:pt idx="89">
                  <c:v>Người chơi 89</c:v>
                </c:pt>
                <c:pt idx="90">
                  <c:v>Người chơi 90</c:v>
                </c:pt>
                <c:pt idx="91">
                  <c:v>Người chơi 91</c:v>
                </c:pt>
                <c:pt idx="92">
                  <c:v>Người chơi 92</c:v>
                </c:pt>
                <c:pt idx="93">
                  <c:v>Người chơi 93</c:v>
                </c:pt>
                <c:pt idx="94">
                  <c:v>Người chơi 94</c:v>
                </c:pt>
                <c:pt idx="95">
                  <c:v>Người chơi 95</c:v>
                </c:pt>
                <c:pt idx="96">
                  <c:v>Người chơi 96</c:v>
                </c:pt>
                <c:pt idx="97">
                  <c:v>Người chơi 97</c:v>
                </c:pt>
                <c:pt idx="98">
                  <c:v>Người chơi 98</c:v>
                </c:pt>
                <c:pt idx="99">
                  <c:v>Người chơi 99</c:v>
                </c:pt>
                <c:pt idx="100">
                  <c:v>Người chơi 100</c:v>
                </c:pt>
              </c:strCache>
            </c:strRef>
          </c:cat>
          <c:val>
            <c:numRef>
              <c:f>DASHBOARD!$B$90:$B$190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4CB-4438-999C-F10BBFAF3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4694015"/>
        <c:axId val="727181227"/>
      </c:barChart>
      <c:catAx>
        <c:axId val="16046940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 lvl="0">
              <a:defRPr sz="9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27181227"/>
        <c:crosses val="autoZero"/>
        <c:auto val="1"/>
        <c:lblAlgn val="ctr"/>
        <c:lblOffset val="100"/>
        <c:noMultiLvlLbl val="1"/>
      </c:catAx>
      <c:valAx>
        <c:axId val="727181227"/>
        <c:scaling>
          <c:orientation val="minMax"/>
          <c:max val="104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Số trận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04694015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</xdr:row>
      <xdr:rowOff>0</xdr:rowOff>
    </xdr:from>
    <xdr:ext cx="5715000" cy="3619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0</xdr:colOff>
      <xdr:row>22</xdr:row>
      <xdr:rowOff>0</xdr:rowOff>
    </xdr:from>
    <xdr:ext cx="5715000" cy="36195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4</xdr:col>
      <xdr:colOff>0</xdr:colOff>
      <xdr:row>42</xdr:row>
      <xdr:rowOff>0</xdr:rowOff>
    </xdr:from>
    <xdr:ext cx="5715000" cy="36195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4</xdr:col>
      <xdr:colOff>0</xdr:colOff>
      <xdr:row>61</xdr:row>
      <xdr:rowOff>0</xdr:rowOff>
    </xdr:from>
    <xdr:ext cx="5715000" cy="36195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4</xdr:col>
      <xdr:colOff>0</xdr:colOff>
      <xdr:row>88</xdr:row>
      <xdr:rowOff>0</xdr:rowOff>
    </xdr:from>
    <xdr:ext cx="5715000" cy="36195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showGridLines="0" tabSelected="1" workbookViewId="0">
      <selection activeCell="D35" sqref="D35"/>
    </sheetView>
  </sheetViews>
  <sheetFormatPr defaultColWidth="14.3984375" defaultRowHeight="15" customHeight="1"/>
  <cols>
    <col min="1" max="1" width="18" customWidth="1"/>
    <col min="2" max="2" width="28" customWidth="1"/>
    <col min="3" max="3" width="50" customWidth="1"/>
    <col min="4" max="8" width="12" customWidth="1"/>
    <col min="9" max="26" width="8.69921875" customWidth="1"/>
  </cols>
  <sheetData>
    <row r="1" spans="1:8" ht="29.95" customHeight="1">
      <c r="A1" s="147" t="s">
        <v>0</v>
      </c>
      <c r="B1" s="148"/>
      <c r="C1" s="148"/>
      <c r="D1" s="148"/>
      <c r="E1" s="148"/>
      <c r="F1" s="148"/>
      <c r="G1" s="148"/>
      <c r="H1" s="149"/>
    </row>
    <row r="2" spans="1:8" ht="29.95" customHeight="1">
      <c r="A2" s="150"/>
      <c r="B2" s="151"/>
      <c r="C2" s="151"/>
      <c r="D2" s="151"/>
      <c r="E2" s="151"/>
      <c r="F2" s="151"/>
      <c r="G2" s="151"/>
      <c r="H2" s="152"/>
    </row>
    <row r="3" spans="1:8" ht="15" customHeight="1">
      <c r="A3" s="153" t="s">
        <v>1</v>
      </c>
      <c r="B3" s="154"/>
      <c r="C3" s="154"/>
      <c r="D3" s="154"/>
      <c r="E3" s="154"/>
      <c r="F3" s="154"/>
      <c r="G3" s="154"/>
      <c r="H3" s="154"/>
    </row>
    <row r="4" spans="1:8" ht="14.4">
      <c r="A4" s="1"/>
      <c r="B4" s="1"/>
      <c r="C4" s="1"/>
      <c r="D4" s="1"/>
      <c r="E4" s="1"/>
      <c r="F4" s="1"/>
      <c r="G4" s="1"/>
      <c r="H4" s="1"/>
    </row>
    <row r="5" spans="1:8" ht="15.7" customHeight="1">
      <c r="A5" s="2" t="s">
        <v>2</v>
      </c>
      <c r="B5" s="1"/>
      <c r="C5" s="1"/>
      <c r="D5" s="1"/>
      <c r="E5" s="1"/>
      <c r="F5" s="1"/>
      <c r="G5" s="1"/>
      <c r="H5" s="1"/>
    </row>
    <row r="6" spans="1:8" ht="15" customHeight="1">
      <c r="A6" s="155" t="s">
        <v>3</v>
      </c>
      <c r="B6" s="154"/>
      <c r="C6" s="154"/>
      <c r="D6" s="154"/>
      <c r="E6" s="154"/>
      <c r="F6" s="154"/>
      <c r="G6" s="154"/>
      <c r="H6" s="154"/>
    </row>
    <row r="7" spans="1:8" ht="15" customHeight="1">
      <c r="A7" s="154"/>
      <c r="B7" s="154"/>
      <c r="C7" s="154"/>
      <c r="D7" s="154"/>
      <c r="E7" s="154"/>
      <c r="F7" s="154"/>
      <c r="G7" s="154"/>
      <c r="H7" s="154"/>
    </row>
    <row r="8" spans="1:8" ht="15" customHeight="1">
      <c r="A8" s="154"/>
      <c r="B8" s="154"/>
      <c r="C8" s="154"/>
      <c r="D8" s="154"/>
      <c r="E8" s="154"/>
      <c r="F8" s="154"/>
      <c r="G8" s="154"/>
      <c r="H8" s="154"/>
    </row>
    <row r="9" spans="1:8" ht="15" customHeight="1">
      <c r="A9" s="154"/>
      <c r="B9" s="154"/>
      <c r="C9" s="154"/>
      <c r="D9" s="154"/>
      <c r="E9" s="154"/>
      <c r="F9" s="154"/>
      <c r="G9" s="154"/>
      <c r="H9" s="154"/>
    </row>
    <row r="10" spans="1:8" ht="15" customHeight="1">
      <c r="A10" s="154"/>
      <c r="B10" s="154"/>
      <c r="C10" s="154"/>
      <c r="D10" s="154"/>
      <c r="E10" s="154"/>
      <c r="F10" s="154"/>
      <c r="G10" s="154"/>
      <c r="H10" s="154"/>
    </row>
    <row r="11" spans="1:8" ht="14.4">
      <c r="A11" s="1"/>
      <c r="B11" s="1"/>
      <c r="C11" s="1"/>
      <c r="D11" s="1"/>
      <c r="E11" s="1"/>
      <c r="F11" s="1"/>
      <c r="G11" s="1"/>
      <c r="H11" s="1"/>
    </row>
    <row r="12" spans="1:8" ht="15.7" customHeight="1">
      <c r="A12" s="2" t="s">
        <v>4</v>
      </c>
      <c r="B12" s="1"/>
      <c r="C12" s="1"/>
      <c r="D12" s="1"/>
      <c r="E12" s="1"/>
      <c r="F12" s="1"/>
      <c r="G12" s="1"/>
      <c r="H12" s="1"/>
    </row>
    <row r="13" spans="1:8" ht="14.4">
      <c r="A13" s="1"/>
      <c r="B13" s="1"/>
      <c r="C13" s="1"/>
      <c r="D13" s="1"/>
      <c r="E13" s="1"/>
      <c r="F13" s="1"/>
      <c r="G13" s="1"/>
      <c r="H13" s="1"/>
    </row>
    <row r="14" spans="1:8" ht="15" customHeight="1">
      <c r="A14" s="3" t="s">
        <v>5</v>
      </c>
      <c r="B14" s="1"/>
      <c r="C14" s="1"/>
      <c r="D14" s="1"/>
      <c r="E14" s="1"/>
      <c r="F14" s="1"/>
      <c r="G14" s="1"/>
      <c r="H14" s="1"/>
    </row>
    <row r="15" spans="1:8" ht="15" customHeight="1">
      <c r="A15" s="1"/>
      <c r="B15" s="4" t="s">
        <v>6</v>
      </c>
      <c r="C15" s="5" t="s">
        <v>7</v>
      </c>
      <c r="D15" s="4" t="s">
        <v>8</v>
      </c>
      <c r="E15" s="1"/>
      <c r="F15" s="1"/>
      <c r="G15" s="1"/>
      <c r="H15" s="1"/>
    </row>
    <row r="16" spans="1:8" ht="15" customHeight="1">
      <c r="A16" s="1"/>
      <c r="B16" s="6" t="s">
        <v>9</v>
      </c>
      <c r="C16" s="7" t="s">
        <v>10</v>
      </c>
      <c r="D16" s="6">
        <v>3</v>
      </c>
      <c r="E16" s="1"/>
      <c r="F16" s="1"/>
      <c r="G16" s="1"/>
      <c r="H16" s="1"/>
    </row>
    <row r="17" spans="1:8" ht="15" customHeight="1">
      <c r="A17" s="1"/>
      <c r="B17" s="6" t="s">
        <v>11</v>
      </c>
      <c r="C17" s="7" t="s">
        <v>12</v>
      </c>
      <c r="D17" s="6">
        <v>2</v>
      </c>
      <c r="E17" s="1"/>
      <c r="F17" s="1"/>
      <c r="G17" s="1"/>
      <c r="H17" s="1"/>
    </row>
    <row r="18" spans="1:8" ht="15" customHeight="1">
      <c r="A18" s="1"/>
      <c r="B18" s="6" t="s">
        <v>13</v>
      </c>
      <c r="C18" s="7" t="s">
        <v>14</v>
      </c>
      <c r="D18" s="6">
        <v>1</v>
      </c>
      <c r="E18" s="1"/>
      <c r="F18" s="1"/>
      <c r="G18" s="1"/>
      <c r="H18" s="1"/>
    </row>
    <row r="19" spans="1:8" ht="15" customHeight="1">
      <c r="A19" s="1"/>
      <c r="B19" s="6" t="s">
        <v>15</v>
      </c>
      <c r="C19" s="7" t="s">
        <v>16</v>
      </c>
      <c r="D19" s="6">
        <v>0</v>
      </c>
      <c r="E19" s="1"/>
      <c r="F19" s="1"/>
      <c r="G19" s="1"/>
      <c r="H19" s="1"/>
    </row>
    <row r="20" spans="1:8" ht="14.4">
      <c r="A20" s="1"/>
      <c r="B20" s="1"/>
      <c r="C20" s="1"/>
      <c r="D20" s="1"/>
      <c r="E20" s="1"/>
      <c r="F20" s="1"/>
      <c r="G20" s="1"/>
      <c r="H20" s="1"/>
    </row>
    <row r="21" spans="1:8" ht="15" customHeight="1">
      <c r="A21" s="3" t="s">
        <v>17</v>
      </c>
      <c r="B21" s="1"/>
      <c r="C21" s="1"/>
      <c r="D21" s="1"/>
      <c r="E21" s="1"/>
      <c r="F21" s="1"/>
      <c r="G21" s="1"/>
      <c r="H21" s="1"/>
    </row>
    <row r="22" spans="1:8" ht="15" customHeight="1">
      <c r="A22" s="1"/>
      <c r="B22" s="5" t="s">
        <v>18</v>
      </c>
      <c r="C22" s="4" t="s">
        <v>19</v>
      </c>
      <c r="D22" s="4" t="s">
        <v>20</v>
      </c>
      <c r="E22" s="1"/>
      <c r="F22" s="1"/>
      <c r="G22" s="1"/>
      <c r="H22" s="1"/>
    </row>
    <row r="23" spans="1:8" ht="15" customHeight="1">
      <c r="A23" s="1"/>
      <c r="B23" s="8" t="s">
        <v>21</v>
      </c>
      <c r="C23" s="9">
        <v>72</v>
      </c>
      <c r="D23" s="10">
        <v>1</v>
      </c>
      <c r="E23" s="1"/>
      <c r="F23" s="1"/>
      <c r="G23" s="1"/>
      <c r="H23" s="1"/>
    </row>
    <row r="24" spans="1:8" ht="15" customHeight="1">
      <c r="A24" s="1"/>
      <c r="B24" s="11" t="s">
        <v>22</v>
      </c>
      <c r="C24" s="12">
        <v>16</v>
      </c>
      <c r="D24" s="13">
        <v>1.5</v>
      </c>
      <c r="E24" s="1"/>
      <c r="F24" s="1"/>
      <c r="G24" s="1"/>
      <c r="H24" s="1"/>
    </row>
    <row r="25" spans="1:8" ht="15" customHeight="1">
      <c r="A25" s="1"/>
      <c r="B25" s="14" t="s">
        <v>23</v>
      </c>
      <c r="C25" s="15">
        <v>8</v>
      </c>
      <c r="D25" s="16">
        <v>2</v>
      </c>
      <c r="E25" s="1"/>
      <c r="F25" s="1"/>
      <c r="G25" s="1"/>
      <c r="H25" s="1"/>
    </row>
    <row r="26" spans="1:8" ht="15" customHeight="1">
      <c r="A26" s="1"/>
      <c r="B26" s="17" t="s">
        <v>24</v>
      </c>
      <c r="C26" s="18">
        <v>4</v>
      </c>
      <c r="D26" s="19">
        <v>2.5</v>
      </c>
      <c r="E26" s="1"/>
      <c r="F26" s="1"/>
      <c r="G26" s="1"/>
      <c r="H26" s="1"/>
    </row>
    <row r="27" spans="1:8" ht="15" customHeight="1">
      <c r="A27" s="1"/>
      <c r="B27" s="20" t="s">
        <v>25</v>
      </c>
      <c r="C27" s="21">
        <v>2</v>
      </c>
      <c r="D27" s="22">
        <v>3</v>
      </c>
      <c r="E27" s="1"/>
      <c r="F27" s="1"/>
      <c r="G27" s="1"/>
      <c r="H27" s="1"/>
    </row>
    <row r="28" spans="1:8" ht="15" customHeight="1">
      <c r="A28" s="1"/>
      <c r="B28" s="23" t="s">
        <v>26</v>
      </c>
      <c r="C28" s="24">
        <v>1</v>
      </c>
      <c r="D28" s="25">
        <v>2</v>
      </c>
      <c r="E28" s="1"/>
      <c r="F28" s="1"/>
      <c r="G28" s="1"/>
      <c r="H28" s="1"/>
    </row>
    <row r="29" spans="1:8" ht="15" customHeight="1">
      <c r="A29" s="1"/>
      <c r="B29" s="26" t="s">
        <v>27</v>
      </c>
      <c r="C29" s="27">
        <v>1</v>
      </c>
      <c r="D29" s="28">
        <v>4</v>
      </c>
      <c r="E29" s="1"/>
      <c r="F29" s="1"/>
      <c r="G29" s="1"/>
      <c r="H29" s="1"/>
    </row>
    <row r="30" spans="1:8" ht="15.7" customHeight="1">
      <c r="A30" s="1"/>
      <c r="B30" s="1"/>
      <c r="C30" s="1"/>
      <c r="D30" s="1"/>
      <c r="E30" s="1"/>
      <c r="F30" s="1"/>
      <c r="G30" s="1"/>
      <c r="H30" s="1"/>
    </row>
    <row r="31" spans="1:8" ht="15.7" customHeight="1">
      <c r="A31" s="1"/>
      <c r="B31" s="1"/>
      <c r="C31" s="1"/>
      <c r="D31" s="1"/>
      <c r="E31" s="1"/>
      <c r="F31" s="1"/>
      <c r="G31" s="1"/>
      <c r="H31" s="1"/>
    </row>
    <row r="32" spans="1:8" ht="15.7" customHeight="1">
      <c r="A32" s="1"/>
      <c r="B32" s="1"/>
      <c r="C32" s="1"/>
      <c r="D32" s="1"/>
      <c r="E32" s="1"/>
      <c r="F32" s="1"/>
      <c r="G32" s="1"/>
      <c r="H32" s="1"/>
    </row>
    <row r="33" spans="1:8" ht="15.7" customHeight="1">
      <c r="A33" s="1"/>
      <c r="B33" s="1"/>
      <c r="C33" s="1"/>
      <c r="D33" s="1"/>
      <c r="E33" s="1"/>
      <c r="F33" s="1"/>
      <c r="G33" s="1"/>
      <c r="H33" s="1"/>
    </row>
    <row r="34" spans="1:8" ht="15.7" customHeight="1">
      <c r="A34" s="1"/>
      <c r="B34" s="1"/>
      <c r="C34" s="1"/>
      <c r="D34" s="1"/>
      <c r="E34" s="1"/>
      <c r="F34" s="1"/>
      <c r="G34" s="1"/>
      <c r="H34" s="1"/>
    </row>
    <row r="35" spans="1:8" ht="15.7" customHeight="1">
      <c r="A35" s="1"/>
      <c r="B35" s="1"/>
      <c r="C35" s="1"/>
      <c r="D35" s="1"/>
      <c r="E35" s="1"/>
      <c r="F35" s="1"/>
      <c r="G35" s="1"/>
      <c r="H35" s="1"/>
    </row>
    <row r="36" spans="1:8" ht="15.7" customHeight="1">
      <c r="A36" s="1"/>
      <c r="B36" s="1"/>
      <c r="C36" s="1"/>
      <c r="D36" s="1"/>
      <c r="E36" s="1"/>
      <c r="F36" s="1"/>
      <c r="G36" s="1"/>
      <c r="H36" s="1"/>
    </row>
    <row r="37" spans="1:8" ht="15.7" customHeight="1">
      <c r="A37" s="1"/>
      <c r="B37" s="1"/>
      <c r="C37" s="1"/>
      <c r="D37" s="1"/>
      <c r="E37" s="1"/>
      <c r="F37" s="1"/>
      <c r="G37" s="1"/>
      <c r="H37" s="1"/>
    </row>
    <row r="38" spans="1:8" ht="15.7" customHeight="1">
      <c r="A38" s="1"/>
      <c r="B38" s="1"/>
      <c r="C38" s="1"/>
      <c r="D38" s="1"/>
      <c r="E38" s="1"/>
      <c r="F38" s="1"/>
      <c r="G38" s="1"/>
      <c r="H38" s="1"/>
    </row>
    <row r="39" spans="1:8" ht="15.7" customHeight="1">
      <c r="A39" s="1"/>
      <c r="B39" s="1"/>
      <c r="C39" s="1"/>
      <c r="D39" s="1"/>
      <c r="E39" s="1"/>
      <c r="F39" s="1"/>
      <c r="G39" s="1"/>
      <c r="H39" s="1"/>
    </row>
    <row r="40" spans="1:8" ht="15.7" customHeight="1">
      <c r="A40" s="1"/>
      <c r="B40" s="1"/>
      <c r="C40" s="1"/>
      <c r="D40" s="1"/>
      <c r="E40" s="1"/>
      <c r="F40" s="1"/>
      <c r="G40" s="1"/>
      <c r="H40" s="1"/>
    </row>
    <row r="41" spans="1:8" ht="15.7" customHeight="1">
      <c r="A41" s="1"/>
      <c r="B41" s="1"/>
      <c r="C41" s="1"/>
      <c r="D41" s="1"/>
      <c r="E41" s="1"/>
      <c r="F41" s="1"/>
      <c r="G41" s="1"/>
      <c r="H41" s="1"/>
    </row>
    <row r="42" spans="1:8" ht="15.7" customHeight="1">
      <c r="A42" s="1"/>
      <c r="B42" s="1"/>
      <c r="C42" s="1"/>
      <c r="D42" s="1"/>
      <c r="E42" s="1"/>
      <c r="F42" s="1"/>
      <c r="G42" s="1"/>
      <c r="H42" s="1"/>
    </row>
    <row r="43" spans="1:8" ht="15.7" customHeight="1">
      <c r="A43" s="1"/>
      <c r="B43" s="1"/>
      <c r="C43" s="1"/>
      <c r="D43" s="1"/>
      <c r="E43" s="1"/>
      <c r="F43" s="1"/>
      <c r="G43" s="1"/>
      <c r="H43" s="1"/>
    </row>
    <row r="44" spans="1:8" ht="15.7" customHeight="1">
      <c r="A44" s="1"/>
      <c r="B44" s="1"/>
      <c r="C44" s="1"/>
      <c r="D44" s="1"/>
      <c r="E44" s="1"/>
      <c r="F44" s="1"/>
      <c r="G44" s="1"/>
      <c r="H44" s="1"/>
    </row>
    <row r="45" spans="1:8" ht="15.7" customHeight="1">
      <c r="A45" s="1"/>
      <c r="B45" s="1"/>
      <c r="C45" s="1"/>
      <c r="D45" s="1"/>
      <c r="E45" s="1"/>
      <c r="F45" s="1"/>
      <c r="G45" s="1"/>
      <c r="H45" s="1"/>
    </row>
    <row r="46" spans="1:8" ht="15.7" customHeight="1">
      <c r="A46" s="1"/>
      <c r="B46" s="1"/>
      <c r="C46" s="1"/>
      <c r="D46" s="1"/>
      <c r="E46" s="1"/>
      <c r="F46" s="1"/>
      <c r="G46" s="1"/>
      <c r="H46" s="1"/>
    </row>
    <row r="47" spans="1:8" ht="15.7" customHeight="1">
      <c r="A47" s="1"/>
      <c r="B47" s="1"/>
      <c r="C47" s="1"/>
      <c r="D47" s="1"/>
      <c r="E47" s="1"/>
      <c r="F47" s="1"/>
      <c r="G47" s="1"/>
      <c r="H47" s="1"/>
    </row>
    <row r="48" spans="1:8" ht="15.7" customHeight="1">
      <c r="A48" s="1"/>
      <c r="B48" s="1"/>
      <c r="C48" s="1"/>
      <c r="D48" s="1"/>
      <c r="E48" s="1"/>
      <c r="F48" s="1"/>
      <c r="G48" s="1"/>
      <c r="H48" s="1"/>
    </row>
    <row r="49" spans="1:8" ht="15.7" customHeight="1">
      <c r="A49" s="1"/>
      <c r="B49" s="1"/>
      <c r="C49" s="1"/>
      <c r="D49" s="1"/>
      <c r="E49" s="1"/>
      <c r="F49" s="1"/>
      <c r="G49" s="1"/>
      <c r="H49" s="1"/>
    </row>
    <row r="50" spans="1:8" ht="15.7" customHeight="1">
      <c r="A50" s="1"/>
      <c r="B50" s="1"/>
      <c r="C50" s="1"/>
      <c r="D50" s="1"/>
      <c r="E50" s="1"/>
      <c r="F50" s="1"/>
      <c r="G50" s="1"/>
      <c r="H50" s="1"/>
    </row>
    <row r="51" spans="1:8" ht="15.7" customHeight="1">
      <c r="A51" s="1"/>
      <c r="B51" s="1"/>
      <c r="C51" s="1"/>
      <c r="D51" s="1"/>
      <c r="E51" s="1"/>
      <c r="F51" s="1"/>
      <c r="G51" s="1"/>
      <c r="H51" s="1"/>
    </row>
    <row r="52" spans="1:8" ht="15.7" customHeight="1">
      <c r="A52" s="1"/>
      <c r="B52" s="1"/>
      <c r="C52" s="1"/>
      <c r="D52" s="1"/>
      <c r="E52" s="1"/>
      <c r="F52" s="1"/>
      <c r="G52" s="1"/>
      <c r="H52" s="1"/>
    </row>
    <row r="53" spans="1:8" ht="15.7" customHeight="1">
      <c r="A53" s="1"/>
      <c r="B53" s="1"/>
      <c r="C53" s="1"/>
      <c r="D53" s="1"/>
      <c r="E53" s="1"/>
      <c r="F53" s="1"/>
      <c r="G53" s="1"/>
      <c r="H53" s="1"/>
    </row>
    <row r="54" spans="1:8" ht="15.7" customHeight="1">
      <c r="A54" s="1"/>
      <c r="B54" s="1"/>
      <c r="C54" s="1"/>
      <c r="D54" s="1"/>
      <c r="E54" s="1"/>
      <c r="F54" s="1"/>
      <c r="G54" s="1"/>
      <c r="H54" s="1"/>
    </row>
    <row r="55" spans="1:8" ht="15.7" customHeight="1">
      <c r="A55" s="1"/>
      <c r="B55" s="1"/>
      <c r="C55" s="1"/>
      <c r="D55" s="1"/>
      <c r="E55" s="1"/>
      <c r="F55" s="1"/>
      <c r="G55" s="1"/>
      <c r="H55" s="1"/>
    </row>
    <row r="56" spans="1:8" ht="15.7" customHeight="1">
      <c r="A56" s="1"/>
      <c r="B56" s="1"/>
      <c r="C56" s="1"/>
      <c r="D56" s="1"/>
      <c r="E56" s="1"/>
      <c r="F56" s="1"/>
      <c r="G56" s="1"/>
      <c r="H56" s="1"/>
    </row>
    <row r="57" spans="1:8" ht="15.7" customHeight="1">
      <c r="A57" s="1"/>
      <c r="B57" s="1"/>
      <c r="C57" s="1"/>
      <c r="D57" s="1"/>
      <c r="E57" s="1"/>
      <c r="F57" s="1"/>
      <c r="G57" s="1"/>
      <c r="H57" s="1"/>
    </row>
    <row r="58" spans="1:8" ht="15.7" customHeight="1">
      <c r="A58" s="1"/>
      <c r="B58" s="1"/>
      <c r="C58" s="1"/>
      <c r="D58" s="1"/>
      <c r="E58" s="1"/>
      <c r="F58" s="1"/>
      <c r="G58" s="1"/>
      <c r="H58" s="1"/>
    </row>
    <row r="59" spans="1:8" ht="15.7" customHeight="1">
      <c r="A59" s="1"/>
      <c r="B59" s="1"/>
      <c r="C59" s="1"/>
      <c r="D59" s="1"/>
      <c r="E59" s="1"/>
      <c r="F59" s="1"/>
      <c r="G59" s="1"/>
      <c r="H59" s="1"/>
    </row>
    <row r="60" spans="1:8" ht="15.7" customHeight="1">
      <c r="A60" s="1"/>
      <c r="B60" s="1"/>
      <c r="C60" s="1"/>
      <c r="D60" s="1"/>
      <c r="E60" s="1"/>
      <c r="F60" s="1"/>
      <c r="G60" s="1"/>
      <c r="H60" s="1"/>
    </row>
    <row r="61" spans="1:8" ht="15.7" customHeight="1">
      <c r="A61" s="1"/>
      <c r="B61" s="1"/>
      <c r="C61" s="1"/>
      <c r="D61" s="1"/>
      <c r="E61" s="1"/>
      <c r="F61" s="1"/>
      <c r="G61" s="1"/>
      <c r="H61" s="1"/>
    </row>
    <row r="62" spans="1:8" ht="15.7" customHeight="1">
      <c r="A62" s="1"/>
      <c r="B62" s="1"/>
      <c r="C62" s="1"/>
      <c r="D62" s="1"/>
      <c r="E62" s="1"/>
      <c r="F62" s="1"/>
      <c r="G62" s="1"/>
      <c r="H62" s="1"/>
    </row>
    <row r="63" spans="1:8" ht="15.7" customHeight="1">
      <c r="A63" s="1"/>
      <c r="B63" s="1"/>
      <c r="C63" s="1"/>
      <c r="D63" s="1"/>
      <c r="E63" s="1"/>
      <c r="F63" s="1"/>
      <c r="G63" s="1"/>
      <c r="H63" s="1"/>
    </row>
    <row r="64" spans="1:8" ht="15.7" customHeight="1">
      <c r="A64" s="1"/>
      <c r="B64" s="1"/>
      <c r="C64" s="1"/>
      <c r="D64" s="1"/>
      <c r="E64" s="1"/>
      <c r="F64" s="1"/>
      <c r="G64" s="1"/>
      <c r="H64" s="1"/>
    </row>
    <row r="65" spans="1:8" ht="15.7" customHeight="1">
      <c r="A65" s="1"/>
      <c r="B65" s="1"/>
      <c r="C65" s="1"/>
      <c r="D65" s="1"/>
      <c r="E65" s="1"/>
      <c r="F65" s="1"/>
      <c r="G65" s="1"/>
      <c r="H65" s="1"/>
    </row>
    <row r="66" spans="1:8" ht="15.7" customHeight="1">
      <c r="A66" s="1"/>
      <c r="B66" s="1"/>
      <c r="C66" s="1"/>
      <c r="D66" s="1"/>
      <c r="E66" s="1"/>
      <c r="F66" s="1"/>
      <c r="G66" s="1"/>
      <c r="H66" s="1"/>
    </row>
    <row r="67" spans="1:8" ht="15.7" customHeight="1">
      <c r="A67" s="1"/>
      <c r="B67" s="1"/>
      <c r="C67" s="1"/>
      <c r="D67" s="1"/>
      <c r="E67" s="1"/>
      <c r="F67" s="1"/>
      <c r="G67" s="1"/>
      <c r="H67" s="1"/>
    </row>
    <row r="68" spans="1:8" ht="15.7" customHeight="1">
      <c r="A68" s="1"/>
      <c r="B68" s="1"/>
      <c r="C68" s="1"/>
      <c r="D68" s="1"/>
      <c r="E68" s="1"/>
      <c r="F68" s="1"/>
      <c r="G68" s="1"/>
      <c r="H68" s="1"/>
    </row>
    <row r="69" spans="1:8" ht="15.7" customHeight="1">
      <c r="A69" s="1"/>
      <c r="B69" s="1"/>
      <c r="C69" s="1"/>
      <c r="D69" s="1"/>
      <c r="E69" s="1"/>
      <c r="F69" s="1"/>
      <c r="G69" s="1"/>
      <c r="H69" s="1"/>
    </row>
    <row r="70" spans="1:8" ht="15.7" customHeight="1">
      <c r="A70" s="1"/>
      <c r="B70" s="1"/>
      <c r="C70" s="1"/>
      <c r="D70" s="1"/>
      <c r="E70" s="1"/>
      <c r="F70" s="1"/>
      <c r="G70" s="1"/>
      <c r="H70" s="1"/>
    </row>
    <row r="71" spans="1:8" ht="15.7" customHeight="1">
      <c r="A71" s="1"/>
      <c r="B71" s="1"/>
      <c r="C71" s="1"/>
      <c r="D71" s="1"/>
      <c r="E71" s="1"/>
      <c r="F71" s="1"/>
      <c r="G71" s="1"/>
      <c r="H71" s="1"/>
    </row>
    <row r="72" spans="1:8" ht="15.7" customHeight="1">
      <c r="A72" s="1"/>
      <c r="B72" s="1"/>
      <c r="C72" s="1"/>
      <c r="D72" s="1"/>
      <c r="E72" s="1"/>
      <c r="F72" s="1"/>
      <c r="G72" s="1"/>
      <c r="H72" s="1"/>
    </row>
    <row r="73" spans="1:8" ht="15.7" customHeight="1">
      <c r="A73" s="1"/>
      <c r="B73" s="1"/>
      <c r="C73" s="1"/>
      <c r="D73" s="1"/>
      <c r="E73" s="1"/>
      <c r="F73" s="1"/>
      <c r="G73" s="1"/>
      <c r="H73" s="1"/>
    </row>
    <row r="74" spans="1:8" ht="15.7" customHeight="1">
      <c r="A74" s="1"/>
      <c r="B74" s="1"/>
      <c r="C74" s="1"/>
      <c r="D74" s="1"/>
      <c r="E74" s="1"/>
      <c r="F74" s="1"/>
      <c r="G74" s="1"/>
      <c r="H74" s="1"/>
    </row>
    <row r="75" spans="1:8" ht="15.7" customHeight="1">
      <c r="A75" s="1"/>
      <c r="B75" s="1"/>
      <c r="C75" s="1"/>
      <c r="D75" s="1"/>
      <c r="E75" s="1"/>
      <c r="F75" s="1"/>
      <c r="G75" s="1"/>
      <c r="H75" s="1"/>
    </row>
    <row r="76" spans="1:8" ht="15.7" customHeight="1">
      <c r="A76" s="1"/>
      <c r="B76" s="1"/>
      <c r="C76" s="1"/>
      <c r="D76" s="1"/>
      <c r="E76" s="1"/>
      <c r="F76" s="1"/>
      <c r="G76" s="1"/>
      <c r="H76" s="1"/>
    </row>
    <row r="77" spans="1:8" ht="15.7" customHeight="1">
      <c r="A77" s="1"/>
      <c r="B77" s="1"/>
      <c r="C77" s="1"/>
      <c r="D77" s="1"/>
      <c r="E77" s="1"/>
      <c r="F77" s="1"/>
      <c r="G77" s="1"/>
      <c r="H77" s="1"/>
    </row>
    <row r="78" spans="1:8" ht="15.7" customHeight="1">
      <c r="A78" s="1"/>
      <c r="B78" s="1"/>
      <c r="C78" s="1"/>
      <c r="D78" s="1"/>
      <c r="E78" s="1"/>
      <c r="F78" s="1"/>
      <c r="G78" s="1"/>
      <c r="H78" s="1"/>
    </row>
    <row r="79" spans="1:8" ht="15.7" customHeight="1">
      <c r="A79" s="1"/>
      <c r="B79" s="1"/>
      <c r="C79" s="1"/>
      <c r="D79" s="1"/>
      <c r="E79" s="1"/>
      <c r="F79" s="1"/>
      <c r="G79" s="1"/>
      <c r="H79" s="1"/>
    </row>
    <row r="80" spans="1:8" ht="15.7" customHeight="1">
      <c r="A80" s="1"/>
      <c r="B80" s="1"/>
      <c r="C80" s="1"/>
      <c r="D80" s="1"/>
      <c r="E80" s="1"/>
      <c r="F80" s="1"/>
      <c r="G80" s="1"/>
      <c r="H80" s="1"/>
    </row>
    <row r="81" spans="1:8" ht="15.7" customHeight="1">
      <c r="A81" s="1"/>
      <c r="B81" s="1"/>
      <c r="C81" s="1"/>
      <c r="D81" s="1"/>
      <c r="E81" s="1"/>
      <c r="F81" s="1"/>
      <c r="G81" s="1"/>
      <c r="H81" s="1"/>
    </row>
    <row r="82" spans="1:8" ht="15.7" customHeight="1">
      <c r="A82" s="1"/>
      <c r="B82" s="1"/>
      <c r="C82" s="1"/>
      <c r="D82" s="1"/>
      <c r="E82" s="1"/>
      <c r="F82" s="1"/>
      <c r="G82" s="1"/>
      <c r="H82" s="1"/>
    </row>
    <row r="83" spans="1:8" ht="15.7" customHeight="1">
      <c r="A83" s="1"/>
      <c r="B83" s="1"/>
      <c r="C83" s="1"/>
      <c r="D83" s="1"/>
      <c r="E83" s="1"/>
      <c r="F83" s="1"/>
      <c r="G83" s="1"/>
      <c r="H83" s="1"/>
    </row>
    <row r="84" spans="1:8" ht="15.7" customHeight="1">
      <c r="A84" s="1"/>
      <c r="B84" s="1"/>
      <c r="C84" s="1"/>
      <c r="D84" s="1"/>
      <c r="E84" s="1"/>
      <c r="F84" s="1"/>
      <c r="G84" s="1"/>
      <c r="H84" s="1"/>
    </row>
    <row r="85" spans="1:8" ht="15.7" customHeight="1">
      <c r="A85" s="1"/>
      <c r="B85" s="1"/>
      <c r="C85" s="1"/>
      <c r="D85" s="1"/>
      <c r="E85" s="1"/>
      <c r="F85" s="1"/>
      <c r="G85" s="1"/>
      <c r="H85" s="1"/>
    </row>
    <row r="86" spans="1:8" ht="15.7" customHeight="1">
      <c r="A86" s="1"/>
      <c r="B86" s="1"/>
      <c r="C86" s="1"/>
      <c r="D86" s="1"/>
      <c r="E86" s="1"/>
      <c r="F86" s="1"/>
      <c r="G86" s="1"/>
      <c r="H86" s="1"/>
    </row>
    <row r="87" spans="1:8" ht="15.7" customHeight="1">
      <c r="A87" s="1"/>
      <c r="B87" s="1"/>
      <c r="C87" s="1"/>
      <c r="D87" s="1"/>
      <c r="E87" s="1"/>
      <c r="F87" s="1"/>
      <c r="G87" s="1"/>
      <c r="H87" s="1"/>
    </row>
    <row r="88" spans="1:8" ht="15.7" customHeight="1">
      <c r="A88" s="1"/>
      <c r="B88" s="1"/>
      <c r="C88" s="1"/>
      <c r="D88" s="1"/>
      <c r="E88" s="1"/>
      <c r="F88" s="1"/>
      <c r="G88" s="1"/>
      <c r="H88" s="1"/>
    </row>
    <row r="89" spans="1:8" ht="15.7" customHeight="1">
      <c r="A89" s="1"/>
      <c r="B89" s="1"/>
      <c r="C89" s="1"/>
      <c r="D89" s="1"/>
      <c r="E89" s="1"/>
      <c r="F89" s="1"/>
      <c r="G89" s="1"/>
      <c r="H89" s="1"/>
    </row>
    <row r="90" spans="1:8" ht="15.7" customHeight="1">
      <c r="A90" s="1"/>
      <c r="B90" s="1"/>
      <c r="C90" s="1"/>
      <c r="D90" s="1"/>
      <c r="E90" s="1"/>
      <c r="F90" s="1"/>
      <c r="G90" s="1"/>
      <c r="H90" s="1"/>
    </row>
    <row r="91" spans="1:8" ht="15.7" customHeight="1">
      <c r="A91" s="1"/>
      <c r="B91" s="1"/>
      <c r="C91" s="1"/>
      <c r="D91" s="1"/>
      <c r="E91" s="1"/>
      <c r="F91" s="1"/>
      <c r="G91" s="1"/>
      <c r="H91" s="1"/>
    </row>
    <row r="92" spans="1:8" ht="15.7" customHeight="1">
      <c r="A92" s="1"/>
      <c r="B92" s="1"/>
      <c r="C92" s="1"/>
      <c r="D92" s="1"/>
      <c r="E92" s="1"/>
      <c r="F92" s="1"/>
      <c r="G92" s="1"/>
      <c r="H92" s="1"/>
    </row>
    <row r="93" spans="1:8" ht="15.7" customHeight="1">
      <c r="A93" s="1"/>
      <c r="B93" s="1"/>
      <c r="C93" s="1"/>
      <c r="D93" s="1"/>
      <c r="E93" s="1"/>
      <c r="F93" s="1"/>
      <c r="G93" s="1"/>
      <c r="H93" s="1"/>
    </row>
    <row r="94" spans="1:8" ht="15.7" customHeight="1">
      <c r="A94" s="1"/>
      <c r="B94" s="1"/>
      <c r="C94" s="1"/>
      <c r="D94" s="1"/>
      <c r="E94" s="1"/>
      <c r="F94" s="1"/>
      <c r="G94" s="1"/>
      <c r="H94" s="1"/>
    </row>
    <row r="95" spans="1:8" ht="15.7" customHeight="1">
      <c r="A95" s="1"/>
      <c r="B95" s="1"/>
      <c r="C95" s="1"/>
      <c r="D95" s="1"/>
      <c r="E95" s="1"/>
      <c r="F95" s="1"/>
      <c r="G95" s="1"/>
      <c r="H95" s="1"/>
    </row>
    <row r="96" spans="1:8" ht="15.7" customHeight="1">
      <c r="A96" s="1"/>
      <c r="B96" s="1"/>
      <c r="C96" s="1"/>
      <c r="D96" s="1"/>
      <c r="E96" s="1"/>
      <c r="F96" s="1"/>
      <c r="G96" s="1"/>
      <c r="H96" s="1"/>
    </row>
    <row r="97" spans="1:8" ht="15.7" customHeight="1">
      <c r="A97" s="1"/>
      <c r="B97" s="1"/>
      <c r="C97" s="1"/>
      <c r="D97" s="1"/>
      <c r="E97" s="1"/>
      <c r="F97" s="1"/>
      <c r="G97" s="1"/>
      <c r="H97" s="1"/>
    </row>
    <row r="98" spans="1:8" ht="15.7" customHeight="1">
      <c r="A98" s="1"/>
      <c r="B98" s="1"/>
      <c r="C98" s="1"/>
      <c r="D98" s="1"/>
      <c r="E98" s="1"/>
      <c r="F98" s="1"/>
      <c r="G98" s="1"/>
      <c r="H98" s="1"/>
    </row>
    <row r="99" spans="1:8" ht="15.7" customHeight="1">
      <c r="A99" s="1"/>
      <c r="B99" s="1"/>
      <c r="C99" s="1"/>
      <c r="D99" s="1"/>
      <c r="E99" s="1"/>
      <c r="F99" s="1"/>
      <c r="G99" s="1"/>
      <c r="H99" s="1"/>
    </row>
    <row r="100" spans="1:8" ht="15.7" customHeight="1">
      <c r="A100" s="1"/>
      <c r="B100" s="1"/>
      <c r="C100" s="1"/>
      <c r="D100" s="1"/>
      <c r="E100" s="1"/>
      <c r="F100" s="1"/>
      <c r="G100" s="1"/>
      <c r="H100" s="1"/>
    </row>
    <row r="101" spans="1:8" ht="15.7" customHeight="1">
      <c r="A101" s="1"/>
      <c r="B101" s="1"/>
      <c r="C101" s="1"/>
      <c r="D101" s="1"/>
      <c r="E101" s="1"/>
      <c r="F101" s="1"/>
      <c r="G101" s="1"/>
      <c r="H101" s="1"/>
    </row>
    <row r="102" spans="1:8" ht="15.7" customHeight="1">
      <c r="A102" s="1"/>
      <c r="B102" s="1"/>
      <c r="C102" s="1"/>
      <c r="D102" s="1"/>
      <c r="E102" s="1"/>
      <c r="F102" s="1"/>
      <c r="G102" s="1"/>
      <c r="H102" s="1"/>
    </row>
    <row r="103" spans="1:8" ht="15.7" customHeight="1">
      <c r="A103" s="1"/>
      <c r="B103" s="1"/>
      <c r="C103" s="1"/>
      <c r="D103" s="1"/>
      <c r="E103" s="1"/>
      <c r="F103" s="1"/>
      <c r="G103" s="1"/>
      <c r="H103" s="1"/>
    </row>
    <row r="104" spans="1:8" ht="15.7" customHeight="1">
      <c r="A104" s="1"/>
      <c r="B104" s="1"/>
      <c r="C104" s="1"/>
      <c r="D104" s="1"/>
      <c r="E104" s="1"/>
      <c r="F104" s="1"/>
      <c r="G104" s="1"/>
      <c r="H104" s="1"/>
    </row>
    <row r="105" spans="1:8" ht="15.7" customHeight="1">
      <c r="A105" s="1"/>
      <c r="B105" s="1"/>
      <c r="C105" s="1"/>
      <c r="D105" s="1"/>
      <c r="E105" s="1"/>
      <c r="F105" s="1"/>
      <c r="G105" s="1"/>
      <c r="H105" s="1"/>
    </row>
    <row r="106" spans="1:8" ht="15.7" customHeight="1">
      <c r="A106" s="1"/>
      <c r="B106" s="1"/>
      <c r="C106" s="1"/>
      <c r="D106" s="1"/>
      <c r="E106" s="1"/>
      <c r="F106" s="1"/>
      <c r="G106" s="1"/>
      <c r="H106" s="1"/>
    </row>
    <row r="107" spans="1:8" ht="15.7" customHeight="1">
      <c r="A107" s="1"/>
      <c r="B107" s="1"/>
      <c r="C107" s="1"/>
      <c r="D107" s="1"/>
      <c r="E107" s="1"/>
      <c r="F107" s="1"/>
      <c r="G107" s="1"/>
      <c r="H107" s="1"/>
    </row>
    <row r="108" spans="1:8" ht="15.7" customHeight="1">
      <c r="A108" s="1"/>
      <c r="B108" s="1"/>
      <c r="C108" s="1"/>
      <c r="D108" s="1"/>
      <c r="E108" s="1"/>
      <c r="F108" s="1"/>
      <c r="G108" s="1"/>
      <c r="H108" s="1"/>
    </row>
    <row r="109" spans="1:8" ht="15.7" customHeight="1">
      <c r="A109" s="1"/>
      <c r="B109" s="1"/>
      <c r="C109" s="1"/>
      <c r="D109" s="1"/>
      <c r="E109" s="1"/>
      <c r="F109" s="1"/>
      <c r="G109" s="1"/>
      <c r="H109" s="1"/>
    </row>
    <row r="110" spans="1:8" ht="15.7" customHeight="1">
      <c r="A110" s="1"/>
      <c r="B110" s="1"/>
      <c r="C110" s="1"/>
      <c r="D110" s="1"/>
      <c r="E110" s="1"/>
      <c r="F110" s="1"/>
      <c r="G110" s="1"/>
      <c r="H110" s="1"/>
    </row>
    <row r="111" spans="1:8" ht="15.7" customHeight="1">
      <c r="A111" s="1"/>
      <c r="B111" s="1"/>
      <c r="C111" s="1"/>
      <c r="D111" s="1"/>
      <c r="E111" s="1"/>
      <c r="F111" s="1"/>
      <c r="G111" s="1"/>
      <c r="H111" s="1"/>
    </row>
    <row r="112" spans="1:8" ht="15.7" customHeight="1">
      <c r="A112" s="1"/>
      <c r="B112" s="1"/>
      <c r="C112" s="1"/>
      <c r="D112" s="1"/>
      <c r="E112" s="1"/>
      <c r="F112" s="1"/>
      <c r="G112" s="1"/>
      <c r="H112" s="1"/>
    </row>
    <row r="113" spans="1:8" ht="15.7" customHeight="1">
      <c r="A113" s="1"/>
      <c r="B113" s="1"/>
      <c r="C113" s="1"/>
      <c r="D113" s="1"/>
      <c r="E113" s="1"/>
      <c r="F113" s="1"/>
      <c r="G113" s="1"/>
      <c r="H113" s="1"/>
    </row>
    <row r="114" spans="1:8" ht="15.7" customHeight="1">
      <c r="A114" s="1"/>
      <c r="B114" s="1"/>
      <c r="C114" s="1"/>
      <c r="D114" s="1"/>
      <c r="E114" s="1"/>
      <c r="F114" s="1"/>
      <c r="G114" s="1"/>
      <c r="H114" s="1"/>
    </row>
    <row r="115" spans="1:8" ht="15.7" customHeight="1">
      <c r="A115" s="1"/>
      <c r="B115" s="1"/>
      <c r="C115" s="1"/>
      <c r="D115" s="1"/>
      <c r="E115" s="1"/>
      <c r="F115" s="1"/>
      <c r="G115" s="1"/>
      <c r="H115" s="1"/>
    </row>
    <row r="116" spans="1:8" ht="15.7" customHeight="1">
      <c r="A116" s="1"/>
      <c r="B116" s="1"/>
      <c r="C116" s="1"/>
      <c r="D116" s="1"/>
      <c r="E116" s="1"/>
      <c r="F116" s="1"/>
      <c r="G116" s="1"/>
      <c r="H116" s="1"/>
    </row>
    <row r="117" spans="1:8" ht="15.7" customHeight="1">
      <c r="A117" s="1"/>
      <c r="B117" s="1"/>
      <c r="C117" s="1"/>
      <c r="D117" s="1"/>
      <c r="E117" s="1"/>
      <c r="F117" s="1"/>
      <c r="G117" s="1"/>
      <c r="H117" s="1"/>
    </row>
    <row r="118" spans="1:8" ht="15.7" customHeight="1">
      <c r="A118" s="1"/>
      <c r="B118" s="1"/>
      <c r="C118" s="1"/>
      <c r="D118" s="1"/>
      <c r="E118" s="1"/>
      <c r="F118" s="1"/>
      <c r="G118" s="1"/>
      <c r="H118" s="1"/>
    </row>
    <row r="119" spans="1:8" ht="15.7" customHeight="1">
      <c r="A119" s="1"/>
      <c r="B119" s="1"/>
      <c r="C119" s="1"/>
      <c r="D119" s="1"/>
      <c r="E119" s="1"/>
      <c r="F119" s="1"/>
      <c r="G119" s="1"/>
      <c r="H119" s="1"/>
    </row>
    <row r="120" spans="1:8" ht="15.7" customHeight="1">
      <c r="A120" s="1"/>
      <c r="B120" s="1"/>
      <c r="C120" s="1"/>
      <c r="D120" s="1"/>
      <c r="E120" s="1"/>
      <c r="F120" s="1"/>
      <c r="G120" s="1"/>
      <c r="H120" s="1"/>
    </row>
    <row r="121" spans="1:8" ht="15.7" customHeight="1">
      <c r="A121" s="1"/>
      <c r="B121" s="1"/>
      <c r="C121" s="1"/>
      <c r="D121" s="1"/>
      <c r="E121" s="1"/>
      <c r="F121" s="1"/>
      <c r="G121" s="1"/>
      <c r="H121" s="1"/>
    </row>
    <row r="122" spans="1:8" ht="15.7" customHeight="1">
      <c r="A122" s="1"/>
      <c r="B122" s="1"/>
      <c r="C122" s="1"/>
      <c r="D122" s="1"/>
      <c r="E122" s="1"/>
      <c r="F122" s="1"/>
      <c r="G122" s="1"/>
      <c r="H122" s="1"/>
    </row>
    <row r="123" spans="1:8" ht="15.7" customHeight="1">
      <c r="A123" s="1"/>
      <c r="B123" s="1"/>
      <c r="C123" s="1"/>
      <c r="D123" s="1"/>
      <c r="E123" s="1"/>
      <c r="F123" s="1"/>
      <c r="G123" s="1"/>
      <c r="H123" s="1"/>
    </row>
    <row r="124" spans="1:8" ht="15.7" customHeight="1">
      <c r="A124" s="1"/>
      <c r="B124" s="1"/>
      <c r="C124" s="1"/>
      <c r="D124" s="1"/>
      <c r="E124" s="1"/>
      <c r="F124" s="1"/>
      <c r="G124" s="1"/>
      <c r="H124" s="1"/>
    </row>
    <row r="125" spans="1:8" ht="15.7" customHeight="1">
      <c r="A125" s="1"/>
      <c r="B125" s="1"/>
      <c r="C125" s="1"/>
      <c r="D125" s="1"/>
      <c r="E125" s="1"/>
      <c r="F125" s="1"/>
      <c r="G125" s="1"/>
      <c r="H125" s="1"/>
    </row>
    <row r="126" spans="1:8" ht="15.7" customHeight="1">
      <c r="A126" s="1"/>
      <c r="B126" s="1"/>
      <c r="C126" s="1"/>
      <c r="D126" s="1"/>
      <c r="E126" s="1"/>
      <c r="F126" s="1"/>
      <c r="G126" s="1"/>
      <c r="H126" s="1"/>
    </row>
    <row r="127" spans="1:8" ht="15.7" customHeight="1">
      <c r="A127" s="1"/>
      <c r="B127" s="1"/>
      <c r="C127" s="1"/>
      <c r="D127" s="1"/>
      <c r="E127" s="1"/>
      <c r="F127" s="1"/>
      <c r="G127" s="1"/>
      <c r="H127" s="1"/>
    </row>
    <row r="128" spans="1:8" ht="15.7" customHeight="1">
      <c r="A128" s="1"/>
      <c r="B128" s="1"/>
      <c r="C128" s="1"/>
      <c r="D128" s="1"/>
      <c r="E128" s="1"/>
      <c r="F128" s="1"/>
      <c r="G128" s="1"/>
      <c r="H128" s="1"/>
    </row>
    <row r="129" spans="1:8" ht="15.7" customHeight="1">
      <c r="A129" s="1"/>
      <c r="B129" s="1"/>
      <c r="C129" s="1"/>
      <c r="D129" s="1"/>
      <c r="E129" s="1"/>
      <c r="F129" s="1"/>
      <c r="G129" s="1"/>
      <c r="H129" s="1"/>
    </row>
    <row r="130" spans="1:8" ht="15.7" customHeight="1">
      <c r="A130" s="1"/>
      <c r="B130" s="1"/>
      <c r="C130" s="1"/>
      <c r="D130" s="1"/>
      <c r="E130" s="1"/>
      <c r="F130" s="1"/>
      <c r="G130" s="1"/>
      <c r="H130" s="1"/>
    </row>
    <row r="131" spans="1:8" ht="15.7" customHeight="1">
      <c r="A131" s="1"/>
      <c r="B131" s="1"/>
      <c r="C131" s="1"/>
      <c r="D131" s="1"/>
      <c r="E131" s="1"/>
      <c r="F131" s="1"/>
      <c r="G131" s="1"/>
      <c r="H131" s="1"/>
    </row>
    <row r="132" spans="1:8" ht="15.7" customHeight="1">
      <c r="A132" s="1"/>
      <c r="B132" s="1"/>
      <c r="C132" s="1"/>
      <c r="D132" s="1"/>
      <c r="E132" s="1"/>
      <c r="F132" s="1"/>
      <c r="G132" s="1"/>
      <c r="H132" s="1"/>
    </row>
    <row r="133" spans="1:8" ht="15.7" customHeight="1">
      <c r="A133" s="1"/>
      <c r="B133" s="1"/>
      <c r="C133" s="1"/>
      <c r="D133" s="1"/>
      <c r="E133" s="1"/>
      <c r="F133" s="1"/>
      <c r="G133" s="1"/>
      <c r="H133" s="1"/>
    </row>
    <row r="134" spans="1:8" ht="15.7" customHeight="1">
      <c r="A134" s="1"/>
      <c r="B134" s="1"/>
      <c r="C134" s="1"/>
      <c r="D134" s="1"/>
      <c r="E134" s="1"/>
      <c r="F134" s="1"/>
      <c r="G134" s="1"/>
      <c r="H134" s="1"/>
    </row>
    <row r="135" spans="1:8" ht="15.7" customHeight="1">
      <c r="A135" s="1"/>
      <c r="B135" s="1"/>
      <c r="C135" s="1"/>
      <c r="D135" s="1"/>
      <c r="E135" s="1"/>
      <c r="F135" s="1"/>
      <c r="G135" s="1"/>
      <c r="H135" s="1"/>
    </row>
    <row r="136" spans="1:8" ht="15.7" customHeight="1">
      <c r="A136" s="1"/>
      <c r="B136" s="1"/>
      <c r="C136" s="1"/>
      <c r="D136" s="1"/>
      <c r="E136" s="1"/>
      <c r="F136" s="1"/>
      <c r="G136" s="1"/>
      <c r="H136" s="1"/>
    </row>
    <row r="137" spans="1:8" ht="15.7" customHeight="1">
      <c r="A137" s="1"/>
      <c r="B137" s="1"/>
      <c r="C137" s="1"/>
      <c r="D137" s="1"/>
      <c r="E137" s="1"/>
      <c r="F137" s="1"/>
      <c r="G137" s="1"/>
      <c r="H137" s="1"/>
    </row>
    <row r="138" spans="1:8" ht="15.7" customHeight="1">
      <c r="A138" s="1"/>
      <c r="B138" s="1"/>
      <c r="C138" s="1"/>
      <c r="D138" s="1"/>
      <c r="E138" s="1"/>
      <c r="F138" s="1"/>
      <c r="G138" s="1"/>
      <c r="H138" s="1"/>
    </row>
    <row r="139" spans="1:8" ht="15.7" customHeight="1">
      <c r="A139" s="1"/>
      <c r="B139" s="1"/>
      <c r="C139" s="1"/>
      <c r="D139" s="1"/>
      <c r="E139" s="1"/>
      <c r="F139" s="1"/>
      <c r="G139" s="1"/>
      <c r="H139" s="1"/>
    </row>
    <row r="140" spans="1:8" ht="15.7" customHeight="1">
      <c r="A140" s="1"/>
      <c r="B140" s="1"/>
      <c r="C140" s="1"/>
      <c r="D140" s="1"/>
      <c r="E140" s="1"/>
      <c r="F140" s="1"/>
      <c r="G140" s="1"/>
      <c r="H140" s="1"/>
    </row>
    <row r="141" spans="1:8" ht="15.7" customHeight="1">
      <c r="A141" s="1"/>
      <c r="B141" s="1"/>
      <c r="C141" s="1"/>
      <c r="D141" s="1"/>
      <c r="E141" s="1"/>
      <c r="F141" s="1"/>
      <c r="G141" s="1"/>
      <c r="H141" s="1"/>
    </row>
    <row r="142" spans="1:8" ht="15.7" customHeight="1">
      <c r="A142" s="1"/>
      <c r="B142" s="1"/>
      <c r="C142" s="1"/>
      <c r="D142" s="1"/>
      <c r="E142" s="1"/>
      <c r="F142" s="1"/>
      <c r="G142" s="1"/>
      <c r="H142" s="1"/>
    </row>
    <row r="143" spans="1:8" ht="15.7" customHeight="1">
      <c r="A143" s="1"/>
      <c r="B143" s="1"/>
      <c r="C143" s="1"/>
      <c r="D143" s="1"/>
      <c r="E143" s="1"/>
      <c r="F143" s="1"/>
      <c r="G143" s="1"/>
      <c r="H143" s="1"/>
    </row>
    <row r="144" spans="1:8" ht="15.7" customHeight="1">
      <c r="A144" s="1"/>
      <c r="B144" s="1"/>
      <c r="C144" s="1"/>
      <c r="D144" s="1"/>
      <c r="E144" s="1"/>
      <c r="F144" s="1"/>
      <c r="G144" s="1"/>
      <c r="H144" s="1"/>
    </row>
    <row r="145" spans="1:8" ht="15.7" customHeight="1">
      <c r="A145" s="1"/>
      <c r="B145" s="1"/>
      <c r="C145" s="1"/>
      <c r="D145" s="1"/>
      <c r="E145" s="1"/>
      <c r="F145" s="1"/>
      <c r="G145" s="1"/>
      <c r="H145" s="1"/>
    </row>
    <row r="146" spans="1:8" ht="15.7" customHeight="1">
      <c r="A146" s="1"/>
      <c r="B146" s="1"/>
      <c r="C146" s="1"/>
      <c r="D146" s="1"/>
      <c r="E146" s="1"/>
      <c r="F146" s="1"/>
      <c r="G146" s="1"/>
      <c r="H146" s="1"/>
    </row>
    <row r="147" spans="1:8" ht="15.7" customHeight="1">
      <c r="A147" s="1"/>
      <c r="B147" s="1"/>
      <c r="C147" s="1"/>
      <c r="D147" s="1"/>
      <c r="E147" s="1"/>
      <c r="F147" s="1"/>
      <c r="G147" s="1"/>
      <c r="H147" s="1"/>
    </row>
    <row r="148" spans="1:8" ht="15.7" customHeight="1">
      <c r="A148" s="1"/>
      <c r="B148" s="1"/>
      <c r="C148" s="1"/>
      <c r="D148" s="1"/>
      <c r="E148" s="1"/>
      <c r="F148" s="1"/>
      <c r="G148" s="1"/>
      <c r="H148" s="1"/>
    </row>
    <row r="149" spans="1:8" ht="15.7" customHeight="1">
      <c r="A149" s="1"/>
      <c r="B149" s="1"/>
      <c r="C149" s="1"/>
      <c r="D149" s="1"/>
      <c r="E149" s="1"/>
      <c r="F149" s="1"/>
      <c r="G149" s="1"/>
      <c r="H149" s="1"/>
    </row>
    <row r="150" spans="1:8" ht="15.7" customHeight="1">
      <c r="A150" s="1"/>
      <c r="B150" s="1"/>
      <c r="C150" s="1"/>
      <c r="D150" s="1"/>
      <c r="E150" s="1"/>
      <c r="F150" s="1"/>
      <c r="G150" s="1"/>
      <c r="H150" s="1"/>
    </row>
    <row r="151" spans="1:8" ht="15.7" customHeight="1">
      <c r="A151" s="1"/>
      <c r="B151" s="1"/>
      <c r="C151" s="1"/>
      <c r="D151" s="1"/>
      <c r="E151" s="1"/>
      <c r="F151" s="1"/>
      <c r="G151" s="1"/>
      <c r="H151" s="1"/>
    </row>
    <row r="152" spans="1:8" ht="15.7" customHeight="1">
      <c r="A152" s="1"/>
      <c r="B152" s="1"/>
      <c r="C152" s="1"/>
      <c r="D152" s="1"/>
      <c r="E152" s="1"/>
      <c r="F152" s="1"/>
      <c r="G152" s="1"/>
      <c r="H152" s="1"/>
    </row>
    <row r="153" spans="1:8" ht="15.7" customHeight="1">
      <c r="A153" s="1"/>
      <c r="B153" s="1"/>
      <c r="C153" s="1"/>
      <c r="D153" s="1"/>
      <c r="E153" s="1"/>
      <c r="F153" s="1"/>
      <c r="G153" s="1"/>
      <c r="H153" s="1"/>
    </row>
    <row r="154" spans="1:8" ht="15.7" customHeight="1">
      <c r="A154" s="1"/>
      <c r="B154" s="1"/>
      <c r="C154" s="1"/>
      <c r="D154" s="1"/>
      <c r="E154" s="1"/>
      <c r="F154" s="1"/>
      <c r="G154" s="1"/>
      <c r="H154" s="1"/>
    </row>
    <row r="155" spans="1:8" ht="15.7" customHeight="1">
      <c r="A155" s="1"/>
      <c r="B155" s="1"/>
      <c r="C155" s="1"/>
      <c r="D155" s="1"/>
      <c r="E155" s="1"/>
      <c r="F155" s="1"/>
      <c r="G155" s="1"/>
      <c r="H155" s="1"/>
    </row>
    <row r="156" spans="1:8" ht="15.7" customHeight="1">
      <c r="A156" s="1"/>
      <c r="B156" s="1"/>
      <c r="C156" s="1"/>
      <c r="D156" s="1"/>
      <c r="E156" s="1"/>
      <c r="F156" s="1"/>
      <c r="G156" s="1"/>
      <c r="H156" s="1"/>
    </row>
    <row r="157" spans="1:8" ht="15.7" customHeight="1">
      <c r="A157" s="1"/>
      <c r="B157" s="1"/>
      <c r="C157" s="1"/>
      <c r="D157" s="1"/>
      <c r="E157" s="1"/>
      <c r="F157" s="1"/>
      <c r="G157" s="1"/>
      <c r="H157" s="1"/>
    </row>
    <row r="158" spans="1:8" ht="15.7" customHeight="1">
      <c r="A158" s="1"/>
      <c r="B158" s="1"/>
      <c r="C158" s="1"/>
      <c r="D158" s="1"/>
      <c r="E158" s="1"/>
      <c r="F158" s="1"/>
      <c r="G158" s="1"/>
      <c r="H158" s="1"/>
    </row>
    <row r="159" spans="1:8" ht="15.7" customHeight="1">
      <c r="A159" s="1"/>
      <c r="B159" s="1"/>
      <c r="C159" s="1"/>
      <c r="D159" s="1"/>
      <c r="E159" s="1"/>
      <c r="F159" s="1"/>
      <c r="G159" s="1"/>
      <c r="H159" s="1"/>
    </row>
    <row r="160" spans="1:8" ht="15.7" customHeight="1">
      <c r="A160" s="1"/>
      <c r="B160" s="1"/>
      <c r="C160" s="1"/>
      <c r="D160" s="1"/>
      <c r="E160" s="1"/>
      <c r="F160" s="1"/>
      <c r="G160" s="1"/>
      <c r="H160" s="1"/>
    </row>
    <row r="161" spans="1:8" ht="15.7" customHeight="1">
      <c r="A161" s="1"/>
      <c r="B161" s="1"/>
      <c r="C161" s="1"/>
      <c r="D161" s="1"/>
      <c r="E161" s="1"/>
      <c r="F161" s="1"/>
      <c r="G161" s="1"/>
      <c r="H161" s="1"/>
    </row>
    <row r="162" spans="1:8" ht="15.7" customHeight="1">
      <c r="A162" s="1"/>
      <c r="B162" s="1"/>
      <c r="C162" s="1"/>
      <c r="D162" s="1"/>
      <c r="E162" s="1"/>
      <c r="F162" s="1"/>
      <c r="G162" s="1"/>
      <c r="H162" s="1"/>
    </row>
    <row r="163" spans="1:8" ht="15.7" customHeight="1">
      <c r="A163" s="1"/>
      <c r="B163" s="1"/>
      <c r="C163" s="1"/>
      <c r="D163" s="1"/>
      <c r="E163" s="1"/>
      <c r="F163" s="1"/>
      <c r="G163" s="1"/>
      <c r="H163" s="1"/>
    </row>
    <row r="164" spans="1:8" ht="15.7" customHeight="1">
      <c r="A164" s="1"/>
      <c r="B164" s="1"/>
      <c r="C164" s="1"/>
      <c r="D164" s="1"/>
      <c r="E164" s="1"/>
      <c r="F164" s="1"/>
      <c r="G164" s="1"/>
      <c r="H164" s="1"/>
    </row>
    <row r="165" spans="1:8" ht="15.7" customHeight="1">
      <c r="A165" s="1"/>
      <c r="B165" s="1"/>
      <c r="C165" s="1"/>
      <c r="D165" s="1"/>
      <c r="E165" s="1"/>
      <c r="F165" s="1"/>
      <c r="G165" s="1"/>
      <c r="H165" s="1"/>
    </row>
    <row r="166" spans="1:8" ht="15.7" customHeight="1">
      <c r="A166" s="1"/>
      <c r="B166" s="1"/>
      <c r="C166" s="1"/>
      <c r="D166" s="1"/>
      <c r="E166" s="1"/>
      <c r="F166" s="1"/>
      <c r="G166" s="1"/>
      <c r="H166" s="1"/>
    </row>
    <row r="167" spans="1:8" ht="15.7" customHeight="1">
      <c r="A167" s="1"/>
      <c r="B167" s="1"/>
      <c r="C167" s="1"/>
      <c r="D167" s="1"/>
      <c r="E167" s="1"/>
      <c r="F167" s="1"/>
      <c r="G167" s="1"/>
      <c r="H167" s="1"/>
    </row>
    <row r="168" spans="1:8" ht="15.7" customHeight="1">
      <c r="A168" s="1"/>
      <c r="B168" s="1"/>
      <c r="C168" s="1"/>
      <c r="D168" s="1"/>
      <c r="E168" s="1"/>
      <c r="F168" s="1"/>
      <c r="G168" s="1"/>
      <c r="H168" s="1"/>
    </row>
    <row r="169" spans="1:8" ht="15.7" customHeight="1">
      <c r="A169" s="1"/>
      <c r="B169" s="1"/>
      <c r="C169" s="1"/>
      <c r="D169" s="1"/>
      <c r="E169" s="1"/>
      <c r="F169" s="1"/>
      <c r="G169" s="1"/>
      <c r="H169" s="1"/>
    </row>
    <row r="170" spans="1:8" ht="15.7" customHeight="1">
      <c r="A170" s="1"/>
      <c r="B170" s="1"/>
      <c r="C170" s="1"/>
      <c r="D170" s="1"/>
      <c r="E170" s="1"/>
      <c r="F170" s="1"/>
      <c r="G170" s="1"/>
      <c r="H170" s="1"/>
    </row>
    <row r="171" spans="1:8" ht="15.7" customHeight="1">
      <c r="A171" s="1"/>
      <c r="B171" s="1"/>
      <c r="C171" s="1"/>
      <c r="D171" s="1"/>
      <c r="E171" s="1"/>
      <c r="F171" s="1"/>
      <c r="G171" s="1"/>
      <c r="H171" s="1"/>
    </row>
    <row r="172" spans="1:8" ht="15.7" customHeight="1">
      <c r="A172" s="1"/>
      <c r="B172" s="1"/>
      <c r="C172" s="1"/>
      <c r="D172" s="1"/>
      <c r="E172" s="1"/>
      <c r="F172" s="1"/>
      <c r="G172" s="1"/>
      <c r="H172" s="1"/>
    </row>
    <row r="173" spans="1:8" ht="15.7" customHeight="1">
      <c r="A173" s="1"/>
      <c r="B173" s="1"/>
      <c r="C173" s="1"/>
      <c r="D173" s="1"/>
      <c r="E173" s="1"/>
      <c r="F173" s="1"/>
      <c r="G173" s="1"/>
      <c r="H173" s="1"/>
    </row>
    <row r="174" spans="1:8" ht="15.7" customHeight="1">
      <c r="A174" s="1"/>
      <c r="B174" s="1"/>
      <c r="C174" s="1"/>
      <c r="D174" s="1"/>
      <c r="E174" s="1"/>
      <c r="F174" s="1"/>
      <c r="G174" s="1"/>
      <c r="H174" s="1"/>
    </row>
    <row r="175" spans="1:8" ht="15.7" customHeight="1">
      <c r="A175" s="1"/>
      <c r="B175" s="1"/>
      <c r="C175" s="1"/>
      <c r="D175" s="1"/>
      <c r="E175" s="1"/>
      <c r="F175" s="1"/>
      <c r="G175" s="1"/>
      <c r="H175" s="1"/>
    </row>
    <row r="176" spans="1:8" ht="15.7" customHeight="1">
      <c r="A176" s="1"/>
      <c r="B176" s="1"/>
      <c r="C176" s="1"/>
      <c r="D176" s="1"/>
      <c r="E176" s="1"/>
      <c r="F176" s="1"/>
      <c r="G176" s="1"/>
      <c r="H176" s="1"/>
    </row>
    <row r="177" spans="1:8" ht="15.7" customHeight="1">
      <c r="A177" s="1"/>
      <c r="B177" s="1"/>
      <c r="C177" s="1"/>
      <c r="D177" s="1"/>
      <c r="E177" s="1"/>
      <c r="F177" s="1"/>
      <c r="G177" s="1"/>
      <c r="H177" s="1"/>
    </row>
    <row r="178" spans="1:8" ht="15.7" customHeight="1">
      <c r="A178" s="1"/>
      <c r="B178" s="1"/>
      <c r="C178" s="1"/>
      <c r="D178" s="1"/>
      <c r="E178" s="1"/>
      <c r="F178" s="1"/>
      <c r="G178" s="1"/>
      <c r="H178" s="1"/>
    </row>
    <row r="179" spans="1:8" ht="15.7" customHeight="1">
      <c r="A179" s="1"/>
      <c r="B179" s="1"/>
      <c r="C179" s="1"/>
      <c r="D179" s="1"/>
      <c r="E179" s="1"/>
      <c r="F179" s="1"/>
      <c r="G179" s="1"/>
      <c r="H179" s="1"/>
    </row>
    <row r="180" spans="1:8" ht="15.7" customHeight="1">
      <c r="A180" s="1"/>
      <c r="B180" s="1"/>
      <c r="C180" s="1"/>
      <c r="D180" s="1"/>
      <c r="E180" s="1"/>
      <c r="F180" s="1"/>
      <c r="G180" s="1"/>
      <c r="H180" s="1"/>
    </row>
    <row r="181" spans="1:8" ht="15.7" customHeight="1">
      <c r="A181" s="1"/>
      <c r="B181" s="1"/>
      <c r="C181" s="1"/>
      <c r="D181" s="1"/>
      <c r="E181" s="1"/>
      <c r="F181" s="1"/>
      <c r="G181" s="1"/>
      <c r="H181" s="1"/>
    </row>
    <row r="182" spans="1:8" ht="15.7" customHeight="1">
      <c r="A182" s="1"/>
      <c r="B182" s="1"/>
      <c r="C182" s="1"/>
      <c r="D182" s="1"/>
      <c r="E182" s="1"/>
      <c r="F182" s="1"/>
      <c r="G182" s="1"/>
      <c r="H182" s="1"/>
    </row>
    <row r="183" spans="1:8" ht="15.7" customHeight="1">
      <c r="A183" s="1"/>
      <c r="B183" s="1"/>
      <c r="C183" s="1"/>
      <c r="D183" s="1"/>
      <c r="E183" s="1"/>
      <c r="F183" s="1"/>
      <c r="G183" s="1"/>
      <c r="H183" s="1"/>
    </row>
    <row r="184" spans="1:8" ht="15.7" customHeight="1">
      <c r="A184" s="1"/>
      <c r="B184" s="1"/>
      <c r="C184" s="1"/>
      <c r="D184" s="1"/>
      <c r="E184" s="1"/>
      <c r="F184" s="1"/>
      <c r="G184" s="1"/>
      <c r="H184" s="1"/>
    </row>
    <row r="185" spans="1:8" ht="15.7" customHeight="1">
      <c r="A185" s="1"/>
      <c r="B185" s="1"/>
      <c r="C185" s="1"/>
      <c r="D185" s="1"/>
      <c r="E185" s="1"/>
      <c r="F185" s="1"/>
      <c r="G185" s="1"/>
      <c r="H185" s="1"/>
    </row>
    <row r="186" spans="1:8" ht="15.7" customHeight="1">
      <c r="A186" s="1"/>
      <c r="B186" s="1"/>
      <c r="C186" s="1"/>
      <c r="D186" s="1"/>
      <c r="E186" s="1"/>
      <c r="F186" s="1"/>
      <c r="G186" s="1"/>
      <c r="H186" s="1"/>
    </row>
    <row r="187" spans="1:8" ht="15.7" customHeight="1">
      <c r="A187" s="1"/>
      <c r="B187" s="1"/>
      <c r="C187" s="1"/>
      <c r="D187" s="1"/>
      <c r="E187" s="1"/>
      <c r="F187" s="1"/>
      <c r="G187" s="1"/>
      <c r="H187" s="1"/>
    </row>
    <row r="188" spans="1:8" ht="15.7" customHeight="1">
      <c r="A188" s="1"/>
      <c r="B188" s="1"/>
      <c r="C188" s="1"/>
      <c r="D188" s="1"/>
      <c r="E188" s="1"/>
      <c r="F188" s="1"/>
      <c r="G188" s="1"/>
      <c r="H188" s="1"/>
    </row>
    <row r="189" spans="1:8" ht="15.7" customHeight="1">
      <c r="A189" s="1"/>
      <c r="B189" s="1"/>
      <c r="C189" s="1"/>
      <c r="D189" s="1"/>
      <c r="E189" s="1"/>
      <c r="F189" s="1"/>
      <c r="G189" s="1"/>
      <c r="H189" s="1"/>
    </row>
    <row r="190" spans="1:8" ht="15.7" customHeight="1">
      <c r="A190" s="1"/>
      <c r="B190" s="1"/>
      <c r="C190" s="1"/>
      <c r="D190" s="1"/>
      <c r="E190" s="1"/>
      <c r="F190" s="1"/>
      <c r="G190" s="1"/>
      <c r="H190" s="1"/>
    </row>
    <row r="191" spans="1:8" ht="15.7" customHeight="1">
      <c r="A191" s="1"/>
      <c r="B191" s="1"/>
      <c r="C191" s="1"/>
      <c r="D191" s="1"/>
      <c r="E191" s="1"/>
      <c r="F191" s="1"/>
      <c r="G191" s="1"/>
      <c r="H191" s="1"/>
    </row>
    <row r="192" spans="1:8" ht="15.7" customHeight="1">
      <c r="A192" s="1"/>
      <c r="B192" s="1"/>
      <c r="C192" s="1"/>
      <c r="D192" s="1"/>
      <c r="E192" s="1"/>
      <c r="F192" s="1"/>
      <c r="G192" s="1"/>
      <c r="H192" s="1"/>
    </row>
    <row r="193" spans="1:8" ht="15.7" customHeight="1">
      <c r="A193" s="1"/>
      <c r="B193" s="1"/>
      <c r="C193" s="1"/>
      <c r="D193" s="1"/>
      <c r="E193" s="1"/>
      <c r="F193" s="1"/>
      <c r="G193" s="1"/>
      <c r="H193" s="1"/>
    </row>
    <row r="194" spans="1:8" ht="15.7" customHeight="1">
      <c r="A194" s="1"/>
      <c r="B194" s="1"/>
      <c r="C194" s="1"/>
      <c r="D194" s="1"/>
      <c r="E194" s="1"/>
      <c r="F194" s="1"/>
      <c r="G194" s="1"/>
      <c r="H194" s="1"/>
    </row>
    <row r="195" spans="1:8" ht="15.7" customHeight="1">
      <c r="A195" s="1"/>
      <c r="B195" s="1"/>
      <c r="C195" s="1"/>
      <c r="D195" s="1"/>
      <c r="E195" s="1"/>
      <c r="F195" s="1"/>
      <c r="G195" s="1"/>
      <c r="H195" s="1"/>
    </row>
    <row r="196" spans="1:8" ht="15.7" customHeight="1">
      <c r="A196" s="1"/>
      <c r="B196" s="1"/>
      <c r="C196" s="1"/>
      <c r="D196" s="1"/>
      <c r="E196" s="1"/>
      <c r="F196" s="1"/>
      <c r="G196" s="1"/>
      <c r="H196" s="1"/>
    </row>
    <row r="197" spans="1:8" ht="15.7" customHeight="1">
      <c r="A197" s="1"/>
      <c r="B197" s="1"/>
      <c r="C197" s="1"/>
      <c r="D197" s="1"/>
      <c r="E197" s="1"/>
      <c r="F197" s="1"/>
      <c r="G197" s="1"/>
      <c r="H197" s="1"/>
    </row>
    <row r="198" spans="1:8" ht="15.7" customHeight="1">
      <c r="A198" s="1"/>
      <c r="B198" s="1"/>
      <c r="C198" s="1"/>
      <c r="D198" s="1"/>
      <c r="E198" s="1"/>
      <c r="F198" s="1"/>
      <c r="G198" s="1"/>
      <c r="H198" s="1"/>
    </row>
    <row r="199" spans="1:8" ht="15.7" customHeight="1">
      <c r="A199" s="1"/>
      <c r="B199" s="1"/>
      <c r="C199" s="1"/>
      <c r="D199" s="1"/>
      <c r="E199" s="1"/>
      <c r="F199" s="1"/>
      <c r="G199" s="1"/>
      <c r="H199" s="1"/>
    </row>
    <row r="200" spans="1:8" ht="15.7" customHeight="1">
      <c r="A200" s="1"/>
      <c r="B200" s="1"/>
      <c r="C200" s="1"/>
      <c r="D200" s="1"/>
      <c r="E200" s="1"/>
      <c r="F200" s="1"/>
      <c r="G200" s="1"/>
      <c r="H200" s="1"/>
    </row>
    <row r="201" spans="1:8" ht="15.7" customHeight="1">
      <c r="A201" s="1"/>
      <c r="B201" s="1"/>
      <c r="C201" s="1"/>
      <c r="D201" s="1"/>
      <c r="E201" s="1"/>
      <c r="F201" s="1"/>
      <c r="G201" s="1"/>
      <c r="H201" s="1"/>
    </row>
    <row r="202" spans="1:8" ht="15.7" customHeight="1">
      <c r="A202" s="1"/>
      <c r="B202" s="1"/>
      <c r="C202" s="1"/>
      <c r="D202" s="1"/>
      <c r="E202" s="1"/>
      <c r="F202" s="1"/>
      <c r="G202" s="1"/>
      <c r="H202" s="1"/>
    </row>
    <row r="203" spans="1:8" ht="15.7" customHeight="1">
      <c r="A203" s="1"/>
      <c r="B203" s="1"/>
      <c r="C203" s="1"/>
      <c r="D203" s="1"/>
      <c r="E203" s="1"/>
      <c r="F203" s="1"/>
      <c r="G203" s="1"/>
      <c r="H203" s="1"/>
    </row>
    <row r="204" spans="1:8" ht="15.7" customHeight="1">
      <c r="A204" s="1"/>
      <c r="B204" s="1"/>
      <c r="C204" s="1"/>
      <c r="D204" s="1"/>
      <c r="E204" s="1"/>
      <c r="F204" s="1"/>
      <c r="G204" s="1"/>
      <c r="H204" s="1"/>
    </row>
    <row r="205" spans="1:8" ht="15.7" customHeight="1">
      <c r="A205" s="1"/>
      <c r="B205" s="1"/>
      <c r="C205" s="1"/>
      <c r="D205" s="1"/>
      <c r="E205" s="1"/>
      <c r="F205" s="1"/>
      <c r="G205" s="1"/>
      <c r="H205" s="1"/>
    </row>
    <row r="206" spans="1:8" ht="15.7" customHeight="1">
      <c r="A206" s="1"/>
      <c r="B206" s="1"/>
      <c r="C206" s="1"/>
      <c r="D206" s="1"/>
      <c r="E206" s="1"/>
      <c r="F206" s="1"/>
      <c r="G206" s="1"/>
      <c r="H206" s="1"/>
    </row>
    <row r="207" spans="1:8" ht="15.7" customHeight="1">
      <c r="A207" s="1"/>
      <c r="B207" s="1"/>
      <c r="C207" s="1"/>
      <c r="D207" s="1"/>
      <c r="E207" s="1"/>
      <c r="F207" s="1"/>
      <c r="G207" s="1"/>
      <c r="H207" s="1"/>
    </row>
    <row r="208" spans="1:8" ht="15.7" customHeight="1">
      <c r="A208" s="1"/>
      <c r="B208" s="1"/>
      <c r="C208" s="1"/>
      <c r="D208" s="1"/>
      <c r="E208" s="1"/>
      <c r="F208" s="1"/>
      <c r="G208" s="1"/>
      <c r="H208" s="1"/>
    </row>
    <row r="209" spans="1:8" ht="15.7" customHeight="1">
      <c r="A209" s="1"/>
      <c r="B209" s="1"/>
      <c r="C209" s="1"/>
      <c r="D209" s="1"/>
      <c r="E209" s="1"/>
      <c r="F209" s="1"/>
      <c r="G209" s="1"/>
      <c r="H209" s="1"/>
    </row>
    <row r="210" spans="1:8" ht="15.7" customHeight="1">
      <c r="A210" s="1"/>
      <c r="B210" s="1"/>
      <c r="C210" s="1"/>
      <c r="D210" s="1"/>
      <c r="E210" s="1"/>
      <c r="F210" s="1"/>
      <c r="G210" s="1"/>
      <c r="H210" s="1"/>
    </row>
    <row r="211" spans="1:8" ht="15.7" customHeight="1">
      <c r="A211" s="1"/>
      <c r="B211" s="1"/>
      <c r="C211" s="1"/>
      <c r="D211" s="1"/>
      <c r="E211" s="1"/>
      <c r="F211" s="1"/>
      <c r="G211" s="1"/>
      <c r="H211" s="1"/>
    </row>
    <row r="212" spans="1:8" ht="15.7" customHeight="1">
      <c r="A212" s="1"/>
      <c r="B212" s="1"/>
      <c r="C212" s="1"/>
      <c r="D212" s="1"/>
      <c r="E212" s="1"/>
      <c r="F212" s="1"/>
      <c r="G212" s="1"/>
      <c r="H212" s="1"/>
    </row>
    <row r="213" spans="1:8" ht="15.7" customHeight="1">
      <c r="A213" s="1"/>
      <c r="B213" s="1"/>
      <c r="C213" s="1"/>
      <c r="D213" s="1"/>
      <c r="E213" s="1"/>
      <c r="F213" s="1"/>
      <c r="G213" s="1"/>
      <c r="H213" s="1"/>
    </row>
    <row r="214" spans="1:8" ht="15.7" customHeight="1">
      <c r="A214" s="1"/>
      <c r="B214" s="1"/>
      <c r="C214" s="1"/>
      <c r="D214" s="1"/>
      <c r="E214" s="1"/>
      <c r="F214" s="1"/>
      <c r="G214" s="1"/>
      <c r="H214" s="1"/>
    </row>
    <row r="215" spans="1:8" ht="15.7" customHeight="1">
      <c r="A215" s="1"/>
      <c r="B215" s="1"/>
      <c r="C215" s="1"/>
      <c r="D215" s="1"/>
      <c r="E215" s="1"/>
      <c r="F215" s="1"/>
      <c r="G215" s="1"/>
      <c r="H215" s="1"/>
    </row>
    <row r="216" spans="1:8" ht="15.7" customHeight="1">
      <c r="A216" s="1"/>
      <c r="B216" s="1"/>
      <c r="C216" s="1"/>
      <c r="D216" s="1"/>
      <c r="E216" s="1"/>
      <c r="F216" s="1"/>
      <c r="G216" s="1"/>
      <c r="H216" s="1"/>
    </row>
    <row r="217" spans="1:8" ht="15.7" customHeight="1">
      <c r="A217" s="1"/>
      <c r="B217" s="1"/>
      <c r="C217" s="1"/>
      <c r="D217" s="1"/>
      <c r="E217" s="1"/>
      <c r="F217" s="1"/>
      <c r="G217" s="1"/>
      <c r="H217" s="1"/>
    </row>
    <row r="218" spans="1:8" ht="15.7" customHeight="1">
      <c r="A218" s="1"/>
      <c r="B218" s="1"/>
      <c r="C218" s="1"/>
      <c r="D218" s="1"/>
      <c r="E218" s="1"/>
      <c r="F218" s="1"/>
      <c r="G218" s="1"/>
      <c r="H218" s="1"/>
    </row>
    <row r="219" spans="1:8" ht="15.7" customHeight="1">
      <c r="A219" s="1"/>
      <c r="B219" s="1"/>
      <c r="C219" s="1"/>
      <c r="D219" s="1"/>
      <c r="E219" s="1"/>
      <c r="F219" s="1"/>
      <c r="G219" s="1"/>
      <c r="H219" s="1"/>
    </row>
    <row r="220" spans="1:8" ht="15.7" customHeight="1">
      <c r="A220" s="1"/>
      <c r="B220" s="1"/>
      <c r="C220" s="1"/>
      <c r="D220" s="1"/>
      <c r="E220" s="1"/>
      <c r="F220" s="1"/>
      <c r="G220" s="1"/>
      <c r="H220" s="1"/>
    </row>
    <row r="221" spans="1:8" ht="15.7" customHeight="1">
      <c r="A221" s="1"/>
      <c r="B221" s="1"/>
      <c r="C221" s="1"/>
      <c r="D221" s="1"/>
      <c r="E221" s="1"/>
      <c r="F221" s="1"/>
      <c r="G221" s="1"/>
      <c r="H221" s="1"/>
    </row>
    <row r="222" spans="1:8" ht="15.7" customHeight="1">
      <c r="A222" s="1"/>
      <c r="B222" s="1"/>
      <c r="C222" s="1"/>
      <c r="D222" s="1"/>
      <c r="E222" s="1"/>
      <c r="F222" s="1"/>
      <c r="G222" s="1"/>
      <c r="H222" s="1"/>
    </row>
    <row r="223" spans="1:8" ht="15.7" customHeight="1">
      <c r="A223" s="1"/>
      <c r="B223" s="1"/>
      <c r="C223" s="1"/>
      <c r="D223" s="1"/>
      <c r="E223" s="1"/>
      <c r="F223" s="1"/>
      <c r="G223" s="1"/>
      <c r="H223" s="1"/>
    </row>
    <row r="224" spans="1:8" ht="15.7" customHeight="1">
      <c r="A224" s="1"/>
      <c r="B224" s="1"/>
      <c r="C224" s="1"/>
      <c r="D224" s="1"/>
      <c r="E224" s="1"/>
      <c r="F224" s="1"/>
      <c r="G224" s="1"/>
      <c r="H224" s="1"/>
    </row>
    <row r="225" spans="1:8" ht="15.7" customHeight="1">
      <c r="A225" s="1"/>
      <c r="B225" s="1"/>
      <c r="C225" s="1"/>
      <c r="D225" s="1"/>
      <c r="E225" s="1"/>
      <c r="F225" s="1"/>
      <c r="G225" s="1"/>
      <c r="H225" s="1"/>
    </row>
    <row r="226" spans="1:8" ht="15.7" customHeight="1">
      <c r="A226" s="1"/>
      <c r="B226" s="1"/>
      <c r="C226" s="1"/>
      <c r="D226" s="1"/>
      <c r="E226" s="1"/>
      <c r="F226" s="1"/>
      <c r="G226" s="1"/>
      <c r="H226" s="1"/>
    </row>
    <row r="227" spans="1:8" ht="15.7" customHeight="1">
      <c r="A227" s="1"/>
      <c r="B227" s="1"/>
      <c r="C227" s="1"/>
      <c r="D227" s="1"/>
      <c r="E227" s="1"/>
      <c r="F227" s="1"/>
      <c r="G227" s="1"/>
      <c r="H227" s="1"/>
    </row>
    <row r="228" spans="1:8" ht="15.7" customHeight="1">
      <c r="A228" s="1"/>
      <c r="B228" s="1"/>
      <c r="C228" s="1"/>
      <c r="D228" s="1"/>
      <c r="E228" s="1"/>
      <c r="F228" s="1"/>
      <c r="G228" s="1"/>
      <c r="H228" s="1"/>
    </row>
    <row r="229" spans="1:8" ht="15.7" customHeight="1">
      <c r="A229" s="1"/>
      <c r="B229" s="1"/>
      <c r="C229" s="1"/>
      <c r="D229" s="1"/>
      <c r="E229" s="1"/>
      <c r="F229" s="1"/>
      <c r="G229" s="1"/>
      <c r="H229" s="1"/>
    </row>
    <row r="230" spans="1:8" ht="15.7" customHeight="1">
      <c r="A230" s="1"/>
      <c r="B230" s="1"/>
      <c r="C230" s="1"/>
      <c r="D230" s="1"/>
      <c r="E230" s="1"/>
      <c r="F230" s="1"/>
      <c r="G230" s="1"/>
      <c r="H230" s="1"/>
    </row>
    <row r="231" spans="1:8" ht="15.7" customHeight="1">
      <c r="A231" s="1"/>
      <c r="B231" s="1"/>
      <c r="C231" s="1"/>
      <c r="D231" s="1"/>
      <c r="E231" s="1"/>
      <c r="F231" s="1"/>
      <c r="G231" s="1"/>
      <c r="H231" s="1"/>
    </row>
    <row r="232" spans="1:8" ht="15.7" customHeight="1">
      <c r="A232" s="1"/>
      <c r="B232" s="1"/>
      <c r="C232" s="1"/>
      <c r="D232" s="1"/>
      <c r="E232" s="1"/>
      <c r="F232" s="1"/>
      <c r="G232" s="1"/>
      <c r="H232" s="1"/>
    </row>
    <row r="233" spans="1:8" ht="15.7" customHeight="1">
      <c r="A233" s="1"/>
      <c r="B233" s="1"/>
      <c r="C233" s="1"/>
      <c r="D233" s="1"/>
      <c r="E233" s="1"/>
      <c r="F233" s="1"/>
      <c r="G233" s="1"/>
      <c r="H233" s="1"/>
    </row>
    <row r="234" spans="1:8" ht="15.7" customHeight="1">
      <c r="A234" s="1"/>
      <c r="B234" s="1"/>
      <c r="C234" s="1"/>
      <c r="D234" s="1"/>
      <c r="E234" s="1"/>
      <c r="F234" s="1"/>
      <c r="G234" s="1"/>
      <c r="H234" s="1"/>
    </row>
    <row r="235" spans="1:8" ht="15.7" customHeight="1">
      <c r="A235" s="1"/>
      <c r="B235" s="1"/>
      <c r="C235" s="1"/>
      <c r="D235" s="1"/>
      <c r="E235" s="1"/>
      <c r="F235" s="1"/>
      <c r="G235" s="1"/>
      <c r="H235" s="1"/>
    </row>
    <row r="236" spans="1:8" ht="15.7" customHeight="1">
      <c r="A236" s="1"/>
      <c r="B236" s="1"/>
      <c r="C236" s="1"/>
      <c r="D236" s="1"/>
      <c r="E236" s="1"/>
      <c r="F236" s="1"/>
      <c r="G236" s="1"/>
      <c r="H236" s="1"/>
    </row>
    <row r="237" spans="1:8" ht="15.7" customHeight="1">
      <c r="A237" s="1"/>
      <c r="B237" s="1"/>
      <c r="C237" s="1"/>
      <c r="D237" s="1"/>
      <c r="E237" s="1"/>
      <c r="F237" s="1"/>
      <c r="G237" s="1"/>
      <c r="H237" s="1"/>
    </row>
    <row r="238" spans="1:8" ht="15.7" customHeight="1">
      <c r="A238" s="1"/>
      <c r="B238" s="1"/>
      <c r="C238" s="1"/>
      <c r="D238" s="1"/>
      <c r="E238" s="1"/>
      <c r="F238" s="1"/>
      <c r="G238" s="1"/>
      <c r="H238" s="1"/>
    </row>
    <row r="239" spans="1:8" ht="15.7" customHeight="1">
      <c r="A239" s="1"/>
      <c r="B239" s="1"/>
      <c r="C239" s="1"/>
      <c r="D239" s="1"/>
      <c r="E239" s="1"/>
      <c r="F239" s="1"/>
      <c r="G239" s="1"/>
      <c r="H239" s="1"/>
    </row>
    <row r="240" spans="1:8" ht="15.7" customHeight="1">
      <c r="A240" s="1"/>
      <c r="B240" s="1"/>
      <c r="C240" s="1"/>
      <c r="D240" s="1"/>
      <c r="E240" s="1"/>
      <c r="F240" s="1"/>
      <c r="G240" s="1"/>
      <c r="H240" s="1"/>
    </row>
    <row r="241" spans="1:8" ht="15.7" customHeight="1">
      <c r="A241" s="1"/>
      <c r="B241" s="1"/>
      <c r="C241" s="1"/>
      <c r="D241" s="1"/>
      <c r="E241" s="1"/>
      <c r="F241" s="1"/>
      <c r="G241" s="1"/>
      <c r="H241" s="1"/>
    </row>
    <row r="242" spans="1:8" ht="15.7" customHeight="1">
      <c r="A242" s="1"/>
      <c r="B242" s="1"/>
      <c r="C242" s="1"/>
      <c r="D242" s="1"/>
      <c r="E242" s="1"/>
      <c r="F242" s="1"/>
      <c r="G242" s="1"/>
      <c r="H242" s="1"/>
    </row>
    <row r="243" spans="1:8" ht="15.7" customHeight="1">
      <c r="A243" s="1"/>
      <c r="B243" s="1"/>
      <c r="C243" s="1"/>
      <c r="D243" s="1"/>
      <c r="E243" s="1"/>
      <c r="F243" s="1"/>
      <c r="G243" s="1"/>
      <c r="H243" s="1"/>
    </row>
    <row r="244" spans="1:8" ht="15.7" customHeight="1">
      <c r="A244" s="1"/>
      <c r="B244" s="1"/>
      <c r="C244" s="1"/>
      <c r="D244" s="1"/>
      <c r="E244" s="1"/>
      <c r="F244" s="1"/>
      <c r="G244" s="1"/>
      <c r="H244" s="1"/>
    </row>
    <row r="245" spans="1:8" ht="15.7" customHeight="1">
      <c r="A245" s="1"/>
      <c r="B245" s="1"/>
      <c r="C245" s="1"/>
      <c r="D245" s="1"/>
      <c r="E245" s="1"/>
      <c r="F245" s="1"/>
      <c r="G245" s="1"/>
      <c r="H245" s="1"/>
    </row>
    <row r="246" spans="1:8" ht="15.7" customHeight="1">
      <c r="A246" s="1"/>
      <c r="B246" s="1"/>
      <c r="C246" s="1"/>
      <c r="D246" s="1"/>
      <c r="E246" s="1"/>
      <c r="F246" s="1"/>
      <c r="G246" s="1"/>
      <c r="H246" s="1"/>
    </row>
    <row r="247" spans="1:8" ht="15.7" customHeight="1">
      <c r="A247" s="1"/>
      <c r="B247" s="1"/>
      <c r="C247" s="1"/>
      <c r="D247" s="1"/>
      <c r="E247" s="1"/>
      <c r="F247" s="1"/>
      <c r="G247" s="1"/>
      <c r="H247" s="1"/>
    </row>
    <row r="248" spans="1:8" ht="15.7" customHeight="1">
      <c r="A248" s="1"/>
      <c r="B248" s="1"/>
      <c r="C248" s="1"/>
      <c r="D248" s="1"/>
      <c r="E248" s="1"/>
      <c r="F248" s="1"/>
      <c r="G248" s="1"/>
      <c r="H248" s="1"/>
    </row>
    <row r="249" spans="1:8" ht="15.7" customHeight="1">
      <c r="A249" s="1"/>
      <c r="B249" s="1"/>
      <c r="C249" s="1"/>
      <c r="D249" s="1"/>
      <c r="E249" s="1"/>
      <c r="F249" s="1"/>
      <c r="G249" s="1"/>
      <c r="H249" s="1"/>
    </row>
    <row r="250" spans="1:8" ht="15.7" customHeight="1">
      <c r="A250" s="1"/>
      <c r="B250" s="1"/>
      <c r="C250" s="1"/>
      <c r="D250" s="1"/>
      <c r="E250" s="1"/>
      <c r="F250" s="1"/>
      <c r="G250" s="1"/>
      <c r="H250" s="1"/>
    </row>
    <row r="251" spans="1:8" ht="15.7" customHeight="1">
      <c r="A251" s="1"/>
      <c r="B251" s="1"/>
      <c r="C251" s="1"/>
      <c r="D251" s="1"/>
      <c r="E251" s="1"/>
      <c r="F251" s="1"/>
      <c r="G251" s="1"/>
      <c r="H251" s="1"/>
    </row>
    <row r="252" spans="1:8" ht="15.7" customHeight="1">
      <c r="A252" s="1"/>
      <c r="B252" s="1"/>
      <c r="C252" s="1"/>
      <c r="D252" s="1"/>
      <c r="E252" s="1"/>
      <c r="F252" s="1"/>
      <c r="G252" s="1"/>
      <c r="H252" s="1"/>
    </row>
    <row r="253" spans="1:8" ht="15.7" customHeight="1">
      <c r="A253" s="1"/>
      <c r="B253" s="1"/>
      <c r="C253" s="1"/>
      <c r="D253" s="1"/>
      <c r="E253" s="1"/>
      <c r="F253" s="1"/>
      <c r="G253" s="1"/>
      <c r="H253" s="1"/>
    </row>
    <row r="254" spans="1:8" ht="15.7" customHeight="1">
      <c r="A254" s="1"/>
      <c r="B254" s="1"/>
      <c r="C254" s="1"/>
      <c r="D254" s="1"/>
      <c r="E254" s="1"/>
      <c r="F254" s="1"/>
      <c r="G254" s="1"/>
      <c r="H254" s="1"/>
    </row>
    <row r="255" spans="1:8" ht="15.7" customHeight="1">
      <c r="A255" s="1"/>
      <c r="B255" s="1"/>
      <c r="C255" s="1"/>
      <c r="D255" s="1"/>
      <c r="E255" s="1"/>
      <c r="F255" s="1"/>
      <c r="G255" s="1"/>
      <c r="H255" s="1"/>
    </row>
    <row r="256" spans="1:8" ht="15.7" customHeight="1">
      <c r="A256" s="1"/>
      <c r="B256" s="1"/>
      <c r="C256" s="1"/>
      <c r="D256" s="1"/>
      <c r="E256" s="1"/>
      <c r="F256" s="1"/>
      <c r="G256" s="1"/>
      <c r="H256" s="1"/>
    </row>
    <row r="257" spans="1:8" ht="15.7" customHeight="1">
      <c r="A257" s="1"/>
      <c r="B257" s="1"/>
      <c r="C257" s="1"/>
      <c r="D257" s="1"/>
      <c r="E257" s="1"/>
      <c r="F257" s="1"/>
      <c r="G257" s="1"/>
      <c r="H257" s="1"/>
    </row>
    <row r="258" spans="1:8" ht="15.7" customHeight="1">
      <c r="A258" s="1"/>
      <c r="B258" s="1"/>
      <c r="C258" s="1"/>
      <c r="D258" s="1"/>
      <c r="E258" s="1"/>
      <c r="F258" s="1"/>
      <c r="G258" s="1"/>
      <c r="H258" s="1"/>
    </row>
    <row r="259" spans="1:8" ht="15.7" customHeight="1">
      <c r="A259" s="1"/>
      <c r="B259" s="1"/>
      <c r="C259" s="1"/>
      <c r="D259" s="1"/>
      <c r="E259" s="1"/>
      <c r="F259" s="1"/>
      <c r="G259" s="1"/>
      <c r="H259" s="1"/>
    </row>
    <row r="260" spans="1:8" ht="15.7" customHeight="1">
      <c r="A260" s="1"/>
      <c r="B260" s="1"/>
      <c r="C260" s="1"/>
      <c r="D260" s="1"/>
      <c r="E260" s="1"/>
      <c r="F260" s="1"/>
      <c r="G260" s="1"/>
      <c r="H260" s="1"/>
    </row>
    <row r="261" spans="1:8" ht="15.7" customHeight="1">
      <c r="A261" s="1"/>
      <c r="B261" s="1"/>
      <c r="C261" s="1"/>
      <c r="D261" s="1"/>
      <c r="E261" s="1"/>
      <c r="F261" s="1"/>
      <c r="G261" s="1"/>
      <c r="H261" s="1"/>
    </row>
    <row r="262" spans="1:8" ht="15.7" customHeight="1">
      <c r="A262" s="1"/>
      <c r="B262" s="1"/>
      <c r="C262" s="1"/>
      <c r="D262" s="1"/>
      <c r="E262" s="1"/>
      <c r="F262" s="1"/>
      <c r="G262" s="1"/>
      <c r="H262" s="1"/>
    </row>
    <row r="263" spans="1:8" ht="15.7" customHeight="1">
      <c r="A263" s="1"/>
      <c r="B263" s="1"/>
      <c r="C263" s="1"/>
      <c r="D263" s="1"/>
      <c r="E263" s="1"/>
      <c r="F263" s="1"/>
      <c r="G263" s="1"/>
      <c r="H263" s="1"/>
    </row>
    <row r="264" spans="1:8" ht="15.7" customHeight="1">
      <c r="A264" s="1"/>
      <c r="B264" s="1"/>
      <c r="C264" s="1"/>
      <c r="D264" s="1"/>
      <c r="E264" s="1"/>
      <c r="F264" s="1"/>
      <c r="G264" s="1"/>
      <c r="H264" s="1"/>
    </row>
    <row r="265" spans="1:8" ht="15.7" customHeight="1">
      <c r="A265" s="1"/>
      <c r="B265" s="1"/>
      <c r="C265" s="1"/>
      <c r="D265" s="1"/>
      <c r="E265" s="1"/>
      <c r="F265" s="1"/>
      <c r="G265" s="1"/>
      <c r="H265" s="1"/>
    </row>
    <row r="266" spans="1:8" ht="15.7" customHeight="1">
      <c r="A266" s="1"/>
      <c r="B266" s="1"/>
      <c r="C266" s="1"/>
      <c r="D266" s="1"/>
      <c r="E266" s="1"/>
      <c r="F266" s="1"/>
      <c r="G266" s="1"/>
      <c r="H266" s="1"/>
    </row>
    <row r="267" spans="1:8" ht="15.7" customHeight="1">
      <c r="A267" s="1"/>
      <c r="B267" s="1"/>
      <c r="C267" s="1"/>
      <c r="D267" s="1"/>
      <c r="E267" s="1"/>
      <c r="F267" s="1"/>
      <c r="G267" s="1"/>
      <c r="H267" s="1"/>
    </row>
    <row r="268" spans="1:8" ht="15.7" customHeight="1">
      <c r="A268" s="1"/>
      <c r="B268" s="1"/>
      <c r="C268" s="1"/>
      <c r="D268" s="1"/>
      <c r="E268" s="1"/>
      <c r="F268" s="1"/>
      <c r="G268" s="1"/>
      <c r="H268" s="1"/>
    </row>
    <row r="269" spans="1:8" ht="15.7" customHeight="1">
      <c r="A269" s="1"/>
      <c r="B269" s="1"/>
      <c r="C269" s="1"/>
      <c r="D269" s="1"/>
      <c r="E269" s="1"/>
      <c r="F269" s="1"/>
      <c r="G269" s="1"/>
      <c r="H269" s="1"/>
    </row>
    <row r="270" spans="1:8" ht="15.7" customHeight="1">
      <c r="A270" s="1"/>
      <c r="B270" s="1"/>
      <c r="C270" s="1"/>
      <c r="D270" s="1"/>
      <c r="E270" s="1"/>
      <c r="F270" s="1"/>
      <c r="G270" s="1"/>
      <c r="H270" s="1"/>
    </row>
    <row r="271" spans="1:8" ht="15.7" customHeight="1">
      <c r="A271" s="1"/>
      <c r="B271" s="1"/>
      <c r="C271" s="1"/>
      <c r="D271" s="1"/>
      <c r="E271" s="1"/>
      <c r="F271" s="1"/>
      <c r="G271" s="1"/>
      <c r="H271" s="1"/>
    </row>
    <row r="272" spans="1:8" ht="15.7" customHeight="1">
      <c r="A272" s="1"/>
      <c r="B272" s="1"/>
      <c r="C272" s="1"/>
      <c r="D272" s="1"/>
      <c r="E272" s="1"/>
      <c r="F272" s="1"/>
      <c r="G272" s="1"/>
      <c r="H272" s="1"/>
    </row>
    <row r="273" spans="1:8" ht="15.7" customHeight="1">
      <c r="A273" s="1"/>
      <c r="B273" s="1"/>
      <c r="C273" s="1"/>
      <c r="D273" s="1"/>
      <c r="E273" s="1"/>
      <c r="F273" s="1"/>
      <c r="G273" s="1"/>
      <c r="H273" s="1"/>
    </row>
    <row r="274" spans="1:8" ht="15.7" customHeight="1">
      <c r="A274" s="1"/>
      <c r="B274" s="1"/>
      <c r="C274" s="1"/>
      <c r="D274" s="1"/>
      <c r="E274" s="1"/>
      <c r="F274" s="1"/>
      <c r="G274" s="1"/>
      <c r="H274" s="1"/>
    </row>
    <row r="275" spans="1:8" ht="15.7" customHeight="1">
      <c r="A275" s="1"/>
      <c r="B275" s="1"/>
      <c r="C275" s="1"/>
      <c r="D275" s="1"/>
      <c r="E275" s="1"/>
      <c r="F275" s="1"/>
      <c r="G275" s="1"/>
      <c r="H275" s="1"/>
    </row>
    <row r="276" spans="1:8" ht="15.7" customHeight="1">
      <c r="A276" s="1"/>
      <c r="B276" s="1"/>
      <c r="C276" s="1"/>
      <c r="D276" s="1"/>
      <c r="E276" s="1"/>
      <c r="F276" s="1"/>
      <c r="G276" s="1"/>
      <c r="H276" s="1"/>
    </row>
    <row r="277" spans="1:8" ht="15.7" customHeight="1">
      <c r="A277" s="1"/>
      <c r="B277" s="1"/>
      <c r="C277" s="1"/>
      <c r="D277" s="1"/>
      <c r="E277" s="1"/>
      <c r="F277" s="1"/>
      <c r="G277" s="1"/>
      <c r="H277" s="1"/>
    </row>
    <row r="278" spans="1:8" ht="15.7" customHeight="1">
      <c r="A278" s="1"/>
      <c r="B278" s="1"/>
      <c r="C278" s="1"/>
      <c r="D278" s="1"/>
      <c r="E278" s="1"/>
      <c r="F278" s="1"/>
      <c r="G278" s="1"/>
      <c r="H278" s="1"/>
    </row>
    <row r="279" spans="1:8" ht="15.7" customHeight="1">
      <c r="A279" s="1"/>
      <c r="B279" s="1"/>
      <c r="C279" s="1"/>
      <c r="D279" s="1"/>
      <c r="E279" s="1"/>
      <c r="F279" s="1"/>
      <c r="G279" s="1"/>
      <c r="H279" s="1"/>
    </row>
    <row r="280" spans="1:8" ht="15.7" customHeight="1">
      <c r="A280" s="1"/>
      <c r="B280" s="1"/>
      <c r="C280" s="1"/>
      <c r="D280" s="1"/>
      <c r="E280" s="1"/>
      <c r="F280" s="1"/>
      <c r="G280" s="1"/>
      <c r="H280" s="1"/>
    </row>
    <row r="281" spans="1:8" ht="15.7" customHeight="1">
      <c r="A281" s="1"/>
      <c r="B281" s="1"/>
      <c r="C281" s="1"/>
      <c r="D281" s="1"/>
      <c r="E281" s="1"/>
      <c r="F281" s="1"/>
      <c r="G281" s="1"/>
      <c r="H281" s="1"/>
    </row>
    <row r="282" spans="1:8" ht="15.7" customHeight="1">
      <c r="A282" s="1"/>
      <c r="B282" s="1"/>
      <c r="C282" s="1"/>
      <c r="D282" s="1"/>
      <c r="E282" s="1"/>
      <c r="F282" s="1"/>
      <c r="G282" s="1"/>
      <c r="H282" s="1"/>
    </row>
    <row r="283" spans="1:8" ht="15.7" customHeight="1">
      <c r="A283" s="1"/>
      <c r="B283" s="1"/>
      <c r="C283" s="1"/>
      <c r="D283" s="1"/>
      <c r="E283" s="1"/>
      <c r="F283" s="1"/>
      <c r="G283" s="1"/>
      <c r="H283" s="1"/>
    </row>
    <row r="284" spans="1:8" ht="15.7" customHeight="1">
      <c r="A284" s="1"/>
      <c r="B284" s="1"/>
      <c r="C284" s="1"/>
      <c r="D284" s="1"/>
      <c r="E284" s="1"/>
      <c r="F284" s="1"/>
      <c r="G284" s="1"/>
      <c r="H284" s="1"/>
    </row>
    <row r="285" spans="1:8" ht="15.7" customHeight="1">
      <c r="A285" s="1"/>
      <c r="B285" s="1"/>
      <c r="C285" s="1"/>
      <c r="D285" s="1"/>
      <c r="E285" s="1"/>
      <c r="F285" s="1"/>
      <c r="G285" s="1"/>
      <c r="H285" s="1"/>
    </row>
    <row r="286" spans="1:8" ht="15.7" customHeight="1">
      <c r="A286" s="1"/>
      <c r="B286" s="1"/>
      <c r="C286" s="1"/>
      <c r="D286" s="1"/>
      <c r="E286" s="1"/>
      <c r="F286" s="1"/>
      <c r="G286" s="1"/>
      <c r="H286" s="1"/>
    </row>
    <row r="287" spans="1:8" ht="15.7" customHeight="1">
      <c r="A287" s="1"/>
      <c r="B287" s="1"/>
      <c r="C287" s="1"/>
      <c r="D287" s="1"/>
      <c r="E287" s="1"/>
      <c r="F287" s="1"/>
      <c r="G287" s="1"/>
      <c r="H287" s="1"/>
    </row>
    <row r="288" spans="1:8" ht="15.7" customHeight="1">
      <c r="A288" s="1"/>
      <c r="B288" s="1"/>
      <c r="C288" s="1"/>
      <c r="D288" s="1"/>
      <c r="E288" s="1"/>
      <c r="F288" s="1"/>
      <c r="G288" s="1"/>
      <c r="H288" s="1"/>
    </row>
    <row r="289" spans="1:8" ht="15.7" customHeight="1">
      <c r="A289" s="1"/>
      <c r="B289" s="1"/>
      <c r="C289" s="1"/>
      <c r="D289" s="1"/>
      <c r="E289" s="1"/>
      <c r="F289" s="1"/>
      <c r="G289" s="1"/>
      <c r="H289" s="1"/>
    </row>
    <row r="290" spans="1:8" ht="15.7" customHeight="1">
      <c r="A290" s="1"/>
      <c r="B290" s="1"/>
      <c r="C290" s="1"/>
      <c r="D290" s="1"/>
      <c r="E290" s="1"/>
      <c r="F290" s="1"/>
      <c r="G290" s="1"/>
      <c r="H290" s="1"/>
    </row>
    <row r="291" spans="1:8" ht="15.7" customHeight="1">
      <c r="A291" s="1"/>
      <c r="B291" s="1"/>
      <c r="C291" s="1"/>
      <c r="D291" s="1"/>
      <c r="E291" s="1"/>
      <c r="F291" s="1"/>
      <c r="G291" s="1"/>
      <c r="H291" s="1"/>
    </row>
    <row r="292" spans="1:8" ht="15.7" customHeight="1">
      <c r="A292" s="1"/>
      <c r="B292" s="1"/>
      <c r="C292" s="1"/>
      <c r="D292" s="1"/>
      <c r="E292" s="1"/>
      <c r="F292" s="1"/>
      <c r="G292" s="1"/>
      <c r="H292" s="1"/>
    </row>
    <row r="293" spans="1:8" ht="15.7" customHeight="1">
      <c r="A293" s="1"/>
      <c r="B293" s="1"/>
      <c r="C293" s="1"/>
      <c r="D293" s="1"/>
      <c r="E293" s="1"/>
      <c r="F293" s="1"/>
      <c r="G293" s="1"/>
      <c r="H293" s="1"/>
    </row>
    <row r="294" spans="1:8" ht="15.7" customHeight="1">
      <c r="A294" s="1"/>
      <c r="B294" s="1"/>
      <c r="C294" s="1"/>
      <c r="D294" s="1"/>
      <c r="E294" s="1"/>
      <c r="F294" s="1"/>
      <c r="G294" s="1"/>
      <c r="H294" s="1"/>
    </row>
    <row r="295" spans="1:8" ht="15.7" customHeight="1">
      <c r="A295" s="1"/>
      <c r="B295" s="1"/>
      <c r="C295" s="1"/>
      <c r="D295" s="1"/>
      <c r="E295" s="1"/>
      <c r="F295" s="1"/>
      <c r="G295" s="1"/>
      <c r="H295" s="1"/>
    </row>
    <row r="296" spans="1:8" ht="15.7" customHeight="1">
      <c r="A296" s="1"/>
      <c r="B296" s="1"/>
      <c r="C296" s="1"/>
      <c r="D296" s="1"/>
      <c r="E296" s="1"/>
      <c r="F296" s="1"/>
      <c r="G296" s="1"/>
      <c r="H296" s="1"/>
    </row>
    <row r="297" spans="1:8" ht="15.7" customHeight="1">
      <c r="A297" s="1"/>
      <c r="B297" s="1"/>
      <c r="C297" s="1"/>
      <c r="D297" s="1"/>
      <c r="E297" s="1"/>
      <c r="F297" s="1"/>
      <c r="G297" s="1"/>
      <c r="H297" s="1"/>
    </row>
    <row r="298" spans="1:8" ht="15.7" customHeight="1">
      <c r="A298" s="1"/>
      <c r="B298" s="1"/>
      <c r="C298" s="1"/>
      <c r="D298" s="1"/>
      <c r="E298" s="1"/>
      <c r="F298" s="1"/>
      <c r="G298" s="1"/>
      <c r="H298" s="1"/>
    </row>
    <row r="299" spans="1:8" ht="15.7" customHeight="1">
      <c r="A299" s="1"/>
      <c r="B299" s="1"/>
      <c r="C299" s="1"/>
      <c r="D299" s="1"/>
      <c r="E299" s="1"/>
      <c r="F299" s="1"/>
      <c r="G299" s="1"/>
      <c r="H299" s="1"/>
    </row>
    <row r="300" spans="1:8" ht="15.7" customHeight="1">
      <c r="A300" s="1"/>
      <c r="B300" s="1"/>
      <c r="C300" s="1"/>
      <c r="D300" s="1"/>
      <c r="E300" s="1"/>
      <c r="F300" s="1"/>
      <c r="G300" s="1"/>
      <c r="H300" s="1"/>
    </row>
    <row r="301" spans="1:8" ht="15.7" customHeight="1">
      <c r="A301" s="1"/>
      <c r="B301" s="1"/>
      <c r="C301" s="1"/>
      <c r="D301" s="1"/>
      <c r="E301" s="1"/>
      <c r="F301" s="1"/>
      <c r="G301" s="1"/>
      <c r="H301" s="1"/>
    </row>
    <row r="302" spans="1:8" ht="15.7" customHeight="1">
      <c r="A302" s="1"/>
      <c r="B302" s="1"/>
      <c r="C302" s="1"/>
      <c r="D302" s="1"/>
      <c r="E302" s="1"/>
      <c r="F302" s="1"/>
      <c r="G302" s="1"/>
      <c r="H302" s="1"/>
    </row>
    <row r="303" spans="1:8" ht="15.7" customHeight="1">
      <c r="A303" s="1"/>
      <c r="B303" s="1"/>
      <c r="C303" s="1"/>
      <c r="D303" s="1"/>
      <c r="E303" s="1"/>
      <c r="F303" s="1"/>
      <c r="G303" s="1"/>
      <c r="H303" s="1"/>
    </row>
    <row r="304" spans="1:8" ht="15.7" customHeight="1">
      <c r="A304" s="1"/>
      <c r="B304" s="1"/>
      <c r="C304" s="1"/>
      <c r="D304" s="1"/>
      <c r="E304" s="1"/>
      <c r="F304" s="1"/>
      <c r="G304" s="1"/>
      <c r="H304" s="1"/>
    </row>
    <row r="305" spans="1:8" ht="15.7" customHeight="1">
      <c r="A305" s="1"/>
      <c r="B305" s="1"/>
      <c r="C305" s="1"/>
      <c r="D305" s="1"/>
      <c r="E305" s="1"/>
      <c r="F305" s="1"/>
      <c r="G305" s="1"/>
      <c r="H305" s="1"/>
    </row>
    <row r="306" spans="1:8" ht="15.7" customHeight="1">
      <c r="A306" s="1"/>
      <c r="B306" s="1"/>
      <c r="C306" s="1"/>
      <c r="D306" s="1"/>
      <c r="E306" s="1"/>
      <c r="F306" s="1"/>
      <c r="G306" s="1"/>
      <c r="H306" s="1"/>
    </row>
    <row r="307" spans="1:8" ht="15.7" customHeight="1">
      <c r="A307" s="1"/>
      <c r="B307" s="1"/>
      <c r="C307" s="1"/>
      <c r="D307" s="1"/>
      <c r="E307" s="1"/>
      <c r="F307" s="1"/>
      <c r="G307" s="1"/>
      <c r="H307" s="1"/>
    </row>
    <row r="308" spans="1:8" ht="15.7" customHeight="1">
      <c r="A308" s="1"/>
      <c r="B308" s="1"/>
      <c r="C308" s="1"/>
      <c r="D308" s="1"/>
      <c r="E308" s="1"/>
      <c r="F308" s="1"/>
      <c r="G308" s="1"/>
      <c r="H308" s="1"/>
    </row>
    <row r="309" spans="1:8" ht="15.7" customHeight="1">
      <c r="A309" s="1"/>
      <c r="B309" s="1"/>
      <c r="C309" s="1"/>
      <c r="D309" s="1"/>
      <c r="E309" s="1"/>
      <c r="F309" s="1"/>
      <c r="G309" s="1"/>
      <c r="H309" s="1"/>
    </row>
    <row r="310" spans="1:8" ht="15.7" customHeight="1">
      <c r="A310" s="1"/>
      <c r="B310" s="1"/>
      <c r="C310" s="1"/>
      <c r="D310" s="1"/>
      <c r="E310" s="1"/>
      <c r="F310" s="1"/>
      <c r="G310" s="1"/>
      <c r="H310" s="1"/>
    </row>
    <row r="311" spans="1:8" ht="15.7" customHeight="1">
      <c r="A311" s="1"/>
      <c r="B311" s="1"/>
      <c r="C311" s="1"/>
      <c r="D311" s="1"/>
      <c r="E311" s="1"/>
      <c r="F311" s="1"/>
      <c r="G311" s="1"/>
      <c r="H311" s="1"/>
    </row>
    <row r="312" spans="1:8" ht="15.7" customHeight="1">
      <c r="A312" s="1"/>
      <c r="B312" s="1"/>
      <c r="C312" s="1"/>
      <c r="D312" s="1"/>
      <c r="E312" s="1"/>
      <c r="F312" s="1"/>
      <c r="G312" s="1"/>
      <c r="H312" s="1"/>
    </row>
    <row r="313" spans="1:8" ht="15.7" customHeight="1">
      <c r="A313" s="1"/>
      <c r="B313" s="1"/>
      <c r="C313" s="1"/>
      <c r="D313" s="1"/>
      <c r="E313" s="1"/>
      <c r="F313" s="1"/>
      <c r="G313" s="1"/>
      <c r="H313" s="1"/>
    </row>
    <row r="314" spans="1:8" ht="15.7" customHeight="1">
      <c r="A314" s="1"/>
      <c r="B314" s="1"/>
      <c r="C314" s="1"/>
      <c r="D314" s="1"/>
      <c r="E314" s="1"/>
      <c r="F314" s="1"/>
      <c r="G314" s="1"/>
      <c r="H314" s="1"/>
    </row>
    <row r="315" spans="1:8" ht="15.7" customHeight="1">
      <c r="A315" s="1"/>
      <c r="B315" s="1"/>
      <c r="C315" s="1"/>
      <c r="D315" s="1"/>
      <c r="E315" s="1"/>
      <c r="F315" s="1"/>
      <c r="G315" s="1"/>
      <c r="H315" s="1"/>
    </row>
    <row r="316" spans="1:8" ht="15.7" customHeight="1">
      <c r="A316" s="1"/>
      <c r="B316" s="1"/>
      <c r="C316" s="1"/>
      <c r="D316" s="1"/>
      <c r="E316" s="1"/>
      <c r="F316" s="1"/>
      <c r="G316" s="1"/>
      <c r="H316" s="1"/>
    </row>
    <row r="317" spans="1:8" ht="15.7" customHeight="1">
      <c r="A317" s="1"/>
      <c r="B317" s="1"/>
      <c r="C317" s="1"/>
      <c r="D317" s="1"/>
      <c r="E317" s="1"/>
      <c r="F317" s="1"/>
      <c r="G317" s="1"/>
      <c r="H317" s="1"/>
    </row>
    <row r="318" spans="1:8" ht="15.7" customHeight="1">
      <c r="A318" s="1"/>
      <c r="B318" s="1"/>
      <c r="C318" s="1"/>
      <c r="D318" s="1"/>
      <c r="E318" s="1"/>
      <c r="F318" s="1"/>
      <c r="G318" s="1"/>
      <c r="H318" s="1"/>
    </row>
    <row r="319" spans="1:8" ht="15.7" customHeight="1">
      <c r="A319" s="1"/>
      <c r="B319" s="1"/>
      <c r="C319" s="1"/>
      <c r="D319" s="1"/>
      <c r="E319" s="1"/>
      <c r="F319" s="1"/>
      <c r="G319" s="1"/>
      <c r="H319" s="1"/>
    </row>
    <row r="320" spans="1:8" ht="15.7" customHeight="1">
      <c r="A320" s="1"/>
      <c r="B320" s="1"/>
      <c r="C320" s="1"/>
      <c r="D320" s="1"/>
      <c r="E320" s="1"/>
      <c r="F320" s="1"/>
      <c r="G320" s="1"/>
      <c r="H320" s="1"/>
    </row>
    <row r="321" spans="1:8" ht="15.7" customHeight="1">
      <c r="A321" s="1"/>
      <c r="B321" s="1"/>
      <c r="C321" s="1"/>
      <c r="D321" s="1"/>
      <c r="E321" s="1"/>
      <c r="F321" s="1"/>
      <c r="G321" s="1"/>
      <c r="H321" s="1"/>
    </row>
    <row r="322" spans="1:8" ht="15.7" customHeight="1">
      <c r="A322" s="1"/>
      <c r="B322" s="1"/>
      <c r="C322" s="1"/>
      <c r="D322" s="1"/>
      <c r="E322" s="1"/>
      <c r="F322" s="1"/>
      <c r="G322" s="1"/>
      <c r="H322" s="1"/>
    </row>
    <row r="323" spans="1:8" ht="15.7" customHeight="1">
      <c r="A323" s="1"/>
      <c r="B323" s="1"/>
      <c r="C323" s="1"/>
      <c r="D323" s="1"/>
      <c r="E323" s="1"/>
      <c r="F323" s="1"/>
      <c r="G323" s="1"/>
      <c r="H323" s="1"/>
    </row>
    <row r="324" spans="1:8" ht="15.7" customHeight="1">
      <c r="A324" s="1"/>
      <c r="B324" s="1"/>
      <c r="C324" s="1"/>
      <c r="D324" s="1"/>
      <c r="E324" s="1"/>
      <c r="F324" s="1"/>
      <c r="G324" s="1"/>
      <c r="H324" s="1"/>
    </row>
    <row r="325" spans="1:8" ht="15.7" customHeight="1">
      <c r="A325" s="1"/>
      <c r="B325" s="1"/>
      <c r="C325" s="1"/>
      <c r="D325" s="1"/>
      <c r="E325" s="1"/>
      <c r="F325" s="1"/>
      <c r="G325" s="1"/>
      <c r="H325" s="1"/>
    </row>
    <row r="326" spans="1:8" ht="15.7" customHeight="1">
      <c r="A326" s="1"/>
      <c r="B326" s="1"/>
      <c r="C326" s="1"/>
      <c r="D326" s="1"/>
      <c r="E326" s="1"/>
      <c r="F326" s="1"/>
      <c r="G326" s="1"/>
      <c r="H326" s="1"/>
    </row>
    <row r="327" spans="1:8" ht="15.7" customHeight="1">
      <c r="A327" s="1"/>
      <c r="B327" s="1"/>
      <c r="C327" s="1"/>
      <c r="D327" s="1"/>
      <c r="E327" s="1"/>
      <c r="F327" s="1"/>
      <c r="G327" s="1"/>
      <c r="H327" s="1"/>
    </row>
    <row r="328" spans="1:8" ht="15.7" customHeight="1">
      <c r="A328" s="1"/>
      <c r="B328" s="1"/>
      <c r="C328" s="1"/>
      <c r="D328" s="1"/>
      <c r="E328" s="1"/>
      <c r="F328" s="1"/>
      <c r="G328" s="1"/>
      <c r="H328" s="1"/>
    </row>
    <row r="329" spans="1:8" ht="15.7" customHeight="1">
      <c r="A329" s="1"/>
      <c r="B329" s="1"/>
      <c r="C329" s="1"/>
      <c r="D329" s="1"/>
      <c r="E329" s="1"/>
      <c r="F329" s="1"/>
      <c r="G329" s="1"/>
      <c r="H329" s="1"/>
    </row>
    <row r="330" spans="1:8" ht="15.7" customHeight="1">
      <c r="A330" s="1"/>
      <c r="B330" s="1"/>
      <c r="C330" s="1"/>
      <c r="D330" s="1"/>
      <c r="E330" s="1"/>
      <c r="F330" s="1"/>
      <c r="G330" s="1"/>
      <c r="H330" s="1"/>
    </row>
    <row r="331" spans="1:8" ht="15.7" customHeight="1">
      <c r="A331" s="1"/>
      <c r="B331" s="1"/>
      <c r="C331" s="1"/>
      <c r="D331" s="1"/>
      <c r="E331" s="1"/>
      <c r="F331" s="1"/>
      <c r="G331" s="1"/>
      <c r="H331" s="1"/>
    </row>
    <row r="332" spans="1:8" ht="15.7" customHeight="1">
      <c r="A332" s="1"/>
      <c r="B332" s="1"/>
      <c r="C332" s="1"/>
      <c r="D332" s="1"/>
      <c r="E332" s="1"/>
      <c r="F332" s="1"/>
      <c r="G332" s="1"/>
      <c r="H332" s="1"/>
    </row>
    <row r="333" spans="1:8" ht="15.7" customHeight="1">
      <c r="A333" s="1"/>
      <c r="B333" s="1"/>
      <c r="C333" s="1"/>
      <c r="D333" s="1"/>
      <c r="E333" s="1"/>
      <c r="F333" s="1"/>
      <c r="G333" s="1"/>
      <c r="H333" s="1"/>
    </row>
    <row r="334" spans="1:8" ht="15.7" customHeight="1">
      <c r="A334" s="1"/>
      <c r="B334" s="1"/>
      <c r="C334" s="1"/>
      <c r="D334" s="1"/>
      <c r="E334" s="1"/>
      <c r="F334" s="1"/>
      <c r="G334" s="1"/>
      <c r="H334" s="1"/>
    </row>
    <row r="335" spans="1:8" ht="15.7" customHeight="1">
      <c r="A335" s="1"/>
      <c r="B335" s="1"/>
      <c r="C335" s="1"/>
      <c r="D335" s="1"/>
      <c r="E335" s="1"/>
      <c r="F335" s="1"/>
      <c r="G335" s="1"/>
      <c r="H335" s="1"/>
    </row>
    <row r="336" spans="1:8" ht="15.7" customHeight="1">
      <c r="A336" s="1"/>
      <c r="B336" s="1"/>
      <c r="C336" s="1"/>
      <c r="D336" s="1"/>
      <c r="E336" s="1"/>
      <c r="F336" s="1"/>
      <c r="G336" s="1"/>
      <c r="H336" s="1"/>
    </row>
    <row r="337" spans="1:8" ht="15.7" customHeight="1">
      <c r="A337" s="1"/>
      <c r="B337" s="1"/>
      <c r="C337" s="1"/>
      <c r="D337" s="1"/>
      <c r="E337" s="1"/>
      <c r="F337" s="1"/>
      <c r="G337" s="1"/>
      <c r="H337" s="1"/>
    </row>
    <row r="338" spans="1:8" ht="15.7" customHeight="1">
      <c r="A338" s="1"/>
      <c r="B338" s="1"/>
      <c r="C338" s="1"/>
      <c r="D338" s="1"/>
      <c r="E338" s="1"/>
      <c r="F338" s="1"/>
      <c r="G338" s="1"/>
      <c r="H338" s="1"/>
    </row>
    <row r="339" spans="1:8" ht="15.7" customHeight="1">
      <c r="A339" s="1"/>
      <c r="B339" s="1"/>
      <c r="C339" s="1"/>
      <c r="D339" s="1"/>
      <c r="E339" s="1"/>
      <c r="F339" s="1"/>
      <c r="G339" s="1"/>
      <c r="H339" s="1"/>
    </row>
    <row r="340" spans="1:8" ht="15.7" customHeight="1">
      <c r="A340" s="1"/>
      <c r="B340" s="1"/>
      <c r="C340" s="1"/>
      <c r="D340" s="1"/>
      <c r="E340" s="1"/>
      <c r="F340" s="1"/>
      <c r="G340" s="1"/>
      <c r="H340" s="1"/>
    </row>
    <row r="341" spans="1:8" ht="15.7" customHeight="1">
      <c r="A341" s="1"/>
      <c r="B341" s="1"/>
      <c r="C341" s="1"/>
      <c r="D341" s="1"/>
      <c r="E341" s="1"/>
      <c r="F341" s="1"/>
      <c r="G341" s="1"/>
      <c r="H341" s="1"/>
    </row>
    <row r="342" spans="1:8" ht="15.7" customHeight="1">
      <c r="A342" s="1"/>
      <c r="B342" s="1"/>
      <c r="C342" s="1"/>
      <c r="D342" s="1"/>
      <c r="E342" s="1"/>
      <c r="F342" s="1"/>
      <c r="G342" s="1"/>
      <c r="H342" s="1"/>
    </row>
    <row r="343" spans="1:8" ht="15.7" customHeight="1">
      <c r="A343" s="1"/>
      <c r="B343" s="1"/>
      <c r="C343" s="1"/>
      <c r="D343" s="1"/>
      <c r="E343" s="1"/>
      <c r="F343" s="1"/>
      <c r="G343" s="1"/>
      <c r="H343" s="1"/>
    </row>
    <row r="344" spans="1:8" ht="15.7" customHeight="1">
      <c r="A344" s="1"/>
      <c r="B344" s="1"/>
      <c r="C344" s="1"/>
      <c r="D344" s="1"/>
      <c r="E344" s="1"/>
      <c r="F344" s="1"/>
      <c r="G344" s="1"/>
      <c r="H344" s="1"/>
    </row>
    <row r="345" spans="1:8" ht="15.7" customHeight="1">
      <c r="A345" s="1"/>
      <c r="B345" s="1"/>
      <c r="C345" s="1"/>
      <c r="D345" s="1"/>
      <c r="E345" s="1"/>
      <c r="F345" s="1"/>
      <c r="G345" s="1"/>
      <c r="H345" s="1"/>
    </row>
    <row r="346" spans="1:8" ht="15.7" customHeight="1">
      <c r="A346" s="1"/>
      <c r="B346" s="1"/>
      <c r="C346" s="1"/>
      <c r="D346" s="1"/>
      <c r="E346" s="1"/>
      <c r="F346" s="1"/>
      <c r="G346" s="1"/>
      <c r="H346" s="1"/>
    </row>
    <row r="347" spans="1:8" ht="15.7" customHeight="1">
      <c r="A347" s="1"/>
      <c r="B347" s="1"/>
      <c r="C347" s="1"/>
      <c r="D347" s="1"/>
      <c r="E347" s="1"/>
      <c r="F347" s="1"/>
      <c r="G347" s="1"/>
      <c r="H347" s="1"/>
    </row>
    <row r="348" spans="1:8" ht="15.7" customHeight="1">
      <c r="A348" s="1"/>
      <c r="B348" s="1"/>
      <c r="C348" s="1"/>
      <c r="D348" s="1"/>
      <c r="E348" s="1"/>
      <c r="F348" s="1"/>
      <c r="G348" s="1"/>
      <c r="H348" s="1"/>
    </row>
    <row r="349" spans="1:8" ht="15.7" customHeight="1">
      <c r="A349" s="1"/>
      <c r="B349" s="1"/>
      <c r="C349" s="1"/>
      <c r="D349" s="1"/>
      <c r="E349" s="1"/>
      <c r="F349" s="1"/>
      <c r="G349" s="1"/>
      <c r="H349" s="1"/>
    </row>
    <row r="350" spans="1:8" ht="15.7" customHeight="1">
      <c r="A350" s="1"/>
      <c r="B350" s="1"/>
      <c r="C350" s="1"/>
      <c r="D350" s="1"/>
      <c r="E350" s="1"/>
      <c r="F350" s="1"/>
      <c r="G350" s="1"/>
      <c r="H350" s="1"/>
    </row>
    <row r="351" spans="1:8" ht="15.7" customHeight="1">
      <c r="A351" s="1"/>
      <c r="B351" s="1"/>
      <c r="C351" s="1"/>
      <c r="D351" s="1"/>
      <c r="E351" s="1"/>
      <c r="F351" s="1"/>
      <c r="G351" s="1"/>
      <c r="H351" s="1"/>
    </row>
    <row r="352" spans="1:8" ht="15.7" customHeight="1">
      <c r="A352" s="1"/>
      <c r="B352" s="1"/>
      <c r="C352" s="1"/>
      <c r="D352" s="1"/>
      <c r="E352" s="1"/>
      <c r="F352" s="1"/>
      <c r="G352" s="1"/>
      <c r="H352" s="1"/>
    </row>
    <row r="353" spans="1:8" ht="15.7" customHeight="1">
      <c r="A353" s="1"/>
      <c r="B353" s="1"/>
      <c r="C353" s="1"/>
      <c r="D353" s="1"/>
      <c r="E353" s="1"/>
      <c r="F353" s="1"/>
      <c r="G353" s="1"/>
      <c r="H353" s="1"/>
    </row>
    <row r="354" spans="1:8" ht="15.7" customHeight="1">
      <c r="A354" s="1"/>
      <c r="B354" s="1"/>
      <c r="C354" s="1"/>
      <c r="D354" s="1"/>
      <c r="E354" s="1"/>
      <c r="F354" s="1"/>
      <c r="G354" s="1"/>
      <c r="H354" s="1"/>
    </row>
    <row r="355" spans="1:8" ht="15.7" customHeight="1">
      <c r="A355" s="1"/>
      <c r="B355" s="1"/>
      <c r="C355" s="1"/>
      <c r="D355" s="1"/>
      <c r="E355" s="1"/>
      <c r="F355" s="1"/>
      <c r="G355" s="1"/>
      <c r="H355" s="1"/>
    </row>
    <row r="356" spans="1:8" ht="15.7" customHeight="1">
      <c r="A356" s="1"/>
      <c r="B356" s="1"/>
      <c r="C356" s="1"/>
      <c r="D356" s="1"/>
      <c r="E356" s="1"/>
      <c r="F356" s="1"/>
      <c r="G356" s="1"/>
      <c r="H356" s="1"/>
    </row>
    <row r="357" spans="1:8" ht="15.7" customHeight="1">
      <c r="A357" s="1"/>
      <c r="B357" s="1"/>
      <c r="C357" s="1"/>
      <c r="D357" s="1"/>
      <c r="E357" s="1"/>
      <c r="F357" s="1"/>
      <c r="G357" s="1"/>
      <c r="H357" s="1"/>
    </row>
    <row r="358" spans="1:8" ht="15.7" customHeight="1">
      <c r="A358" s="1"/>
      <c r="B358" s="1"/>
      <c r="C358" s="1"/>
      <c r="D358" s="1"/>
      <c r="E358" s="1"/>
      <c r="F358" s="1"/>
      <c r="G358" s="1"/>
      <c r="H358" s="1"/>
    </row>
    <row r="359" spans="1:8" ht="15.7" customHeight="1">
      <c r="A359" s="1"/>
      <c r="B359" s="1"/>
      <c r="C359" s="1"/>
      <c r="D359" s="1"/>
      <c r="E359" s="1"/>
      <c r="F359" s="1"/>
      <c r="G359" s="1"/>
      <c r="H359" s="1"/>
    </row>
    <row r="360" spans="1:8" ht="15.7" customHeight="1">
      <c r="A360" s="1"/>
      <c r="B360" s="1"/>
      <c r="C360" s="1"/>
      <c r="D360" s="1"/>
      <c r="E360" s="1"/>
      <c r="F360" s="1"/>
      <c r="G360" s="1"/>
      <c r="H360" s="1"/>
    </row>
    <row r="361" spans="1:8" ht="15.7" customHeight="1">
      <c r="A361" s="1"/>
      <c r="B361" s="1"/>
      <c r="C361" s="1"/>
      <c r="D361" s="1"/>
      <c r="E361" s="1"/>
      <c r="F361" s="1"/>
      <c r="G361" s="1"/>
      <c r="H361" s="1"/>
    </row>
    <row r="362" spans="1:8" ht="15.7" customHeight="1">
      <c r="A362" s="1"/>
      <c r="B362" s="1"/>
      <c r="C362" s="1"/>
      <c r="D362" s="1"/>
      <c r="E362" s="1"/>
      <c r="F362" s="1"/>
      <c r="G362" s="1"/>
      <c r="H362" s="1"/>
    </row>
    <row r="363" spans="1:8" ht="15.7" customHeight="1">
      <c r="A363" s="1"/>
      <c r="B363" s="1"/>
      <c r="C363" s="1"/>
      <c r="D363" s="1"/>
      <c r="E363" s="1"/>
      <c r="F363" s="1"/>
      <c r="G363" s="1"/>
      <c r="H363" s="1"/>
    </row>
    <row r="364" spans="1:8" ht="15.7" customHeight="1">
      <c r="A364" s="1"/>
      <c r="B364" s="1"/>
      <c r="C364" s="1"/>
      <c r="D364" s="1"/>
      <c r="E364" s="1"/>
      <c r="F364" s="1"/>
      <c r="G364" s="1"/>
      <c r="H364" s="1"/>
    </row>
    <row r="365" spans="1:8" ht="15.7" customHeight="1">
      <c r="A365" s="1"/>
      <c r="B365" s="1"/>
      <c r="C365" s="1"/>
      <c r="D365" s="1"/>
      <c r="E365" s="1"/>
      <c r="F365" s="1"/>
      <c r="G365" s="1"/>
      <c r="H365" s="1"/>
    </row>
    <row r="366" spans="1:8" ht="15.7" customHeight="1">
      <c r="A366" s="1"/>
      <c r="B366" s="1"/>
      <c r="C366" s="1"/>
      <c r="D366" s="1"/>
      <c r="E366" s="1"/>
      <c r="F366" s="1"/>
      <c r="G366" s="1"/>
      <c r="H366" s="1"/>
    </row>
    <row r="367" spans="1:8" ht="15.7" customHeight="1">
      <c r="A367" s="1"/>
      <c r="B367" s="1"/>
      <c r="C367" s="1"/>
      <c r="D367" s="1"/>
      <c r="E367" s="1"/>
      <c r="F367" s="1"/>
      <c r="G367" s="1"/>
      <c r="H367" s="1"/>
    </row>
    <row r="368" spans="1:8" ht="15.7" customHeight="1">
      <c r="A368" s="1"/>
      <c r="B368" s="1"/>
      <c r="C368" s="1"/>
      <c r="D368" s="1"/>
      <c r="E368" s="1"/>
      <c r="F368" s="1"/>
      <c r="G368" s="1"/>
      <c r="H368" s="1"/>
    </row>
    <row r="369" spans="1:8" ht="15.7" customHeight="1">
      <c r="A369" s="1"/>
      <c r="B369" s="1"/>
      <c r="C369" s="1"/>
      <c r="D369" s="1"/>
      <c r="E369" s="1"/>
      <c r="F369" s="1"/>
      <c r="G369" s="1"/>
      <c r="H369" s="1"/>
    </row>
    <row r="370" spans="1:8" ht="15.7" customHeight="1">
      <c r="A370" s="1"/>
      <c r="B370" s="1"/>
      <c r="C370" s="1"/>
      <c r="D370" s="1"/>
      <c r="E370" s="1"/>
      <c r="F370" s="1"/>
      <c r="G370" s="1"/>
      <c r="H370" s="1"/>
    </row>
    <row r="371" spans="1:8" ht="15.7" customHeight="1">
      <c r="A371" s="1"/>
      <c r="B371" s="1"/>
      <c r="C371" s="1"/>
      <c r="D371" s="1"/>
      <c r="E371" s="1"/>
      <c r="F371" s="1"/>
      <c r="G371" s="1"/>
      <c r="H371" s="1"/>
    </row>
    <row r="372" spans="1:8" ht="15.7" customHeight="1">
      <c r="A372" s="1"/>
      <c r="B372" s="1"/>
      <c r="C372" s="1"/>
      <c r="D372" s="1"/>
      <c r="E372" s="1"/>
      <c r="F372" s="1"/>
      <c r="G372" s="1"/>
      <c r="H372" s="1"/>
    </row>
    <row r="373" spans="1:8" ht="15.7" customHeight="1">
      <c r="A373" s="1"/>
      <c r="B373" s="1"/>
      <c r="C373" s="1"/>
      <c r="D373" s="1"/>
      <c r="E373" s="1"/>
      <c r="F373" s="1"/>
      <c r="G373" s="1"/>
      <c r="H373" s="1"/>
    </row>
    <row r="374" spans="1:8" ht="15.7" customHeight="1">
      <c r="A374" s="1"/>
      <c r="B374" s="1"/>
      <c r="C374" s="1"/>
      <c r="D374" s="1"/>
      <c r="E374" s="1"/>
      <c r="F374" s="1"/>
      <c r="G374" s="1"/>
      <c r="H374" s="1"/>
    </row>
    <row r="375" spans="1:8" ht="15.7" customHeight="1">
      <c r="A375" s="1"/>
      <c r="B375" s="1"/>
      <c r="C375" s="1"/>
      <c r="D375" s="1"/>
      <c r="E375" s="1"/>
      <c r="F375" s="1"/>
      <c r="G375" s="1"/>
      <c r="H375" s="1"/>
    </row>
    <row r="376" spans="1:8" ht="15.7" customHeight="1">
      <c r="A376" s="1"/>
      <c r="B376" s="1"/>
      <c r="C376" s="1"/>
      <c r="D376" s="1"/>
      <c r="E376" s="1"/>
      <c r="F376" s="1"/>
      <c r="G376" s="1"/>
      <c r="H376" s="1"/>
    </row>
    <row r="377" spans="1:8" ht="15.7" customHeight="1">
      <c r="A377" s="1"/>
      <c r="B377" s="1"/>
      <c r="C377" s="1"/>
      <c r="D377" s="1"/>
      <c r="E377" s="1"/>
      <c r="F377" s="1"/>
      <c r="G377" s="1"/>
      <c r="H377" s="1"/>
    </row>
    <row r="378" spans="1:8" ht="15.7" customHeight="1">
      <c r="A378" s="1"/>
      <c r="B378" s="1"/>
      <c r="C378" s="1"/>
      <c r="D378" s="1"/>
      <c r="E378" s="1"/>
      <c r="F378" s="1"/>
      <c r="G378" s="1"/>
      <c r="H378" s="1"/>
    </row>
    <row r="379" spans="1:8" ht="15.7" customHeight="1">
      <c r="A379" s="1"/>
      <c r="B379" s="1"/>
      <c r="C379" s="1"/>
      <c r="D379" s="1"/>
      <c r="E379" s="1"/>
      <c r="F379" s="1"/>
      <c r="G379" s="1"/>
      <c r="H379" s="1"/>
    </row>
    <row r="380" spans="1:8" ht="15.7" customHeight="1">
      <c r="A380" s="1"/>
      <c r="B380" s="1"/>
      <c r="C380" s="1"/>
      <c r="D380" s="1"/>
      <c r="E380" s="1"/>
      <c r="F380" s="1"/>
      <c r="G380" s="1"/>
      <c r="H380" s="1"/>
    </row>
    <row r="381" spans="1:8" ht="15.7" customHeight="1">
      <c r="A381" s="1"/>
      <c r="B381" s="1"/>
      <c r="C381" s="1"/>
      <c r="D381" s="1"/>
      <c r="E381" s="1"/>
      <c r="F381" s="1"/>
      <c r="G381" s="1"/>
      <c r="H381" s="1"/>
    </row>
    <row r="382" spans="1:8" ht="15.7" customHeight="1">
      <c r="A382" s="1"/>
      <c r="B382" s="1"/>
      <c r="C382" s="1"/>
      <c r="D382" s="1"/>
      <c r="E382" s="1"/>
      <c r="F382" s="1"/>
      <c r="G382" s="1"/>
      <c r="H382" s="1"/>
    </row>
    <row r="383" spans="1:8" ht="15.7" customHeight="1">
      <c r="A383" s="1"/>
      <c r="B383" s="1"/>
      <c r="C383" s="1"/>
      <c r="D383" s="1"/>
      <c r="E383" s="1"/>
      <c r="F383" s="1"/>
      <c r="G383" s="1"/>
      <c r="H383" s="1"/>
    </row>
    <row r="384" spans="1:8" ht="15.7" customHeight="1">
      <c r="A384" s="1"/>
      <c r="B384" s="1"/>
      <c r="C384" s="1"/>
      <c r="D384" s="1"/>
      <c r="E384" s="1"/>
      <c r="F384" s="1"/>
      <c r="G384" s="1"/>
      <c r="H384" s="1"/>
    </row>
    <row r="385" spans="1:8" ht="15.7" customHeight="1">
      <c r="A385" s="1"/>
      <c r="B385" s="1"/>
      <c r="C385" s="1"/>
      <c r="D385" s="1"/>
      <c r="E385" s="1"/>
      <c r="F385" s="1"/>
      <c r="G385" s="1"/>
      <c r="H385" s="1"/>
    </row>
    <row r="386" spans="1:8" ht="15.7" customHeight="1">
      <c r="A386" s="1"/>
      <c r="B386" s="1"/>
      <c r="C386" s="1"/>
      <c r="D386" s="1"/>
      <c r="E386" s="1"/>
      <c r="F386" s="1"/>
      <c r="G386" s="1"/>
      <c r="H386" s="1"/>
    </row>
    <row r="387" spans="1:8" ht="15.7" customHeight="1">
      <c r="A387" s="1"/>
      <c r="B387" s="1"/>
      <c r="C387" s="1"/>
      <c r="D387" s="1"/>
      <c r="E387" s="1"/>
      <c r="F387" s="1"/>
      <c r="G387" s="1"/>
      <c r="H387" s="1"/>
    </row>
    <row r="388" spans="1:8" ht="15.7" customHeight="1">
      <c r="A388" s="1"/>
      <c r="B388" s="1"/>
      <c r="C388" s="1"/>
      <c r="D388" s="1"/>
      <c r="E388" s="1"/>
      <c r="F388" s="1"/>
      <c r="G388" s="1"/>
      <c r="H388" s="1"/>
    </row>
    <row r="389" spans="1:8" ht="15.7" customHeight="1">
      <c r="A389" s="1"/>
      <c r="B389" s="1"/>
      <c r="C389" s="1"/>
      <c r="D389" s="1"/>
      <c r="E389" s="1"/>
      <c r="F389" s="1"/>
      <c r="G389" s="1"/>
      <c r="H389" s="1"/>
    </row>
    <row r="390" spans="1:8" ht="15.7" customHeight="1">
      <c r="A390" s="1"/>
      <c r="B390" s="1"/>
      <c r="C390" s="1"/>
      <c r="D390" s="1"/>
      <c r="E390" s="1"/>
      <c r="F390" s="1"/>
      <c r="G390" s="1"/>
      <c r="H390" s="1"/>
    </row>
    <row r="391" spans="1:8" ht="15.7" customHeight="1">
      <c r="A391" s="1"/>
      <c r="B391" s="1"/>
      <c r="C391" s="1"/>
      <c r="D391" s="1"/>
      <c r="E391" s="1"/>
      <c r="F391" s="1"/>
      <c r="G391" s="1"/>
      <c r="H391" s="1"/>
    </row>
    <row r="392" spans="1:8" ht="15.7" customHeight="1">
      <c r="A392" s="1"/>
      <c r="B392" s="1"/>
      <c r="C392" s="1"/>
      <c r="D392" s="1"/>
      <c r="E392" s="1"/>
      <c r="F392" s="1"/>
      <c r="G392" s="1"/>
      <c r="H392" s="1"/>
    </row>
    <row r="393" spans="1:8" ht="15.7" customHeight="1">
      <c r="A393" s="1"/>
      <c r="B393" s="1"/>
      <c r="C393" s="1"/>
      <c r="D393" s="1"/>
      <c r="E393" s="1"/>
      <c r="F393" s="1"/>
      <c r="G393" s="1"/>
      <c r="H393" s="1"/>
    </row>
    <row r="394" spans="1:8" ht="15.7" customHeight="1">
      <c r="A394" s="1"/>
      <c r="B394" s="1"/>
      <c r="C394" s="1"/>
      <c r="D394" s="1"/>
      <c r="E394" s="1"/>
      <c r="F394" s="1"/>
      <c r="G394" s="1"/>
      <c r="H394" s="1"/>
    </row>
    <row r="395" spans="1:8" ht="15.7" customHeight="1">
      <c r="A395" s="1"/>
      <c r="B395" s="1"/>
      <c r="C395" s="1"/>
      <c r="D395" s="1"/>
      <c r="E395" s="1"/>
      <c r="F395" s="1"/>
      <c r="G395" s="1"/>
      <c r="H395" s="1"/>
    </row>
    <row r="396" spans="1:8" ht="15.7" customHeight="1">
      <c r="A396" s="1"/>
      <c r="B396" s="1"/>
      <c r="C396" s="1"/>
      <c r="D396" s="1"/>
      <c r="E396" s="1"/>
      <c r="F396" s="1"/>
      <c r="G396" s="1"/>
      <c r="H396" s="1"/>
    </row>
    <row r="397" spans="1:8" ht="15.7" customHeight="1">
      <c r="A397" s="1"/>
      <c r="B397" s="1"/>
      <c r="C397" s="1"/>
      <c r="D397" s="1"/>
      <c r="E397" s="1"/>
      <c r="F397" s="1"/>
      <c r="G397" s="1"/>
      <c r="H397" s="1"/>
    </row>
    <row r="398" spans="1:8" ht="15.7" customHeight="1">
      <c r="A398" s="1"/>
      <c r="B398" s="1"/>
      <c r="C398" s="1"/>
      <c r="D398" s="1"/>
      <c r="E398" s="1"/>
      <c r="F398" s="1"/>
      <c r="G398" s="1"/>
      <c r="H398" s="1"/>
    </row>
    <row r="399" spans="1:8" ht="15.7" customHeight="1">
      <c r="A399" s="1"/>
      <c r="B399" s="1"/>
      <c r="C399" s="1"/>
      <c r="D399" s="1"/>
      <c r="E399" s="1"/>
      <c r="F399" s="1"/>
      <c r="G399" s="1"/>
      <c r="H399" s="1"/>
    </row>
    <row r="400" spans="1:8" ht="15.7" customHeight="1">
      <c r="A400" s="1"/>
      <c r="B400" s="1"/>
      <c r="C400" s="1"/>
      <c r="D400" s="1"/>
      <c r="E400" s="1"/>
      <c r="F400" s="1"/>
      <c r="G400" s="1"/>
      <c r="H400" s="1"/>
    </row>
    <row r="401" spans="1:8" ht="15.7" customHeight="1">
      <c r="A401" s="1"/>
      <c r="B401" s="1"/>
      <c r="C401" s="1"/>
      <c r="D401" s="1"/>
      <c r="E401" s="1"/>
      <c r="F401" s="1"/>
      <c r="G401" s="1"/>
      <c r="H401" s="1"/>
    </row>
    <row r="402" spans="1:8" ht="15.7" customHeight="1">
      <c r="A402" s="1"/>
      <c r="B402" s="1"/>
      <c r="C402" s="1"/>
      <c r="D402" s="1"/>
      <c r="E402" s="1"/>
      <c r="F402" s="1"/>
      <c r="G402" s="1"/>
      <c r="H402" s="1"/>
    </row>
    <row r="403" spans="1:8" ht="15.7" customHeight="1">
      <c r="A403" s="1"/>
      <c r="B403" s="1"/>
      <c r="C403" s="1"/>
      <c r="D403" s="1"/>
      <c r="E403" s="1"/>
      <c r="F403" s="1"/>
      <c r="G403" s="1"/>
      <c r="H403" s="1"/>
    </row>
    <row r="404" spans="1:8" ht="15.7" customHeight="1">
      <c r="A404" s="1"/>
      <c r="B404" s="1"/>
      <c r="C404" s="1"/>
      <c r="D404" s="1"/>
      <c r="E404" s="1"/>
      <c r="F404" s="1"/>
      <c r="G404" s="1"/>
      <c r="H404" s="1"/>
    </row>
    <row r="405" spans="1:8" ht="15.7" customHeight="1">
      <c r="A405" s="1"/>
      <c r="B405" s="1"/>
      <c r="C405" s="1"/>
      <c r="D405" s="1"/>
      <c r="E405" s="1"/>
      <c r="F405" s="1"/>
      <c r="G405" s="1"/>
      <c r="H405" s="1"/>
    </row>
    <row r="406" spans="1:8" ht="15.7" customHeight="1">
      <c r="A406" s="1"/>
      <c r="B406" s="1"/>
      <c r="C406" s="1"/>
      <c r="D406" s="1"/>
      <c r="E406" s="1"/>
      <c r="F406" s="1"/>
      <c r="G406" s="1"/>
      <c r="H406" s="1"/>
    </row>
    <row r="407" spans="1:8" ht="15.7" customHeight="1">
      <c r="A407" s="1"/>
      <c r="B407" s="1"/>
      <c r="C407" s="1"/>
      <c r="D407" s="1"/>
      <c r="E407" s="1"/>
      <c r="F407" s="1"/>
      <c r="G407" s="1"/>
      <c r="H407" s="1"/>
    </row>
    <row r="408" spans="1:8" ht="15.7" customHeight="1">
      <c r="A408" s="1"/>
      <c r="B408" s="1"/>
      <c r="C408" s="1"/>
      <c r="D408" s="1"/>
      <c r="E408" s="1"/>
      <c r="F408" s="1"/>
      <c r="G408" s="1"/>
      <c r="H408" s="1"/>
    </row>
    <row r="409" spans="1:8" ht="15.7" customHeight="1">
      <c r="A409" s="1"/>
      <c r="B409" s="1"/>
      <c r="C409" s="1"/>
      <c r="D409" s="1"/>
      <c r="E409" s="1"/>
      <c r="F409" s="1"/>
      <c r="G409" s="1"/>
      <c r="H409" s="1"/>
    </row>
    <row r="410" spans="1:8" ht="15.7" customHeight="1">
      <c r="A410" s="1"/>
      <c r="B410" s="1"/>
      <c r="C410" s="1"/>
      <c r="D410" s="1"/>
      <c r="E410" s="1"/>
      <c r="F410" s="1"/>
      <c r="G410" s="1"/>
      <c r="H410" s="1"/>
    </row>
    <row r="411" spans="1:8" ht="15.7" customHeight="1">
      <c r="A411" s="1"/>
      <c r="B411" s="1"/>
      <c r="C411" s="1"/>
      <c r="D411" s="1"/>
      <c r="E411" s="1"/>
      <c r="F411" s="1"/>
      <c r="G411" s="1"/>
      <c r="H411" s="1"/>
    </row>
    <row r="412" spans="1:8" ht="15.7" customHeight="1">
      <c r="A412" s="1"/>
      <c r="B412" s="1"/>
      <c r="C412" s="1"/>
      <c r="D412" s="1"/>
      <c r="E412" s="1"/>
      <c r="F412" s="1"/>
      <c r="G412" s="1"/>
      <c r="H412" s="1"/>
    </row>
    <row r="413" spans="1:8" ht="15.7" customHeight="1">
      <c r="A413" s="1"/>
      <c r="B413" s="1"/>
      <c r="C413" s="1"/>
      <c r="D413" s="1"/>
      <c r="E413" s="1"/>
      <c r="F413" s="1"/>
      <c r="G413" s="1"/>
      <c r="H413" s="1"/>
    </row>
    <row r="414" spans="1:8" ht="15.7" customHeight="1">
      <c r="A414" s="1"/>
      <c r="B414" s="1"/>
      <c r="C414" s="1"/>
      <c r="D414" s="1"/>
      <c r="E414" s="1"/>
      <c r="F414" s="1"/>
      <c r="G414" s="1"/>
      <c r="H414" s="1"/>
    </row>
    <row r="415" spans="1:8" ht="15.7" customHeight="1">
      <c r="A415" s="1"/>
      <c r="B415" s="1"/>
      <c r="C415" s="1"/>
      <c r="D415" s="1"/>
      <c r="E415" s="1"/>
      <c r="F415" s="1"/>
      <c r="G415" s="1"/>
      <c r="H415" s="1"/>
    </row>
    <row r="416" spans="1:8" ht="15.7" customHeight="1">
      <c r="A416" s="1"/>
      <c r="B416" s="1"/>
      <c r="C416" s="1"/>
      <c r="D416" s="1"/>
      <c r="E416" s="1"/>
      <c r="F416" s="1"/>
      <c r="G416" s="1"/>
      <c r="H416" s="1"/>
    </row>
    <row r="417" spans="1:8" ht="15.7" customHeight="1">
      <c r="A417" s="1"/>
      <c r="B417" s="1"/>
      <c r="C417" s="1"/>
      <c r="D417" s="1"/>
      <c r="E417" s="1"/>
      <c r="F417" s="1"/>
      <c r="G417" s="1"/>
      <c r="H417" s="1"/>
    </row>
    <row r="418" spans="1:8" ht="15.7" customHeight="1">
      <c r="A418" s="1"/>
      <c r="B418" s="1"/>
      <c r="C418" s="1"/>
      <c r="D418" s="1"/>
      <c r="E418" s="1"/>
      <c r="F418" s="1"/>
      <c r="G418" s="1"/>
      <c r="H418" s="1"/>
    </row>
    <row r="419" spans="1:8" ht="15.7" customHeight="1">
      <c r="A419" s="1"/>
      <c r="B419" s="1"/>
      <c r="C419" s="1"/>
      <c r="D419" s="1"/>
      <c r="E419" s="1"/>
      <c r="F419" s="1"/>
      <c r="G419" s="1"/>
      <c r="H419" s="1"/>
    </row>
    <row r="420" spans="1:8" ht="15.7" customHeight="1">
      <c r="A420" s="1"/>
      <c r="B420" s="1"/>
      <c r="C420" s="1"/>
      <c r="D420" s="1"/>
      <c r="E420" s="1"/>
      <c r="F420" s="1"/>
      <c r="G420" s="1"/>
      <c r="H420" s="1"/>
    </row>
    <row r="421" spans="1:8" ht="15.7" customHeight="1">
      <c r="A421" s="1"/>
      <c r="B421" s="1"/>
      <c r="C421" s="1"/>
      <c r="D421" s="1"/>
      <c r="E421" s="1"/>
      <c r="F421" s="1"/>
      <c r="G421" s="1"/>
      <c r="H421" s="1"/>
    </row>
    <row r="422" spans="1:8" ht="15.7" customHeight="1">
      <c r="A422" s="1"/>
      <c r="B422" s="1"/>
      <c r="C422" s="1"/>
      <c r="D422" s="1"/>
      <c r="E422" s="1"/>
      <c r="F422" s="1"/>
      <c r="G422" s="1"/>
      <c r="H422" s="1"/>
    </row>
    <row r="423" spans="1:8" ht="15.7" customHeight="1">
      <c r="A423" s="1"/>
      <c r="B423" s="1"/>
      <c r="C423" s="1"/>
      <c r="D423" s="1"/>
      <c r="E423" s="1"/>
      <c r="F423" s="1"/>
      <c r="G423" s="1"/>
      <c r="H423" s="1"/>
    </row>
    <row r="424" spans="1:8" ht="15.7" customHeight="1">
      <c r="A424" s="1"/>
      <c r="B424" s="1"/>
      <c r="C424" s="1"/>
      <c r="D424" s="1"/>
      <c r="E424" s="1"/>
      <c r="F424" s="1"/>
      <c r="G424" s="1"/>
      <c r="H424" s="1"/>
    </row>
    <row r="425" spans="1:8" ht="15.7" customHeight="1">
      <c r="A425" s="1"/>
      <c r="B425" s="1"/>
      <c r="C425" s="1"/>
      <c r="D425" s="1"/>
      <c r="E425" s="1"/>
      <c r="F425" s="1"/>
      <c r="G425" s="1"/>
      <c r="H425" s="1"/>
    </row>
    <row r="426" spans="1:8" ht="15.7" customHeight="1">
      <c r="A426" s="1"/>
      <c r="B426" s="1"/>
      <c r="C426" s="1"/>
      <c r="D426" s="1"/>
      <c r="E426" s="1"/>
      <c r="F426" s="1"/>
      <c r="G426" s="1"/>
      <c r="H426" s="1"/>
    </row>
    <row r="427" spans="1:8" ht="15.7" customHeight="1">
      <c r="A427" s="1"/>
      <c r="B427" s="1"/>
      <c r="C427" s="1"/>
      <c r="D427" s="1"/>
      <c r="E427" s="1"/>
      <c r="F427" s="1"/>
      <c r="G427" s="1"/>
      <c r="H427" s="1"/>
    </row>
    <row r="428" spans="1:8" ht="15.7" customHeight="1">
      <c r="A428" s="1"/>
      <c r="B428" s="1"/>
      <c r="C428" s="1"/>
      <c r="D428" s="1"/>
      <c r="E428" s="1"/>
      <c r="F428" s="1"/>
      <c r="G428" s="1"/>
      <c r="H428" s="1"/>
    </row>
    <row r="429" spans="1:8" ht="15.7" customHeight="1">
      <c r="A429" s="1"/>
      <c r="B429" s="1"/>
      <c r="C429" s="1"/>
      <c r="D429" s="1"/>
      <c r="E429" s="1"/>
      <c r="F429" s="1"/>
      <c r="G429" s="1"/>
      <c r="H429" s="1"/>
    </row>
    <row r="430" spans="1:8" ht="15.7" customHeight="1">
      <c r="A430" s="1"/>
      <c r="B430" s="1"/>
      <c r="C430" s="1"/>
      <c r="D430" s="1"/>
      <c r="E430" s="1"/>
      <c r="F430" s="1"/>
      <c r="G430" s="1"/>
      <c r="H430" s="1"/>
    </row>
    <row r="431" spans="1:8" ht="15.7" customHeight="1">
      <c r="A431" s="1"/>
      <c r="B431" s="1"/>
      <c r="C431" s="1"/>
      <c r="D431" s="1"/>
      <c r="E431" s="1"/>
      <c r="F431" s="1"/>
      <c r="G431" s="1"/>
      <c r="H431" s="1"/>
    </row>
    <row r="432" spans="1:8" ht="15.7" customHeight="1">
      <c r="A432" s="1"/>
      <c r="B432" s="1"/>
      <c r="C432" s="1"/>
      <c r="D432" s="1"/>
      <c r="E432" s="1"/>
      <c r="F432" s="1"/>
      <c r="G432" s="1"/>
      <c r="H432" s="1"/>
    </row>
    <row r="433" spans="1:8" ht="15.7" customHeight="1">
      <c r="A433" s="1"/>
      <c r="B433" s="1"/>
      <c r="C433" s="1"/>
      <c r="D433" s="1"/>
      <c r="E433" s="1"/>
      <c r="F433" s="1"/>
      <c r="G433" s="1"/>
      <c r="H433" s="1"/>
    </row>
    <row r="434" spans="1:8" ht="15.7" customHeight="1">
      <c r="A434" s="1"/>
      <c r="B434" s="1"/>
      <c r="C434" s="1"/>
      <c r="D434" s="1"/>
      <c r="E434" s="1"/>
      <c r="F434" s="1"/>
      <c r="G434" s="1"/>
      <c r="H434" s="1"/>
    </row>
    <row r="435" spans="1:8" ht="15.7" customHeight="1">
      <c r="A435" s="1"/>
      <c r="B435" s="1"/>
      <c r="C435" s="1"/>
      <c r="D435" s="1"/>
      <c r="E435" s="1"/>
      <c r="F435" s="1"/>
      <c r="G435" s="1"/>
      <c r="H435" s="1"/>
    </row>
    <row r="436" spans="1:8" ht="15.7" customHeight="1">
      <c r="A436" s="1"/>
      <c r="B436" s="1"/>
      <c r="C436" s="1"/>
      <c r="D436" s="1"/>
      <c r="E436" s="1"/>
      <c r="F436" s="1"/>
      <c r="G436" s="1"/>
      <c r="H436" s="1"/>
    </row>
    <row r="437" spans="1:8" ht="15.7" customHeight="1">
      <c r="A437" s="1"/>
      <c r="B437" s="1"/>
      <c r="C437" s="1"/>
      <c r="D437" s="1"/>
      <c r="E437" s="1"/>
      <c r="F437" s="1"/>
      <c r="G437" s="1"/>
      <c r="H437" s="1"/>
    </row>
    <row r="438" spans="1:8" ht="15.7" customHeight="1">
      <c r="A438" s="1"/>
      <c r="B438" s="1"/>
      <c r="C438" s="1"/>
      <c r="D438" s="1"/>
      <c r="E438" s="1"/>
      <c r="F438" s="1"/>
      <c r="G438" s="1"/>
      <c r="H438" s="1"/>
    </row>
    <row r="439" spans="1:8" ht="15.7" customHeight="1">
      <c r="A439" s="1"/>
      <c r="B439" s="1"/>
      <c r="C439" s="1"/>
      <c r="D439" s="1"/>
      <c r="E439" s="1"/>
      <c r="F439" s="1"/>
      <c r="G439" s="1"/>
      <c r="H439" s="1"/>
    </row>
    <row r="440" spans="1:8" ht="15.7" customHeight="1">
      <c r="A440" s="1"/>
      <c r="B440" s="1"/>
      <c r="C440" s="1"/>
      <c r="D440" s="1"/>
      <c r="E440" s="1"/>
      <c r="F440" s="1"/>
      <c r="G440" s="1"/>
      <c r="H440" s="1"/>
    </row>
    <row r="441" spans="1:8" ht="15.7" customHeight="1">
      <c r="A441" s="1"/>
      <c r="B441" s="1"/>
      <c r="C441" s="1"/>
      <c r="D441" s="1"/>
      <c r="E441" s="1"/>
      <c r="F441" s="1"/>
      <c r="G441" s="1"/>
      <c r="H441" s="1"/>
    </row>
    <row r="442" spans="1:8" ht="15.7" customHeight="1">
      <c r="A442" s="1"/>
      <c r="B442" s="1"/>
      <c r="C442" s="1"/>
      <c r="D442" s="1"/>
      <c r="E442" s="1"/>
      <c r="F442" s="1"/>
      <c r="G442" s="1"/>
      <c r="H442" s="1"/>
    </row>
    <row r="443" spans="1:8" ht="15.7" customHeight="1">
      <c r="A443" s="1"/>
      <c r="B443" s="1"/>
      <c r="C443" s="1"/>
      <c r="D443" s="1"/>
      <c r="E443" s="1"/>
      <c r="F443" s="1"/>
      <c r="G443" s="1"/>
      <c r="H443" s="1"/>
    </row>
    <row r="444" spans="1:8" ht="15.7" customHeight="1">
      <c r="A444" s="1"/>
      <c r="B444" s="1"/>
      <c r="C444" s="1"/>
      <c r="D444" s="1"/>
      <c r="E444" s="1"/>
      <c r="F444" s="1"/>
      <c r="G444" s="1"/>
      <c r="H444" s="1"/>
    </row>
    <row r="445" spans="1:8" ht="15.7" customHeight="1">
      <c r="A445" s="1"/>
      <c r="B445" s="1"/>
      <c r="C445" s="1"/>
      <c r="D445" s="1"/>
      <c r="E445" s="1"/>
      <c r="F445" s="1"/>
      <c r="G445" s="1"/>
      <c r="H445" s="1"/>
    </row>
    <row r="446" spans="1:8" ht="15.7" customHeight="1">
      <c r="A446" s="1"/>
      <c r="B446" s="1"/>
      <c r="C446" s="1"/>
      <c r="D446" s="1"/>
      <c r="E446" s="1"/>
      <c r="F446" s="1"/>
      <c r="G446" s="1"/>
      <c r="H446" s="1"/>
    </row>
    <row r="447" spans="1:8" ht="15.7" customHeight="1">
      <c r="A447" s="1"/>
      <c r="B447" s="1"/>
      <c r="C447" s="1"/>
      <c r="D447" s="1"/>
      <c r="E447" s="1"/>
      <c r="F447" s="1"/>
      <c r="G447" s="1"/>
      <c r="H447" s="1"/>
    </row>
    <row r="448" spans="1:8" ht="15.7" customHeight="1">
      <c r="A448" s="1"/>
      <c r="B448" s="1"/>
      <c r="C448" s="1"/>
      <c r="D448" s="1"/>
      <c r="E448" s="1"/>
      <c r="F448" s="1"/>
      <c r="G448" s="1"/>
      <c r="H448" s="1"/>
    </row>
    <row r="449" spans="1:8" ht="15.7" customHeight="1">
      <c r="A449" s="1"/>
      <c r="B449" s="1"/>
      <c r="C449" s="1"/>
      <c r="D449" s="1"/>
      <c r="E449" s="1"/>
      <c r="F449" s="1"/>
      <c r="G449" s="1"/>
      <c r="H449" s="1"/>
    </row>
    <row r="450" spans="1:8" ht="15.7" customHeight="1">
      <c r="A450" s="1"/>
      <c r="B450" s="1"/>
      <c r="C450" s="1"/>
      <c r="D450" s="1"/>
      <c r="E450" s="1"/>
      <c r="F450" s="1"/>
      <c r="G450" s="1"/>
      <c r="H450" s="1"/>
    </row>
    <row r="451" spans="1:8" ht="15.7" customHeight="1">
      <c r="A451" s="1"/>
      <c r="B451" s="1"/>
      <c r="C451" s="1"/>
      <c r="D451" s="1"/>
      <c r="E451" s="1"/>
      <c r="F451" s="1"/>
      <c r="G451" s="1"/>
      <c r="H451" s="1"/>
    </row>
    <row r="452" spans="1:8" ht="15.7" customHeight="1">
      <c r="A452" s="1"/>
      <c r="B452" s="1"/>
      <c r="C452" s="1"/>
      <c r="D452" s="1"/>
      <c r="E452" s="1"/>
      <c r="F452" s="1"/>
      <c r="G452" s="1"/>
      <c r="H452" s="1"/>
    </row>
    <row r="453" spans="1:8" ht="15.7" customHeight="1">
      <c r="A453" s="1"/>
      <c r="B453" s="1"/>
      <c r="C453" s="1"/>
      <c r="D453" s="1"/>
      <c r="E453" s="1"/>
      <c r="F453" s="1"/>
      <c r="G453" s="1"/>
      <c r="H453" s="1"/>
    </row>
    <row r="454" spans="1:8" ht="15.7" customHeight="1">
      <c r="A454" s="1"/>
      <c r="B454" s="1"/>
      <c r="C454" s="1"/>
      <c r="D454" s="1"/>
      <c r="E454" s="1"/>
      <c r="F454" s="1"/>
      <c r="G454" s="1"/>
      <c r="H454" s="1"/>
    </row>
    <row r="455" spans="1:8" ht="15.7" customHeight="1">
      <c r="A455" s="1"/>
      <c r="B455" s="1"/>
      <c r="C455" s="1"/>
      <c r="D455" s="1"/>
      <c r="E455" s="1"/>
      <c r="F455" s="1"/>
      <c r="G455" s="1"/>
      <c r="H455" s="1"/>
    </row>
    <row r="456" spans="1:8" ht="15.7" customHeight="1">
      <c r="A456" s="1"/>
      <c r="B456" s="1"/>
      <c r="C456" s="1"/>
      <c r="D456" s="1"/>
      <c r="E456" s="1"/>
      <c r="F456" s="1"/>
      <c r="G456" s="1"/>
      <c r="H456" s="1"/>
    </row>
    <row r="457" spans="1:8" ht="15.7" customHeight="1">
      <c r="A457" s="1"/>
      <c r="B457" s="1"/>
      <c r="C457" s="1"/>
      <c r="D457" s="1"/>
      <c r="E457" s="1"/>
      <c r="F457" s="1"/>
      <c r="G457" s="1"/>
      <c r="H457" s="1"/>
    </row>
    <row r="458" spans="1:8" ht="15.7" customHeight="1">
      <c r="A458" s="1"/>
      <c r="B458" s="1"/>
      <c r="C458" s="1"/>
      <c r="D458" s="1"/>
      <c r="E458" s="1"/>
      <c r="F458" s="1"/>
      <c r="G458" s="1"/>
      <c r="H458" s="1"/>
    </row>
    <row r="459" spans="1:8" ht="15.7" customHeight="1">
      <c r="A459" s="1"/>
      <c r="B459" s="1"/>
      <c r="C459" s="1"/>
      <c r="D459" s="1"/>
      <c r="E459" s="1"/>
      <c r="F459" s="1"/>
      <c r="G459" s="1"/>
      <c r="H459" s="1"/>
    </row>
    <row r="460" spans="1:8" ht="15.7" customHeight="1">
      <c r="A460" s="1"/>
      <c r="B460" s="1"/>
      <c r="C460" s="1"/>
      <c r="D460" s="1"/>
      <c r="E460" s="1"/>
      <c r="F460" s="1"/>
      <c r="G460" s="1"/>
      <c r="H460" s="1"/>
    </row>
    <row r="461" spans="1:8" ht="15.7" customHeight="1">
      <c r="A461" s="1"/>
      <c r="B461" s="1"/>
      <c r="C461" s="1"/>
      <c r="D461" s="1"/>
      <c r="E461" s="1"/>
      <c r="F461" s="1"/>
      <c r="G461" s="1"/>
      <c r="H461" s="1"/>
    </row>
    <row r="462" spans="1:8" ht="15.7" customHeight="1">
      <c r="A462" s="1"/>
      <c r="B462" s="1"/>
      <c r="C462" s="1"/>
      <c r="D462" s="1"/>
      <c r="E462" s="1"/>
      <c r="F462" s="1"/>
      <c r="G462" s="1"/>
      <c r="H462" s="1"/>
    </row>
    <row r="463" spans="1:8" ht="15.7" customHeight="1">
      <c r="A463" s="1"/>
      <c r="B463" s="1"/>
      <c r="C463" s="1"/>
      <c r="D463" s="1"/>
      <c r="E463" s="1"/>
      <c r="F463" s="1"/>
      <c r="G463" s="1"/>
      <c r="H463" s="1"/>
    </row>
    <row r="464" spans="1:8" ht="15.7" customHeight="1">
      <c r="A464" s="1"/>
      <c r="B464" s="1"/>
      <c r="C464" s="1"/>
      <c r="D464" s="1"/>
      <c r="E464" s="1"/>
      <c r="F464" s="1"/>
      <c r="G464" s="1"/>
      <c r="H464" s="1"/>
    </row>
    <row r="465" spans="1:8" ht="15.7" customHeight="1">
      <c r="A465" s="1"/>
      <c r="B465" s="1"/>
      <c r="C465" s="1"/>
      <c r="D465" s="1"/>
      <c r="E465" s="1"/>
      <c r="F465" s="1"/>
      <c r="G465" s="1"/>
      <c r="H465" s="1"/>
    </row>
    <row r="466" spans="1:8" ht="15.7" customHeight="1">
      <c r="A466" s="1"/>
      <c r="B466" s="1"/>
      <c r="C466" s="1"/>
      <c r="D466" s="1"/>
      <c r="E466" s="1"/>
      <c r="F466" s="1"/>
      <c r="G466" s="1"/>
      <c r="H466" s="1"/>
    </row>
    <row r="467" spans="1:8" ht="15.7" customHeight="1">
      <c r="A467" s="1"/>
      <c r="B467" s="1"/>
      <c r="C467" s="1"/>
      <c r="D467" s="1"/>
      <c r="E467" s="1"/>
      <c r="F467" s="1"/>
      <c r="G467" s="1"/>
      <c r="H467" s="1"/>
    </row>
    <row r="468" spans="1:8" ht="15.7" customHeight="1">
      <c r="A468" s="1"/>
      <c r="B468" s="1"/>
      <c r="C468" s="1"/>
      <c r="D468" s="1"/>
      <c r="E468" s="1"/>
      <c r="F468" s="1"/>
      <c r="G468" s="1"/>
      <c r="H468" s="1"/>
    </row>
    <row r="469" spans="1:8" ht="15.7" customHeight="1">
      <c r="A469" s="1"/>
      <c r="B469" s="1"/>
      <c r="C469" s="1"/>
      <c r="D469" s="1"/>
      <c r="E469" s="1"/>
      <c r="F469" s="1"/>
      <c r="G469" s="1"/>
      <c r="H469" s="1"/>
    </row>
    <row r="470" spans="1:8" ht="15.7" customHeight="1">
      <c r="A470" s="1"/>
      <c r="B470" s="1"/>
      <c r="C470" s="1"/>
      <c r="D470" s="1"/>
      <c r="E470" s="1"/>
      <c r="F470" s="1"/>
      <c r="G470" s="1"/>
      <c r="H470" s="1"/>
    </row>
    <row r="471" spans="1:8" ht="15.7" customHeight="1">
      <c r="A471" s="1"/>
      <c r="B471" s="1"/>
      <c r="C471" s="1"/>
      <c r="D471" s="1"/>
      <c r="E471" s="1"/>
      <c r="F471" s="1"/>
      <c r="G471" s="1"/>
      <c r="H471" s="1"/>
    </row>
    <row r="472" spans="1:8" ht="15.7" customHeight="1">
      <c r="A472" s="1"/>
      <c r="B472" s="1"/>
      <c r="C472" s="1"/>
      <c r="D472" s="1"/>
      <c r="E472" s="1"/>
      <c r="F472" s="1"/>
      <c r="G472" s="1"/>
      <c r="H472" s="1"/>
    </row>
    <row r="473" spans="1:8" ht="15.7" customHeight="1">
      <c r="A473" s="1"/>
      <c r="B473" s="1"/>
      <c r="C473" s="1"/>
      <c r="D473" s="1"/>
      <c r="E473" s="1"/>
      <c r="F473" s="1"/>
      <c r="G473" s="1"/>
      <c r="H473" s="1"/>
    </row>
    <row r="474" spans="1:8" ht="15.7" customHeight="1">
      <c r="A474" s="1"/>
      <c r="B474" s="1"/>
      <c r="C474" s="1"/>
      <c r="D474" s="1"/>
      <c r="E474" s="1"/>
      <c r="F474" s="1"/>
      <c r="G474" s="1"/>
      <c r="H474" s="1"/>
    </row>
    <row r="475" spans="1:8" ht="15.7" customHeight="1">
      <c r="A475" s="1"/>
      <c r="B475" s="1"/>
      <c r="C475" s="1"/>
      <c r="D475" s="1"/>
      <c r="E475" s="1"/>
      <c r="F475" s="1"/>
      <c r="G475" s="1"/>
      <c r="H475" s="1"/>
    </row>
    <row r="476" spans="1:8" ht="15.7" customHeight="1">
      <c r="A476" s="1"/>
      <c r="B476" s="1"/>
      <c r="C476" s="1"/>
      <c r="D476" s="1"/>
      <c r="E476" s="1"/>
      <c r="F476" s="1"/>
      <c r="G476" s="1"/>
      <c r="H476" s="1"/>
    </row>
    <row r="477" spans="1:8" ht="15.7" customHeight="1">
      <c r="A477" s="1"/>
      <c r="B477" s="1"/>
      <c r="C477" s="1"/>
      <c r="D477" s="1"/>
      <c r="E477" s="1"/>
      <c r="F477" s="1"/>
      <c r="G477" s="1"/>
      <c r="H477" s="1"/>
    </row>
    <row r="478" spans="1:8" ht="15.7" customHeight="1">
      <c r="A478" s="1"/>
      <c r="B478" s="1"/>
      <c r="C478" s="1"/>
      <c r="D478" s="1"/>
      <c r="E478" s="1"/>
      <c r="F478" s="1"/>
      <c r="G478" s="1"/>
      <c r="H478" s="1"/>
    </row>
    <row r="479" spans="1:8" ht="15.7" customHeight="1">
      <c r="A479" s="1"/>
      <c r="B479" s="1"/>
      <c r="C479" s="1"/>
      <c r="D479" s="1"/>
      <c r="E479" s="1"/>
      <c r="F479" s="1"/>
      <c r="G479" s="1"/>
      <c r="H479" s="1"/>
    </row>
    <row r="480" spans="1:8" ht="15.7" customHeight="1">
      <c r="A480" s="1"/>
      <c r="B480" s="1"/>
      <c r="C480" s="1"/>
      <c r="D480" s="1"/>
      <c r="E480" s="1"/>
      <c r="F480" s="1"/>
      <c r="G480" s="1"/>
      <c r="H480" s="1"/>
    </row>
    <row r="481" spans="1:8" ht="15.7" customHeight="1">
      <c r="A481" s="1"/>
      <c r="B481" s="1"/>
      <c r="C481" s="1"/>
      <c r="D481" s="1"/>
      <c r="E481" s="1"/>
      <c r="F481" s="1"/>
      <c r="G481" s="1"/>
      <c r="H481" s="1"/>
    </row>
    <row r="482" spans="1:8" ht="15.7" customHeight="1">
      <c r="A482" s="1"/>
      <c r="B482" s="1"/>
      <c r="C482" s="1"/>
      <c r="D482" s="1"/>
      <c r="E482" s="1"/>
      <c r="F482" s="1"/>
      <c r="G482" s="1"/>
      <c r="H482" s="1"/>
    </row>
    <row r="483" spans="1:8" ht="15.7" customHeight="1">
      <c r="A483" s="1"/>
      <c r="B483" s="1"/>
      <c r="C483" s="1"/>
      <c r="D483" s="1"/>
      <c r="E483" s="1"/>
      <c r="F483" s="1"/>
      <c r="G483" s="1"/>
      <c r="H483" s="1"/>
    </row>
    <row r="484" spans="1:8" ht="15.7" customHeight="1">
      <c r="A484" s="1"/>
      <c r="B484" s="1"/>
      <c r="C484" s="1"/>
      <c r="D484" s="1"/>
      <c r="E484" s="1"/>
      <c r="F484" s="1"/>
      <c r="G484" s="1"/>
      <c r="H484" s="1"/>
    </row>
    <row r="485" spans="1:8" ht="15.7" customHeight="1">
      <c r="A485" s="1"/>
      <c r="B485" s="1"/>
      <c r="C485" s="1"/>
      <c r="D485" s="1"/>
      <c r="E485" s="1"/>
      <c r="F485" s="1"/>
      <c r="G485" s="1"/>
      <c r="H485" s="1"/>
    </row>
    <row r="486" spans="1:8" ht="15.7" customHeight="1">
      <c r="A486" s="1"/>
      <c r="B486" s="1"/>
      <c r="C486" s="1"/>
      <c r="D486" s="1"/>
      <c r="E486" s="1"/>
      <c r="F486" s="1"/>
      <c r="G486" s="1"/>
      <c r="H486" s="1"/>
    </row>
    <row r="487" spans="1:8" ht="15.7" customHeight="1">
      <c r="A487" s="1"/>
      <c r="B487" s="1"/>
      <c r="C487" s="1"/>
      <c r="D487" s="1"/>
      <c r="E487" s="1"/>
      <c r="F487" s="1"/>
      <c r="G487" s="1"/>
      <c r="H487" s="1"/>
    </row>
    <row r="488" spans="1:8" ht="15.7" customHeight="1">
      <c r="A488" s="1"/>
      <c r="B488" s="1"/>
      <c r="C488" s="1"/>
      <c r="D488" s="1"/>
      <c r="E488" s="1"/>
      <c r="F488" s="1"/>
      <c r="G488" s="1"/>
      <c r="H488" s="1"/>
    </row>
    <row r="489" spans="1:8" ht="15.7" customHeight="1">
      <c r="A489" s="1"/>
      <c r="B489" s="1"/>
      <c r="C489" s="1"/>
      <c r="D489" s="1"/>
      <c r="E489" s="1"/>
      <c r="F489" s="1"/>
      <c r="G489" s="1"/>
      <c r="H489" s="1"/>
    </row>
    <row r="490" spans="1:8" ht="15.7" customHeight="1">
      <c r="A490" s="1"/>
      <c r="B490" s="1"/>
      <c r="C490" s="1"/>
      <c r="D490" s="1"/>
      <c r="E490" s="1"/>
      <c r="F490" s="1"/>
      <c r="G490" s="1"/>
      <c r="H490" s="1"/>
    </row>
    <row r="491" spans="1:8" ht="15.7" customHeight="1">
      <c r="A491" s="1"/>
      <c r="B491" s="1"/>
      <c r="C491" s="1"/>
      <c r="D491" s="1"/>
      <c r="E491" s="1"/>
      <c r="F491" s="1"/>
      <c r="G491" s="1"/>
      <c r="H491" s="1"/>
    </row>
    <row r="492" spans="1:8" ht="15.7" customHeight="1">
      <c r="A492" s="1"/>
      <c r="B492" s="1"/>
      <c r="C492" s="1"/>
      <c r="D492" s="1"/>
      <c r="E492" s="1"/>
      <c r="F492" s="1"/>
      <c r="G492" s="1"/>
      <c r="H492" s="1"/>
    </row>
    <row r="493" spans="1:8" ht="15.7" customHeight="1">
      <c r="A493" s="1"/>
      <c r="B493" s="1"/>
      <c r="C493" s="1"/>
      <c r="D493" s="1"/>
      <c r="E493" s="1"/>
      <c r="F493" s="1"/>
      <c r="G493" s="1"/>
      <c r="H493" s="1"/>
    </row>
    <row r="494" spans="1:8" ht="15.7" customHeight="1">
      <c r="A494" s="1"/>
      <c r="B494" s="1"/>
      <c r="C494" s="1"/>
      <c r="D494" s="1"/>
      <c r="E494" s="1"/>
      <c r="F494" s="1"/>
      <c r="G494" s="1"/>
      <c r="H494" s="1"/>
    </row>
    <row r="495" spans="1:8" ht="15.7" customHeight="1">
      <c r="A495" s="1"/>
      <c r="B495" s="1"/>
      <c r="C495" s="1"/>
      <c r="D495" s="1"/>
      <c r="E495" s="1"/>
      <c r="F495" s="1"/>
      <c r="G495" s="1"/>
      <c r="H495" s="1"/>
    </row>
    <row r="496" spans="1:8" ht="15.7" customHeight="1">
      <c r="A496" s="1"/>
      <c r="B496" s="1"/>
      <c r="C496" s="1"/>
      <c r="D496" s="1"/>
      <c r="E496" s="1"/>
      <c r="F496" s="1"/>
      <c r="G496" s="1"/>
      <c r="H496" s="1"/>
    </row>
    <row r="497" spans="1:8" ht="15.7" customHeight="1">
      <c r="A497" s="1"/>
      <c r="B497" s="1"/>
      <c r="C497" s="1"/>
      <c r="D497" s="1"/>
      <c r="E497" s="1"/>
      <c r="F497" s="1"/>
      <c r="G497" s="1"/>
      <c r="H497" s="1"/>
    </row>
    <row r="498" spans="1:8" ht="15.7" customHeight="1">
      <c r="A498" s="1"/>
      <c r="B498" s="1"/>
      <c r="C498" s="1"/>
      <c r="D498" s="1"/>
      <c r="E498" s="1"/>
      <c r="F498" s="1"/>
      <c r="G498" s="1"/>
      <c r="H498" s="1"/>
    </row>
    <row r="499" spans="1:8" ht="15.7" customHeight="1">
      <c r="A499" s="1"/>
      <c r="B499" s="1"/>
      <c r="C499" s="1"/>
      <c r="D499" s="1"/>
      <c r="E499" s="1"/>
      <c r="F499" s="1"/>
      <c r="G499" s="1"/>
      <c r="H499" s="1"/>
    </row>
    <row r="500" spans="1:8" ht="15.7" customHeight="1">
      <c r="A500" s="1"/>
      <c r="B500" s="1"/>
      <c r="C500" s="1"/>
      <c r="D500" s="1"/>
      <c r="E500" s="1"/>
      <c r="F500" s="1"/>
      <c r="G500" s="1"/>
      <c r="H500" s="1"/>
    </row>
    <row r="501" spans="1:8" ht="15.7" customHeight="1">
      <c r="A501" s="1"/>
      <c r="B501" s="1"/>
      <c r="C501" s="1"/>
      <c r="D501" s="1"/>
      <c r="E501" s="1"/>
      <c r="F501" s="1"/>
      <c r="G501" s="1"/>
      <c r="H501" s="1"/>
    </row>
    <row r="502" spans="1:8" ht="15.7" customHeight="1">
      <c r="A502" s="1"/>
      <c r="B502" s="1"/>
      <c r="C502" s="1"/>
      <c r="D502" s="1"/>
      <c r="E502" s="1"/>
      <c r="F502" s="1"/>
      <c r="G502" s="1"/>
      <c r="H502" s="1"/>
    </row>
    <row r="503" spans="1:8" ht="15.7" customHeight="1">
      <c r="A503" s="1"/>
      <c r="B503" s="1"/>
      <c r="C503" s="1"/>
      <c r="D503" s="1"/>
      <c r="E503" s="1"/>
      <c r="F503" s="1"/>
      <c r="G503" s="1"/>
      <c r="H503" s="1"/>
    </row>
    <row r="504" spans="1:8" ht="15.7" customHeight="1">
      <c r="A504" s="1"/>
      <c r="B504" s="1"/>
      <c r="C504" s="1"/>
      <c r="D504" s="1"/>
      <c r="E504" s="1"/>
      <c r="F504" s="1"/>
      <c r="G504" s="1"/>
      <c r="H504" s="1"/>
    </row>
    <row r="505" spans="1:8" ht="15.7" customHeight="1">
      <c r="A505" s="1"/>
      <c r="B505" s="1"/>
      <c r="C505" s="1"/>
      <c r="D505" s="1"/>
      <c r="E505" s="1"/>
      <c r="F505" s="1"/>
      <c r="G505" s="1"/>
      <c r="H505" s="1"/>
    </row>
    <row r="506" spans="1:8" ht="15.7" customHeight="1">
      <c r="A506" s="1"/>
      <c r="B506" s="1"/>
      <c r="C506" s="1"/>
      <c r="D506" s="1"/>
      <c r="E506" s="1"/>
      <c r="F506" s="1"/>
      <c r="G506" s="1"/>
      <c r="H506" s="1"/>
    </row>
    <row r="507" spans="1:8" ht="15.7" customHeight="1">
      <c r="A507" s="1"/>
      <c r="B507" s="1"/>
      <c r="C507" s="1"/>
      <c r="D507" s="1"/>
      <c r="E507" s="1"/>
      <c r="F507" s="1"/>
      <c r="G507" s="1"/>
      <c r="H507" s="1"/>
    </row>
    <row r="508" spans="1:8" ht="15.7" customHeight="1">
      <c r="A508" s="1"/>
      <c r="B508" s="1"/>
      <c r="C508" s="1"/>
      <c r="D508" s="1"/>
      <c r="E508" s="1"/>
      <c r="F508" s="1"/>
      <c r="G508" s="1"/>
      <c r="H508" s="1"/>
    </row>
    <row r="509" spans="1:8" ht="15.7" customHeight="1">
      <c r="A509" s="1"/>
      <c r="B509" s="1"/>
      <c r="C509" s="1"/>
      <c r="D509" s="1"/>
      <c r="E509" s="1"/>
      <c r="F509" s="1"/>
      <c r="G509" s="1"/>
      <c r="H509" s="1"/>
    </row>
    <row r="510" spans="1:8" ht="15.7" customHeight="1">
      <c r="A510" s="1"/>
      <c r="B510" s="1"/>
      <c r="C510" s="1"/>
      <c r="D510" s="1"/>
      <c r="E510" s="1"/>
      <c r="F510" s="1"/>
      <c r="G510" s="1"/>
      <c r="H510" s="1"/>
    </row>
    <row r="511" spans="1:8" ht="15.7" customHeight="1">
      <c r="A511" s="1"/>
      <c r="B511" s="1"/>
      <c r="C511" s="1"/>
      <c r="D511" s="1"/>
      <c r="E511" s="1"/>
      <c r="F511" s="1"/>
      <c r="G511" s="1"/>
      <c r="H511" s="1"/>
    </row>
    <row r="512" spans="1:8" ht="15.7" customHeight="1">
      <c r="A512" s="1"/>
      <c r="B512" s="1"/>
      <c r="C512" s="1"/>
      <c r="D512" s="1"/>
      <c r="E512" s="1"/>
      <c r="F512" s="1"/>
      <c r="G512" s="1"/>
      <c r="H512" s="1"/>
    </row>
    <row r="513" spans="1:8" ht="15.7" customHeight="1">
      <c r="A513" s="1"/>
      <c r="B513" s="1"/>
      <c r="C513" s="1"/>
      <c r="D513" s="1"/>
      <c r="E513" s="1"/>
      <c r="F513" s="1"/>
      <c r="G513" s="1"/>
      <c r="H513" s="1"/>
    </row>
    <row r="514" spans="1:8" ht="15.7" customHeight="1">
      <c r="A514" s="1"/>
      <c r="B514" s="1"/>
      <c r="C514" s="1"/>
      <c r="D514" s="1"/>
      <c r="E514" s="1"/>
      <c r="F514" s="1"/>
      <c r="G514" s="1"/>
      <c r="H514" s="1"/>
    </row>
    <row r="515" spans="1:8" ht="15.7" customHeight="1">
      <c r="A515" s="1"/>
      <c r="B515" s="1"/>
      <c r="C515" s="1"/>
      <c r="D515" s="1"/>
      <c r="E515" s="1"/>
      <c r="F515" s="1"/>
      <c r="G515" s="1"/>
      <c r="H515" s="1"/>
    </row>
    <row r="516" spans="1:8" ht="15.7" customHeight="1">
      <c r="A516" s="1"/>
      <c r="B516" s="1"/>
      <c r="C516" s="1"/>
      <c r="D516" s="1"/>
      <c r="E516" s="1"/>
      <c r="F516" s="1"/>
      <c r="G516" s="1"/>
      <c r="H516" s="1"/>
    </row>
    <row r="517" spans="1:8" ht="15.7" customHeight="1">
      <c r="A517" s="1"/>
      <c r="B517" s="1"/>
      <c r="C517" s="1"/>
      <c r="D517" s="1"/>
      <c r="E517" s="1"/>
      <c r="F517" s="1"/>
      <c r="G517" s="1"/>
      <c r="H517" s="1"/>
    </row>
    <row r="518" spans="1:8" ht="15.7" customHeight="1">
      <c r="A518" s="1"/>
      <c r="B518" s="1"/>
      <c r="C518" s="1"/>
      <c r="D518" s="1"/>
      <c r="E518" s="1"/>
      <c r="F518" s="1"/>
      <c r="G518" s="1"/>
      <c r="H518" s="1"/>
    </row>
    <row r="519" spans="1:8" ht="15.7" customHeight="1">
      <c r="A519" s="1"/>
      <c r="B519" s="1"/>
      <c r="C519" s="1"/>
      <c r="D519" s="1"/>
      <c r="E519" s="1"/>
      <c r="F519" s="1"/>
      <c r="G519" s="1"/>
      <c r="H519" s="1"/>
    </row>
    <row r="520" spans="1:8" ht="15.7" customHeight="1">
      <c r="A520" s="1"/>
      <c r="B520" s="1"/>
      <c r="C520" s="1"/>
      <c r="D520" s="1"/>
      <c r="E520" s="1"/>
      <c r="F520" s="1"/>
      <c r="G520" s="1"/>
      <c r="H520" s="1"/>
    </row>
    <row r="521" spans="1:8" ht="15.7" customHeight="1">
      <c r="A521" s="1"/>
      <c r="B521" s="1"/>
      <c r="C521" s="1"/>
      <c r="D521" s="1"/>
      <c r="E521" s="1"/>
      <c r="F521" s="1"/>
      <c r="G521" s="1"/>
      <c r="H521" s="1"/>
    </row>
    <row r="522" spans="1:8" ht="15.7" customHeight="1">
      <c r="A522" s="1"/>
      <c r="B522" s="1"/>
      <c r="C522" s="1"/>
      <c r="D522" s="1"/>
      <c r="E522" s="1"/>
      <c r="F522" s="1"/>
      <c r="G522" s="1"/>
      <c r="H522" s="1"/>
    </row>
    <row r="523" spans="1:8" ht="15.7" customHeight="1">
      <c r="A523" s="1"/>
      <c r="B523" s="1"/>
      <c r="C523" s="1"/>
      <c r="D523" s="1"/>
      <c r="E523" s="1"/>
      <c r="F523" s="1"/>
      <c r="G523" s="1"/>
      <c r="H523" s="1"/>
    </row>
    <row r="524" spans="1:8" ht="15.7" customHeight="1">
      <c r="A524" s="1"/>
      <c r="B524" s="1"/>
      <c r="C524" s="1"/>
      <c r="D524" s="1"/>
      <c r="E524" s="1"/>
      <c r="F524" s="1"/>
      <c r="G524" s="1"/>
      <c r="H524" s="1"/>
    </row>
    <row r="525" spans="1:8" ht="15.7" customHeight="1">
      <c r="A525" s="1"/>
      <c r="B525" s="1"/>
      <c r="C525" s="1"/>
      <c r="D525" s="1"/>
      <c r="E525" s="1"/>
      <c r="F525" s="1"/>
      <c r="G525" s="1"/>
      <c r="H525" s="1"/>
    </row>
    <row r="526" spans="1:8" ht="15.7" customHeight="1">
      <c r="A526" s="1"/>
      <c r="B526" s="1"/>
      <c r="C526" s="1"/>
      <c r="D526" s="1"/>
      <c r="E526" s="1"/>
      <c r="F526" s="1"/>
      <c r="G526" s="1"/>
      <c r="H526" s="1"/>
    </row>
    <row r="527" spans="1:8" ht="15.7" customHeight="1">
      <c r="A527" s="1"/>
      <c r="B527" s="1"/>
      <c r="C527" s="1"/>
      <c r="D527" s="1"/>
      <c r="E527" s="1"/>
      <c r="F527" s="1"/>
      <c r="G527" s="1"/>
      <c r="H527" s="1"/>
    </row>
    <row r="528" spans="1:8" ht="15.7" customHeight="1">
      <c r="A528" s="1"/>
      <c r="B528" s="1"/>
      <c r="C528" s="1"/>
      <c r="D528" s="1"/>
      <c r="E528" s="1"/>
      <c r="F528" s="1"/>
      <c r="G528" s="1"/>
      <c r="H528" s="1"/>
    </row>
    <row r="529" spans="1:8" ht="15.7" customHeight="1">
      <c r="A529" s="1"/>
      <c r="B529" s="1"/>
      <c r="C529" s="1"/>
      <c r="D529" s="1"/>
      <c r="E529" s="1"/>
      <c r="F529" s="1"/>
      <c r="G529" s="1"/>
      <c r="H529" s="1"/>
    </row>
    <row r="530" spans="1:8" ht="15.7" customHeight="1">
      <c r="A530" s="1"/>
      <c r="B530" s="1"/>
      <c r="C530" s="1"/>
      <c r="D530" s="1"/>
      <c r="E530" s="1"/>
      <c r="F530" s="1"/>
      <c r="G530" s="1"/>
      <c r="H530" s="1"/>
    </row>
    <row r="531" spans="1:8" ht="15.7" customHeight="1">
      <c r="A531" s="1"/>
      <c r="B531" s="1"/>
      <c r="C531" s="1"/>
      <c r="D531" s="1"/>
      <c r="E531" s="1"/>
      <c r="F531" s="1"/>
      <c r="G531" s="1"/>
      <c r="H531" s="1"/>
    </row>
    <row r="532" spans="1:8" ht="15.7" customHeight="1">
      <c r="A532" s="1"/>
      <c r="B532" s="1"/>
      <c r="C532" s="1"/>
      <c r="D532" s="1"/>
      <c r="E532" s="1"/>
      <c r="F532" s="1"/>
      <c r="G532" s="1"/>
      <c r="H532" s="1"/>
    </row>
    <row r="533" spans="1:8" ht="15.7" customHeight="1">
      <c r="A533" s="1"/>
      <c r="B533" s="1"/>
      <c r="C533" s="1"/>
      <c r="D533" s="1"/>
      <c r="E533" s="1"/>
      <c r="F533" s="1"/>
      <c r="G533" s="1"/>
      <c r="H533" s="1"/>
    </row>
    <row r="534" spans="1:8" ht="15.7" customHeight="1">
      <c r="A534" s="1"/>
      <c r="B534" s="1"/>
      <c r="C534" s="1"/>
      <c r="D534" s="1"/>
      <c r="E534" s="1"/>
      <c r="F534" s="1"/>
      <c r="G534" s="1"/>
      <c r="H534" s="1"/>
    </row>
    <row r="535" spans="1:8" ht="15.7" customHeight="1">
      <c r="A535" s="1"/>
      <c r="B535" s="1"/>
      <c r="C535" s="1"/>
      <c r="D535" s="1"/>
      <c r="E535" s="1"/>
      <c r="F535" s="1"/>
      <c r="G535" s="1"/>
      <c r="H535" s="1"/>
    </row>
    <row r="536" spans="1:8" ht="15.7" customHeight="1">
      <c r="A536" s="1"/>
      <c r="B536" s="1"/>
      <c r="C536" s="1"/>
      <c r="D536" s="1"/>
      <c r="E536" s="1"/>
      <c r="F536" s="1"/>
      <c r="G536" s="1"/>
      <c r="H536" s="1"/>
    </row>
    <row r="537" spans="1:8" ht="15.7" customHeight="1">
      <c r="A537" s="1"/>
      <c r="B537" s="1"/>
      <c r="C537" s="1"/>
      <c r="D537" s="1"/>
      <c r="E537" s="1"/>
      <c r="F537" s="1"/>
      <c r="G537" s="1"/>
      <c r="H537" s="1"/>
    </row>
    <row r="538" spans="1:8" ht="15.7" customHeight="1">
      <c r="A538" s="1"/>
      <c r="B538" s="1"/>
      <c r="C538" s="1"/>
      <c r="D538" s="1"/>
      <c r="E538" s="1"/>
      <c r="F538" s="1"/>
      <c r="G538" s="1"/>
      <c r="H538" s="1"/>
    </row>
    <row r="539" spans="1:8" ht="15.7" customHeight="1">
      <c r="A539" s="1"/>
      <c r="B539" s="1"/>
      <c r="C539" s="1"/>
      <c r="D539" s="1"/>
      <c r="E539" s="1"/>
      <c r="F539" s="1"/>
      <c r="G539" s="1"/>
      <c r="H539" s="1"/>
    </row>
    <row r="540" spans="1:8" ht="15.7" customHeight="1">
      <c r="A540" s="1"/>
      <c r="B540" s="1"/>
      <c r="C540" s="1"/>
      <c r="D540" s="1"/>
      <c r="E540" s="1"/>
      <c r="F540" s="1"/>
      <c r="G540" s="1"/>
      <c r="H540" s="1"/>
    </row>
    <row r="541" spans="1:8" ht="15.7" customHeight="1">
      <c r="A541" s="1"/>
      <c r="B541" s="1"/>
      <c r="C541" s="1"/>
      <c r="D541" s="1"/>
      <c r="E541" s="1"/>
      <c r="F541" s="1"/>
      <c r="G541" s="1"/>
      <c r="H541" s="1"/>
    </row>
    <row r="542" spans="1:8" ht="15.7" customHeight="1">
      <c r="A542" s="1"/>
      <c r="B542" s="1"/>
      <c r="C542" s="1"/>
      <c r="D542" s="1"/>
      <c r="E542" s="1"/>
      <c r="F542" s="1"/>
      <c r="G542" s="1"/>
      <c r="H542" s="1"/>
    </row>
    <row r="543" spans="1:8" ht="15.7" customHeight="1">
      <c r="A543" s="1"/>
      <c r="B543" s="1"/>
      <c r="C543" s="1"/>
      <c r="D543" s="1"/>
      <c r="E543" s="1"/>
      <c r="F543" s="1"/>
      <c r="G543" s="1"/>
      <c r="H543" s="1"/>
    </row>
    <row r="544" spans="1:8" ht="15.7" customHeight="1">
      <c r="A544" s="1"/>
      <c r="B544" s="1"/>
      <c r="C544" s="1"/>
      <c r="D544" s="1"/>
      <c r="E544" s="1"/>
      <c r="F544" s="1"/>
      <c r="G544" s="1"/>
      <c r="H544" s="1"/>
    </row>
    <row r="545" spans="1:8" ht="15.7" customHeight="1">
      <c r="A545" s="1"/>
      <c r="B545" s="1"/>
      <c r="C545" s="1"/>
      <c r="D545" s="1"/>
      <c r="E545" s="1"/>
      <c r="F545" s="1"/>
      <c r="G545" s="1"/>
      <c r="H545" s="1"/>
    </row>
    <row r="546" spans="1:8" ht="15.7" customHeight="1">
      <c r="A546" s="1"/>
      <c r="B546" s="1"/>
      <c r="C546" s="1"/>
      <c r="D546" s="1"/>
      <c r="E546" s="1"/>
      <c r="F546" s="1"/>
      <c r="G546" s="1"/>
      <c r="H546" s="1"/>
    </row>
    <row r="547" spans="1:8" ht="15.7" customHeight="1">
      <c r="A547" s="1"/>
      <c r="B547" s="1"/>
      <c r="C547" s="1"/>
      <c r="D547" s="1"/>
      <c r="E547" s="1"/>
      <c r="F547" s="1"/>
      <c r="G547" s="1"/>
      <c r="H547" s="1"/>
    </row>
    <row r="548" spans="1:8" ht="15.7" customHeight="1">
      <c r="A548" s="1"/>
      <c r="B548" s="1"/>
      <c r="C548" s="1"/>
      <c r="D548" s="1"/>
      <c r="E548" s="1"/>
      <c r="F548" s="1"/>
      <c r="G548" s="1"/>
      <c r="H548" s="1"/>
    </row>
    <row r="549" spans="1:8" ht="15.7" customHeight="1">
      <c r="A549" s="1"/>
      <c r="B549" s="1"/>
      <c r="C549" s="1"/>
      <c r="D549" s="1"/>
      <c r="E549" s="1"/>
      <c r="F549" s="1"/>
      <c r="G549" s="1"/>
      <c r="H549" s="1"/>
    </row>
    <row r="550" spans="1:8" ht="15.7" customHeight="1">
      <c r="A550" s="1"/>
      <c r="B550" s="1"/>
      <c r="C550" s="1"/>
      <c r="D550" s="1"/>
      <c r="E550" s="1"/>
      <c r="F550" s="1"/>
      <c r="G550" s="1"/>
      <c r="H550" s="1"/>
    </row>
    <row r="551" spans="1:8" ht="15.7" customHeight="1">
      <c r="A551" s="1"/>
      <c r="B551" s="1"/>
      <c r="C551" s="1"/>
      <c r="D551" s="1"/>
      <c r="E551" s="1"/>
      <c r="F551" s="1"/>
      <c r="G551" s="1"/>
      <c r="H551" s="1"/>
    </row>
    <row r="552" spans="1:8" ht="15.7" customHeight="1">
      <c r="A552" s="1"/>
      <c r="B552" s="1"/>
      <c r="C552" s="1"/>
      <c r="D552" s="1"/>
      <c r="E552" s="1"/>
      <c r="F552" s="1"/>
      <c r="G552" s="1"/>
      <c r="H552" s="1"/>
    </row>
    <row r="553" spans="1:8" ht="15.7" customHeight="1">
      <c r="A553" s="1"/>
      <c r="B553" s="1"/>
      <c r="C553" s="1"/>
      <c r="D553" s="1"/>
      <c r="E553" s="1"/>
      <c r="F553" s="1"/>
      <c r="G553" s="1"/>
      <c r="H553" s="1"/>
    </row>
    <row r="554" spans="1:8" ht="15.7" customHeight="1">
      <c r="A554" s="1"/>
      <c r="B554" s="1"/>
      <c r="C554" s="1"/>
      <c r="D554" s="1"/>
      <c r="E554" s="1"/>
      <c r="F554" s="1"/>
      <c r="G554" s="1"/>
      <c r="H554" s="1"/>
    </row>
    <row r="555" spans="1:8" ht="15.7" customHeight="1">
      <c r="A555" s="1"/>
      <c r="B555" s="1"/>
      <c r="C555" s="1"/>
      <c r="D555" s="1"/>
      <c r="E555" s="1"/>
      <c r="F555" s="1"/>
      <c r="G555" s="1"/>
      <c r="H555" s="1"/>
    </row>
    <row r="556" spans="1:8" ht="15.7" customHeight="1">
      <c r="A556" s="1"/>
      <c r="B556" s="1"/>
      <c r="C556" s="1"/>
      <c r="D556" s="1"/>
      <c r="E556" s="1"/>
      <c r="F556" s="1"/>
      <c r="G556" s="1"/>
      <c r="H556" s="1"/>
    </row>
    <row r="557" spans="1:8" ht="15.7" customHeight="1">
      <c r="A557" s="1"/>
      <c r="B557" s="1"/>
      <c r="C557" s="1"/>
      <c r="D557" s="1"/>
      <c r="E557" s="1"/>
      <c r="F557" s="1"/>
      <c r="G557" s="1"/>
      <c r="H557" s="1"/>
    </row>
    <row r="558" spans="1:8" ht="15.7" customHeight="1">
      <c r="A558" s="1"/>
      <c r="B558" s="1"/>
      <c r="C558" s="1"/>
      <c r="D558" s="1"/>
      <c r="E558" s="1"/>
      <c r="F558" s="1"/>
      <c r="G558" s="1"/>
      <c r="H558" s="1"/>
    </row>
    <row r="559" spans="1:8" ht="15.7" customHeight="1">
      <c r="A559" s="1"/>
      <c r="B559" s="1"/>
      <c r="C559" s="1"/>
      <c r="D559" s="1"/>
      <c r="E559" s="1"/>
      <c r="F559" s="1"/>
      <c r="G559" s="1"/>
      <c r="H559" s="1"/>
    </row>
    <row r="560" spans="1:8" ht="15.7" customHeight="1">
      <c r="A560" s="1"/>
      <c r="B560" s="1"/>
      <c r="C560" s="1"/>
      <c r="D560" s="1"/>
      <c r="E560" s="1"/>
      <c r="F560" s="1"/>
      <c r="G560" s="1"/>
      <c r="H560" s="1"/>
    </row>
    <row r="561" spans="1:8" ht="15.7" customHeight="1">
      <c r="A561" s="1"/>
      <c r="B561" s="1"/>
      <c r="C561" s="1"/>
      <c r="D561" s="1"/>
      <c r="E561" s="1"/>
      <c r="F561" s="1"/>
      <c r="G561" s="1"/>
      <c r="H561" s="1"/>
    </row>
    <row r="562" spans="1:8" ht="15.7" customHeight="1">
      <c r="A562" s="1"/>
      <c r="B562" s="1"/>
      <c r="C562" s="1"/>
      <c r="D562" s="1"/>
      <c r="E562" s="1"/>
      <c r="F562" s="1"/>
      <c r="G562" s="1"/>
      <c r="H562" s="1"/>
    </row>
    <row r="563" spans="1:8" ht="15.7" customHeight="1">
      <c r="A563" s="1"/>
      <c r="B563" s="1"/>
      <c r="C563" s="1"/>
      <c r="D563" s="1"/>
      <c r="E563" s="1"/>
      <c r="F563" s="1"/>
      <c r="G563" s="1"/>
      <c r="H563" s="1"/>
    </row>
    <row r="564" spans="1:8" ht="15.7" customHeight="1">
      <c r="A564" s="1"/>
      <c r="B564" s="1"/>
      <c r="C564" s="1"/>
      <c r="D564" s="1"/>
      <c r="E564" s="1"/>
      <c r="F564" s="1"/>
      <c r="G564" s="1"/>
      <c r="H564" s="1"/>
    </row>
    <row r="565" spans="1:8" ht="15.7" customHeight="1">
      <c r="A565" s="1"/>
      <c r="B565" s="1"/>
      <c r="C565" s="1"/>
      <c r="D565" s="1"/>
      <c r="E565" s="1"/>
      <c r="F565" s="1"/>
      <c r="G565" s="1"/>
      <c r="H565" s="1"/>
    </row>
    <row r="566" spans="1:8" ht="15.7" customHeight="1">
      <c r="A566" s="1"/>
      <c r="B566" s="1"/>
      <c r="C566" s="1"/>
      <c r="D566" s="1"/>
      <c r="E566" s="1"/>
      <c r="F566" s="1"/>
      <c r="G566" s="1"/>
      <c r="H566" s="1"/>
    </row>
    <row r="567" spans="1:8" ht="15.7" customHeight="1">
      <c r="A567" s="1"/>
      <c r="B567" s="1"/>
      <c r="C567" s="1"/>
      <c r="D567" s="1"/>
      <c r="E567" s="1"/>
      <c r="F567" s="1"/>
      <c r="G567" s="1"/>
      <c r="H567" s="1"/>
    </row>
    <row r="568" spans="1:8" ht="15.7" customHeight="1">
      <c r="A568" s="1"/>
      <c r="B568" s="1"/>
      <c r="C568" s="1"/>
      <c r="D568" s="1"/>
      <c r="E568" s="1"/>
      <c r="F568" s="1"/>
      <c r="G568" s="1"/>
      <c r="H568" s="1"/>
    </row>
    <row r="569" spans="1:8" ht="15.7" customHeight="1">
      <c r="A569" s="1"/>
      <c r="B569" s="1"/>
      <c r="C569" s="1"/>
      <c r="D569" s="1"/>
      <c r="E569" s="1"/>
      <c r="F569" s="1"/>
      <c r="G569" s="1"/>
      <c r="H569" s="1"/>
    </row>
    <row r="570" spans="1:8" ht="15.7" customHeight="1">
      <c r="A570" s="1"/>
      <c r="B570" s="1"/>
      <c r="C570" s="1"/>
      <c r="D570" s="1"/>
      <c r="E570" s="1"/>
      <c r="F570" s="1"/>
      <c r="G570" s="1"/>
      <c r="H570" s="1"/>
    </row>
    <row r="571" spans="1:8" ht="15.7" customHeight="1">
      <c r="A571" s="1"/>
      <c r="B571" s="1"/>
      <c r="C571" s="1"/>
      <c r="D571" s="1"/>
      <c r="E571" s="1"/>
      <c r="F571" s="1"/>
      <c r="G571" s="1"/>
      <c r="H571" s="1"/>
    </row>
    <row r="572" spans="1:8" ht="15.7" customHeight="1">
      <c r="A572" s="1"/>
      <c r="B572" s="1"/>
      <c r="C572" s="1"/>
      <c r="D572" s="1"/>
      <c r="E572" s="1"/>
      <c r="F572" s="1"/>
      <c r="G572" s="1"/>
      <c r="H572" s="1"/>
    </row>
    <row r="573" spans="1:8" ht="15.7" customHeight="1">
      <c r="A573" s="1"/>
      <c r="B573" s="1"/>
      <c r="C573" s="1"/>
      <c r="D573" s="1"/>
      <c r="E573" s="1"/>
      <c r="F573" s="1"/>
      <c r="G573" s="1"/>
      <c r="H573" s="1"/>
    </row>
    <row r="574" spans="1:8" ht="15.7" customHeight="1">
      <c r="A574" s="1"/>
      <c r="B574" s="1"/>
      <c r="C574" s="1"/>
      <c r="D574" s="1"/>
      <c r="E574" s="1"/>
      <c r="F574" s="1"/>
      <c r="G574" s="1"/>
      <c r="H574" s="1"/>
    </row>
    <row r="575" spans="1:8" ht="15.7" customHeight="1">
      <c r="A575" s="1"/>
      <c r="B575" s="1"/>
      <c r="C575" s="1"/>
      <c r="D575" s="1"/>
      <c r="E575" s="1"/>
      <c r="F575" s="1"/>
      <c r="G575" s="1"/>
      <c r="H575" s="1"/>
    </row>
    <row r="576" spans="1:8" ht="15.7" customHeight="1">
      <c r="A576" s="1"/>
      <c r="B576" s="1"/>
      <c r="C576" s="1"/>
      <c r="D576" s="1"/>
      <c r="E576" s="1"/>
      <c r="F576" s="1"/>
      <c r="G576" s="1"/>
      <c r="H576" s="1"/>
    </row>
    <row r="577" spans="1:8" ht="15.7" customHeight="1">
      <c r="A577" s="1"/>
      <c r="B577" s="1"/>
      <c r="C577" s="1"/>
      <c r="D577" s="1"/>
      <c r="E577" s="1"/>
      <c r="F577" s="1"/>
      <c r="G577" s="1"/>
      <c r="H577" s="1"/>
    </row>
    <row r="578" spans="1:8" ht="15.7" customHeight="1">
      <c r="A578" s="1"/>
      <c r="B578" s="1"/>
      <c r="C578" s="1"/>
      <c r="D578" s="1"/>
      <c r="E578" s="1"/>
      <c r="F578" s="1"/>
      <c r="G578" s="1"/>
      <c r="H578" s="1"/>
    </row>
    <row r="579" spans="1:8" ht="15.7" customHeight="1">
      <c r="A579" s="1"/>
      <c r="B579" s="1"/>
      <c r="C579" s="1"/>
      <c r="D579" s="1"/>
      <c r="E579" s="1"/>
      <c r="F579" s="1"/>
      <c r="G579" s="1"/>
      <c r="H579" s="1"/>
    </row>
    <row r="580" spans="1:8" ht="15.7" customHeight="1">
      <c r="A580" s="1"/>
      <c r="B580" s="1"/>
      <c r="C580" s="1"/>
      <c r="D580" s="1"/>
      <c r="E580" s="1"/>
      <c r="F580" s="1"/>
      <c r="G580" s="1"/>
      <c r="H580" s="1"/>
    </row>
    <row r="581" spans="1:8" ht="15.7" customHeight="1">
      <c r="A581" s="1"/>
      <c r="B581" s="1"/>
      <c r="C581" s="1"/>
      <c r="D581" s="1"/>
      <c r="E581" s="1"/>
      <c r="F581" s="1"/>
      <c r="G581" s="1"/>
      <c r="H581" s="1"/>
    </row>
    <row r="582" spans="1:8" ht="15.7" customHeight="1">
      <c r="A582" s="1"/>
      <c r="B582" s="1"/>
      <c r="C582" s="1"/>
      <c r="D582" s="1"/>
      <c r="E582" s="1"/>
      <c r="F582" s="1"/>
      <c r="G582" s="1"/>
      <c r="H582" s="1"/>
    </row>
    <row r="583" spans="1:8" ht="15.7" customHeight="1">
      <c r="A583" s="1"/>
      <c r="B583" s="1"/>
      <c r="C583" s="1"/>
      <c r="D583" s="1"/>
      <c r="E583" s="1"/>
      <c r="F583" s="1"/>
      <c r="G583" s="1"/>
      <c r="H583" s="1"/>
    </row>
    <row r="584" spans="1:8" ht="15.7" customHeight="1">
      <c r="A584" s="1"/>
      <c r="B584" s="1"/>
      <c r="C584" s="1"/>
      <c r="D584" s="1"/>
      <c r="E584" s="1"/>
      <c r="F584" s="1"/>
      <c r="G584" s="1"/>
      <c r="H584" s="1"/>
    </row>
    <row r="585" spans="1:8" ht="15.7" customHeight="1">
      <c r="A585" s="1"/>
      <c r="B585" s="1"/>
      <c r="C585" s="1"/>
      <c r="D585" s="1"/>
      <c r="E585" s="1"/>
      <c r="F585" s="1"/>
      <c r="G585" s="1"/>
      <c r="H585" s="1"/>
    </row>
    <row r="586" spans="1:8" ht="15.7" customHeight="1">
      <c r="A586" s="1"/>
      <c r="B586" s="1"/>
      <c r="C586" s="1"/>
      <c r="D586" s="1"/>
      <c r="E586" s="1"/>
      <c r="F586" s="1"/>
      <c r="G586" s="1"/>
      <c r="H586" s="1"/>
    </row>
    <row r="587" spans="1:8" ht="15.7" customHeight="1">
      <c r="A587" s="1"/>
      <c r="B587" s="1"/>
      <c r="C587" s="1"/>
      <c r="D587" s="1"/>
      <c r="E587" s="1"/>
      <c r="F587" s="1"/>
      <c r="G587" s="1"/>
      <c r="H587" s="1"/>
    </row>
    <row r="588" spans="1:8" ht="15.7" customHeight="1">
      <c r="A588" s="1"/>
      <c r="B588" s="1"/>
      <c r="C588" s="1"/>
      <c r="D588" s="1"/>
      <c r="E588" s="1"/>
      <c r="F588" s="1"/>
      <c r="G588" s="1"/>
      <c r="H588" s="1"/>
    </row>
    <row r="589" spans="1:8" ht="15.7" customHeight="1">
      <c r="A589" s="1"/>
      <c r="B589" s="1"/>
      <c r="C589" s="1"/>
      <c r="D589" s="1"/>
      <c r="E589" s="1"/>
      <c r="F589" s="1"/>
      <c r="G589" s="1"/>
      <c r="H589" s="1"/>
    </row>
    <row r="590" spans="1:8" ht="15.7" customHeight="1">
      <c r="A590" s="1"/>
      <c r="B590" s="1"/>
      <c r="C590" s="1"/>
      <c r="D590" s="1"/>
      <c r="E590" s="1"/>
      <c r="F590" s="1"/>
      <c r="G590" s="1"/>
      <c r="H590" s="1"/>
    </row>
    <row r="591" spans="1:8" ht="15.7" customHeight="1">
      <c r="A591" s="1"/>
      <c r="B591" s="1"/>
      <c r="C591" s="1"/>
      <c r="D591" s="1"/>
      <c r="E591" s="1"/>
      <c r="F591" s="1"/>
      <c r="G591" s="1"/>
      <c r="H591" s="1"/>
    </row>
    <row r="592" spans="1:8" ht="15.7" customHeight="1">
      <c r="A592" s="1"/>
      <c r="B592" s="1"/>
      <c r="C592" s="1"/>
      <c r="D592" s="1"/>
      <c r="E592" s="1"/>
      <c r="F592" s="1"/>
      <c r="G592" s="1"/>
      <c r="H592" s="1"/>
    </row>
    <row r="593" spans="1:8" ht="15.7" customHeight="1">
      <c r="A593" s="1"/>
      <c r="B593" s="1"/>
      <c r="C593" s="1"/>
      <c r="D593" s="1"/>
      <c r="E593" s="1"/>
      <c r="F593" s="1"/>
      <c r="G593" s="1"/>
      <c r="H593" s="1"/>
    </row>
    <row r="594" spans="1:8" ht="15.7" customHeight="1">
      <c r="A594" s="1"/>
      <c r="B594" s="1"/>
      <c r="C594" s="1"/>
      <c r="D594" s="1"/>
      <c r="E594" s="1"/>
      <c r="F594" s="1"/>
      <c r="G594" s="1"/>
      <c r="H594" s="1"/>
    </row>
    <row r="595" spans="1:8" ht="15.7" customHeight="1">
      <c r="A595" s="1"/>
      <c r="B595" s="1"/>
      <c r="C595" s="1"/>
      <c r="D595" s="1"/>
      <c r="E595" s="1"/>
      <c r="F595" s="1"/>
      <c r="G595" s="1"/>
      <c r="H595" s="1"/>
    </row>
    <row r="596" spans="1:8" ht="15.7" customHeight="1">
      <c r="A596" s="1"/>
      <c r="B596" s="1"/>
      <c r="C596" s="1"/>
      <c r="D596" s="1"/>
      <c r="E596" s="1"/>
      <c r="F596" s="1"/>
      <c r="G596" s="1"/>
      <c r="H596" s="1"/>
    </row>
    <row r="597" spans="1:8" ht="15.7" customHeight="1">
      <c r="A597" s="1"/>
      <c r="B597" s="1"/>
      <c r="C597" s="1"/>
      <c r="D597" s="1"/>
      <c r="E597" s="1"/>
      <c r="F597" s="1"/>
      <c r="G597" s="1"/>
      <c r="H597" s="1"/>
    </row>
    <row r="598" spans="1:8" ht="15.7" customHeight="1">
      <c r="A598" s="1"/>
      <c r="B598" s="1"/>
      <c r="C598" s="1"/>
      <c r="D598" s="1"/>
      <c r="E598" s="1"/>
      <c r="F598" s="1"/>
      <c r="G598" s="1"/>
      <c r="H598" s="1"/>
    </row>
    <row r="599" spans="1:8" ht="15.7" customHeight="1">
      <c r="A599" s="1"/>
      <c r="B599" s="1"/>
      <c r="C599" s="1"/>
      <c r="D599" s="1"/>
      <c r="E599" s="1"/>
      <c r="F599" s="1"/>
      <c r="G599" s="1"/>
      <c r="H599" s="1"/>
    </row>
    <row r="600" spans="1:8" ht="15.7" customHeight="1">
      <c r="A600" s="1"/>
      <c r="B600" s="1"/>
      <c r="C600" s="1"/>
      <c r="D600" s="1"/>
      <c r="E600" s="1"/>
      <c r="F600" s="1"/>
      <c r="G600" s="1"/>
      <c r="H600" s="1"/>
    </row>
    <row r="601" spans="1:8" ht="15.7" customHeight="1">
      <c r="A601" s="1"/>
      <c r="B601" s="1"/>
      <c r="C601" s="1"/>
      <c r="D601" s="1"/>
      <c r="E601" s="1"/>
      <c r="F601" s="1"/>
      <c r="G601" s="1"/>
      <c r="H601" s="1"/>
    </row>
    <row r="602" spans="1:8" ht="15.7" customHeight="1">
      <c r="A602" s="1"/>
      <c r="B602" s="1"/>
      <c r="C602" s="1"/>
      <c r="D602" s="1"/>
      <c r="E602" s="1"/>
      <c r="F602" s="1"/>
      <c r="G602" s="1"/>
      <c r="H602" s="1"/>
    </row>
    <row r="603" spans="1:8" ht="15.7" customHeight="1">
      <c r="A603" s="1"/>
      <c r="B603" s="1"/>
      <c r="C603" s="1"/>
      <c r="D603" s="1"/>
      <c r="E603" s="1"/>
      <c r="F603" s="1"/>
      <c r="G603" s="1"/>
      <c r="H603" s="1"/>
    </row>
    <row r="604" spans="1:8" ht="15.7" customHeight="1">
      <c r="A604" s="1"/>
      <c r="B604" s="1"/>
      <c r="C604" s="1"/>
      <c r="D604" s="1"/>
      <c r="E604" s="1"/>
      <c r="F604" s="1"/>
      <c r="G604" s="1"/>
      <c r="H604" s="1"/>
    </row>
    <row r="605" spans="1:8" ht="15.7" customHeight="1">
      <c r="A605" s="1"/>
      <c r="B605" s="1"/>
      <c r="C605" s="1"/>
      <c r="D605" s="1"/>
      <c r="E605" s="1"/>
      <c r="F605" s="1"/>
      <c r="G605" s="1"/>
      <c r="H605" s="1"/>
    </row>
    <row r="606" spans="1:8" ht="15.7" customHeight="1">
      <c r="A606" s="1"/>
      <c r="B606" s="1"/>
      <c r="C606" s="1"/>
      <c r="D606" s="1"/>
      <c r="E606" s="1"/>
      <c r="F606" s="1"/>
      <c r="G606" s="1"/>
      <c r="H606" s="1"/>
    </row>
    <row r="607" spans="1:8" ht="15.7" customHeight="1">
      <c r="A607" s="1"/>
      <c r="B607" s="1"/>
      <c r="C607" s="1"/>
      <c r="D607" s="1"/>
      <c r="E607" s="1"/>
      <c r="F607" s="1"/>
      <c r="G607" s="1"/>
      <c r="H607" s="1"/>
    </row>
    <row r="608" spans="1:8" ht="15.7" customHeight="1">
      <c r="A608" s="1"/>
      <c r="B608" s="1"/>
      <c r="C608" s="1"/>
      <c r="D608" s="1"/>
      <c r="E608" s="1"/>
      <c r="F608" s="1"/>
      <c r="G608" s="1"/>
      <c r="H608" s="1"/>
    </row>
    <row r="609" spans="1:8" ht="15.7" customHeight="1">
      <c r="A609" s="1"/>
      <c r="B609" s="1"/>
      <c r="C609" s="1"/>
      <c r="D609" s="1"/>
      <c r="E609" s="1"/>
      <c r="F609" s="1"/>
      <c r="G609" s="1"/>
      <c r="H609" s="1"/>
    </row>
    <row r="610" spans="1:8" ht="15.7" customHeight="1">
      <c r="A610" s="1"/>
      <c r="B610" s="1"/>
      <c r="C610" s="1"/>
      <c r="D610" s="1"/>
      <c r="E610" s="1"/>
      <c r="F610" s="1"/>
      <c r="G610" s="1"/>
      <c r="H610" s="1"/>
    </row>
    <row r="611" spans="1:8" ht="15.7" customHeight="1">
      <c r="A611" s="1"/>
      <c r="B611" s="1"/>
      <c r="C611" s="1"/>
      <c r="D611" s="1"/>
      <c r="E611" s="1"/>
      <c r="F611" s="1"/>
      <c r="G611" s="1"/>
      <c r="H611" s="1"/>
    </row>
    <row r="612" spans="1:8" ht="15.7" customHeight="1">
      <c r="A612" s="1"/>
      <c r="B612" s="1"/>
      <c r="C612" s="1"/>
      <c r="D612" s="1"/>
      <c r="E612" s="1"/>
      <c r="F612" s="1"/>
      <c r="G612" s="1"/>
      <c r="H612" s="1"/>
    </row>
    <row r="613" spans="1:8" ht="15.7" customHeight="1">
      <c r="A613" s="1"/>
      <c r="B613" s="1"/>
      <c r="C613" s="1"/>
      <c r="D613" s="1"/>
      <c r="E613" s="1"/>
      <c r="F613" s="1"/>
      <c r="G613" s="1"/>
      <c r="H613" s="1"/>
    </row>
    <row r="614" spans="1:8" ht="15.7" customHeight="1">
      <c r="A614" s="1"/>
      <c r="B614" s="1"/>
      <c r="C614" s="1"/>
      <c r="D614" s="1"/>
      <c r="E614" s="1"/>
      <c r="F614" s="1"/>
      <c r="G614" s="1"/>
      <c r="H614" s="1"/>
    </row>
    <row r="615" spans="1:8" ht="15.7" customHeight="1">
      <c r="A615" s="1"/>
      <c r="B615" s="1"/>
      <c r="C615" s="1"/>
      <c r="D615" s="1"/>
      <c r="E615" s="1"/>
      <c r="F615" s="1"/>
      <c r="G615" s="1"/>
      <c r="H615" s="1"/>
    </row>
    <row r="616" spans="1:8" ht="15.7" customHeight="1">
      <c r="A616" s="1"/>
      <c r="B616" s="1"/>
      <c r="C616" s="1"/>
      <c r="D616" s="1"/>
      <c r="E616" s="1"/>
      <c r="F616" s="1"/>
      <c r="G616" s="1"/>
      <c r="H616" s="1"/>
    </row>
    <row r="617" spans="1:8" ht="15.7" customHeight="1">
      <c r="A617" s="1"/>
      <c r="B617" s="1"/>
      <c r="C617" s="1"/>
      <c r="D617" s="1"/>
      <c r="E617" s="1"/>
      <c r="F617" s="1"/>
      <c r="G617" s="1"/>
      <c r="H617" s="1"/>
    </row>
    <row r="618" spans="1:8" ht="15.7" customHeight="1">
      <c r="A618" s="1"/>
      <c r="B618" s="1"/>
      <c r="C618" s="1"/>
      <c r="D618" s="1"/>
      <c r="E618" s="1"/>
      <c r="F618" s="1"/>
      <c r="G618" s="1"/>
      <c r="H618" s="1"/>
    </row>
    <row r="619" spans="1:8" ht="15.7" customHeight="1">
      <c r="A619" s="1"/>
      <c r="B619" s="1"/>
      <c r="C619" s="1"/>
      <c r="D619" s="1"/>
      <c r="E619" s="1"/>
      <c r="F619" s="1"/>
      <c r="G619" s="1"/>
      <c r="H619" s="1"/>
    </row>
    <row r="620" spans="1:8" ht="15.7" customHeight="1">
      <c r="A620" s="1"/>
      <c r="B620" s="1"/>
      <c r="C620" s="1"/>
      <c r="D620" s="1"/>
      <c r="E620" s="1"/>
      <c r="F620" s="1"/>
      <c r="G620" s="1"/>
      <c r="H620" s="1"/>
    </row>
    <row r="621" spans="1:8" ht="15.7" customHeight="1">
      <c r="A621" s="1"/>
      <c r="B621" s="1"/>
      <c r="C621" s="1"/>
      <c r="D621" s="1"/>
      <c r="E621" s="1"/>
      <c r="F621" s="1"/>
      <c r="G621" s="1"/>
      <c r="H621" s="1"/>
    </row>
    <row r="622" spans="1:8" ht="15.7" customHeight="1">
      <c r="A622" s="1"/>
      <c r="B622" s="1"/>
      <c r="C622" s="1"/>
      <c r="D622" s="1"/>
      <c r="E622" s="1"/>
      <c r="F622" s="1"/>
      <c r="G622" s="1"/>
      <c r="H622" s="1"/>
    </row>
    <row r="623" spans="1:8" ht="15.7" customHeight="1">
      <c r="A623" s="1"/>
      <c r="B623" s="1"/>
      <c r="C623" s="1"/>
      <c r="D623" s="1"/>
      <c r="E623" s="1"/>
      <c r="F623" s="1"/>
      <c r="G623" s="1"/>
      <c r="H623" s="1"/>
    </row>
    <row r="624" spans="1:8" ht="15.7" customHeight="1">
      <c r="A624" s="1"/>
      <c r="B624" s="1"/>
      <c r="C624" s="1"/>
      <c r="D624" s="1"/>
      <c r="E624" s="1"/>
      <c r="F624" s="1"/>
      <c r="G624" s="1"/>
      <c r="H624" s="1"/>
    </row>
    <row r="625" spans="1:8" ht="15.7" customHeight="1">
      <c r="A625" s="1"/>
      <c r="B625" s="1"/>
      <c r="C625" s="1"/>
      <c r="D625" s="1"/>
      <c r="E625" s="1"/>
      <c r="F625" s="1"/>
      <c r="G625" s="1"/>
      <c r="H625" s="1"/>
    </row>
    <row r="626" spans="1:8" ht="15.7" customHeight="1">
      <c r="A626" s="1"/>
      <c r="B626" s="1"/>
      <c r="C626" s="1"/>
      <c r="D626" s="1"/>
      <c r="E626" s="1"/>
      <c r="F626" s="1"/>
      <c r="G626" s="1"/>
      <c r="H626" s="1"/>
    </row>
    <row r="627" spans="1:8" ht="15.7" customHeight="1">
      <c r="A627" s="1"/>
      <c r="B627" s="1"/>
      <c r="C627" s="1"/>
      <c r="D627" s="1"/>
      <c r="E627" s="1"/>
      <c r="F627" s="1"/>
      <c r="G627" s="1"/>
      <c r="H627" s="1"/>
    </row>
    <row r="628" spans="1:8" ht="15.7" customHeight="1">
      <c r="A628" s="1"/>
      <c r="B628" s="1"/>
      <c r="C628" s="1"/>
      <c r="D628" s="1"/>
      <c r="E628" s="1"/>
      <c r="F628" s="1"/>
      <c r="G628" s="1"/>
      <c r="H628" s="1"/>
    </row>
    <row r="629" spans="1:8" ht="15.7" customHeight="1">
      <c r="A629" s="1"/>
      <c r="B629" s="1"/>
      <c r="C629" s="1"/>
      <c r="D629" s="1"/>
      <c r="E629" s="1"/>
      <c r="F629" s="1"/>
      <c r="G629" s="1"/>
      <c r="H629" s="1"/>
    </row>
    <row r="630" spans="1:8" ht="15.7" customHeight="1">
      <c r="A630" s="1"/>
      <c r="B630" s="1"/>
      <c r="C630" s="1"/>
      <c r="D630" s="1"/>
      <c r="E630" s="1"/>
      <c r="F630" s="1"/>
      <c r="G630" s="1"/>
      <c r="H630" s="1"/>
    </row>
    <row r="631" spans="1:8" ht="15.7" customHeight="1">
      <c r="A631" s="1"/>
      <c r="B631" s="1"/>
      <c r="C631" s="1"/>
      <c r="D631" s="1"/>
      <c r="E631" s="1"/>
      <c r="F631" s="1"/>
      <c r="G631" s="1"/>
      <c r="H631" s="1"/>
    </row>
    <row r="632" spans="1:8" ht="15.7" customHeight="1">
      <c r="A632" s="1"/>
      <c r="B632" s="1"/>
      <c r="C632" s="1"/>
      <c r="D632" s="1"/>
      <c r="E632" s="1"/>
      <c r="F632" s="1"/>
      <c r="G632" s="1"/>
      <c r="H632" s="1"/>
    </row>
    <row r="633" spans="1:8" ht="15.7" customHeight="1">
      <c r="A633" s="1"/>
      <c r="B633" s="1"/>
      <c r="C633" s="1"/>
      <c r="D633" s="1"/>
      <c r="E633" s="1"/>
      <c r="F633" s="1"/>
      <c r="G633" s="1"/>
      <c r="H633" s="1"/>
    </row>
    <row r="634" spans="1:8" ht="15.7" customHeight="1">
      <c r="A634" s="1"/>
      <c r="B634" s="1"/>
      <c r="C634" s="1"/>
      <c r="D634" s="1"/>
      <c r="E634" s="1"/>
      <c r="F634" s="1"/>
      <c r="G634" s="1"/>
      <c r="H634" s="1"/>
    </row>
    <row r="635" spans="1:8" ht="15.7" customHeight="1">
      <c r="A635" s="1"/>
      <c r="B635" s="1"/>
      <c r="C635" s="1"/>
      <c r="D635" s="1"/>
      <c r="E635" s="1"/>
      <c r="F635" s="1"/>
      <c r="G635" s="1"/>
      <c r="H635" s="1"/>
    </row>
    <row r="636" spans="1:8" ht="15.7" customHeight="1">
      <c r="A636" s="1"/>
      <c r="B636" s="1"/>
      <c r="C636" s="1"/>
      <c r="D636" s="1"/>
      <c r="E636" s="1"/>
      <c r="F636" s="1"/>
      <c r="G636" s="1"/>
      <c r="H636" s="1"/>
    </row>
    <row r="637" spans="1:8" ht="15.7" customHeight="1">
      <c r="A637" s="1"/>
      <c r="B637" s="1"/>
      <c r="C637" s="1"/>
      <c r="D637" s="1"/>
      <c r="E637" s="1"/>
      <c r="F637" s="1"/>
      <c r="G637" s="1"/>
      <c r="H637" s="1"/>
    </row>
    <row r="638" spans="1:8" ht="15.7" customHeight="1">
      <c r="A638" s="1"/>
      <c r="B638" s="1"/>
      <c r="C638" s="1"/>
      <c r="D638" s="1"/>
      <c r="E638" s="1"/>
      <c r="F638" s="1"/>
      <c r="G638" s="1"/>
      <c r="H638" s="1"/>
    </row>
    <row r="639" spans="1:8" ht="15.7" customHeight="1">
      <c r="A639" s="1"/>
      <c r="B639" s="1"/>
      <c r="C639" s="1"/>
      <c r="D639" s="1"/>
      <c r="E639" s="1"/>
      <c r="F639" s="1"/>
      <c r="G639" s="1"/>
      <c r="H639" s="1"/>
    </row>
    <row r="640" spans="1:8" ht="15.7" customHeight="1">
      <c r="A640" s="1"/>
      <c r="B640" s="1"/>
      <c r="C640" s="1"/>
      <c r="D640" s="1"/>
      <c r="E640" s="1"/>
      <c r="F640" s="1"/>
      <c r="G640" s="1"/>
      <c r="H640" s="1"/>
    </row>
    <row r="641" spans="1:8" ht="15.7" customHeight="1">
      <c r="A641" s="1"/>
      <c r="B641" s="1"/>
      <c r="C641" s="1"/>
      <c r="D641" s="1"/>
      <c r="E641" s="1"/>
      <c r="F641" s="1"/>
      <c r="G641" s="1"/>
      <c r="H641" s="1"/>
    </row>
    <row r="642" spans="1:8" ht="15.7" customHeight="1">
      <c r="A642" s="1"/>
      <c r="B642" s="1"/>
      <c r="C642" s="1"/>
      <c r="D642" s="1"/>
      <c r="E642" s="1"/>
      <c r="F642" s="1"/>
      <c r="G642" s="1"/>
      <c r="H642" s="1"/>
    </row>
    <row r="643" spans="1:8" ht="15.7" customHeight="1">
      <c r="A643" s="1"/>
      <c r="B643" s="1"/>
      <c r="C643" s="1"/>
      <c r="D643" s="1"/>
      <c r="E643" s="1"/>
      <c r="F643" s="1"/>
      <c r="G643" s="1"/>
      <c r="H643" s="1"/>
    </row>
    <row r="644" spans="1:8" ht="15.7" customHeight="1">
      <c r="A644" s="1"/>
      <c r="B644" s="1"/>
      <c r="C644" s="1"/>
      <c r="D644" s="1"/>
      <c r="E644" s="1"/>
      <c r="F644" s="1"/>
      <c r="G644" s="1"/>
      <c r="H644" s="1"/>
    </row>
    <row r="645" spans="1:8" ht="15.7" customHeight="1">
      <c r="A645" s="1"/>
      <c r="B645" s="1"/>
      <c r="C645" s="1"/>
      <c r="D645" s="1"/>
      <c r="E645" s="1"/>
      <c r="F645" s="1"/>
      <c r="G645" s="1"/>
      <c r="H645" s="1"/>
    </row>
    <row r="646" spans="1:8" ht="15.7" customHeight="1">
      <c r="A646" s="1"/>
      <c r="B646" s="1"/>
      <c r="C646" s="1"/>
      <c r="D646" s="1"/>
      <c r="E646" s="1"/>
      <c r="F646" s="1"/>
      <c r="G646" s="1"/>
      <c r="H646" s="1"/>
    </row>
    <row r="647" spans="1:8" ht="15.7" customHeight="1">
      <c r="A647" s="1"/>
      <c r="B647" s="1"/>
      <c r="C647" s="1"/>
      <c r="D647" s="1"/>
      <c r="E647" s="1"/>
      <c r="F647" s="1"/>
      <c r="G647" s="1"/>
      <c r="H647" s="1"/>
    </row>
    <row r="648" spans="1:8" ht="15.7" customHeight="1">
      <c r="A648" s="1"/>
      <c r="B648" s="1"/>
      <c r="C648" s="1"/>
      <c r="D648" s="1"/>
      <c r="E648" s="1"/>
      <c r="F648" s="1"/>
      <c r="G648" s="1"/>
      <c r="H648" s="1"/>
    </row>
    <row r="649" spans="1:8" ht="15.7" customHeight="1">
      <c r="A649" s="1"/>
      <c r="B649" s="1"/>
      <c r="C649" s="1"/>
      <c r="D649" s="1"/>
      <c r="E649" s="1"/>
      <c r="F649" s="1"/>
      <c r="G649" s="1"/>
      <c r="H649" s="1"/>
    </row>
    <row r="650" spans="1:8" ht="15.7" customHeight="1">
      <c r="A650" s="1"/>
      <c r="B650" s="1"/>
      <c r="C650" s="1"/>
      <c r="D650" s="1"/>
      <c r="E650" s="1"/>
      <c r="F650" s="1"/>
      <c r="G650" s="1"/>
      <c r="H650" s="1"/>
    </row>
    <row r="651" spans="1:8" ht="15.7" customHeight="1">
      <c r="A651" s="1"/>
      <c r="B651" s="1"/>
      <c r="C651" s="1"/>
      <c r="D651" s="1"/>
      <c r="E651" s="1"/>
      <c r="F651" s="1"/>
      <c r="G651" s="1"/>
      <c r="H651" s="1"/>
    </row>
    <row r="652" spans="1:8" ht="15.7" customHeight="1">
      <c r="A652" s="1"/>
      <c r="B652" s="1"/>
      <c r="C652" s="1"/>
      <c r="D652" s="1"/>
      <c r="E652" s="1"/>
      <c r="F652" s="1"/>
      <c r="G652" s="1"/>
      <c r="H652" s="1"/>
    </row>
    <row r="653" spans="1:8" ht="15.7" customHeight="1">
      <c r="A653" s="1"/>
      <c r="B653" s="1"/>
      <c r="C653" s="1"/>
      <c r="D653" s="1"/>
      <c r="E653" s="1"/>
      <c r="F653" s="1"/>
      <c r="G653" s="1"/>
      <c r="H653" s="1"/>
    </row>
    <row r="654" spans="1:8" ht="15.7" customHeight="1">
      <c r="A654" s="1"/>
      <c r="B654" s="1"/>
      <c r="C654" s="1"/>
      <c r="D654" s="1"/>
      <c r="E654" s="1"/>
      <c r="F654" s="1"/>
      <c r="G654" s="1"/>
      <c r="H654" s="1"/>
    </row>
    <row r="655" spans="1:8" ht="15.7" customHeight="1">
      <c r="A655" s="1"/>
      <c r="B655" s="1"/>
      <c r="C655" s="1"/>
      <c r="D655" s="1"/>
      <c r="E655" s="1"/>
      <c r="F655" s="1"/>
      <c r="G655" s="1"/>
      <c r="H655" s="1"/>
    </row>
    <row r="656" spans="1:8" ht="15.7" customHeight="1">
      <c r="A656" s="1"/>
      <c r="B656" s="1"/>
      <c r="C656" s="1"/>
      <c r="D656" s="1"/>
      <c r="E656" s="1"/>
      <c r="F656" s="1"/>
      <c r="G656" s="1"/>
      <c r="H656" s="1"/>
    </row>
    <row r="657" spans="1:8" ht="15.7" customHeight="1">
      <c r="A657" s="1"/>
      <c r="B657" s="1"/>
      <c r="C657" s="1"/>
      <c r="D657" s="1"/>
      <c r="E657" s="1"/>
      <c r="F657" s="1"/>
      <c r="G657" s="1"/>
      <c r="H657" s="1"/>
    </row>
    <row r="658" spans="1:8" ht="15.7" customHeight="1">
      <c r="A658" s="1"/>
      <c r="B658" s="1"/>
      <c r="C658" s="1"/>
      <c r="D658" s="1"/>
      <c r="E658" s="1"/>
      <c r="F658" s="1"/>
      <c r="G658" s="1"/>
      <c r="H658" s="1"/>
    </row>
    <row r="659" spans="1:8" ht="15.7" customHeight="1">
      <c r="A659" s="1"/>
      <c r="B659" s="1"/>
      <c r="C659" s="1"/>
      <c r="D659" s="1"/>
      <c r="E659" s="1"/>
      <c r="F659" s="1"/>
      <c r="G659" s="1"/>
      <c r="H659" s="1"/>
    </row>
    <row r="660" spans="1:8" ht="15.7" customHeight="1">
      <c r="A660" s="1"/>
      <c r="B660" s="1"/>
      <c r="C660" s="1"/>
      <c r="D660" s="1"/>
      <c r="E660" s="1"/>
      <c r="F660" s="1"/>
      <c r="G660" s="1"/>
      <c r="H660" s="1"/>
    </row>
    <row r="661" spans="1:8" ht="15.7" customHeight="1">
      <c r="A661" s="1"/>
      <c r="B661" s="1"/>
      <c r="C661" s="1"/>
      <c r="D661" s="1"/>
      <c r="E661" s="1"/>
      <c r="F661" s="1"/>
      <c r="G661" s="1"/>
      <c r="H661" s="1"/>
    </row>
    <row r="662" spans="1:8" ht="15.7" customHeight="1">
      <c r="A662" s="1"/>
      <c r="B662" s="1"/>
      <c r="C662" s="1"/>
      <c r="D662" s="1"/>
      <c r="E662" s="1"/>
      <c r="F662" s="1"/>
      <c r="G662" s="1"/>
      <c r="H662" s="1"/>
    </row>
    <row r="663" spans="1:8" ht="15.7" customHeight="1">
      <c r="A663" s="1"/>
      <c r="B663" s="1"/>
      <c r="C663" s="1"/>
      <c r="D663" s="1"/>
      <c r="E663" s="1"/>
      <c r="F663" s="1"/>
      <c r="G663" s="1"/>
      <c r="H663" s="1"/>
    </row>
    <row r="664" spans="1:8" ht="15.7" customHeight="1">
      <c r="A664" s="1"/>
      <c r="B664" s="1"/>
      <c r="C664" s="1"/>
      <c r="D664" s="1"/>
      <c r="E664" s="1"/>
      <c r="F664" s="1"/>
      <c r="G664" s="1"/>
      <c r="H664" s="1"/>
    </row>
    <row r="665" spans="1:8" ht="15.7" customHeight="1">
      <c r="A665" s="1"/>
      <c r="B665" s="1"/>
      <c r="C665" s="1"/>
      <c r="D665" s="1"/>
      <c r="E665" s="1"/>
      <c r="F665" s="1"/>
      <c r="G665" s="1"/>
      <c r="H665" s="1"/>
    </row>
    <row r="666" spans="1:8" ht="15.7" customHeight="1">
      <c r="A666" s="1"/>
      <c r="B666" s="1"/>
      <c r="C666" s="1"/>
      <c r="D666" s="1"/>
      <c r="E666" s="1"/>
      <c r="F666" s="1"/>
      <c r="G666" s="1"/>
      <c r="H666" s="1"/>
    </row>
    <row r="667" spans="1:8" ht="15.7" customHeight="1">
      <c r="A667" s="1"/>
      <c r="B667" s="1"/>
      <c r="C667" s="1"/>
      <c r="D667" s="1"/>
      <c r="E667" s="1"/>
      <c r="F667" s="1"/>
      <c r="G667" s="1"/>
      <c r="H667" s="1"/>
    </row>
    <row r="668" spans="1:8" ht="15.7" customHeight="1">
      <c r="A668" s="1"/>
      <c r="B668" s="1"/>
      <c r="C668" s="1"/>
      <c r="D668" s="1"/>
      <c r="E668" s="1"/>
      <c r="F668" s="1"/>
      <c r="G668" s="1"/>
      <c r="H668" s="1"/>
    </row>
    <row r="669" spans="1:8" ht="15.7" customHeight="1">
      <c r="A669" s="1"/>
      <c r="B669" s="1"/>
      <c r="C669" s="1"/>
      <c r="D669" s="1"/>
      <c r="E669" s="1"/>
      <c r="F669" s="1"/>
      <c r="G669" s="1"/>
      <c r="H669" s="1"/>
    </row>
    <row r="670" spans="1:8" ht="15.7" customHeight="1">
      <c r="A670" s="1"/>
      <c r="B670" s="1"/>
      <c r="C670" s="1"/>
      <c r="D670" s="1"/>
      <c r="E670" s="1"/>
      <c r="F670" s="1"/>
      <c r="G670" s="1"/>
      <c r="H670" s="1"/>
    </row>
    <row r="671" spans="1:8" ht="15.7" customHeight="1">
      <c r="A671" s="1"/>
      <c r="B671" s="1"/>
      <c r="C671" s="1"/>
      <c r="D671" s="1"/>
      <c r="E671" s="1"/>
      <c r="F671" s="1"/>
      <c r="G671" s="1"/>
      <c r="H671" s="1"/>
    </row>
    <row r="672" spans="1:8" ht="15.7" customHeight="1">
      <c r="A672" s="1"/>
      <c r="B672" s="1"/>
      <c r="C672" s="1"/>
      <c r="D672" s="1"/>
      <c r="E672" s="1"/>
      <c r="F672" s="1"/>
      <c r="G672" s="1"/>
      <c r="H672" s="1"/>
    </row>
    <row r="673" spans="1:8" ht="15.7" customHeight="1">
      <c r="A673" s="1"/>
      <c r="B673" s="1"/>
      <c r="C673" s="1"/>
      <c r="D673" s="1"/>
      <c r="E673" s="1"/>
      <c r="F673" s="1"/>
      <c r="G673" s="1"/>
      <c r="H673" s="1"/>
    </row>
    <row r="674" spans="1:8" ht="15.7" customHeight="1">
      <c r="A674" s="1"/>
      <c r="B674" s="1"/>
      <c r="C674" s="1"/>
      <c r="D674" s="1"/>
      <c r="E674" s="1"/>
      <c r="F674" s="1"/>
      <c r="G674" s="1"/>
      <c r="H674" s="1"/>
    </row>
    <row r="675" spans="1:8" ht="15.7" customHeight="1">
      <c r="A675" s="1"/>
      <c r="B675" s="1"/>
      <c r="C675" s="1"/>
      <c r="D675" s="1"/>
      <c r="E675" s="1"/>
      <c r="F675" s="1"/>
      <c r="G675" s="1"/>
      <c r="H675" s="1"/>
    </row>
    <row r="676" spans="1:8" ht="15.7" customHeight="1">
      <c r="A676" s="1"/>
      <c r="B676" s="1"/>
      <c r="C676" s="1"/>
      <c r="D676" s="1"/>
      <c r="E676" s="1"/>
      <c r="F676" s="1"/>
      <c r="G676" s="1"/>
      <c r="H676" s="1"/>
    </row>
    <row r="677" spans="1:8" ht="15.7" customHeight="1">
      <c r="A677" s="1"/>
      <c r="B677" s="1"/>
      <c r="C677" s="1"/>
      <c r="D677" s="1"/>
      <c r="E677" s="1"/>
      <c r="F677" s="1"/>
      <c r="G677" s="1"/>
      <c r="H677" s="1"/>
    </row>
    <row r="678" spans="1:8" ht="15.7" customHeight="1">
      <c r="A678" s="1"/>
      <c r="B678" s="1"/>
      <c r="C678" s="1"/>
      <c r="D678" s="1"/>
      <c r="E678" s="1"/>
      <c r="F678" s="1"/>
      <c r="G678" s="1"/>
      <c r="H678" s="1"/>
    </row>
    <row r="679" spans="1:8" ht="15.7" customHeight="1">
      <c r="A679" s="1"/>
      <c r="B679" s="1"/>
      <c r="C679" s="1"/>
      <c r="D679" s="1"/>
      <c r="E679" s="1"/>
      <c r="F679" s="1"/>
      <c r="G679" s="1"/>
      <c r="H679" s="1"/>
    </row>
    <row r="680" spans="1:8" ht="15.7" customHeight="1">
      <c r="A680" s="1"/>
      <c r="B680" s="1"/>
      <c r="C680" s="1"/>
      <c r="D680" s="1"/>
      <c r="E680" s="1"/>
      <c r="F680" s="1"/>
      <c r="G680" s="1"/>
      <c r="H680" s="1"/>
    </row>
    <row r="681" spans="1:8" ht="15.7" customHeight="1">
      <c r="A681" s="1"/>
      <c r="B681" s="1"/>
      <c r="C681" s="1"/>
      <c r="D681" s="1"/>
      <c r="E681" s="1"/>
      <c r="F681" s="1"/>
      <c r="G681" s="1"/>
      <c r="H681" s="1"/>
    </row>
    <row r="682" spans="1:8" ht="15.7" customHeight="1">
      <c r="A682" s="1"/>
      <c r="B682" s="1"/>
      <c r="C682" s="1"/>
      <c r="D682" s="1"/>
      <c r="E682" s="1"/>
      <c r="F682" s="1"/>
      <c r="G682" s="1"/>
      <c r="H682" s="1"/>
    </row>
    <row r="683" spans="1:8" ht="15.7" customHeight="1">
      <c r="A683" s="1"/>
      <c r="B683" s="1"/>
      <c r="C683" s="1"/>
      <c r="D683" s="1"/>
      <c r="E683" s="1"/>
      <c r="F683" s="1"/>
      <c r="G683" s="1"/>
      <c r="H683" s="1"/>
    </row>
    <row r="684" spans="1:8" ht="15.7" customHeight="1">
      <c r="A684" s="1"/>
      <c r="B684" s="1"/>
      <c r="C684" s="1"/>
      <c r="D684" s="1"/>
      <c r="E684" s="1"/>
      <c r="F684" s="1"/>
      <c r="G684" s="1"/>
      <c r="H684" s="1"/>
    </row>
    <row r="685" spans="1:8" ht="15.7" customHeight="1">
      <c r="A685" s="1"/>
      <c r="B685" s="1"/>
      <c r="C685" s="1"/>
      <c r="D685" s="1"/>
      <c r="E685" s="1"/>
      <c r="F685" s="1"/>
      <c r="G685" s="1"/>
      <c r="H685" s="1"/>
    </row>
    <row r="686" spans="1:8" ht="15.7" customHeight="1">
      <c r="A686" s="1"/>
      <c r="B686" s="1"/>
      <c r="C686" s="1"/>
      <c r="D686" s="1"/>
      <c r="E686" s="1"/>
      <c r="F686" s="1"/>
      <c r="G686" s="1"/>
      <c r="H686" s="1"/>
    </row>
    <row r="687" spans="1:8" ht="15.7" customHeight="1">
      <c r="A687" s="1"/>
      <c r="B687" s="1"/>
      <c r="C687" s="1"/>
      <c r="D687" s="1"/>
      <c r="E687" s="1"/>
      <c r="F687" s="1"/>
      <c r="G687" s="1"/>
      <c r="H687" s="1"/>
    </row>
    <row r="688" spans="1:8" ht="15.7" customHeight="1">
      <c r="A688" s="1"/>
      <c r="B688" s="1"/>
      <c r="C688" s="1"/>
      <c r="D688" s="1"/>
      <c r="E688" s="1"/>
      <c r="F688" s="1"/>
      <c r="G688" s="1"/>
      <c r="H688" s="1"/>
    </row>
    <row r="689" spans="1:8" ht="15.7" customHeight="1">
      <c r="A689" s="1"/>
      <c r="B689" s="1"/>
      <c r="C689" s="1"/>
      <c r="D689" s="1"/>
      <c r="E689" s="1"/>
      <c r="F689" s="1"/>
      <c r="G689" s="1"/>
      <c r="H689" s="1"/>
    </row>
    <row r="690" spans="1:8" ht="15.7" customHeight="1">
      <c r="A690" s="1"/>
      <c r="B690" s="1"/>
      <c r="C690" s="1"/>
      <c r="D690" s="1"/>
      <c r="E690" s="1"/>
      <c r="F690" s="1"/>
      <c r="G690" s="1"/>
      <c r="H690" s="1"/>
    </row>
    <row r="691" spans="1:8" ht="15.7" customHeight="1">
      <c r="A691" s="1"/>
      <c r="B691" s="1"/>
      <c r="C691" s="1"/>
      <c r="D691" s="1"/>
      <c r="E691" s="1"/>
      <c r="F691" s="1"/>
      <c r="G691" s="1"/>
      <c r="H691" s="1"/>
    </row>
    <row r="692" spans="1:8" ht="15.7" customHeight="1">
      <c r="A692" s="1"/>
      <c r="B692" s="1"/>
      <c r="C692" s="1"/>
      <c r="D692" s="1"/>
      <c r="E692" s="1"/>
      <c r="F692" s="1"/>
      <c r="G692" s="1"/>
      <c r="H692" s="1"/>
    </row>
    <row r="693" spans="1:8" ht="15.7" customHeight="1">
      <c r="A693" s="1"/>
      <c r="B693" s="1"/>
      <c r="C693" s="1"/>
      <c r="D693" s="1"/>
      <c r="E693" s="1"/>
      <c r="F693" s="1"/>
      <c r="G693" s="1"/>
      <c r="H693" s="1"/>
    </row>
    <row r="694" spans="1:8" ht="15.7" customHeight="1">
      <c r="A694" s="1"/>
      <c r="B694" s="1"/>
      <c r="C694" s="1"/>
      <c r="D694" s="1"/>
      <c r="E694" s="1"/>
      <c r="F694" s="1"/>
      <c r="G694" s="1"/>
      <c r="H694" s="1"/>
    </row>
    <row r="695" spans="1:8" ht="15.7" customHeight="1">
      <c r="A695" s="1"/>
      <c r="B695" s="1"/>
      <c r="C695" s="1"/>
      <c r="D695" s="1"/>
      <c r="E695" s="1"/>
      <c r="F695" s="1"/>
      <c r="G695" s="1"/>
      <c r="H695" s="1"/>
    </row>
    <row r="696" spans="1:8" ht="15.7" customHeight="1">
      <c r="A696" s="1"/>
      <c r="B696" s="1"/>
      <c r="C696" s="1"/>
      <c r="D696" s="1"/>
      <c r="E696" s="1"/>
      <c r="F696" s="1"/>
      <c r="G696" s="1"/>
      <c r="H696" s="1"/>
    </row>
    <row r="697" spans="1:8" ht="15.7" customHeight="1">
      <c r="A697" s="1"/>
      <c r="B697" s="1"/>
      <c r="C697" s="1"/>
      <c r="D697" s="1"/>
      <c r="E697" s="1"/>
      <c r="F697" s="1"/>
      <c r="G697" s="1"/>
      <c r="H697" s="1"/>
    </row>
    <row r="698" spans="1:8" ht="15.7" customHeight="1">
      <c r="A698" s="1"/>
      <c r="B698" s="1"/>
      <c r="C698" s="1"/>
      <c r="D698" s="1"/>
      <c r="E698" s="1"/>
      <c r="F698" s="1"/>
      <c r="G698" s="1"/>
      <c r="H698" s="1"/>
    </row>
    <row r="699" spans="1:8" ht="15.7" customHeight="1">
      <c r="A699" s="1"/>
      <c r="B699" s="1"/>
      <c r="C699" s="1"/>
      <c r="D699" s="1"/>
      <c r="E699" s="1"/>
      <c r="F699" s="1"/>
      <c r="G699" s="1"/>
      <c r="H699" s="1"/>
    </row>
    <row r="700" spans="1:8" ht="15.7" customHeight="1">
      <c r="A700" s="1"/>
      <c r="B700" s="1"/>
      <c r="C700" s="1"/>
      <c r="D700" s="1"/>
      <c r="E700" s="1"/>
      <c r="F700" s="1"/>
      <c r="G700" s="1"/>
      <c r="H700" s="1"/>
    </row>
    <row r="701" spans="1:8" ht="15.7" customHeight="1">
      <c r="A701" s="1"/>
      <c r="B701" s="1"/>
      <c r="C701" s="1"/>
      <c r="D701" s="1"/>
      <c r="E701" s="1"/>
      <c r="F701" s="1"/>
      <c r="G701" s="1"/>
      <c r="H701" s="1"/>
    </row>
    <row r="702" spans="1:8" ht="15.7" customHeight="1">
      <c r="A702" s="1"/>
      <c r="B702" s="1"/>
      <c r="C702" s="1"/>
      <c r="D702" s="1"/>
      <c r="E702" s="1"/>
      <c r="F702" s="1"/>
      <c r="G702" s="1"/>
      <c r="H702" s="1"/>
    </row>
    <row r="703" spans="1:8" ht="15.7" customHeight="1">
      <c r="A703" s="1"/>
      <c r="B703" s="1"/>
      <c r="C703" s="1"/>
      <c r="D703" s="1"/>
      <c r="E703" s="1"/>
      <c r="F703" s="1"/>
      <c r="G703" s="1"/>
      <c r="H703" s="1"/>
    </row>
    <row r="704" spans="1:8" ht="15.7" customHeight="1">
      <c r="A704" s="1"/>
      <c r="B704" s="1"/>
      <c r="C704" s="1"/>
      <c r="D704" s="1"/>
      <c r="E704" s="1"/>
      <c r="F704" s="1"/>
      <c r="G704" s="1"/>
      <c r="H704" s="1"/>
    </row>
    <row r="705" spans="1:8" ht="15.7" customHeight="1">
      <c r="A705" s="1"/>
      <c r="B705" s="1"/>
      <c r="C705" s="1"/>
      <c r="D705" s="1"/>
      <c r="E705" s="1"/>
      <c r="F705" s="1"/>
      <c r="G705" s="1"/>
      <c r="H705" s="1"/>
    </row>
    <row r="706" spans="1:8" ht="15.7" customHeight="1">
      <c r="A706" s="1"/>
      <c r="B706" s="1"/>
      <c r="C706" s="1"/>
      <c r="D706" s="1"/>
      <c r="E706" s="1"/>
      <c r="F706" s="1"/>
      <c r="G706" s="1"/>
      <c r="H706" s="1"/>
    </row>
    <row r="707" spans="1:8" ht="15.7" customHeight="1">
      <c r="A707" s="1"/>
      <c r="B707" s="1"/>
      <c r="C707" s="1"/>
      <c r="D707" s="1"/>
      <c r="E707" s="1"/>
      <c r="F707" s="1"/>
      <c r="G707" s="1"/>
      <c r="H707" s="1"/>
    </row>
    <row r="708" spans="1:8" ht="15.7" customHeight="1">
      <c r="A708" s="1"/>
      <c r="B708" s="1"/>
      <c r="C708" s="1"/>
      <c r="D708" s="1"/>
      <c r="E708" s="1"/>
      <c r="F708" s="1"/>
      <c r="G708" s="1"/>
      <c r="H708" s="1"/>
    </row>
    <row r="709" spans="1:8" ht="15.7" customHeight="1">
      <c r="A709" s="1"/>
      <c r="B709" s="1"/>
      <c r="C709" s="1"/>
      <c r="D709" s="1"/>
      <c r="E709" s="1"/>
      <c r="F709" s="1"/>
      <c r="G709" s="1"/>
      <c r="H709" s="1"/>
    </row>
    <row r="710" spans="1:8" ht="15.7" customHeight="1">
      <c r="A710" s="1"/>
      <c r="B710" s="1"/>
      <c r="C710" s="1"/>
      <c r="D710" s="1"/>
      <c r="E710" s="1"/>
      <c r="F710" s="1"/>
      <c r="G710" s="1"/>
      <c r="H710" s="1"/>
    </row>
    <row r="711" spans="1:8" ht="15.7" customHeight="1">
      <c r="A711" s="1"/>
      <c r="B711" s="1"/>
      <c r="C711" s="1"/>
      <c r="D711" s="1"/>
      <c r="E711" s="1"/>
      <c r="F711" s="1"/>
      <c r="G711" s="1"/>
      <c r="H711" s="1"/>
    </row>
    <row r="712" spans="1:8" ht="15.7" customHeight="1">
      <c r="A712" s="1"/>
      <c r="B712" s="1"/>
      <c r="C712" s="1"/>
      <c r="D712" s="1"/>
      <c r="E712" s="1"/>
      <c r="F712" s="1"/>
      <c r="G712" s="1"/>
      <c r="H712" s="1"/>
    </row>
    <row r="713" spans="1:8" ht="15.7" customHeight="1">
      <c r="A713" s="1"/>
      <c r="B713" s="1"/>
      <c r="C713" s="1"/>
      <c r="D713" s="1"/>
      <c r="E713" s="1"/>
      <c r="F713" s="1"/>
      <c r="G713" s="1"/>
      <c r="H713" s="1"/>
    </row>
    <row r="714" spans="1:8" ht="15.7" customHeight="1">
      <c r="A714" s="1"/>
      <c r="B714" s="1"/>
      <c r="C714" s="1"/>
      <c r="D714" s="1"/>
      <c r="E714" s="1"/>
      <c r="F714" s="1"/>
      <c r="G714" s="1"/>
      <c r="H714" s="1"/>
    </row>
    <row r="715" spans="1:8" ht="15.7" customHeight="1">
      <c r="A715" s="1"/>
      <c r="B715" s="1"/>
      <c r="C715" s="1"/>
      <c r="D715" s="1"/>
      <c r="E715" s="1"/>
      <c r="F715" s="1"/>
      <c r="G715" s="1"/>
      <c r="H715" s="1"/>
    </row>
    <row r="716" spans="1:8" ht="15.7" customHeight="1">
      <c r="A716" s="1"/>
      <c r="B716" s="1"/>
      <c r="C716" s="1"/>
      <c r="D716" s="1"/>
      <c r="E716" s="1"/>
      <c r="F716" s="1"/>
      <c r="G716" s="1"/>
      <c r="H716" s="1"/>
    </row>
    <row r="717" spans="1:8" ht="15.7" customHeight="1">
      <c r="A717" s="1"/>
      <c r="B717" s="1"/>
      <c r="C717" s="1"/>
      <c r="D717" s="1"/>
      <c r="E717" s="1"/>
      <c r="F717" s="1"/>
      <c r="G717" s="1"/>
      <c r="H717" s="1"/>
    </row>
    <row r="718" spans="1:8" ht="15.7" customHeight="1">
      <c r="A718" s="1"/>
      <c r="B718" s="1"/>
      <c r="C718" s="1"/>
      <c r="D718" s="1"/>
      <c r="E718" s="1"/>
      <c r="F718" s="1"/>
      <c r="G718" s="1"/>
      <c r="H718" s="1"/>
    </row>
    <row r="719" spans="1:8" ht="15.7" customHeight="1">
      <c r="A719" s="1"/>
      <c r="B719" s="1"/>
      <c r="C719" s="1"/>
      <c r="D719" s="1"/>
      <c r="E719" s="1"/>
      <c r="F719" s="1"/>
      <c r="G719" s="1"/>
      <c r="H719" s="1"/>
    </row>
    <row r="720" spans="1:8" ht="15.7" customHeight="1">
      <c r="A720" s="1"/>
      <c r="B720" s="1"/>
      <c r="C720" s="1"/>
      <c r="D720" s="1"/>
      <c r="E720" s="1"/>
      <c r="F720" s="1"/>
      <c r="G720" s="1"/>
      <c r="H720" s="1"/>
    </row>
    <row r="721" spans="1:8" ht="15.7" customHeight="1">
      <c r="A721" s="1"/>
      <c r="B721" s="1"/>
      <c r="C721" s="1"/>
      <c r="D721" s="1"/>
      <c r="E721" s="1"/>
      <c r="F721" s="1"/>
      <c r="G721" s="1"/>
      <c r="H721" s="1"/>
    </row>
    <row r="722" spans="1:8" ht="15.7" customHeight="1">
      <c r="A722" s="1"/>
      <c r="B722" s="1"/>
      <c r="C722" s="1"/>
      <c r="D722" s="1"/>
      <c r="E722" s="1"/>
      <c r="F722" s="1"/>
      <c r="G722" s="1"/>
      <c r="H722" s="1"/>
    </row>
    <row r="723" spans="1:8" ht="15.7" customHeight="1">
      <c r="A723" s="1"/>
      <c r="B723" s="1"/>
      <c r="C723" s="1"/>
      <c r="D723" s="1"/>
      <c r="E723" s="1"/>
      <c r="F723" s="1"/>
      <c r="G723" s="1"/>
      <c r="H723" s="1"/>
    </row>
    <row r="724" spans="1:8" ht="15.7" customHeight="1">
      <c r="A724" s="1"/>
      <c r="B724" s="1"/>
      <c r="C724" s="1"/>
      <c r="D724" s="1"/>
      <c r="E724" s="1"/>
      <c r="F724" s="1"/>
      <c r="G724" s="1"/>
      <c r="H724" s="1"/>
    </row>
    <row r="725" spans="1:8" ht="15.7" customHeight="1">
      <c r="A725" s="1"/>
      <c r="B725" s="1"/>
      <c r="C725" s="1"/>
      <c r="D725" s="1"/>
      <c r="E725" s="1"/>
      <c r="F725" s="1"/>
      <c r="G725" s="1"/>
      <c r="H725" s="1"/>
    </row>
    <row r="726" spans="1:8" ht="15.7" customHeight="1">
      <c r="A726" s="1"/>
      <c r="B726" s="1"/>
      <c r="C726" s="1"/>
      <c r="D726" s="1"/>
      <c r="E726" s="1"/>
      <c r="F726" s="1"/>
      <c r="G726" s="1"/>
      <c r="H726" s="1"/>
    </row>
    <row r="727" spans="1:8" ht="15.7" customHeight="1">
      <c r="A727" s="1"/>
      <c r="B727" s="1"/>
      <c r="C727" s="1"/>
      <c r="D727" s="1"/>
      <c r="E727" s="1"/>
      <c r="F727" s="1"/>
      <c r="G727" s="1"/>
      <c r="H727" s="1"/>
    </row>
    <row r="728" spans="1:8" ht="15.7" customHeight="1">
      <c r="A728" s="1"/>
      <c r="B728" s="1"/>
      <c r="C728" s="1"/>
      <c r="D728" s="1"/>
      <c r="E728" s="1"/>
      <c r="F728" s="1"/>
      <c r="G728" s="1"/>
      <c r="H728" s="1"/>
    </row>
    <row r="729" spans="1:8" ht="15.7" customHeight="1">
      <c r="A729" s="1"/>
      <c r="B729" s="1"/>
      <c r="C729" s="1"/>
      <c r="D729" s="1"/>
      <c r="E729" s="1"/>
      <c r="F729" s="1"/>
      <c r="G729" s="1"/>
      <c r="H729" s="1"/>
    </row>
    <row r="730" spans="1:8" ht="15.7" customHeight="1">
      <c r="A730" s="1"/>
      <c r="B730" s="1"/>
      <c r="C730" s="1"/>
      <c r="D730" s="1"/>
      <c r="E730" s="1"/>
      <c r="F730" s="1"/>
      <c r="G730" s="1"/>
      <c r="H730" s="1"/>
    </row>
    <row r="731" spans="1:8" ht="15.7" customHeight="1">
      <c r="A731" s="1"/>
      <c r="B731" s="1"/>
      <c r="C731" s="1"/>
      <c r="D731" s="1"/>
      <c r="E731" s="1"/>
      <c r="F731" s="1"/>
      <c r="G731" s="1"/>
      <c r="H731" s="1"/>
    </row>
    <row r="732" spans="1:8" ht="15.7" customHeight="1">
      <c r="A732" s="1"/>
      <c r="B732" s="1"/>
      <c r="C732" s="1"/>
      <c r="D732" s="1"/>
      <c r="E732" s="1"/>
      <c r="F732" s="1"/>
      <c r="G732" s="1"/>
      <c r="H732" s="1"/>
    </row>
    <row r="733" spans="1:8" ht="15.7" customHeight="1">
      <c r="A733" s="1"/>
      <c r="B733" s="1"/>
      <c r="C733" s="1"/>
      <c r="D733" s="1"/>
      <c r="E733" s="1"/>
      <c r="F733" s="1"/>
      <c r="G733" s="1"/>
      <c r="H733" s="1"/>
    </row>
    <row r="734" spans="1:8" ht="15.7" customHeight="1">
      <c r="A734" s="1"/>
      <c r="B734" s="1"/>
      <c r="C734" s="1"/>
      <c r="D734" s="1"/>
      <c r="E734" s="1"/>
      <c r="F734" s="1"/>
      <c r="G734" s="1"/>
      <c r="H734" s="1"/>
    </row>
    <row r="735" spans="1:8" ht="15.7" customHeight="1">
      <c r="A735" s="1"/>
      <c r="B735" s="1"/>
      <c r="C735" s="1"/>
      <c r="D735" s="1"/>
      <c r="E735" s="1"/>
      <c r="F735" s="1"/>
      <c r="G735" s="1"/>
      <c r="H735" s="1"/>
    </row>
    <row r="736" spans="1:8" ht="15.7" customHeight="1">
      <c r="A736" s="1"/>
      <c r="B736" s="1"/>
      <c r="C736" s="1"/>
      <c r="D736" s="1"/>
      <c r="E736" s="1"/>
      <c r="F736" s="1"/>
      <c r="G736" s="1"/>
      <c r="H736" s="1"/>
    </row>
    <row r="737" spans="1:8" ht="15.7" customHeight="1">
      <c r="A737" s="1"/>
      <c r="B737" s="1"/>
      <c r="C737" s="1"/>
      <c r="D737" s="1"/>
      <c r="E737" s="1"/>
      <c r="F737" s="1"/>
      <c r="G737" s="1"/>
      <c r="H737" s="1"/>
    </row>
    <row r="738" spans="1:8" ht="15.7" customHeight="1">
      <c r="A738" s="1"/>
      <c r="B738" s="1"/>
      <c r="C738" s="1"/>
      <c r="D738" s="1"/>
      <c r="E738" s="1"/>
      <c r="F738" s="1"/>
      <c r="G738" s="1"/>
      <c r="H738" s="1"/>
    </row>
    <row r="739" spans="1:8" ht="15.7" customHeight="1">
      <c r="A739" s="1"/>
      <c r="B739" s="1"/>
      <c r="C739" s="1"/>
      <c r="D739" s="1"/>
      <c r="E739" s="1"/>
      <c r="F739" s="1"/>
      <c r="G739" s="1"/>
      <c r="H739" s="1"/>
    </row>
    <row r="740" spans="1:8" ht="15.7" customHeight="1">
      <c r="A740" s="1"/>
      <c r="B740" s="1"/>
      <c r="C740" s="1"/>
      <c r="D740" s="1"/>
      <c r="E740" s="1"/>
      <c r="F740" s="1"/>
      <c r="G740" s="1"/>
      <c r="H740" s="1"/>
    </row>
    <row r="741" spans="1:8" ht="15.7" customHeight="1">
      <c r="A741" s="1"/>
      <c r="B741" s="1"/>
      <c r="C741" s="1"/>
      <c r="D741" s="1"/>
      <c r="E741" s="1"/>
      <c r="F741" s="1"/>
      <c r="G741" s="1"/>
      <c r="H741" s="1"/>
    </row>
    <row r="742" spans="1:8" ht="15.7" customHeight="1">
      <c r="A742" s="1"/>
      <c r="B742" s="1"/>
      <c r="C742" s="1"/>
      <c r="D742" s="1"/>
      <c r="E742" s="1"/>
      <c r="F742" s="1"/>
      <c r="G742" s="1"/>
      <c r="H742" s="1"/>
    </row>
    <row r="743" spans="1:8" ht="15.7" customHeight="1">
      <c r="A743" s="1"/>
      <c r="B743" s="1"/>
      <c r="C743" s="1"/>
      <c r="D743" s="1"/>
      <c r="E743" s="1"/>
      <c r="F743" s="1"/>
      <c r="G743" s="1"/>
      <c r="H743" s="1"/>
    </row>
    <row r="744" spans="1:8" ht="15.7" customHeight="1">
      <c r="A744" s="1"/>
      <c r="B744" s="1"/>
      <c r="C744" s="1"/>
      <c r="D744" s="1"/>
      <c r="E744" s="1"/>
      <c r="F744" s="1"/>
      <c r="G744" s="1"/>
      <c r="H744" s="1"/>
    </row>
    <row r="745" spans="1:8" ht="15.7" customHeight="1">
      <c r="A745" s="1"/>
      <c r="B745" s="1"/>
      <c r="C745" s="1"/>
      <c r="D745" s="1"/>
      <c r="E745" s="1"/>
      <c r="F745" s="1"/>
      <c r="G745" s="1"/>
      <c r="H745" s="1"/>
    </row>
    <row r="746" spans="1:8" ht="15.7" customHeight="1">
      <c r="A746" s="1"/>
      <c r="B746" s="1"/>
      <c r="C746" s="1"/>
      <c r="D746" s="1"/>
      <c r="E746" s="1"/>
      <c r="F746" s="1"/>
      <c r="G746" s="1"/>
      <c r="H746" s="1"/>
    </row>
    <row r="747" spans="1:8" ht="15.7" customHeight="1">
      <c r="A747" s="1"/>
      <c r="B747" s="1"/>
      <c r="C747" s="1"/>
      <c r="D747" s="1"/>
      <c r="E747" s="1"/>
      <c r="F747" s="1"/>
      <c r="G747" s="1"/>
      <c r="H747" s="1"/>
    </row>
    <row r="748" spans="1:8" ht="15.7" customHeight="1">
      <c r="A748" s="1"/>
      <c r="B748" s="1"/>
      <c r="C748" s="1"/>
      <c r="D748" s="1"/>
      <c r="E748" s="1"/>
      <c r="F748" s="1"/>
      <c r="G748" s="1"/>
      <c r="H748" s="1"/>
    </row>
    <row r="749" spans="1:8" ht="15.7" customHeight="1">
      <c r="A749" s="1"/>
      <c r="B749" s="1"/>
      <c r="C749" s="1"/>
      <c r="D749" s="1"/>
      <c r="E749" s="1"/>
      <c r="F749" s="1"/>
      <c r="G749" s="1"/>
      <c r="H749" s="1"/>
    </row>
    <row r="750" spans="1:8" ht="15.7" customHeight="1">
      <c r="A750" s="1"/>
      <c r="B750" s="1"/>
      <c r="C750" s="1"/>
      <c r="D750" s="1"/>
      <c r="E750" s="1"/>
      <c r="F750" s="1"/>
      <c r="G750" s="1"/>
      <c r="H750" s="1"/>
    </row>
    <row r="751" spans="1:8" ht="15.7" customHeight="1">
      <c r="A751" s="1"/>
      <c r="B751" s="1"/>
      <c r="C751" s="1"/>
      <c r="D751" s="1"/>
      <c r="E751" s="1"/>
      <c r="F751" s="1"/>
      <c r="G751" s="1"/>
      <c r="H751" s="1"/>
    </row>
    <row r="752" spans="1:8" ht="15.7" customHeight="1">
      <c r="A752" s="1"/>
      <c r="B752" s="1"/>
      <c r="C752" s="1"/>
      <c r="D752" s="1"/>
      <c r="E752" s="1"/>
      <c r="F752" s="1"/>
      <c r="G752" s="1"/>
      <c r="H752" s="1"/>
    </row>
    <row r="753" spans="1:8" ht="15.7" customHeight="1">
      <c r="A753" s="1"/>
      <c r="B753" s="1"/>
      <c r="C753" s="1"/>
      <c r="D753" s="1"/>
      <c r="E753" s="1"/>
      <c r="F753" s="1"/>
      <c r="G753" s="1"/>
      <c r="H753" s="1"/>
    </row>
    <row r="754" spans="1:8" ht="15.7" customHeight="1">
      <c r="A754" s="1"/>
      <c r="B754" s="1"/>
      <c r="C754" s="1"/>
      <c r="D754" s="1"/>
      <c r="E754" s="1"/>
      <c r="F754" s="1"/>
      <c r="G754" s="1"/>
      <c r="H754" s="1"/>
    </row>
    <row r="755" spans="1:8" ht="15.7" customHeight="1">
      <c r="A755" s="1"/>
      <c r="B755" s="1"/>
      <c r="C755" s="1"/>
      <c r="D755" s="1"/>
      <c r="E755" s="1"/>
      <c r="F755" s="1"/>
      <c r="G755" s="1"/>
      <c r="H755" s="1"/>
    </row>
    <row r="756" spans="1:8" ht="15.7" customHeight="1">
      <c r="A756" s="1"/>
      <c r="B756" s="1"/>
      <c r="C756" s="1"/>
      <c r="D756" s="1"/>
      <c r="E756" s="1"/>
      <c r="F756" s="1"/>
      <c r="G756" s="1"/>
      <c r="H756" s="1"/>
    </row>
    <row r="757" spans="1:8" ht="15.7" customHeight="1">
      <c r="A757" s="1"/>
      <c r="B757" s="1"/>
      <c r="C757" s="1"/>
      <c r="D757" s="1"/>
      <c r="E757" s="1"/>
      <c r="F757" s="1"/>
      <c r="G757" s="1"/>
      <c r="H757" s="1"/>
    </row>
    <row r="758" spans="1:8" ht="15.7" customHeight="1">
      <c r="A758" s="1"/>
      <c r="B758" s="1"/>
      <c r="C758" s="1"/>
      <c r="D758" s="1"/>
      <c r="E758" s="1"/>
      <c r="F758" s="1"/>
      <c r="G758" s="1"/>
      <c r="H758" s="1"/>
    </row>
    <row r="759" spans="1:8" ht="15.7" customHeight="1">
      <c r="A759" s="1"/>
      <c r="B759" s="1"/>
      <c r="C759" s="1"/>
      <c r="D759" s="1"/>
      <c r="E759" s="1"/>
      <c r="F759" s="1"/>
      <c r="G759" s="1"/>
      <c r="H759" s="1"/>
    </row>
    <row r="760" spans="1:8" ht="15.7" customHeight="1">
      <c r="A760" s="1"/>
      <c r="B760" s="1"/>
      <c r="C760" s="1"/>
      <c r="D760" s="1"/>
      <c r="E760" s="1"/>
      <c r="F760" s="1"/>
      <c r="G760" s="1"/>
      <c r="H760" s="1"/>
    </row>
    <row r="761" spans="1:8" ht="15.7" customHeight="1">
      <c r="A761" s="1"/>
      <c r="B761" s="1"/>
      <c r="C761" s="1"/>
      <c r="D761" s="1"/>
      <c r="E761" s="1"/>
      <c r="F761" s="1"/>
      <c r="G761" s="1"/>
      <c r="H761" s="1"/>
    </row>
    <row r="762" spans="1:8" ht="15.7" customHeight="1">
      <c r="A762" s="1"/>
      <c r="B762" s="1"/>
      <c r="C762" s="1"/>
      <c r="D762" s="1"/>
      <c r="E762" s="1"/>
      <c r="F762" s="1"/>
      <c r="G762" s="1"/>
      <c r="H762" s="1"/>
    </row>
    <row r="763" spans="1:8" ht="15.7" customHeight="1">
      <c r="A763" s="1"/>
      <c r="B763" s="1"/>
      <c r="C763" s="1"/>
      <c r="D763" s="1"/>
      <c r="E763" s="1"/>
      <c r="F763" s="1"/>
      <c r="G763" s="1"/>
      <c r="H763" s="1"/>
    </row>
    <row r="764" spans="1:8" ht="15.7" customHeight="1">
      <c r="A764" s="1"/>
      <c r="B764" s="1"/>
      <c r="C764" s="1"/>
      <c r="D764" s="1"/>
      <c r="E764" s="1"/>
      <c r="F764" s="1"/>
      <c r="G764" s="1"/>
      <c r="H764" s="1"/>
    </row>
    <row r="765" spans="1:8" ht="15.7" customHeight="1">
      <c r="A765" s="1"/>
      <c r="B765" s="1"/>
      <c r="C765" s="1"/>
      <c r="D765" s="1"/>
      <c r="E765" s="1"/>
      <c r="F765" s="1"/>
      <c r="G765" s="1"/>
      <c r="H765" s="1"/>
    </row>
    <row r="766" spans="1:8" ht="15.7" customHeight="1">
      <c r="A766" s="1"/>
      <c r="B766" s="1"/>
      <c r="C766" s="1"/>
      <c r="D766" s="1"/>
      <c r="E766" s="1"/>
      <c r="F766" s="1"/>
      <c r="G766" s="1"/>
      <c r="H766" s="1"/>
    </row>
    <row r="767" spans="1:8" ht="15.7" customHeight="1">
      <c r="A767" s="1"/>
      <c r="B767" s="1"/>
      <c r="C767" s="1"/>
      <c r="D767" s="1"/>
      <c r="E767" s="1"/>
      <c r="F767" s="1"/>
      <c r="G767" s="1"/>
      <c r="H767" s="1"/>
    </row>
    <row r="768" spans="1:8" ht="15.7" customHeight="1">
      <c r="A768" s="1"/>
      <c r="B768" s="1"/>
      <c r="C768" s="1"/>
      <c r="D768" s="1"/>
      <c r="E768" s="1"/>
      <c r="F768" s="1"/>
      <c r="G768" s="1"/>
      <c r="H768" s="1"/>
    </row>
    <row r="769" spans="1:8" ht="15.7" customHeight="1">
      <c r="A769" s="1"/>
      <c r="B769" s="1"/>
      <c r="C769" s="1"/>
      <c r="D769" s="1"/>
      <c r="E769" s="1"/>
      <c r="F769" s="1"/>
      <c r="G769" s="1"/>
      <c r="H769" s="1"/>
    </row>
    <row r="770" spans="1:8" ht="15.7" customHeight="1">
      <c r="A770" s="1"/>
      <c r="B770" s="1"/>
      <c r="C770" s="1"/>
      <c r="D770" s="1"/>
      <c r="E770" s="1"/>
      <c r="F770" s="1"/>
      <c r="G770" s="1"/>
      <c r="H770" s="1"/>
    </row>
    <row r="771" spans="1:8" ht="15.7" customHeight="1">
      <c r="A771" s="1"/>
      <c r="B771" s="1"/>
      <c r="C771" s="1"/>
      <c r="D771" s="1"/>
      <c r="E771" s="1"/>
      <c r="F771" s="1"/>
      <c r="G771" s="1"/>
      <c r="H771" s="1"/>
    </row>
    <row r="772" spans="1:8" ht="15.7" customHeight="1">
      <c r="A772" s="1"/>
      <c r="B772" s="1"/>
      <c r="C772" s="1"/>
      <c r="D772" s="1"/>
      <c r="E772" s="1"/>
      <c r="F772" s="1"/>
      <c r="G772" s="1"/>
      <c r="H772" s="1"/>
    </row>
    <row r="773" spans="1:8" ht="15.7" customHeight="1">
      <c r="A773" s="1"/>
      <c r="B773" s="1"/>
      <c r="C773" s="1"/>
      <c r="D773" s="1"/>
      <c r="E773" s="1"/>
      <c r="F773" s="1"/>
      <c r="G773" s="1"/>
      <c r="H773" s="1"/>
    </row>
    <row r="774" spans="1:8" ht="15.7" customHeight="1">
      <c r="A774" s="1"/>
      <c r="B774" s="1"/>
      <c r="C774" s="1"/>
      <c r="D774" s="1"/>
      <c r="E774" s="1"/>
      <c r="F774" s="1"/>
      <c r="G774" s="1"/>
      <c r="H774" s="1"/>
    </row>
    <row r="775" spans="1:8" ht="15.7" customHeight="1">
      <c r="A775" s="1"/>
      <c r="B775" s="1"/>
      <c r="C775" s="1"/>
      <c r="D775" s="1"/>
      <c r="E775" s="1"/>
      <c r="F775" s="1"/>
      <c r="G775" s="1"/>
      <c r="H775" s="1"/>
    </row>
    <row r="776" spans="1:8" ht="15.7" customHeight="1">
      <c r="A776" s="1"/>
      <c r="B776" s="1"/>
      <c r="C776" s="1"/>
      <c r="D776" s="1"/>
      <c r="E776" s="1"/>
      <c r="F776" s="1"/>
      <c r="G776" s="1"/>
      <c r="H776" s="1"/>
    </row>
    <row r="777" spans="1:8" ht="15.7" customHeight="1">
      <c r="A777" s="1"/>
      <c r="B777" s="1"/>
      <c r="C777" s="1"/>
      <c r="D777" s="1"/>
      <c r="E777" s="1"/>
      <c r="F777" s="1"/>
      <c r="G777" s="1"/>
      <c r="H777" s="1"/>
    </row>
    <row r="778" spans="1:8" ht="15.7" customHeight="1">
      <c r="A778" s="1"/>
      <c r="B778" s="1"/>
      <c r="C778" s="1"/>
      <c r="D778" s="1"/>
      <c r="E778" s="1"/>
      <c r="F778" s="1"/>
      <c r="G778" s="1"/>
      <c r="H778" s="1"/>
    </row>
    <row r="779" spans="1:8" ht="15.7" customHeight="1">
      <c r="A779" s="1"/>
      <c r="B779" s="1"/>
      <c r="C779" s="1"/>
      <c r="D779" s="1"/>
      <c r="E779" s="1"/>
      <c r="F779" s="1"/>
      <c r="G779" s="1"/>
      <c r="H779" s="1"/>
    </row>
    <row r="780" spans="1:8" ht="15.7" customHeight="1">
      <c r="A780" s="1"/>
      <c r="B780" s="1"/>
      <c r="C780" s="1"/>
      <c r="D780" s="1"/>
      <c r="E780" s="1"/>
      <c r="F780" s="1"/>
      <c r="G780" s="1"/>
      <c r="H780" s="1"/>
    </row>
    <row r="781" spans="1:8" ht="15.7" customHeight="1">
      <c r="A781" s="1"/>
      <c r="B781" s="1"/>
      <c r="C781" s="1"/>
      <c r="D781" s="1"/>
      <c r="E781" s="1"/>
      <c r="F781" s="1"/>
      <c r="G781" s="1"/>
      <c r="H781" s="1"/>
    </row>
    <row r="782" spans="1:8" ht="15.7" customHeight="1">
      <c r="A782" s="1"/>
      <c r="B782" s="1"/>
      <c r="C782" s="1"/>
      <c r="D782" s="1"/>
      <c r="E782" s="1"/>
      <c r="F782" s="1"/>
      <c r="G782" s="1"/>
      <c r="H782" s="1"/>
    </row>
    <row r="783" spans="1:8" ht="15.7" customHeight="1">
      <c r="A783" s="1"/>
      <c r="B783" s="1"/>
      <c r="C783" s="1"/>
      <c r="D783" s="1"/>
      <c r="E783" s="1"/>
      <c r="F783" s="1"/>
      <c r="G783" s="1"/>
      <c r="H783" s="1"/>
    </row>
    <row r="784" spans="1:8" ht="15.7" customHeight="1">
      <c r="A784" s="1"/>
      <c r="B784" s="1"/>
      <c r="C784" s="1"/>
      <c r="D784" s="1"/>
      <c r="E784" s="1"/>
      <c r="F784" s="1"/>
      <c r="G784" s="1"/>
      <c r="H784" s="1"/>
    </row>
    <row r="785" spans="1:8" ht="15.7" customHeight="1">
      <c r="A785" s="1"/>
      <c r="B785" s="1"/>
      <c r="C785" s="1"/>
      <c r="D785" s="1"/>
      <c r="E785" s="1"/>
      <c r="F785" s="1"/>
      <c r="G785" s="1"/>
      <c r="H785" s="1"/>
    </row>
    <row r="786" spans="1:8" ht="15.7" customHeight="1">
      <c r="A786" s="1"/>
      <c r="B786" s="1"/>
      <c r="C786" s="1"/>
      <c r="D786" s="1"/>
      <c r="E786" s="1"/>
      <c r="F786" s="1"/>
      <c r="G786" s="1"/>
      <c r="H786" s="1"/>
    </row>
    <row r="787" spans="1:8" ht="15.7" customHeight="1">
      <c r="A787" s="1"/>
      <c r="B787" s="1"/>
      <c r="C787" s="1"/>
      <c r="D787" s="1"/>
      <c r="E787" s="1"/>
      <c r="F787" s="1"/>
      <c r="G787" s="1"/>
      <c r="H787" s="1"/>
    </row>
    <row r="788" spans="1:8" ht="15.7" customHeight="1">
      <c r="A788" s="1"/>
      <c r="B788" s="1"/>
      <c r="C788" s="1"/>
      <c r="D788" s="1"/>
      <c r="E788" s="1"/>
      <c r="F788" s="1"/>
      <c r="G788" s="1"/>
      <c r="H788" s="1"/>
    </row>
    <row r="789" spans="1:8" ht="15.7" customHeight="1">
      <c r="A789" s="1"/>
      <c r="B789" s="1"/>
      <c r="C789" s="1"/>
      <c r="D789" s="1"/>
      <c r="E789" s="1"/>
      <c r="F789" s="1"/>
      <c r="G789" s="1"/>
      <c r="H789" s="1"/>
    </row>
    <row r="790" spans="1:8" ht="15.7" customHeight="1">
      <c r="A790" s="1"/>
      <c r="B790" s="1"/>
      <c r="C790" s="1"/>
      <c r="D790" s="1"/>
      <c r="E790" s="1"/>
      <c r="F790" s="1"/>
      <c r="G790" s="1"/>
      <c r="H790" s="1"/>
    </row>
    <row r="791" spans="1:8" ht="15.7" customHeight="1">
      <c r="A791" s="1"/>
      <c r="B791" s="1"/>
      <c r="C791" s="1"/>
      <c r="D791" s="1"/>
      <c r="E791" s="1"/>
      <c r="F791" s="1"/>
      <c r="G791" s="1"/>
      <c r="H791" s="1"/>
    </row>
    <row r="792" spans="1:8" ht="15.7" customHeight="1">
      <c r="A792" s="1"/>
      <c r="B792" s="1"/>
      <c r="C792" s="1"/>
      <c r="D792" s="1"/>
      <c r="E792" s="1"/>
      <c r="F792" s="1"/>
      <c r="G792" s="1"/>
      <c r="H792" s="1"/>
    </row>
    <row r="793" spans="1:8" ht="15.7" customHeight="1">
      <c r="A793" s="1"/>
      <c r="B793" s="1"/>
      <c r="C793" s="1"/>
      <c r="D793" s="1"/>
      <c r="E793" s="1"/>
      <c r="F793" s="1"/>
      <c r="G793" s="1"/>
      <c r="H793" s="1"/>
    </row>
    <row r="794" spans="1:8" ht="15.7" customHeight="1">
      <c r="A794" s="1"/>
      <c r="B794" s="1"/>
      <c r="C794" s="1"/>
      <c r="D794" s="1"/>
      <c r="E794" s="1"/>
      <c r="F794" s="1"/>
      <c r="G794" s="1"/>
      <c r="H794" s="1"/>
    </row>
    <row r="795" spans="1:8" ht="15.7" customHeight="1">
      <c r="A795" s="1"/>
      <c r="B795" s="1"/>
      <c r="C795" s="1"/>
      <c r="D795" s="1"/>
      <c r="E795" s="1"/>
      <c r="F795" s="1"/>
      <c r="G795" s="1"/>
      <c r="H795" s="1"/>
    </row>
    <row r="796" spans="1:8" ht="15.7" customHeight="1">
      <c r="A796" s="1"/>
      <c r="B796" s="1"/>
      <c r="C796" s="1"/>
      <c r="D796" s="1"/>
      <c r="E796" s="1"/>
      <c r="F796" s="1"/>
      <c r="G796" s="1"/>
      <c r="H796" s="1"/>
    </row>
    <row r="797" spans="1:8" ht="15.7" customHeight="1">
      <c r="A797" s="1"/>
      <c r="B797" s="1"/>
      <c r="C797" s="1"/>
      <c r="D797" s="1"/>
      <c r="E797" s="1"/>
      <c r="F797" s="1"/>
      <c r="G797" s="1"/>
      <c r="H797" s="1"/>
    </row>
    <row r="798" spans="1:8" ht="15.7" customHeight="1">
      <c r="A798" s="1"/>
      <c r="B798" s="1"/>
      <c r="C798" s="1"/>
      <c r="D798" s="1"/>
      <c r="E798" s="1"/>
      <c r="F798" s="1"/>
      <c r="G798" s="1"/>
      <c r="H798" s="1"/>
    </row>
    <row r="799" spans="1:8" ht="15.7" customHeight="1">
      <c r="A799" s="1"/>
      <c r="B799" s="1"/>
      <c r="C799" s="1"/>
      <c r="D799" s="1"/>
      <c r="E799" s="1"/>
      <c r="F799" s="1"/>
      <c r="G799" s="1"/>
      <c r="H799" s="1"/>
    </row>
    <row r="800" spans="1:8" ht="15.7" customHeight="1">
      <c r="A800" s="1"/>
      <c r="B800" s="1"/>
      <c r="C800" s="1"/>
      <c r="D800" s="1"/>
      <c r="E800" s="1"/>
      <c r="F800" s="1"/>
      <c r="G800" s="1"/>
      <c r="H800" s="1"/>
    </row>
    <row r="801" spans="1:8" ht="15.7" customHeight="1">
      <c r="A801" s="1"/>
      <c r="B801" s="1"/>
      <c r="C801" s="1"/>
      <c r="D801" s="1"/>
      <c r="E801" s="1"/>
      <c r="F801" s="1"/>
      <c r="G801" s="1"/>
      <c r="H801" s="1"/>
    </row>
    <row r="802" spans="1:8" ht="15.7" customHeight="1">
      <c r="A802" s="1"/>
      <c r="B802" s="1"/>
      <c r="C802" s="1"/>
      <c r="D802" s="1"/>
      <c r="E802" s="1"/>
      <c r="F802" s="1"/>
      <c r="G802" s="1"/>
      <c r="H802" s="1"/>
    </row>
    <row r="803" spans="1:8" ht="15.7" customHeight="1">
      <c r="A803" s="1"/>
      <c r="B803" s="1"/>
      <c r="C803" s="1"/>
      <c r="D803" s="1"/>
      <c r="E803" s="1"/>
      <c r="F803" s="1"/>
      <c r="G803" s="1"/>
      <c r="H803" s="1"/>
    </row>
    <row r="804" spans="1:8" ht="15.7" customHeight="1">
      <c r="A804" s="1"/>
      <c r="B804" s="1"/>
      <c r="C804" s="1"/>
      <c r="D804" s="1"/>
      <c r="E804" s="1"/>
      <c r="F804" s="1"/>
      <c r="G804" s="1"/>
      <c r="H804" s="1"/>
    </row>
    <row r="805" spans="1:8" ht="15.7" customHeight="1">
      <c r="A805" s="1"/>
      <c r="B805" s="1"/>
      <c r="C805" s="1"/>
      <c r="D805" s="1"/>
      <c r="E805" s="1"/>
      <c r="F805" s="1"/>
      <c r="G805" s="1"/>
      <c r="H805" s="1"/>
    </row>
    <row r="806" spans="1:8" ht="15.7" customHeight="1">
      <c r="A806" s="1"/>
      <c r="B806" s="1"/>
      <c r="C806" s="1"/>
      <c r="D806" s="1"/>
      <c r="E806" s="1"/>
      <c r="F806" s="1"/>
      <c r="G806" s="1"/>
      <c r="H806" s="1"/>
    </row>
    <row r="807" spans="1:8" ht="15.7" customHeight="1">
      <c r="A807" s="1"/>
      <c r="B807" s="1"/>
      <c r="C807" s="1"/>
      <c r="D807" s="1"/>
      <c r="E807" s="1"/>
      <c r="F807" s="1"/>
      <c r="G807" s="1"/>
      <c r="H807" s="1"/>
    </row>
    <row r="808" spans="1:8" ht="15.7" customHeight="1">
      <c r="A808" s="1"/>
      <c r="B808" s="1"/>
      <c r="C808" s="1"/>
      <c r="D808" s="1"/>
      <c r="E808" s="1"/>
      <c r="F808" s="1"/>
      <c r="G808" s="1"/>
      <c r="H808" s="1"/>
    </row>
    <row r="809" spans="1:8" ht="15.7" customHeight="1">
      <c r="A809" s="1"/>
      <c r="B809" s="1"/>
      <c r="C809" s="1"/>
      <c r="D809" s="1"/>
      <c r="E809" s="1"/>
      <c r="F809" s="1"/>
      <c r="G809" s="1"/>
      <c r="H809" s="1"/>
    </row>
    <row r="810" spans="1:8" ht="15.7" customHeight="1">
      <c r="A810" s="1"/>
      <c r="B810" s="1"/>
      <c r="C810" s="1"/>
      <c r="D810" s="1"/>
      <c r="E810" s="1"/>
      <c r="F810" s="1"/>
      <c r="G810" s="1"/>
      <c r="H810" s="1"/>
    </row>
    <row r="811" spans="1:8" ht="15.7" customHeight="1">
      <c r="A811" s="1"/>
      <c r="B811" s="1"/>
      <c r="C811" s="1"/>
      <c r="D811" s="1"/>
      <c r="E811" s="1"/>
      <c r="F811" s="1"/>
      <c r="G811" s="1"/>
      <c r="H811" s="1"/>
    </row>
    <row r="812" spans="1:8" ht="15.7" customHeight="1">
      <c r="A812" s="1"/>
      <c r="B812" s="1"/>
      <c r="C812" s="1"/>
      <c r="D812" s="1"/>
      <c r="E812" s="1"/>
      <c r="F812" s="1"/>
      <c r="G812" s="1"/>
      <c r="H812" s="1"/>
    </row>
    <row r="813" spans="1:8" ht="15.7" customHeight="1">
      <c r="A813" s="1"/>
      <c r="B813" s="1"/>
      <c r="C813" s="1"/>
      <c r="D813" s="1"/>
      <c r="E813" s="1"/>
      <c r="F813" s="1"/>
      <c r="G813" s="1"/>
      <c r="H813" s="1"/>
    </row>
    <row r="814" spans="1:8" ht="15.7" customHeight="1">
      <c r="A814" s="1"/>
      <c r="B814" s="1"/>
      <c r="C814" s="1"/>
      <c r="D814" s="1"/>
      <c r="E814" s="1"/>
      <c r="F814" s="1"/>
      <c r="G814" s="1"/>
      <c r="H814" s="1"/>
    </row>
    <row r="815" spans="1:8" ht="15.7" customHeight="1">
      <c r="A815" s="1"/>
      <c r="B815" s="1"/>
      <c r="C815" s="1"/>
      <c r="D815" s="1"/>
      <c r="E815" s="1"/>
      <c r="F815" s="1"/>
      <c r="G815" s="1"/>
      <c r="H815" s="1"/>
    </row>
    <row r="816" spans="1:8" ht="15.7" customHeight="1">
      <c r="A816" s="1"/>
      <c r="B816" s="1"/>
      <c r="C816" s="1"/>
      <c r="D816" s="1"/>
      <c r="E816" s="1"/>
      <c r="F816" s="1"/>
      <c r="G816" s="1"/>
      <c r="H816" s="1"/>
    </row>
    <row r="817" spans="1:8" ht="15.7" customHeight="1">
      <c r="A817" s="1"/>
      <c r="B817" s="1"/>
      <c r="C817" s="1"/>
      <c r="D817" s="1"/>
      <c r="E817" s="1"/>
      <c r="F817" s="1"/>
      <c r="G817" s="1"/>
      <c r="H817" s="1"/>
    </row>
    <row r="818" spans="1:8" ht="15.7" customHeight="1">
      <c r="A818" s="1"/>
      <c r="B818" s="1"/>
      <c r="C818" s="1"/>
      <c r="D818" s="1"/>
      <c r="E818" s="1"/>
      <c r="F818" s="1"/>
      <c r="G818" s="1"/>
      <c r="H818" s="1"/>
    </row>
    <row r="819" spans="1:8" ht="15.7" customHeight="1">
      <c r="A819" s="1"/>
      <c r="B819" s="1"/>
      <c r="C819" s="1"/>
      <c r="D819" s="1"/>
      <c r="E819" s="1"/>
      <c r="F819" s="1"/>
      <c r="G819" s="1"/>
      <c r="H819" s="1"/>
    </row>
    <row r="820" spans="1:8" ht="15.7" customHeight="1">
      <c r="A820" s="1"/>
      <c r="B820" s="1"/>
      <c r="C820" s="1"/>
      <c r="D820" s="1"/>
      <c r="E820" s="1"/>
      <c r="F820" s="1"/>
      <c r="G820" s="1"/>
      <c r="H820" s="1"/>
    </row>
    <row r="821" spans="1:8" ht="15.7" customHeight="1">
      <c r="A821" s="1"/>
      <c r="B821" s="1"/>
      <c r="C821" s="1"/>
      <c r="D821" s="1"/>
      <c r="E821" s="1"/>
      <c r="F821" s="1"/>
      <c r="G821" s="1"/>
      <c r="H821" s="1"/>
    </row>
    <row r="822" spans="1:8" ht="15.7" customHeight="1">
      <c r="A822" s="1"/>
      <c r="B822" s="1"/>
      <c r="C822" s="1"/>
      <c r="D822" s="1"/>
      <c r="E822" s="1"/>
      <c r="F822" s="1"/>
      <c r="G822" s="1"/>
      <c r="H822" s="1"/>
    </row>
    <row r="823" spans="1:8" ht="15.7" customHeight="1">
      <c r="A823" s="1"/>
      <c r="B823" s="1"/>
      <c r="C823" s="1"/>
      <c r="D823" s="1"/>
      <c r="E823" s="1"/>
      <c r="F823" s="1"/>
      <c r="G823" s="1"/>
      <c r="H823" s="1"/>
    </row>
    <row r="824" spans="1:8" ht="15.7" customHeight="1">
      <c r="A824" s="1"/>
      <c r="B824" s="1"/>
      <c r="C824" s="1"/>
      <c r="D824" s="1"/>
      <c r="E824" s="1"/>
      <c r="F824" s="1"/>
      <c r="G824" s="1"/>
      <c r="H824" s="1"/>
    </row>
    <row r="825" spans="1:8" ht="15.7" customHeight="1">
      <c r="A825" s="1"/>
      <c r="B825" s="1"/>
      <c r="C825" s="1"/>
      <c r="D825" s="1"/>
      <c r="E825" s="1"/>
      <c r="F825" s="1"/>
      <c r="G825" s="1"/>
      <c r="H825" s="1"/>
    </row>
    <row r="826" spans="1:8" ht="15.7" customHeight="1">
      <c r="A826" s="1"/>
      <c r="B826" s="1"/>
      <c r="C826" s="1"/>
      <c r="D826" s="1"/>
      <c r="E826" s="1"/>
      <c r="F826" s="1"/>
      <c r="G826" s="1"/>
      <c r="H826" s="1"/>
    </row>
    <row r="827" spans="1:8" ht="15.7" customHeight="1">
      <c r="A827" s="1"/>
      <c r="B827" s="1"/>
      <c r="C827" s="1"/>
      <c r="D827" s="1"/>
      <c r="E827" s="1"/>
      <c r="F827" s="1"/>
      <c r="G827" s="1"/>
      <c r="H827" s="1"/>
    </row>
    <row r="828" spans="1:8" ht="15.7" customHeight="1">
      <c r="A828" s="1"/>
      <c r="B828" s="1"/>
      <c r="C828" s="1"/>
      <c r="D828" s="1"/>
      <c r="E828" s="1"/>
      <c r="F828" s="1"/>
      <c r="G828" s="1"/>
      <c r="H828" s="1"/>
    </row>
    <row r="829" spans="1:8" ht="15.7" customHeight="1">
      <c r="A829" s="1"/>
      <c r="B829" s="1"/>
      <c r="C829" s="1"/>
      <c r="D829" s="1"/>
      <c r="E829" s="1"/>
      <c r="F829" s="1"/>
      <c r="G829" s="1"/>
      <c r="H829" s="1"/>
    </row>
    <row r="830" spans="1:8" ht="15.7" customHeight="1">
      <c r="A830" s="1"/>
      <c r="B830" s="1"/>
      <c r="C830" s="1"/>
      <c r="D830" s="1"/>
      <c r="E830" s="1"/>
      <c r="F830" s="1"/>
      <c r="G830" s="1"/>
      <c r="H830" s="1"/>
    </row>
    <row r="831" spans="1:8" ht="15.7" customHeight="1">
      <c r="A831" s="1"/>
      <c r="B831" s="1"/>
      <c r="C831" s="1"/>
      <c r="D831" s="1"/>
      <c r="E831" s="1"/>
      <c r="F831" s="1"/>
      <c r="G831" s="1"/>
      <c r="H831" s="1"/>
    </row>
    <row r="832" spans="1:8" ht="15.7" customHeight="1">
      <c r="A832" s="1"/>
      <c r="B832" s="1"/>
      <c r="C832" s="1"/>
      <c r="D832" s="1"/>
      <c r="E832" s="1"/>
      <c r="F832" s="1"/>
      <c r="G832" s="1"/>
      <c r="H832" s="1"/>
    </row>
    <row r="833" spans="1:8" ht="15.7" customHeight="1">
      <c r="A833" s="1"/>
      <c r="B833" s="1"/>
      <c r="C833" s="1"/>
      <c r="D833" s="1"/>
      <c r="E833" s="1"/>
      <c r="F833" s="1"/>
      <c r="G833" s="1"/>
      <c r="H833" s="1"/>
    </row>
    <row r="834" spans="1:8" ht="15.7" customHeight="1">
      <c r="A834" s="1"/>
      <c r="B834" s="1"/>
      <c r="C834" s="1"/>
      <c r="D834" s="1"/>
      <c r="E834" s="1"/>
      <c r="F834" s="1"/>
      <c r="G834" s="1"/>
      <c r="H834" s="1"/>
    </row>
    <row r="835" spans="1:8" ht="15.7" customHeight="1">
      <c r="A835" s="1"/>
      <c r="B835" s="1"/>
      <c r="C835" s="1"/>
      <c r="D835" s="1"/>
      <c r="E835" s="1"/>
      <c r="F835" s="1"/>
      <c r="G835" s="1"/>
      <c r="H835" s="1"/>
    </row>
    <row r="836" spans="1:8" ht="15.7" customHeight="1">
      <c r="A836" s="1"/>
      <c r="B836" s="1"/>
      <c r="C836" s="1"/>
      <c r="D836" s="1"/>
      <c r="E836" s="1"/>
      <c r="F836" s="1"/>
      <c r="G836" s="1"/>
      <c r="H836" s="1"/>
    </row>
    <row r="837" spans="1:8" ht="15.7" customHeight="1">
      <c r="A837" s="1"/>
      <c r="B837" s="1"/>
      <c r="C837" s="1"/>
      <c r="D837" s="1"/>
      <c r="E837" s="1"/>
      <c r="F837" s="1"/>
      <c r="G837" s="1"/>
      <c r="H837" s="1"/>
    </row>
    <row r="838" spans="1:8" ht="15.7" customHeight="1">
      <c r="A838" s="1"/>
      <c r="B838" s="1"/>
      <c r="C838" s="1"/>
      <c r="D838" s="1"/>
      <c r="E838" s="1"/>
      <c r="F838" s="1"/>
      <c r="G838" s="1"/>
      <c r="H838" s="1"/>
    </row>
    <row r="839" spans="1:8" ht="15.7" customHeight="1">
      <c r="A839" s="1"/>
      <c r="B839" s="1"/>
      <c r="C839" s="1"/>
      <c r="D839" s="1"/>
      <c r="E839" s="1"/>
      <c r="F839" s="1"/>
      <c r="G839" s="1"/>
      <c r="H839" s="1"/>
    </row>
    <row r="840" spans="1:8" ht="15.7" customHeight="1">
      <c r="A840" s="1"/>
      <c r="B840" s="1"/>
      <c r="C840" s="1"/>
      <c r="D840" s="1"/>
      <c r="E840" s="1"/>
      <c r="F840" s="1"/>
      <c r="G840" s="1"/>
      <c r="H840" s="1"/>
    </row>
    <row r="841" spans="1:8" ht="15.7" customHeight="1">
      <c r="A841" s="1"/>
      <c r="B841" s="1"/>
      <c r="C841" s="1"/>
      <c r="D841" s="1"/>
      <c r="E841" s="1"/>
      <c r="F841" s="1"/>
      <c r="G841" s="1"/>
      <c r="H841" s="1"/>
    </row>
    <row r="842" spans="1:8" ht="15.7" customHeight="1">
      <c r="A842" s="1"/>
      <c r="B842" s="1"/>
      <c r="C842" s="1"/>
      <c r="D842" s="1"/>
      <c r="E842" s="1"/>
      <c r="F842" s="1"/>
      <c r="G842" s="1"/>
      <c r="H842" s="1"/>
    </row>
    <row r="843" spans="1:8" ht="15.7" customHeight="1">
      <c r="A843" s="1"/>
      <c r="B843" s="1"/>
      <c r="C843" s="1"/>
      <c r="D843" s="1"/>
      <c r="E843" s="1"/>
      <c r="F843" s="1"/>
      <c r="G843" s="1"/>
      <c r="H843" s="1"/>
    </row>
    <row r="844" spans="1:8" ht="15.7" customHeight="1">
      <c r="A844" s="1"/>
      <c r="B844" s="1"/>
      <c r="C844" s="1"/>
      <c r="D844" s="1"/>
      <c r="E844" s="1"/>
      <c r="F844" s="1"/>
      <c r="G844" s="1"/>
      <c r="H844" s="1"/>
    </row>
    <row r="845" spans="1:8" ht="15.7" customHeight="1">
      <c r="A845" s="1"/>
      <c r="B845" s="1"/>
      <c r="C845" s="1"/>
      <c r="D845" s="1"/>
      <c r="E845" s="1"/>
      <c r="F845" s="1"/>
      <c r="G845" s="1"/>
      <c r="H845" s="1"/>
    </row>
    <row r="846" spans="1:8" ht="15.7" customHeight="1">
      <c r="A846" s="1"/>
      <c r="B846" s="1"/>
      <c r="C846" s="1"/>
      <c r="D846" s="1"/>
      <c r="E846" s="1"/>
      <c r="F846" s="1"/>
      <c r="G846" s="1"/>
      <c r="H846" s="1"/>
    </row>
    <row r="847" spans="1:8" ht="15.7" customHeight="1">
      <c r="A847" s="1"/>
      <c r="B847" s="1"/>
      <c r="C847" s="1"/>
      <c r="D847" s="1"/>
      <c r="E847" s="1"/>
      <c r="F847" s="1"/>
      <c r="G847" s="1"/>
      <c r="H847" s="1"/>
    </row>
    <row r="848" spans="1:8" ht="15.7" customHeight="1">
      <c r="A848" s="1"/>
      <c r="B848" s="1"/>
      <c r="C848" s="1"/>
      <c r="D848" s="1"/>
      <c r="E848" s="1"/>
      <c r="F848" s="1"/>
      <c r="G848" s="1"/>
      <c r="H848" s="1"/>
    </row>
    <row r="849" spans="1:8" ht="15.7" customHeight="1">
      <c r="A849" s="1"/>
      <c r="B849" s="1"/>
      <c r="C849" s="1"/>
      <c r="D849" s="1"/>
      <c r="E849" s="1"/>
      <c r="F849" s="1"/>
      <c r="G849" s="1"/>
      <c r="H849" s="1"/>
    </row>
    <row r="850" spans="1:8" ht="15.7" customHeight="1">
      <c r="A850" s="1"/>
      <c r="B850" s="1"/>
      <c r="C850" s="1"/>
      <c r="D850" s="1"/>
      <c r="E850" s="1"/>
      <c r="F850" s="1"/>
      <c r="G850" s="1"/>
      <c r="H850" s="1"/>
    </row>
    <row r="851" spans="1:8" ht="15.7" customHeight="1">
      <c r="A851" s="1"/>
      <c r="B851" s="1"/>
      <c r="C851" s="1"/>
      <c r="D851" s="1"/>
      <c r="E851" s="1"/>
      <c r="F851" s="1"/>
      <c r="G851" s="1"/>
      <c r="H851" s="1"/>
    </row>
    <row r="852" spans="1:8" ht="15.7" customHeight="1">
      <c r="A852" s="1"/>
      <c r="B852" s="1"/>
      <c r="C852" s="1"/>
      <c r="D852" s="1"/>
      <c r="E852" s="1"/>
      <c r="F852" s="1"/>
      <c r="G852" s="1"/>
      <c r="H852" s="1"/>
    </row>
    <row r="853" spans="1:8" ht="15.7" customHeight="1">
      <c r="A853" s="1"/>
      <c r="B853" s="1"/>
      <c r="C853" s="1"/>
      <c r="D853" s="1"/>
      <c r="E853" s="1"/>
      <c r="F853" s="1"/>
      <c r="G853" s="1"/>
      <c r="H853" s="1"/>
    </row>
    <row r="854" spans="1:8" ht="15.7" customHeight="1">
      <c r="A854" s="1"/>
      <c r="B854" s="1"/>
      <c r="C854" s="1"/>
      <c r="D854" s="1"/>
      <c r="E854" s="1"/>
      <c r="F854" s="1"/>
      <c r="G854" s="1"/>
      <c r="H854" s="1"/>
    </row>
    <row r="855" spans="1:8" ht="15.7" customHeight="1">
      <c r="A855" s="1"/>
      <c r="B855" s="1"/>
      <c r="C855" s="1"/>
      <c r="D855" s="1"/>
      <c r="E855" s="1"/>
      <c r="F855" s="1"/>
      <c r="G855" s="1"/>
      <c r="H855" s="1"/>
    </row>
    <row r="856" spans="1:8" ht="15.7" customHeight="1">
      <c r="A856" s="1"/>
      <c r="B856" s="1"/>
      <c r="C856" s="1"/>
      <c r="D856" s="1"/>
      <c r="E856" s="1"/>
      <c r="F856" s="1"/>
      <c r="G856" s="1"/>
      <c r="H856" s="1"/>
    </row>
    <row r="857" spans="1:8" ht="15.7" customHeight="1">
      <c r="A857" s="1"/>
      <c r="B857" s="1"/>
      <c r="C857" s="1"/>
      <c r="D857" s="1"/>
      <c r="E857" s="1"/>
      <c r="F857" s="1"/>
      <c r="G857" s="1"/>
      <c r="H857" s="1"/>
    </row>
    <row r="858" spans="1:8" ht="15.7" customHeight="1">
      <c r="A858" s="1"/>
      <c r="B858" s="1"/>
      <c r="C858" s="1"/>
      <c r="D858" s="1"/>
      <c r="E858" s="1"/>
      <c r="F858" s="1"/>
      <c r="G858" s="1"/>
      <c r="H858" s="1"/>
    </row>
    <row r="859" spans="1:8" ht="15.7" customHeight="1">
      <c r="A859" s="1"/>
      <c r="B859" s="1"/>
      <c r="C859" s="1"/>
      <c r="D859" s="1"/>
      <c r="E859" s="1"/>
      <c r="F859" s="1"/>
      <c r="G859" s="1"/>
      <c r="H859" s="1"/>
    </row>
    <row r="860" spans="1:8" ht="15.7" customHeight="1">
      <c r="A860" s="1"/>
      <c r="B860" s="1"/>
      <c r="C860" s="1"/>
      <c r="D860" s="1"/>
      <c r="E860" s="1"/>
      <c r="F860" s="1"/>
      <c r="G860" s="1"/>
      <c r="H860" s="1"/>
    </row>
    <row r="861" spans="1:8" ht="15.7" customHeight="1">
      <c r="A861" s="1"/>
      <c r="B861" s="1"/>
      <c r="C861" s="1"/>
      <c r="D861" s="1"/>
      <c r="E861" s="1"/>
      <c r="F861" s="1"/>
      <c r="G861" s="1"/>
      <c r="H861" s="1"/>
    </row>
    <row r="862" spans="1:8" ht="15.7" customHeight="1">
      <c r="A862" s="1"/>
      <c r="B862" s="1"/>
      <c r="C862" s="1"/>
      <c r="D862" s="1"/>
      <c r="E862" s="1"/>
      <c r="F862" s="1"/>
      <c r="G862" s="1"/>
      <c r="H862" s="1"/>
    </row>
    <row r="863" spans="1:8" ht="15.7" customHeight="1">
      <c r="A863" s="1"/>
      <c r="B863" s="1"/>
      <c r="C863" s="1"/>
      <c r="D863" s="1"/>
      <c r="E863" s="1"/>
      <c r="F863" s="1"/>
      <c r="G863" s="1"/>
      <c r="H863" s="1"/>
    </row>
    <row r="864" spans="1:8" ht="15.7" customHeight="1">
      <c r="A864" s="1"/>
      <c r="B864" s="1"/>
      <c r="C864" s="1"/>
      <c r="D864" s="1"/>
      <c r="E864" s="1"/>
      <c r="F864" s="1"/>
      <c r="G864" s="1"/>
      <c r="H864" s="1"/>
    </row>
    <row r="865" spans="1:8" ht="15.7" customHeight="1">
      <c r="A865" s="1"/>
      <c r="B865" s="1"/>
      <c r="C865" s="1"/>
      <c r="D865" s="1"/>
      <c r="E865" s="1"/>
      <c r="F865" s="1"/>
      <c r="G865" s="1"/>
      <c r="H865" s="1"/>
    </row>
    <row r="866" spans="1:8" ht="15.7" customHeight="1">
      <c r="A866" s="1"/>
      <c r="B866" s="1"/>
      <c r="C866" s="1"/>
      <c r="D866" s="1"/>
      <c r="E866" s="1"/>
      <c r="F866" s="1"/>
      <c r="G866" s="1"/>
      <c r="H866" s="1"/>
    </row>
    <row r="867" spans="1:8" ht="15.7" customHeight="1">
      <c r="A867" s="1"/>
      <c r="B867" s="1"/>
      <c r="C867" s="1"/>
      <c r="D867" s="1"/>
      <c r="E867" s="1"/>
      <c r="F867" s="1"/>
      <c r="G867" s="1"/>
      <c r="H867" s="1"/>
    </row>
    <row r="868" spans="1:8" ht="15.7" customHeight="1">
      <c r="A868" s="1"/>
      <c r="B868" s="1"/>
      <c r="C868" s="1"/>
      <c r="D868" s="1"/>
      <c r="E868" s="1"/>
      <c r="F868" s="1"/>
      <c r="G868" s="1"/>
      <c r="H868" s="1"/>
    </row>
    <row r="869" spans="1:8" ht="15.7" customHeight="1">
      <c r="A869" s="1"/>
      <c r="B869" s="1"/>
      <c r="C869" s="1"/>
      <c r="D869" s="1"/>
      <c r="E869" s="1"/>
      <c r="F869" s="1"/>
      <c r="G869" s="1"/>
      <c r="H869" s="1"/>
    </row>
    <row r="870" spans="1:8" ht="15.7" customHeight="1">
      <c r="A870" s="1"/>
      <c r="B870" s="1"/>
      <c r="C870" s="1"/>
      <c r="D870" s="1"/>
      <c r="E870" s="1"/>
      <c r="F870" s="1"/>
      <c r="G870" s="1"/>
      <c r="H870" s="1"/>
    </row>
    <row r="871" spans="1:8" ht="15.7" customHeight="1">
      <c r="A871" s="1"/>
      <c r="B871" s="1"/>
      <c r="C871" s="1"/>
      <c r="D871" s="1"/>
      <c r="E871" s="1"/>
      <c r="F871" s="1"/>
      <c r="G871" s="1"/>
      <c r="H871" s="1"/>
    </row>
    <row r="872" spans="1:8" ht="15.7" customHeight="1">
      <c r="A872" s="1"/>
      <c r="B872" s="1"/>
      <c r="C872" s="1"/>
      <c r="D872" s="1"/>
      <c r="E872" s="1"/>
      <c r="F872" s="1"/>
      <c r="G872" s="1"/>
      <c r="H872" s="1"/>
    </row>
    <row r="873" spans="1:8" ht="15.7" customHeight="1">
      <c r="A873" s="1"/>
      <c r="B873" s="1"/>
      <c r="C873" s="1"/>
      <c r="D873" s="1"/>
      <c r="E873" s="1"/>
      <c r="F873" s="1"/>
      <c r="G873" s="1"/>
      <c r="H873" s="1"/>
    </row>
    <row r="874" spans="1:8" ht="15.7" customHeight="1">
      <c r="A874" s="1"/>
      <c r="B874" s="1"/>
      <c r="C874" s="1"/>
      <c r="D874" s="1"/>
      <c r="E874" s="1"/>
      <c r="F874" s="1"/>
      <c r="G874" s="1"/>
      <c r="H874" s="1"/>
    </row>
    <row r="875" spans="1:8" ht="15.7" customHeight="1">
      <c r="A875" s="1"/>
      <c r="B875" s="1"/>
      <c r="C875" s="1"/>
      <c r="D875" s="1"/>
      <c r="E875" s="1"/>
      <c r="F875" s="1"/>
      <c r="G875" s="1"/>
      <c r="H875" s="1"/>
    </row>
    <row r="876" spans="1:8" ht="15.7" customHeight="1">
      <c r="A876" s="1"/>
      <c r="B876" s="1"/>
      <c r="C876" s="1"/>
      <c r="D876" s="1"/>
      <c r="E876" s="1"/>
      <c r="F876" s="1"/>
      <c r="G876" s="1"/>
      <c r="H876" s="1"/>
    </row>
    <row r="877" spans="1:8" ht="15.7" customHeight="1">
      <c r="A877" s="1"/>
      <c r="B877" s="1"/>
      <c r="C877" s="1"/>
      <c r="D877" s="1"/>
      <c r="E877" s="1"/>
      <c r="F877" s="1"/>
      <c r="G877" s="1"/>
      <c r="H877" s="1"/>
    </row>
    <row r="878" spans="1:8" ht="15.7" customHeight="1">
      <c r="A878" s="1"/>
      <c r="B878" s="1"/>
      <c r="C878" s="1"/>
      <c r="D878" s="1"/>
      <c r="E878" s="1"/>
      <c r="F878" s="1"/>
      <c r="G878" s="1"/>
      <c r="H878" s="1"/>
    </row>
    <row r="879" spans="1:8" ht="15.7" customHeight="1">
      <c r="A879" s="1"/>
      <c r="B879" s="1"/>
      <c r="C879" s="1"/>
      <c r="D879" s="1"/>
      <c r="E879" s="1"/>
      <c r="F879" s="1"/>
      <c r="G879" s="1"/>
      <c r="H879" s="1"/>
    </row>
    <row r="880" spans="1:8" ht="15.7" customHeight="1">
      <c r="A880" s="1"/>
      <c r="B880" s="1"/>
      <c r="C880" s="1"/>
      <c r="D880" s="1"/>
      <c r="E880" s="1"/>
      <c r="F880" s="1"/>
      <c r="G880" s="1"/>
      <c r="H880" s="1"/>
    </row>
    <row r="881" spans="1:8" ht="15.7" customHeight="1">
      <c r="A881" s="1"/>
      <c r="B881" s="1"/>
      <c r="C881" s="1"/>
      <c r="D881" s="1"/>
      <c r="E881" s="1"/>
      <c r="F881" s="1"/>
      <c r="G881" s="1"/>
      <c r="H881" s="1"/>
    </row>
    <row r="882" spans="1:8" ht="15.7" customHeight="1">
      <c r="A882" s="1"/>
      <c r="B882" s="1"/>
      <c r="C882" s="1"/>
      <c r="D882" s="1"/>
      <c r="E882" s="1"/>
      <c r="F882" s="1"/>
      <c r="G882" s="1"/>
      <c r="H882" s="1"/>
    </row>
    <row r="883" spans="1:8" ht="15.7" customHeight="1">
      <c r="A883" s="1"/>
      <c r="B883" s="1"/>
      <c r="C883" s="1"/>
      <c r="D883" s="1"/>
      <c r="E883" s="1"/>
      <c r="F883" s="1"/>
      <c r="G883" s="1"/>
      <c r="H883" s="1"/>
    </row>
    <row r="884" spans="1:8" ht="15.7" customHeight="1">
      <c r="A884" s="1"/>
      <c r="B884" s="1"/>
      <c r="C884" s="1"/>
      <c r="D884" s="1"/>
      <c r="E884" s="1"/>
      <c r="F884" s="1"/>
      <c r="G884" s="1"/>
      <c r="H884" s="1"/>
    </row>
    <row r="885" spans="1:8" ht="15.7" customHeight="1">
      <c r="A885" s="1"/>
      <c r="B885" s="1"/>
      <c r="C885" s="1"/>
      <c r="D885" s="1"/>
      <c r="E885" s="1"/>
      <c r="F885" s="1"/>
      <c r="G885" s="1"/>
      <c r="H885" s="1"/>
    </row>
    <row r="886" spans="1:8" ht="15.7" customHeight="1">
      <c r="A886" s="1"/>
      <c r="B886" s="1"/>
      <c r="C886" s="1"/>
      <c r="D886" s="1"/>
      <c r="E886" s="1"/>
      <c r="F886" s="1"/>
      <c r="G886" s="1"/>
      <c r="H886" s="1"/>
    </row>
    <row r="887" spans="1:8" ht="15.7" customHeight="1">
      <c r="A887" s="1"/>
      <c r="B887" s="1"/>
      <c r="C887" s="1"/>
      <c r="D887" s="1"/>
      <c r="E887" s="1"/>
      <c r="F887" s="1"/>
      <c r="G887" s="1"/>
      <c r="H887" s="1"/>
    </row>
    <row r="888" spans="1:8" ht="15.7" customHeight="1">
      <c r="A888" s="1"/>
      <c r="B888" s="1"/>
      <c r="C888" s="1"/>
      <c r="D888" s="1"/>
      <c r="E888" s="1"/>
      <c r="F888" s="1"/>
      <c r="G888" s="1"/>
      <c r="H888" s="1"/>
    </row>
    <row r="889" spans="1:8" ht="15.7" customHeight="1">
      <c r="A889" s="1"/>
      <c r="B889" s="1"/>
      <c r="C889" s="1"/>
      <c r="D889" s="1"/>
      <c r="E889" s="1"/>
      <c r="F889" s="1"/>
      <c r="G889" s="1"/>
      <c r="H889" s="1"/>
    </row>
    <row r="890" spans="1:8" ht="15.7" customHeight="1">
      <c r="A890" s="1"/>
      <c r="B890" s="1"/>
      <c r="C890" s="1"/>
      <c r="D890" s="1"/>
      <c r="E890" s="1"/>
      <c r="F890" s="1"/>
      <c r="G890" s="1"/>
      <c r="H890" s="1"/>
    </row>
    <row r="891" spans="1:8" ht="15.7" customHeight="1">
      <c r="A891" s="1"/>
      <c r="B891" s="1"/>
      <c r="C891" s="1"/>
      <c r="D891" s="1"/>
      <c r="E891" s="1"/>
      <c r="F891" s="1"/>
      <c r="G891" s="1"/>
      <c r="H891" s="1"/>
    </row>
    <row r="892" spans="1:8" ht="15.7" customHeight="1">
      <c r="A892" s="1"/>
      <c r="B892" s="1"/>
      <c r="C892" s="1"/>
      <c r="D892" s="1"/>
      <c r="E892" s="1"/>
      <c r="F892" s="1"/>
      <c r="G892" s="1"/>
      <c r="H892" s="1"/>
    </row>
    <row r="893" spans="1:8" ht="15.7" customHeight="1">
      <c r="A893" s="1"/>
      <c r="B893" s="1"/>
      <c r="C893" s="1"/>
      <c r="D893" s="1"/>
      <c r="E893" s="1"/>
      <c r="F893" s="1"/>
      <c r="G893" s="1"/>
      <c r="H893" s="1"/>
    </row>
    <row r="894" spans="1:8" ht="15.7" customHeight="1">
      <c r="A894" s="1"/>
      <c r="B894" s="1"/>
      <c r="C894" s="1"/>
      <c r="D894" s="1"/>
      <c r="E894" s="1"/>
      <c r="F894" s="1"/>
      <c r="G894" s="1"/>
      <c r="H894" s="1"/>
    </row>
    <row r="895" spans="1:8" ht="15.7" customHeight="1">
      <c r="A895" s="1"/>
      <c r="B895" s="1"/>
      <c r="C895" s="1"/>
      <c r="D895" s="1"/>
      <c r="E895" s="1"/>
      <c r="F895" s="1"/>
      <c r="G895" s="1"/>
      <c r="H895" s="1"/>
    </row>
    <row r="896" spans="1:8" ht="15.7" customHeight="1">
      <c r="A896" s="1"/>
      <c r="B896" s="1"/>
      <c r="C896" s="1"/>
      <c r="D896" s="1"/>
      <c r="E896" s="1"/>
      <c r="F896" s="1"/>
      <c r="G896" s="1"/>
      <c r="H896" s="1"/>
    </row>
    <row r="897" spans="1:8" ht="15.7" customHeight="1">
      <c r="A897" s="1"/>
      <c r="B897" s="1"/>
      <c r="C897" s="1"/>
      <c r="D897" s="1"/>
      <c r="E897" s="1"/>
      <c r="F897" s="1"/>
      <c r="G897" s="1"/>
      <c r="H897" s="1"/>
    </row>
    <row r="898" spans="1:8" ht="15.7" customHeight="1">
      <c r="A898" s="1"/>
      <c r="B898" s="1"/>
      <c r="C898" s="1"/>
      <c r="D898" s="1"/>
      <c r="E898" s="1"/>
      <c r="F898" s="1"/>
      <c r="G898" s="1"/>
      <c r="H898" s="1"/>
    </row>
    <row r="899" spans="1:8" ht="15.7" customHeight="1">
      <c r="A899" s="1"/>
      <c r="B899" s="1"/>
      <c r="C899" s="1"/>
      <c r="D899" s="1"/>
      <c r="E899" s="1"/>
      <c r="F899" s="1"/>
      <c r="G899" s="1"/>
      <c r="H899" s="1"/>
    </row>
    <row r="900" spans="1:8" ht="15.7" customHeight="1">
      <c r="A900" s="1"/>
      <c r="B900" s="1"/>
      <c r="C900" s="1"/>
      <c r="D900" s="1"/>
      <c r="E900" s="1"/>
      <c r="F900" s="1"/>
      <c r="G900" s="1"/>
      <c r="H900" s="1"/>
    </row>
    <row r="901" spans="1:8" ht="15.7" customHeight="1">
      <c r="A901" s="1"/>
      <c r="B901" s="1"/>
      <c r="C901" s="1"/>
      <c r="D901" s="1"/>
      <c r="E901" s="1"/>
      <c r="F901" s="1"/>
      <c r="G901" s="1"/>
      <c r="H901" s="1"/>
    </row>
    <row r="902" spans="1:8" ht="15.7" customHeight="1">
      <c r="A902" s="1"/>
      <c r="B902" s="1"/>
      <c r="C902" s="1"/>
      <c r="D902" s="1"/>
      <c r="E902" s="1"/>
      <c r="F902" s="1"/>
      <c r="G902" s="1"/>
      <c r="H902" s="1"/>
    </row>
    <row r="903" spans="1:8" ht="15.7" customHeight="1">
      <c r="A903" s="1"/>
      <c r="B903" s="1"/>
      <c r="C903" s="1"/>
      <c r="D903" s="1"/>
      <c r="E903" s="1"/>
      <c r="F903" s="1"/>
      <c r="G903" s="1"/>
      <c r="H903" s="1"/>
    </row>
    <row r="904" spans="1:8" ht="15.7" customHeight="1">
      <c r="A904" s="1"/>
      <c r="B904" s="1"/>
      <c r="C904" s="1"/>
      <c r="D904" s="1"/>
      <c r="E904" s="1"/>
      <c r="F904" s="1"/>
      <c r="G904" s="1"/>
      <c r="H904" s="1"/>
    </row>
    <row r="905" spans="1:8" ht="15.7" customHeight="1">
      <c r="A905" s="1"/>
      <c r="B905" s="1"/>
      <c r="C905" s="1"/>
      <c r="D905" s="1"/>
      <c r="E905" s="1"/>
      <c r="F905" s="1"/>
      <c r="G905" s="1"/>
      <c r="H905" s="1"/>
    </row>
    <row r="906" spans="1:8" ht="15.7" customHeight="1">
      <c r="A906" s="1"/>
      <c r="B906" s="1"/>
      <c r="C906" s="1"/>
      <c r="D906" s="1"/>
      <c r="E906" s="1"/>
      <c r="F906" s="1"/>
      <c r="G906" s="1"/>
      <c r="H906" s="1"/>
    </row>
    <row r="907" spans="1:8" ht="15.7" customHeight="1">
      <c r="A907" s="1"/>
      <c r="B907" s="1"/>
      <c r="C907" s="1"/>
      <c r="D907" s="1"/>
      <c r="E907" s="1"/>
      <c r="F907" s="1"/>
      <c r="G907" s="1"/>
      <c r="H907" s="1"/>
    </row>
    <row r="908" spans="1:8" ht="15.7" customHeight="1">
      <c r="A908" s="1"/>
      <c r="B908" s="1"/>
      <c r="C908" s="1"/>
      <c r="D908" s="1"/>
      <c r="E908" s="1"/>
      <c r="F908" s="1"/>
      <c r="G908" s="1"/>
      <c r="H908" s="1"/>
    </row>
    <row r="909" spans="1:8" ht="15.7" customHeight="1">
      <c r="A909" s="1"/>
      <c r="B909" s="1"/>
      <c r="C909" s="1"/>
      <c r="D909" s="1"/>
      <c r="E909" s="1"/>
      <c r="F909" s="1"/>
      <c r="G909" s="1"/>
      <c r="H909" s="1"/>
    </row>
    <row r="910" spans="1:8" ht="15.7" customHeight="1">
      <c r="A910" s="1"/>
      <c r="B910" s="1"/>
      <c r="C910" s="1"/>
      <c r="D910" s="1"/>
      <c r="E910" s="1"/>
      <c r="F910" s="1"/>
      <c r="G910" s="1"/>
      <c r="H910" s="1"/>
    </row>
    <row r="911" spans="1:8" ht="15.7" customHeight="1">
      <c r="A911" s="1"/>
      <c r="B911" s="1"/>
      <c r="C911" s="1"/>
      <c r="D911" s="1"/>
      <c r="E911" s="1"/>
      <c r="F911" s="1"/>
      <c r="G911" s="1"/>
      <c r="H911" s="1"/>
    </row>
    <row r="912" spans="1:8" ht="15.7" customHeight="1">
      <c r="A912" s="1"/>
      <c r="B912" s="1"/>
      <c r="C912" s="1"/>
      <c r="D912" s="1"/>
      <c r="E912" s="1"/>
      <c r="F912" s="1"/>
      <c r="G912" s="1"/>
      <c r="H912" s="1"/>
    </row>
    <row r="913" spans="1:8" ht="15.7" customHeight="1">
      <c r="A913" s="1"/>
      <c r="B913" s="1"/>
      <c r="C913" s="1"/>
      <c r="D913" s="1"/>
      <c r="E913" s="1"/>
      <c r="F913" s="1"/>
      <c r="G913" s="1"/>
      <c r="H913" s="1"/>
    </row>
    <row r="914" spans="1:8" ht="15.7" customHeight="1">
      <c r="A914" s="1"/>
      <c r="B914" s="1"/>
      <c r="C914" s="1"/>
      <c r="D914" s="1"/>
      <c r="E914" s="1"/>
      <c r="F914" s="1"/>
      <c r="G914" s="1"/>
      <c r="H914" s="1"/>
    </row>
    <row r="915" spans="1:8" ht="15.7" customHeight="1">
      <c r="A915" s="1"/>
      <c r="B915" s="1"/>
      <c r="C915" s="1"/>
      <c r="D915" s="1"/>
      <c r="E915" s="1"/>
      <c r="F915" s="1"/>
      <c r="G915" s="1"/>
      <c r="H915" s="1"/>
    </row>
    <row r="916" spans="1:8" ht="15.7" customHeight="1">
      <c r="A916" s="1"/>
      <c r="B916" s="1"/>
      <c r="C916" s="1"/>
      <c r="D916" s="1"/>
      <c r="E916" s="1"/>
      <c r="F916" s="1"/>
      <c r="G916" s="1"/>
      <c r="H916" s="1"/>
    </row>
    <row r="917" spans="1:8" ht="15.7" customHeight="1">
      <c r="A917" s="1"/>
      <c r="B917" s="1"/>
      <c r="C917" s="1"/>
      <c r="D917" s="1"/>
      <c r="E917" s="1"/>
      <c r="F917" s="1"/>
      <c r="G917" s="1"/>
      <c r="H917" s="1"/>
    </row>
    <row r="918" spans="1:8" ht="15.7" customHeight="1">
      <c r="A918" s="1"/>
      <c r="B918" s="1"/>
      <c r="C918" s="1"/>
      <c r="D918" s="1"/>
      <c r="E918" s="1"/>
      <c r="F918" s="1"/>
      <c r="G918" s="1"/>
      <c r="H918" s="1"/>
    </row>
    <row r="919" spans="1:8" ht="15.7" customHeight="1">
      <c r="A919" s="1"/>
      <c r="B919" s="1"/>
      <c r="C919" s="1"/>
      <c r="D919" s="1"/>
      <c r="E919" s="1"/>
      <c r="F919" s="1"/>
      <c r="G919" s="1"/>
      <c r="H919" s="1"/>
    </row>
    <row r="920" spans="1:8" ht="15.7" customHeight="1">
      <c r="A920" s="1"/>
      <c r="B920" s="1"/>
      <c r="C920" s="1"/>
      <c r="D920" s="1"/>
      <c r="E920" s="1"/>
      <c r="F920" s="1"/>
      <c r="G920" s="1"/>
      <c r="H920" s="1"/>
    </row>
    <row r="921" spans="1:8" ht="15.7" customHeight="1">
      <c r="A921" s="1"/>
      <c r="B921" s="1"/>
      <c r="C921" s="1"/>
      <c r="D921" s="1"/>
      <c r="E921" s="1"/>
      <c r="F921" s="1"/>
      <c r="G921" s="1"/>
      <c r="H921" s="1"/>
    </row>
    <row r="922" spans="1:8" ht="15.7" customHeight="1">
      <c r="A922" s="1"/>
      <c r="B922" s="1"/>
      <c r="C922" s="1"/>
      <c r="D922" s="1"/>
      <c r="E922" s="1"/>
      <c r="F922" s="1"/>
      <c r="G922" s="1"/>
      <c r="H922" s="1"/>
    </row>
    <row r="923" spans="1:8" ht="15.7" customHeight="1">
      <c r="A923" s="1"/>
      <c r="B923" s="1"/>
      <c r="C923" s="1"/>
      <c r="D923" s="1"/>
      <c r="E923" s="1"/>
      <c r="F923" s="1"/>
      <c r="G923" s="1"/>
      <c r="H923" s="1"/>
    </row>
    <row r="924" spans="1:8" ht="15.7" customHeight="1">
      <c r="A924" s="1"/>
      <c r="B924" s="1"/>
      <c r="C924" s="1"/>
      <c r="D924" s="1"/>
      <c r="E924" s="1"/>
      <c r="F924" s="1"/>
      <c r="G924" s="1"/>
      <c r="H924" s="1"/>
    </row>
    <row r="925" spans="1:8" ht="15.7" customHeight="1">
      <c r="A925" s="1"/>
      <c r="B925" s="1"/>
      <c r="C925" s="1"/>
      <c r="D925" s="1"/>
      <c r="E925" s="1"/>
      <c r="F925" s="1"/>
      <c r="G925" s="1"/>
      <c r="H925" s="1"/>
    </row>
    <row r="926" spans="1:8" ht="15.7" customHeight="1">
      <c r="A926" s="1"/>
      <c r="B926" s="1"/>
      <c r="C926" s="1"/>
      <c r="D926" s="1"/>
      <c r="E926" s="1"/>
      <c r="F926" s="1"/>
      <c r="G926" s="1"/>
      <c r="H926" s="1"/>
    </row>
    <row r="927" spans="1:8" ht="15.7" customHeight="1">
      <c r="A927" s="1"/>
      <c r="B927" s="1"/>
      <c r="C927" s="1"/>
      <c r="D927" s="1"/>
      <c r="E927" s="1"/>
      <c r="F927" s="1"/>
      <c r="G927" s="1"/>
      <c r="H927" s="1"/>
    </row>
    <row r="928" spans="1:8" ht="15.7" customHeight="1">
      <c r="A928" s="1"/>
      <c r="B928" s="1"/>
      <c r="C928" s="1"/>
      <c r="D928" s="1"/>
      <c r="E928" s="1"/>
      <c r="F928" s="1"/>
      <c r="G928" s="1"/>
      <c r="H928" s="1"/>
    </row>
    <row r="929" spans="1:8" ht="15.7" customHeight="1">
      <c r="A929" s="1"/>
      <c r="B929" s="1"/>
      <c r="C929" s="1"/>
      <c r="D929" s="1"/>
      <c r="E929" s="1"/>
      <c r="F929" s="1"/>
      <c r="G929" s="1"/>
      <c r="H929" s="1"/>
    </row>
    <row r="930" spans="1:8" ht="15.7" customHeight="1">
      <c r="A930" s="1"/>
      <c r="B930" s="1"/>
      <c r="C930" s="1"/>
      <c r="D930" s="1"/>
      <c r="E930" s="1"/>
      <c r="F930" s="1"/>
      <c r="G930" s="1"/>
      <c r="H930" s="1"/>
    </row>
    <row r="931" spans="1:8" ht="15.7" customHeight="1">
      <c r="A931" s="1"/>
      <c r="B931" s="1"/>
      <c r="C931" s="1"/>
      <c r="D931" s="1"/>
      <c r="E931" s="1"/>
      <c r="F931" s="1"/>
      <c r="G931" s="1"/>
      <c r="H931" s="1"/>
    </row>
    <row r="932" spans="1:8" ht="15.7" customHeight="1">
      <c r="A932" s="1"/>
      <c r="B932" s="1"/>
      <c r="C932" s="1"/>
      <c r="D932" s="1"/>
      <c r="E932" s="1"/>
      <c r="F932" s="1"/>
      <c r="G932" s="1"/>
      <c r="H932" s="1"/>
    </row>
    <row r="933" spans="1:8" ht="15.7" customHeight="1">
      <c r="A933" s="1"/>
      <c r="B933" s="1"/>
      <c r="C933" s="1"/>
      <c r="D933" s="1"/>
      <c r="E933" s="1"/>
      <c r="F933" s="1"/>
      <c r="G933" s="1"/>
      <c r="H933" s="1"/>
    </row>
    <row r="934" spans="1:8" ht="15.7" customHeight="1">
      <c r="A934" s="1"/>
      <c r="B934" s="1"/>
      <c r="C934" s="1"/>
      <c r="D934" s="1"/>
      <c r="E934" s="1"/>
      <c r="F934" s="1"/>
      <c r="G934" s="1"/>
      <c r="H934" s="1"/>
    </row>
    <row r="935" spans="1:8" ht="15.7" customHeight="1">
      <c r="A935" s="1"/>
      <c r="B935" s="1"/>
      <c r="C935" s="1"/>
      <c r="D935" s="1"/>
      <c r="E935" s="1"/>
      <c r="F935" s="1"/>
      <c r="G935" s="1"/>
      <c r="H935" s="1"/>
    </row>
    <row r="936" spans="1:8" ht="15.7" customHeight="1">
      <c r="A936" s="1"/>
      <c r="B936" s="1"/>
      <c r="C936" s="1"/>
      <c r="D936" s="1"/>
      <c r="E936" s="1"/>
      <c r="F936" s="1"/>
      <c r="G936" s="1"/>
      <c r="H936" s="1"/>
    </row>
    <row r="937" spans="1:8" ht="15.7" customHeight="1">
      <c r="A937" s="1"/>
      <c r="B937" s="1"/>
      <c r="C937" s="1"/>
      <c r="D937" s="1"/>
      <c r="E937" s="1"/>
      <c r="F937" s="1"/>
      <c r="G937" s="1"/>
      <c r="H937" s="1"/>
    </row>
    <row r="938" spans="1:8" ht="15.7" customHeight="1">
      <c r="A938" s="1"/>
      <c r="B938" s="1"/>
      <c r="C938" s="1"/>
      <c r="D938" s="1"/>
      <c r="E938" s="1"/>
      <c r="F938" s="1"/>
      <c r="G938" s="1"/>
      <c r="H938" s="1"/>
    </row>
    <row r="939" spans="1:8" ht="15.7" customHeight="1">
      <c r="A939" s="1"/>
      <c r="B939" s="1"/>
      <c r="C939" s="1"/>
      <c r="D939" s="1"/>
      <c r="E939" s="1"/>
      <c r="F939" s="1"/>
      <c r="G939" s="1"/>
      <c r="H939" s="1"/>
    </row>
    <row r="940" spans="1:8" ht="15.7" customHeight="1">
      <c r="A940" s="1"/>
      <c r="B940" s="1"/>
      <c r="C940" s="1"/>
      <c r="D940" s="1"/>
      <c r="E940" s="1"/>
      <c r="F940" s="1"/>
      <c r="G940" s="1"/>
      <c r="H940" s="1"/>
    </row>
    <row r="941" spans="1:8" ht="15.7" customHeight="1">
      <c r="A941" s="1"/>
      <c r="B941" s="1"/>
      <c r="C941" s="1"/>
      <c r="D941" s="1"/>
      <c r="E941" s="1"/>
      <c r="F941" s="1"/>
      <c r="G941" s="1"/>
      <c r="H941" s="1"/>
    </row>
    <row r="942" spans="1:8" ht="15.7" customHeight="1">
      <c r="A942" s="1"/>
      <c r="B942" s="1"/>
      <c r="C942" s="1"/>
      <c r="D942" s="1"/>
      <c r="E942" s="1"/>
      <c r="F942" s="1"/>
      <c r="G942" s="1"/>
      <c r="H942" s="1"/>
    </row>
    <row r="943" spans="1:8" ht="15.7" customHeight="1">
      <c r="A943" s="1"/>
      <c r="B943" s="1"/>
      <c r="C943" s="1"/>
      <c r="D943" s="1"/>
      <c r="E943" s="1"/>
      <c r="F943" s="1"/>
      <c r="G943" s="1"/>
      <c r="H943" s="1"/>
    </row>
    <row r="944" spans="1:8" ht="15.7" customHeight="1">
      <c r="A944" s="1"/>
      <c r="B944" s="1"/>
      <c r="C944" s="1"/>
      <c r="D944" s="1"/>
      <c r="E944" s="1"/>
      <c r="F944" s="1"/>
      <c r="G944" s="1"/>
      <c r="H944" s="1"/>
    </row>
    <row r="945" spans="1:8" ht="15.7" customHeight="1">
      <c r="A945" s="1"/>
      <c r="B945" s="1"/>
      <c r="C945" s="1"/>
      <c r="D945" s="1"/>
      <c r="E945" s="1"/>
      <c r="F945" s="1"/>
      <c r="G945" s="1"/>
      <c r="H945" s="1"/>
    </row>
    <row r="946" spans="1:8" ht="15.7" customHeight="1">
      <c r="A946" s="1"/>
      <c r="B946" s="1"/>
      <c r="C946" s="1"/>
      <c r="D946" s="1"/>
      <c r="E946" s="1"/>
      <c r="F946" s="1"/>
      <c r="G946" s="1"/>
      <c r="H946" s="1"/>
    </row>
    <row r="947" spans="1:8" ht="15.7" customHeight="1">
      <c r="A947" s="1"/>
      <c r="B947" s="1"/>
      <c r="C947" s="1"/>
      <c r="D947" s="1"/>
      <c r="E947" s="1"/>
      <c r="F947" s="1"/>
      <c r="G947" s="1"/>
      <c r="H947" s="1"/>
    </row>
    <row r="948" spans="1:8" ht="15.7" customHeight="1">
      <c r="A948" s="1"/>
      <c r="B948" s="1"/>
      <c r="C948" s="1"/>
      <c r="D948" s="1"/>
      <c r="E948" s="1"/>
      <c r="F948" s="1"/>
      <c r="G948" s="1"/>
      <c r="H948" s="1"/>
    </row>
    <row r="949" spans="1:8" ht="15.7" customHeight="1">
      <c r="A949" s="1"/>
      <c r="B949" s="1"/>
      <c r="C949" s="1"/>
      <c r="D949" s="1"/>
      <c r="E949" s="1"/>
      <c r="F949" s="1"/>
      <c r="G949" s="1"/>
      <c r="H949" s="1"/>
    </row>
    <row r="950" spans="1:8" ht="15.7" customHeight="1">
      <c r="A950" s="1"/>
      <c r="B950" s="1"/>
      <c r="C950" s="1"/>
      <c r="D950" s="1"/>
      <c r="E950" s="1"/>
      <c r="F950" s="1"/>
      <c r="G950" s="1"/>
      <c r="H950" s="1"/>
    </row>
    <row r="951" spans="1:8" ht="15.7" customHeight="1">
      <c r="A951" s="1"/>
      <c r="B951" s="1"/>
      <c r="C951" s="1"/>
      <c r="D951" s="1"/>
      <c r="E951" s="1"/>
      <c r="F951" s="1"/>
      <c r="G951" s="1"/>
      <c r="H951" s="1"/>
    </row>
    <row r="952" spans="1:8" ht="15.7" customHeight="1">
      <c r="A952" s="1"/>
      <c r="B952" s="1"/>
      <c r="C952" s="1"/>
      <c r="D952" s="1"/>
      <c r="E952" s="1"/>
      <c r="F952" s="1"/>
      <c r="G952" s="1"/>
      <c r="H952" s="1"/>
    </row>
    <row r="953" spans="1:8" ht="15.7" customHeight="1">
      <c r="A953" s="1"/>
      <c r="B953" s="1"/>
      <c r="C953" s="1"/>
      <c r="D953" s="1"/>
      <c r="E953" s="1"/>
      <c r="F953" s="1"/>
      <c r="G953" s="1"/>
      <c r="H953" s="1"/>
    </row>
    <row r="954" spans="1:8" ht="15.7" customHeight="1">
      <c r="A954" s="1"/>
      <c r="B954" s="1"/>
      <c r="C954" s="1"/>
      <c r="D954" s="1"/>
      <c r="E954" s="1"/>
      <c r="F954" s="1"/>
      <c r="G954" s="1"/>
      <c r="H954" s="1"/>
    </row>
    <row r="955" spans="1:8" ht="15.7" customHeight="1">
      <c r="A955" s="1"/>
      <c r="B955" s="1"/>
      <c r="C955" s="1"/>
      <c r="D955" s="1"/>
      <c r="E955" s="1"/>
      <c r="F955" s="1"/>
      <c r="G955" s="1"/>
      <c r="H955" s="1"/>
    </row>
    <row r="956" spans="1:8" ht="15.7" customHeight="1">
      <c r="A956" s="1"/>
      <c r="B956" s="1"/>
      <c r="C956" s="1"/>
      <c r="D956" s="1"/>
      <c r="E956" s="1"/>
      <c r="F956" s="1"/>
      <c r="G956" s="1"/>
      <c r="H956" s="1"/>
    </row>
    <row r="957" spans="1:8" ht="15.7" customHeight="1">
      <c r="A957" s="1"/>
      <c r="B957" s="1"/>
      <c r="C957" s="1"/>
      <c r="D957" s="1"/>
      <c r="E957" s="1"/>
      <c r="F957" s="1"/>
      <c r="G957" s="1"/>
      <c r="H957" s="1"/>
    </row>
    <row r="958" spans="1:8" ht="15.7" customHeight="1">
      <c r="A958" s="1"/>
      <c r="B958" s="1"/>
      <c r="C958" s="1"/>
      <c r="D958" s="1"/>
      <c r="E958" s="1"/>
      <c r="F958" s="1"/>
      <c r="G958" s="1"/>
      <c r="H958" s="1"/>
    </row>
    <row r="959" spans="1:8" ht="15.7" customHeight="1">
      <c r="A959" s="1"/>
      <c r="B959" s="1"/>
      <c r="C959" s="1"/>
      <c r="D959" s="1"/>
      <c r="E959" s="1"/>
      <c r="F959" s="1"/>
      <c r="G959" s="1"/>
      <c r="H959" s="1"/>
    </row>
    <row r="960" spans="1:8" ht="15.7" customHeight="1">
      <c r="A960" s="1"/>
      <c r="B960" s="1"/>
      <c r="C960" s="1"/>
      <c r="D960" s="1"/>
      <c r="E960" s="1"/>
      <c r="F960" s="1"/>
      <c r="G960" s="1"/>
      <c r="H960" s="1"/>
    </row>
    <row r="961" spans="1:8" ht="15.7" customHeight="1">
      <c r="A961" s="1"/>
      <c r="B961" s="1"/>
      <c r="C961" s="1"/>
      <c r="D961" s="1"/>
      <c r="E961" s="1"/>
      <c r="F961" s="1"/>
      <c r="G961" s="1"/>
      <c r="H961" s="1"/>
    </row>
    <row r="962" spans="1:8" ht="15.7" customHeight="1">
      <c r="A962" s="1"/>
      <c r="B962" s="1"/>
      <c r="C962" s="1"/>
      <c r="D962" s="1"/>
      <c r="E962" s="1"/>
      <c r="F962" s="1"/>
      <c r="G962" s="1"/>
      <c r="H962" s="1"/>
    </row>
    <row r="963" spans="1:8" ht="15.7" customHeight="1">
      <c r="A963" s="1"/>
      <c r="B963" s="1"/>
      <c r="C963" s="1"/>
      <c r="D963" s="1"/>
      <c r="E963" s="1"/>
      <c r="F963" s="1"/>
      <c r="G963" s="1"/>
      <c r="H963" s="1"/>
    </row>
    <row r="964" spans="1:8" ht="15.7" customHeight="1">
      <c r="A964" s="1"/>
      <c r="B964" s="1"/>
      <c r="C964" s="1"/>
      <c r="D964" s="1"/>
      <c r="E964" s="1"/>
      <c r="F964" s="1"/>
      <c r="G964" s="1"/>
      <c r="H964" s="1"/>
    </row>
    <row r="965" spans="1:8" ht="15.7" customHeight="1">
      <c r="A965" s="1"/>
      <c r="B965" s="1"/>
      <c r="C965" s="1"/>
      <c r="D965" s="1"/>
      <c r="E965" s="1"/>
      <c r="F965" s="1"/>
      <c r="G965" s="1"/>
      <c r="H965" s="1"/>
    </row>
    <row r="966" spans="1:8" ht="15.7" customHeight="1">
      <c r="A966" s="1"/>
      <c r="B966" s="1"/>
      <c r="C966" s="1"/>
      <c r="D966" s="1"/>
      <c r="E966" s="1"/>
      <c r="F966" s="1"/>
      <c r="G966" s="1"/>
      <c r="H966" s="1"/>
    </row>
    <row r="967" spans="1:8" ht="15.7" customHeight="1">
      <c r="A967" s="1"/>
      <c r="B967" s="1"/>
      <c r="C967" s="1"/>
      <c r="D967" s="1"/>
      <c r="E967" s="1"/>
      <c r="F967" s="1"/>
      <c r="G967" s="1"/>
      <c r="H967" s="1"/>
    </row>
    <row r="968" spans="1:8" ht="15.7" customHeight="1">
      <c r="A968" s="1"/>
      <c r="B968" s="1"/>
      <c r="C968" s="1"/>
      <c r="D968" s="1"/>
      <c r="E968" s="1"/>
      <c r="F968" s="1"/>
      <c r="G968" s="1"/>
      <c r="H968" s="1"/>
    </row>
    <row r="969" spans="1:8" ht="15.7" customHeight="1">
      <c r="A969" s="1"/>
      <c r="B969" s="1"/>
      <c r="C969" s="1"/>
      <c r="D969" s="1"/>
      <c r="E969" s="1"/>
      <c r="F969" s="1"/>
      <c r="G969" s="1"/>
      <c r="H969" s="1"/>
    </row>
    <row r="970" spans="1:8" ht="15.7" customHeight="1">
      <c r="A970" s="1"/>
      <c r="B970" s="1"/>
      <c r="C970" s="1"/>
      <c r="D970" s="1"/>
      <c r="E970" s="1"/>
      <c r="F970" s="1"/>
      <c r="G970" s="1"/>
      <c r="H970" s="1"/>
    </row>
    <row r="971" spans="1:8" ht="15.7" customHeight="1">
      <c r="A971" s="1"/>
      <c r="B971" s="1"/>
      <c r="C971" s="1"/>
      <c r="D971" s="1"/>
      <c r="E971" s="1"/>
      <c r="F971" s="1"/>
      <c r="G971" s="1"/>
      <c r="H971" s="1"/>
    </row>
    <row r="972" spans="1:8" ht="15.7" customHeight="1">
      <c r="A972" s="1"/>
      <c r="B972" s="1"/>
      <c r="C972" s="1"/>
      <c r="D972" s="1"/>
      <c r="E972" s="1"/>
      <c r="F972" s="1"/>
      <c r="G972" s="1"/>
      <c r="H972" s="1"/>
    </row>
    <row r="973" spans="1:8" ht="15.7" customHeight="1">
      <c r="A973" s="1"/>
      <c r="B973" s="1"/>
      <c r="C973" s="1"/>
      <c r="D973" s="1"/>
      <c r="E973" s="1"/>
      <c r="F973" s="1"/>
      <c r="G973" s="1"/>
      <c r="H973" s="1"/>
    </row>
    <row r="974" spans="1:8" ht="15.7" customHeight="1">
      <c r="A974" s="1"/>
      <c r="B974" s="1"/>
      <c r="C974" s="1"/>
      <c r="D974" s="1"/>
      <c r="E974" s="1"/>
      <c r="F974" s="1"/>
      <c r="G974" s="1"/>
      <c r="H974" s="1"/>
    </row>
    <row r="975" spans="1:8" ht="15.7" customHeight="1">
      <c r="A975" s="1"/>
      <c r="B975" s="1"/>
      <c r="C975" s="1"/>
      <c r="D975" s="1"/>
      <c r="E975" s="1"/>
      <c r="F975" s="1"/>
      <c r="G975" s="1"/>
      <c r="H975" s="1"/>
    </row>
    <row r="976" spans="1:8" ht="15.7" customHeight="1">
      <c r="A976" s="1"/>
      <c r="B976" s="1"/>
      <c r="C976" s="1"/>
      <c r="D976" s="1"/>
      <c r="E976" s="1"/>
      <c r="F976" s="1"/>
      <c r="G976" s="1"/>
      <c r="H976" s="1"/>
    </row>
    <row r="977" spans="1:8" ht="15.7" customHeight="1">
      <c r="A977" s="1"/>
      <c r="B977" s="1"/>
      <c r="C977" s="1"/>
      <c r="D977" s="1"/>
      <c r="E977" s="1"/>
      <c r="F977" s="1"/>
      <c r="G977" s="1"/>
      <c r="H977" s="1"/>
    </row>
    <row r="978" spans="1:8" ht="15.7" customHeight="1">
      <c r="A978" s="1"/>
      <c r="B978" s="1"/>
      <c r="C978" s="1"/>
      <c r="D978" s="1"/>
      <c r="E978" s="1"/>
      <c r="F978" s="1"/>
      <c r="G978" s="1"/>
      <c r="H978" s="1"/>
    </row>
    <row r="979" spans="1:8" ht="15.7" customHeight="1">
      <c r="A979" s="1"/>
      <c r="B979" s="1"/>
      <c r="C979" s="1"/>
      <c r="D979" s="1"/>
      <c r="E979" s="1"/>
      <c r="F979" s="1"/>
      <c r="G979" s="1"/>
      <c r="H979" s="1"/>
    </row>
    <row r="980" spans="1:8" ht="15.7" customHeight="1">
      <c r="A980" s="1"/>
      <c r="B980" s="1"/>
      <c r="C980" s="1"/>
      <c r="D980" s="1"/>
      <c r="E980" s="1"/>
      <c r="F980" s="1"/>
      <c r="G980" s="1"/>
      <c r="H980" s="1"/>
    </row>
    <row r="981" spans="1:8" ht="15.7" customHeight="1">
      <c r="A981" s="1"/>
      <c r="B981" s="1"/>
      <c r="C981" s="1"/>
      <c r="D981" s="1"/>
      <c r="E981" s="1"/>
      <c r="F981" s="1"/>
      <c r="G981" s="1"/>
      <c r="H981" s="1"/>
    </row>
    <row r="982" spans="1:8" ht="15.7" customHeight="1">
      <c r="A982" s="1"/>
      <c r="B982" s="1"/>
      <c r="C982" s="1"/>
      <c r="D982" s="1"/>
      <c r="E982" s="1"/>
      <c r="F982" s="1"/>
      <c r="G982" s="1"/>
      <c r="H982" s="1"/>
    </row>
    <row r="983" spans="1:8" ht="15.7" customHeight="1">
      <c r="A983" s="1"/>
      <c r="B983" s="1"/>
      <c r="C983" s="1"/>
      <c r="D983" s="1"/>
      <c r="E983" s="1"/>
      <c r="F983" s="1"/>
      <c r="G983" s="1"/>
      <c r="H983" s="1"/>
    </row>
    <row r="984" spans="1:8" ht="15.7" customHeight="1">
      <c r="A984" s="1"/>
      <c r="B984" s="1"/>
      <c r="C984" s="1"/>
      <c r="D984" s="1"/>
      <c r="E984" s="1"/>
      <c r="F984" s="1"/>
      <c r="G984" s="1"/>
      <c r="H984" s="1"/>
    </row>
    <row r="985" spans="1:8" ht="15.7" customHeight="1">
      <c r="A985" s="1"/>
      <c r="B985" s="1"/>
      <c r="C985" s="1"/>
      <c r="D985" s="1"/>
      <c r="E985" s="1"/>
      <c r="F985" s="1"/>
      <c r="G985" s="1"/>
      <c r="H985" s="1"/>
    </row>
    <row r="986" spans="1:8" ht="15.7" customHeight="1">
      <c r="A986" s="1"/>
      <c r="B986" s="1"/>
      <c r="C986" s="1"/>
      <c r="D986" s="1"/>
      <c r="E986" s="1"/>
      <c r="F986" s="1"/>
      <c r="G986" s="1"/>
      <c r="H986" s="1"/>
    </row>
    <row r="987" spans="1:8" ht="15.7" customHeight="1">
      <c r="A987" s="1"/>
      <c r="B987" s="1"/>
      <c r="C987" s="1"/>
      <c r="D987" s="1"/>
      <c r="E987" s="1"/>
      <c r="F987" s="1"/>
      <c r="G987" s="1"/>
      <c r="H987" s="1"/>
    </row>
    <row r="988" spans="1:8" ht="15.7" customHeight="1">
      <c r="A988" s="1"/>
      <c r="B988" s="1"/>
      <c r="C988" s="1"/>
      <c r="D988" s="1"/>
      <c r="E988" s="1"/>
      <c r="F988" s="1"/>
      <c r="G988" s="1"/>
      <c r="H988" s="1"/>
    </row>
    <row r="989" spans="1:8" ht="15.7" customHeight="1">
      <c r="A989" s="1"/>
      <c r="B989" s="1"/>
      <c r="C989" s="1"/>
      <c r="D989" s="1"/>
      <c r="E989" s="1"/>
      <c r="F989" s="1"/>
      <c r="G989" s="1"/>
      <c r="H989" s="1"/>
    </row>
    <row r="990" spans="1:8" ht="15.7" customHeight="1">
      <c r="A990" s="1"/>
      <c r="B990" s="1"/>
      <c r="C990" s="1"/>
      <c r="D990" s="1"/>
      <c r="E990" s="1"/>
      <c r="F990" s="1"/>
      <c r="G990" s="1"/>
      <c r="H990" s="1"/>
    </row>
    <row r="991" spans="1:8" ht="15.7" customHeight="1">
      <c r="A991" s="1"/>
      <c r="B991" s="1"/>
      <c r="C991" s="1"/>
      <c r="D991" s="1"/>
      <c r="E991" s="1"/>
      <c r="F991" s="1"/>
      <c r="G991" s="1"/>
      <c r="H991" s="1"/>
    </row>
    <row r="992" spans="1:8" ht="15.7" customHeight="1">
      <c r="A992" s="1"/>
      <c r="B992" s="1"/>
      <c r="C992" s="1"/>
      <c r="D992" s="1"/>
      <c r="E992" s="1"/>
      <c r="F992" s="1"/>
      <c r="G992" s="1"/>
      <c r="H992" s="1"/>
    </row>
    <row r="993" spans="1:8" ht="15.7" customHeight="1">
      <c r="A993" s="1"/>
      <c r="B993" s="1"/>
      <c r="C993" s="1"/>
      <c r="D993" s="1"/>
      <c r="E993" s="1"/>
      <c r="F993" s="1"/>
      <c r="G993" s="1"/>
      <c r="H993" s="1"/>
    </row>
    <row r="994" spans="1:8" ht="15.7" customHeight="1">
      <c r="A994" s="1"/>
      <c r="B994" s="1"/>
      <c r="C994" s="1"/>
      <c r="D994" s="1"/>
      <c r="E994" s="1"/>
      <c r="F994" s="1"/>
      <c r="G994" s="1"/>
      <c r="H994" s="1"/>
    </row>
    <row r="995" spans="1:8" ht="15.7" customHeight="1">
      <c r="A995" s="1"/>
      <c r="B995" s="1"/>
      <c r="C995" s="1"/>
      <c r="D995" s="1"/>
      <c r="E995" s="1"/>
      <c r="F995" s="1"/>
      <c r="G995" s="1"/>
      <c r="H995" s="1"/>
    </row>
    <row r="996" spans="1:8" ht="15.7" customHeight="1">
      <c r="A996" s="1"/>
      <c r="B996" s="1"/>
      <c r="C996" s="1"/>
      <c r="D996" s="1"/>
      <c r="E996" s="1"/>
      <c r="F996" s="1"/>
      <c r="G996" s="1"/>
      <c r="H996" s="1"/>
    </row>
    <row r="997" spans="1:8" ht="15.7" customHeight="1">
      <c r="A997" s="1"/>
      <c r="B997" s="1"/>
      <c r="C997" s="1"/>
      <c r="D997" s="1"/>
      <c r="E997" s="1"/>
      <c r="F997" s="1"/>
      <c r="G997" s="1"/>
      <c r="H997" s="1"/>
    </row>
    <row r="998" spans="1:8" ht="15.7" customHeight="1">
      <c r="A998" s="1"/>
      <c r="B998" s="1"/>
      <c r="C998" s="1"/>
      <c r="D998" s="1"/>
      <c r="E998" s="1"/>
      <c r="F998" s="1"/>
      <c r="G998" s="1"/>
      <c r="H998" s="1"/>
    </row>
    <row r="999" spans="1:8" ht="15.7" customHeight="1">
      <c r="A999" s="1"/>
      <c r="B999" s="1"/>
      <c r="C999" s="1"/>
      <c r="D999" s="1"/>
      <c r="E999" s="1"/>
      <c r="F999" s="1"/>
      <c r="G999" s="1"/>
      <c r="H999" s="1"/>
    </row>
    <row r="1000" spans="1:8" ht="15.7" customHeight="1">
      <c r="A1000" s="1"/>
      <c r="B1000" s="1"/>
      <c r="C1000" s="1"/>
      <c r="D1000" s="1"/>
      <c r="E1000" s="1"/>
      <c r="F1000" s="1"/>
      <c r="G1000" s="1"/>
      <c r="H1000" s="1"/>
    </row>
  </sheetData>
  <mergeCells count="3">
    <mergeCell ref="A1:H2"/>
    <mergeCell ref="A3:H3"/>
    <mergeCell ref="A6:H10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1000"/>
  <sheetViews>
    <sheetView showGridLines="0" workbookViewId="0">
      <pane ySplit="3" topLeftCell="A4" activePane="bottomLeft" state="frozen"/>
      <selection pane="bottomLeft" activeCell="B7" sqref="B7"/>
    </sheetView>
  </sheetViews>
  <sheetFormatPr defaultColWidth="14.3984375" defaultRowHeight="15" customHeight="1"/>
  <cols>
    <col min="1" max="1" width="5" customWidth="1"/>
    <col min="2" max="2" width="6" customWidth="1"/>
    <col min="3" max="3" width="18" customWidth="1"/>
    <col min="4" max="9" width="5" customWidth="1"/>
    <col min="10" max="10" width="6" customWidth="1"/>
    <col min="11" max="12" width="5" customWidth="1"/>
    <col min="13" max="13" width="6" customWidth="1"/>
    <col min="14" max="14" width="1.59765625" customWidth="1"/>
    <col min="15" max="15" width="5" customWidth="1"/>
    <col min="16" max="16" width="6" customWidth="1"/>
    <col min="17" max="17" width="18" customWidth="1"/>
    <col min="18" max="23" width="5" customWidth="1"/>
    <col min="24" max="24" width="6" customWidth="1"/>
    <col min="25" max="26" width="5" customWidth="1"/>
    <col min="27" max="27" width="6" customWidth="1"/>
    <col min="28" max="28" width="1.59765625" customWidth="1"/>
    <col min="29" max="29" width="5" customWidth="1"/>
    <col min="30" max="30" width="6" customWidth="1"/>
    <col min="31" max="31" width="18" customWidth="1"/>
    <col min="32" max="37" width="5" customWidth="1"/>
    <col min="38" max="38" width="6" customWidth="1"/>
    <col min="39" max="40" width="5" customWidth="1"/>
    <col min="41" max="41" width="6" customWidth="1"/>
    <col min="42" max="50" width="8.69921875" customWidth="1"/>
    <col min="51" max="64" width="13" hidden="1" customWidth="1"/>
  </cols>
  <sheetData>
    <row r="1" spans="1:64" ht="36" customHeight="1">
      <c r="A1" s="156" t="s">
        <v>28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157"/>
      <c r="AD1" s="157"/>
      <c r="AE1" s="157"/>
      <c r="AF1" s="157"/>
      <c r="AG1" s="157"/>
      <c r="AH1" s="157"/>
      <c r="AI1" s="157"/>
      <c r="AJ1" s="157"/>
      <c r="AK1" s="157"/>
      <c r="AL1" s="157"/>
      <c r="AM1" s="157"/>
      <c r="AN1" s="157"/>
      <c r="AO1" s="158"/>
    </row>
    <row r="2" spans="1:64" ht="21.75" customHeight="1">
      <c r="A2" s="159" t="s">
        <v>29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54"/>
      <c r="AL2" s="154"/>
      <c r="AM2" s="154"/>
      <c r="AN2" s="154"/>
      <c r="AO2" s="154"/>
    </row>
    <row r="3" spans="1:64" ht="21.75" customHeight="1">
      <c r="A3" s="160" t="s">
        <v>30</v>
      </c>
      <c r="B3" s="161"/>
      <c r="C3" s="161"/>
      <c r="D3" s="161"/>
      <c r="E3" s="161"/>
      <c r="F3" s="161"/>
      <c r="G3" s="161"/>
      <c r="H3" s="161"/>
      <c r="I3" s="161"/>
      <c r="J3" s="161"/>
      <c r="K3" s="162"/>
      <c r="L3" s="163" t="s">
        <v>31</v>
      </c>
      <c r="M3" s="161"/>
      <c r="N3" s="161"/>
      <c r="O3" s="161"/>
      <c r="P3" s="161"/>
      <c r="Q3" s="161"/>
      <c r="R3" s="161"/>
      <c r="S3" s="161"/>
      <c r="T3" s="161"/>
      <c r="U3" s="161"/>
      <c r="V3" s="162"/>
      <c r="W3" s="164" t="s">
        <v>32</v>
      </c>
      <c r="X3" s="161"/>
      <c r="Y3" s="161"/>
      <c r="Z3" s="161"/>
      <c r="AA3" s="161"/>
      <c r="AB3" s="161"/>
      <c r="AC3" s="161"/>
      <c r="AD3" s="161"/>
      <c r="AE3" s="161"/>
      <c r="AF3" s="161"/>
      <c r="AG3" s="162"/>
    </row>
    <row r="5" spans="1:64" ht="27.8" customHeight="1">
      <c r="A5" s="165" t="s">
        <v>33</v>
      </c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7"/>
      <c r="O5" s="165" t="s">
        <v>34</v>
      </c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  <c r="AA5" s="167"/>
      <c r="AC5" s="165" t="s">
        <v>35</v>
      </c>
      <c r="AD5" s="166"/>
      <c r="AE5" s="166"/>
      <c r="AF5" s="166"/>
      <c r="AG5" s="166"/>
      <c r="AH5" s="166"/>
      <c r="AI5" s="166"/>
      <c r="AJ5" s="166"/>
      <c r="AK5" s="166"/>
      <c r="AL5" s="166"/>
      <c r="AM5" s="166"/>
      <c r="AN5" s="166"/>
      <c r="AO5" s="167"/>
    </row>
    <row r="6" spans="1:64" ht="21.75" customHeight="1">
      <c r="A6" s="4" t="s">
        <v>36</v>
      </c>
      <c r="B6" s="4" t="s">
        <v>37</v>
      </c>
      <c r="C6" s="4" t="s">
        <v>38</v>
      </c>
      <c r="D6" s="4" t="s">
        <v>39</v>
      </c>
      <c r="E6" s="4" t="s">
        <v>40</v>
      </c>
      <c r="F6" s="4" t="s">
        <v>41</v>
      </c>
      <c r="G6" s="4" t="s">
        <v>42</v>
      </c>
      <c r="H6" s="4" t="s">
        <v>43</v>
      </c>
      <c r="I6" s="4" t="s">
        <v>44</v>
      </c>
      <c r="J6" s="4" t="s">
        <v>45</v>
      </c>
      <c r="K6" s="4" t="s">
        <v>46</v>
      </c>
      <c r="L6" s="4" t="s">
        <v>47</v>
      </c>
      <c r="M6" s="4" t="s">
        <v>48</v>
      </c>
      <c r="O6" s="4" t="s">
        <v>36</v>
      </c>
      <c r="P6" s="4" t="s">
        <v>37</v>
      </c>
      <c r="Q6" s="4" t="s">
        <v>38</v>
      </c>
      <c r="R6" s="4" t="s">
        <v>39</v>
      </c>
      <c r="S6" s="4" t="s">
        <v>40</v>
      </c>
      <c r="T6" s="4" t="s">
        <v>41</v>
      </c>
      <c r="U6" s="4" t="s">
        <v>42</v>
      </c>
      <c r="V6" s="4" t="s">
        <v>43</v>
      </c>
      <c r="W6" s="4" t="s">
        <v>44</v>
      </c>
      <c r="X6" s="4" t="s">
        <v>45</v>
      </c>
      <c r="Y6" s="4" t="s">
        <v>46</v>
      </c>
      <c r="Z6" s="4" t="s">
        <v>47</v>
      </c>
      <c r="AA6" s="4" t="s">
        <v>48</v>
      </c>
      <c r="AC6" s="4" t="s">
        <v>36</v>
      </c>
      <c r="AD6" s="4" t="s">
        <v>37</v>
      </c>
      <c r="AE6" s="4" t="s">
        <v>38</v>
      </c>
      <c r="AF6" s="4" t="s">
        <v>39</v>
      </c>
      <c r="AG6" s="4" t="s">
        <v>40</v>
      </c>
      <c r="AH6" s="4" t="s">
        <v>41</v>
      </c>
      <c r="AI6" s="4" t="s">
        <v>42</v>
      </c>
      <c r="AJ6" s="4" t="s">
        <v>43</v>
      </c>
      <c r="AK6" s="4" t="s">
        <v>44</v>
      </c>
      <c r="AL6" s="4" t="s">
        <v>45</v>
      </c>
      <c r="AM6" s="4" t="s">
        <v>46</v>
      </c>
      <c r="AN6" s="4" t="s">
        <v>47</v>
      </c>
      <c r="AO6" s="4" t="s">
        <v>48</v>
      </c>
      <c r="AY6" s="29" t="s">
        <v>49</v>
      </c>
      <c r="AZ6" s="30" t="s">
        <v>50</v>
      </c>
      <c r="BA6" s="31" t="s">
        <v>51</v>
      </c>
      <c r="BB6" s="32">
        <f>SUMPRODUCT(('DU DOAN'!$B$4:$B$107="Vòng bảng")*('DU DOAN'!$D$4:$D$107="A")*ISNUMBER('DU DOAN'!$K$4:$K$107)*ISNUMBER('DU DOAN'!$L$4:$L$107)*(('DU DOAN'!$H$4:$H$107="Mexico")+('DU DOAN'!$I$4:$I$107="Mexico")))</f>
        <v>0</v>
      </c>
      <c r="BC6" s="32">
        <f>SUMPRODUCT(('DU DOAN'!$B$4:$B$107="Vòng bảng")*('DU DOAN'!$D$4:$D$107="A")*ISNUMBER('DU DOAN'!$K$4:$K$107)*ISNUMBER('DU DOAN'!$L$4:$L$107)*(('DU DOAN'!$H$4:$H$107="Mexico")*('DU DOAN'!$K$4:$K$107&gt;'DU DOAN'!$L$4:$L$107)+('DU DOAN'!$I$4:$I$107="Mexico")*('DU DOAN'!$L$4:$L$107&gt;'DU DOAN'!$K$4:$K$107)))</f>
        <v>0</v>
      </c>
      <c r="BD6" s="32">
        <f>SUMPRODUCT(('DU DOAN'!$B$4:$B$107="Vòng bảng")*('DU DOAN'!$D$4:$D$107="A")*ISNUMBER('DU DOAN'!$K$4:$K$107)*ISNUMBER('DU DOAN'!$L$4:$L$107)*(('DU DOAN'!$H$4:$H$107="Mexico")*('DU DOAN'!$K$4:$K$107='DU DOAN'!$L$4:$L$107)+('DU DOAN'!$I$4:$I$107="Mexico")*('DU DOAN'!$K$4:$K$107='DU DOAN'!$L$4:$L$107)))</f>
        <v>0</v>
      </c>
      <c r="BE6" s="32">
        <f>SUMPRODUCT(('DU DOAN'!$B$4:$B$107="Vòng bảng")*('DU DOAN'!$D$4:$D$107="A")*ISNUMBER('DU DOAN'!$K$4:$K$107)*ISNUMBER('DU DOAN'!$L$4:$L$107)*(('DU DOAN'!$H$4:$H$107="Mexico")*('DU DOAN'!$K$4:$K$107&lt;'DU DOAN'!$L$4:$L$107)+('DU DOAN'!$I$4:$I$107="Mexico")*('DU DOAN'!$L$4:$L$107&lt;'DU DOAN'!$K$4:$K$107)))</f>
        <v>0</v>
      </c>
      <c r="BF6" s="32">
        <f>SUMPRODUCT(('DU DOAN'!$B$4:$B$107="Vòng bảng")*('DU DOAN'!$D$4:$D$107="A")*ISNUMBER('DU DOAN'!$K$4:$K$107)*ISNUMBER('DU DOAN'!$L$4:$L$107)*(('DU DOAN'!$H$4:$H$107="Mexico")*'DU DOAN'!$K$4:$K$107+('DU DOAN'!$I$4:$I$107="Mexico")*'DU DOAN'!$L$4:$L$107))</f>
        <v>0</v>
      </c>
      <c r="BG6" s="32">
        <f>SUMPRODUCT(('DU DOAN'!$B$4:$B$107="Vòng bảng")*('DU DOAN'!$D$4:$D$107="A")*ISNUMBER('DU DOAN'!$K$4:$K$107)*ISNUMBER('DU DOAN'!$L$4:$L$107)*(('DU DOAN'!$H$4:$H$107="Mexico")*'DU DOAN'!$L$4:$L$107+('DU DOAN'!$I$4:$I$107="Mexico")*'DU DOAN'!$K$4:$K$107))</f>
        <v>0</v>
      </c>
      <c r="BH6" s="32">
        <f t="shared" ref="BH6:BH9" si="0">BF6-BG6</f>
        <v>0</v>
      </c>
      <c r="BI6" s="32">
        <f>SUMPRODUCT(IFERROR((#REF!="Mexico")*#REF!,0))+SUMPRODUCT(IFERROR((#REF!="Mexico")*#REF!,0))</f>
        <v>0</v>
      </c>
      <c r="BJ6" s="32">
        <f>SUMPRODUCT(IFERROR((#REF!="Mexico")*#REF!,0))+SUMPRODUCT(IFERROR((#REF!="Mexico")*#REF!,0))</f>
        <v>0</v>
      </c>
      <c r="BK6" s="33">
        <f t="shared" ref="BK6:BK9" si="1">3*BC6+BD6</f>
        <v>0</v>
      </c>
      <c r="BL6" s="32">
        <f>BK6*1000000+BH6*10000+BF6*100+4</f>
        <v>4</v>
      </c>
    </row>
    <row r="7" spans="1:64" ht="24.05" customHeight="1">
      <c r="A7" s="34">
        <v>1</v>
      </c>
      <c r="B7" s="35" t="str">
        <f t="array" ref="B7">INDEX($BA$6:$BA$9,MATCH(LARGE($BL$6:$BL$9,1),$BL$6:$BL$9,0))</f>
        <v>🇲🇽</v>
      </c>
      <c r="C7" s="36" t="str">
        <f t="array" ref="C7">INDEX($AZ$6:$AZ$9,MATCH(LARGE($BL$6:$BL$9,1),$BL$6:$BL$9,0))</f>
        <v>Mexico</v>
      </c>
      <c r="D7" s="37">
        <f t="array" ref="D7">INDEX($AZ$6:$BL$9,MATCH(LARGE($BL$6:$BL$9,1),$BL$6:$BL$9,0),3)</f>
        <v>0</v>
      </c>
      <c r="E7" s="37">
        <f t="array" ref="E7">INDEX($AZ$6:$BL$9,MATCH(LARGE($BL$6:$BL$9,1),$BL$6:$BL$9,0),4)</f>
        <v>0</v>
      </c>
      <c r="F7" s="37">
        <f t="array" ref="F7">INDEX($AZ$6:$BL$9,MATCH(LARGE($BL$6:$BL$9,1),$BL$6:$BL$9,0),5)</f>
        <v>0</v>
      </c>
      <c r="G7" s="37">
        <f t="array" ref="G7">INDEX($AZ$6:$BL$9,MATCH(LARGE($BL$6:$BL$9,1),$BL$6:$BL$9,0),6)</f>
        <v>0</v>
      </c>
      <c r="H7" s="37">
        <f t="array" ref="H7">INDEX($AZ$6:$BL$9,MATCH(LARGE($BL$6:$BL$9,1),$BL$6:$BL$9,0),7)</f>
        <v>0</v>
      </c>
      <c r="I7" s="37">
        <f t="array" ref="I7">INDEX($AZ$6:$BL$9,MATCH(LARGE($BL$6:$BL$9,1),$BL$6:$BL$9,0),8)</f>
        <v>0</v>
      </c>
      <c r="J7" s="38">
        <f t="array" ref="J7">INDEX($AZ$6:$BL$9,MATCH(LARGE($BL$6:$BL$9,1),$BL$6:$BL$9,0),9)</f>
        <v>0</v>
      </c>
      <c r="K7" s="37">
        <f t="array" ref="K7">INDEX($AZ$6:$BL$9,MATCH(LARGE($BL$6:$BL$9,1),$BL$6:$BL$9,0),10)</f>
        <v>0</v>
      </c>
      <c r="L7" s="37">
        <f t="array" ref="L7">INDEX($AZ$6:$BL$9,MATCH(LARGE($BL$6:$BL$9,1),$BL$6:$BL$9,0),11)</f>
        <v>0</v>
      </c>
      <c r="M7" s="39">
        <f t="array" ref="M7">INDEX($AZ$6:$BL$9,MATCH(LARGE($BL$6:$BL$9,1),$BL$6:$BL$9,0),12)</f>
        <v>0</v>
      </c>
      <c r="O7" s="34">
        <v>1</v>
      </c>
      <c r="P7" s="35" t="str">
        <f t="array" ref="P7">INDEX($BA$11:$BA$14,MATCH(LARGE($BL$11:$BL$14,1),$BL$11:$BL$14,0))</f>
        <v>🇨🇦</v>
      </c>
      <c r="Q7" s="36" t="str">
        <f t="array" ref="Q7">INDEX($AZ$11:$AZ$14,MATCH(LARGE($BL$11:$BL$14,1),$BL$11:$BL$14,0))</f>
        <v>Canada</v>
      </c>
      <c r="R7" s="37">
        <f t="array" ref="R7">INDEX($AZ$11:$BL$14,MATCH(LARGE($BL$11:$BL$14,1),$BL$11:$BL$14,0),3)</f>
        <v>0</v>
      </c>
      <c r="S7" s="37">
        <f t="array" ref="S7">INDEX($AZ$11:$BL$14,MATCH(LARGE($BL$11:$BL$14,1),$BL$11:$BL$14,0),4)</f>
        <v>0</v>
      </c>
      <c r="T7" s="37">
        <f t="array" ref="T7">INDEX($AZ$11:$BL$14,MATCH(LARGE($BL$11:$BL$14,1),$BL$11:$BL$14,0),5)</f>
        <v>0</v>
      </c>
      <c r="U7" s="37">
        <f t="array" ref="U7">INDEX($AZ$11:$BL$14,MATCH(LARGE($BL$11:$BL$14,1),$BL$11:$BL$14,0),6)</f>
        <v>0</v>
      </c>
      <c r="V7" s="37">
        <f t="array" ref="V7">INDEX($AZ$11:$BL$14,MATCH(LARGE($BL$11:$BL$14,1),$BL$11:$BL$14,0),7)</f>
        <v>0</v>
      </c>
      <c r="W7" s="37">
        <f t="array" ref="W7">INDEX($AZ$11:$BL$14,MATCH(LARGE($BL$11:$BL$14,1),$BL$11:$BL$14,0),8)</f>
        <v>0</v>
      </c>
      <c r="X7" s="38">
        <f t="array" ref="X7">INDEX($AZ$11:$BL$14,MATCH(LARGE($BL$11:$BL$14,1),$BL$11:$BL$14,0),9)</f>
        <v>0</v>
      </c>
      <c r="Y7" s="37">
        <f t="array" ref="Y7">INDEX($AZ$11:$BL$14,MATCH(LARGE($BL$11:$BL$14,1),$BL$11:$BL$14,0),10)</f>
        <v>0</v>
      </c>
      <c r="Z7" s="37">
        <f t="array" ref="Z7">INDEX($AZ$11:$BL$14,MATCH(LARGE($BL$11:$BL$14,1),$BL$11:$BL$14,0),11)</f>
        <v>0</v>
      </c>
      <c r="AA7" s="39">
        <f t="array" ref="AA7">INDEX($AZ$11:$BL$14,MATCH(LARGE($BL$11:$BL$14,1),$BL$11:$BL$14,0),12)</f>
        <v>0</v>
      </c>
      <c r="AC7" s="34">
        <v>1</v>
      </c>
      <c r="AD7" s="35" t="str">
        <f t="array" ref="AD7">INDEX($BA$16:$BA$19,MATCH(LARGE($BL$16:$BL$19,1),$BL$16:$BL$19,0))</f>
        <v>🇧🇷</v>
      </c>
      <c r="AE7" s="36" t="str">
        <f t="array" ref="AE7">INDEX($AZ$16:$AZ$19,MATCH(LARGE($BL$16:$BL$19,1),$BL$16:$BL$19,0))</f>
        <v>Brazil</v>
      </c>
      <c r="AF7" s="37">
        <f t="array" ref="AF7">INDEX($AZ$16:$BL$19,MATCH(LARGE($BL$16:$BL$19,1),$BL$16:$BL$19,0),3)</f>
        <v>0</v>
      </c>
      <c r="AG7" s="37">
        <f t="array" ref="AG7">INDEX($AZ$16:$BL$19,MATCH(LARGE($BL$16:$BL$19,1),$BL$16:$BL$19,0),4)</f>
        <v>0</v>
      </c>
      <c r="AH7" s="37">
        <f t="array" ref="AH7">INDEX($AZ$16:$BL$19,MATCH(LARGE($BL$16:$BL$19,1),$BL$16:$BL$19,0),5)</f>
        <v>0</v>
      </c>
      <c r="AI7" s="37">
        <f t="array" ref="AI7">INDEX($AZ$16:$BL$19,MATCH(LARGE($BL$16:$BL$19,1),$BL$16:$BL$19,0),6)</f>
        <v>0</v>
      </c>
      <c r="AJ7" s="37">
        <f t="array" ref="AJ7">INDEX($AZ$16:$BL$19,MATCH(LARGE($BL$16:$BL$19,1),$BL$16:$BL$19,0),7)</f>
        <v>0</v>
      </c>
      <c r="AK7" s="37">
        <f t="array" ref="AK7">INDEX($AZ$16:$BL$19,MATCH(LARGE($BL$16:$BL$19,1),$BL$16:$BL$19,0),8)</f>
        <v>0</v>
      </c>
      <c r="AL7" s="38">
        <f t="array" ref="AL7">INDEX($AZ$16:$BL$19,MATCH(LARGE($BL$16:$BL$19,1),$BL$16:$BL$19,0),9)</f>
        <v>0</v>
      </c>
      <c r="AM7" s="37">
        <f t="array" ref="AM7">INDEX($AZ$16:$BL$19,MATCH(LARGE($BL$16:$BL$19,1),$BL$16:$BL$19,0),10)</f>
        <v>0</v>
      </c>
      <c r="AN7" s="37">
        <f t="array" ref="AN7">INDEX($AZ$16:$BL$19,MATCH(LARGE($BL$16:$BL$19,1),$BL$16:$BL$19,0),11)</f>
        <v>0</v>
      </c>
      <c r="AO7" s="39">
        <f t="array" ref="AO7">INDEX($AZ$16:$BL$19,MATCH(LARGE($BL$16:$BL$19,1),$BL$16:$BL$19,0),12)</f>
        <v>0</v>
      </c>
      <c r="AZ7" s="30" t="s">
        <v>52</v>
      </c>
      <c r="BA7" s="31" t="s">
        <v>53</v>
      </c>
      <c r="BB7" s="32">
        <f>SUMPRODUCT(('DU DOAN'!$B$4:$B$107="Vòng bảng")*('DU DOAN'!$D$4:$D$107="A")*ISNUMBER('DU DOAN'!$K$4:$K$107)*ISNUMBER('DU DOAN'!$L$4:$L$107)*(('DU DOAN'!$H$4:$H$107="Korea Republic")+('DU DOAN'!$I$4:$I$107="Korea Republic")))</f>
        <v>0</v>
      </c>
      <c r="BC7" s="32">
        <f>SUMPRODUCT(('DU DOAN'!$B$4:$B$107="Vòng bảng")*('DU DOAN'!$D$4:$D$107="A")*ISNUMBER('DU DOAN'!$K$4:$K$107)*ISNUMBER('DU DOAN'!$L$4:$L$107)*(('DU DOAN'!$H$4:$H$107="Korea Republic")*('DU DOAN'!$K$4:$K$107&gt;'DU DOAN'!$L$4:$L$107)+('DU DOAN'!$I$4:$I$107="Korea Republic")*('DU DOAN'!$L$4:$L$107&gt;'DU DOAN'!$K$4:$K$107)))</f>
        <v>0</v>
      </c>
      <c r="BD7" s="32">
        <f>SUMPRODUCT(('DU DOAN'!$B$4:$B$107="Vòng bảng")*('DU DOAN'!$D$4:$D$107="A")*ISNUMBER('DU DOAN'!$K$4:$K$107)*ISNUMBER('DU DOAN'!$L$4:$L$107)*(('DU DOAN'!$H$4:$H$107="Korea Republic")*('DU DOAN'!$K$4:$K$107='DU DOAN'!$L$4:$L$107)+('DU DOAN'!$I$4:$I$107="Korea Republic")*('DU DOAN'!$K$4:$K$107='DU DOAN'!$L$4:$L$107)))</f>
        <v>0</v>
      </c>
      <c r="BE7" s="32">
        <f>SUMPRODUCT(('DU DOAN'!$B$4:$B$107="Vòng bảng")*('DU DOAN'!$D$4:$D$107="A")*ISNUMBER('DU DOAN'!$K$4:$K$107)*ISNUMBER('DU DOAN'!$L$4:$L$107)*(('DU DOAN'!$H$4:$H$107="Korea Republic")*('DU DOAN'!$K$4:$K$107&lt;'DU DOAN'!$L$4:$L$107)+('DU DOAN'!$I$4:$I$107="Korea Republic")*('DU DOAN'!$L$4:$L$107&lt;'DU DOAN'!$K$4:$K$107)))</f>
        <v>0</v>
      </c>
      <c r="BF7" s="32">
        <f>SUMPRODUCT(('DU DOAN'!$B$4:$B$107="Vòng bảng")*('DU DOAN'!$D$4:$D$107="A")*ISNUMBER('DU DOAN'!$K$4:$K$107)*ISNUMBER('DU DOAN'!$L$4:$L$107)*(('DU DOAN'!$H$4:$H$107="Korea Republic")*'DU DOAN'!$K$4:$K$107+('DU DOAN'!$I$4:$I$107="Korea Republic")*'DU DOAN'!$L$4:$L$107))</f>
        <v>0</v>
      </c>
      <c r="BG7" s="32">
        <f>SUMPRODUCT(('DU DOAN'!$B$4:$B$107="Vòng bảng")*('DU DOAN'!$D$4:$D$107="A")*ISNUMBER('DU DOAN'!$K$4:$K$107)*ISNUMBER('DU DOAN'!$L$4:$L$107)*(('DU DOAN'!$H$4:$H$107="Korea Republic")*'DU DOAN'!$L$4:$L$107+('DU DOAN'!$I$4:$I$107="Korea Republic")*'DU DOAN'!$K$4:$K$107))</f>
        <v>0</v>
      </c>
      <c r="BH7" s="32">
        <f t="shared" si="0"/>
        <v>0</v>
      </c>
      <c r="BI7" s="32">
        <f>SUMPRODUCT(IFERROR((#REF!="Korea Republic")*#REF!,0))+SUMPRODUCT(IFERROR((#REF!="Korea Republic")*#REF!,0))</f>
        <v>0</v>
      </c>
      <c r="BJ7" s="32">
        <f>SUMPRODUCT(IFERROR((#REF!="Korea Republic")*#REF!,0))+SUMPRODUCT(IFERROR((#REF!="Korea Republic")*#REF!,0))</f>
        <v>0</v>
      </c>
      <c r="BK7" s="33">
        <f t="shared" si="1"/>
        <v>0</v>
      </c>
      <c r="BL7" s="32">
        <f>BK7*1000000+BH7*10000+BF7*100+3</f>
        <v>3</v>
      </c>
    </row>
    <row r="8" spans="1:64" ht="24.05" customHeight="1">
      <c r="A8" s="40">
        <v>2</v>
      </c>
      <c r="B8" s="41" t="str">
        <f t="array" ref="B8">INDEX($BA$6:$BA$9,MATCH(LARGE($BL$6:$BL$9,2),$BL$6:$BL$9,0))</f>
        <v>🇰🇷</v>
      </c>
      <c r="C8" s="42" t="str">
        <f t="array" ref="C8">INDEX($AZ$6:$AZ$9,MATCH(LARGE($BL$6:$BL$9,2),$BL$6:$BL$9,0))</f>
        <v>Korea Republic</v>
      </c>
      <c r="D8" s="43">
        <f t="array" ref="D8">INDEX($AZ$6:$BL$9,MATCH(LARGE($BL$6:$BL$9,2),$BL$6:$BL$9,0),3)</f>
        <v>0</v>
      </c>
      <c r="E8" s="43">
        <f t="array" ref="E8">INDEX($AZ$6:$BL$9,MATCH(LARGE($BL$6:$BL$9,2),$BL$6:$BL$9,0),4)</f>
        <v>0</v>
      </c>
      <c r="F8" s="43">
        <f t="array" ref="F8">INDEX($AZ$6:$BL$9,MATCH(LARGE($BL$6:$BL$9,2),$BL$6:$BL$9,0),5)</f>
        <v>0</v>
      </c>
      <c r="G8" s="43">
        <f t="array" ref="G8">INDEX($AZ$6:$BL$9,MATCH(LARGE($BL$6:$BL$9,2),$BL$6:$BL$9,0),6)</f>
        <v>0</v>
      </c>
      <c r="H8" s="43">
        <f t="array" ref="H8">INDEX($AZ$6:$BL$9,MATCH(LARGE($BL$6:$BL$9,2),$BL$6:$BL$9,0),7)</f>
        <v>0</v>
      </c>
      <c r="I8" s="43">
        <f t="array" ref="I8">INDEX($AZ$6:$BL$9,MATCH(LARGE($BL$6:$BL$9,2),$BL$6:$BL$9,0),8)</f>
        <v>0</v>
      </c>
      <c r="J8" s="44">
        <f t="array" ref="J8">INDEX($AZ$6:$BL$9,MATCH(LARGE($BL$6:$BL$9,2),$BL$6:$BL$9,0),9)</f>
        <v>0</v>
      </c>
      <c r="K8" s="43">
        <f t="array" ref="K8">INDEX($AZ$6:$BL$9,MATCH(LARGE($BL$6:$BL$9,2),$BL$6:$BL$9,0),10)</f>
        <v>0</v>
      </c>
      <c r="L8" s="43">
        <f t="array" ref="L8">INDEX($AZ$6:$BL$9,MATCH(LARGE($BL$6:$BL$9,2),$BL$6:$BL$9,0),11)</f>
        <v>0</v>
      </c>
      <c r="M8" s="45">
        <f t="array" ref="M8">INDEX($AZ$6:$BL$9,MATCH(LARGE($BL$6:$BL$9,2),$BL$6:$BL$9,0),12)</f>
        <v>0</v>
      </c>
      <c r="O8" s="40">
        <v>2</v>
      </c>
      <c r="P8" s="41" t="str">
        <f t="array" ref="P8">INDEX($BA$11:$BA$14,MATCH(LARGE($BL$11:$BL$14,2),$BL$11:$BL$14,0))</f>
        <v>🇨🇭</v>
      </c>
      <c r="Q8" s="42" t="str">
        <f t="array" ref="Q8">INDEX($AZ$11:$AZ$14,MATCH(LARGE($BL$11:$BL$14,2),$BL$11:$BL$14,0))</f>
        <v>Switzerland</v>
      </c>
      <c r="R8" s="43">
        <f t="array" ref="R8">INDEX($AZ$11:$BL$14,MATCH(LARGE($BL$11:$BL$14,2),$BL$11:$BL$14,0),3)</f>
        <v>0</v>
      </c>
      <c r="S8" s="43">
        <f t="array" ref="S8">INDEX($AZ$11:$BL$14,MATCH(LARGE($BL$11:$BL$14,2),$BL$11:$BL$14,0),4)</f>
        <v>0</v>
      </c>
      <c r="T8" s="43">
        <f t="array" ref="T8">INDEX($AZ$11:$BL$14,MATCH(LARGE($BL$11:$BL$14,2),$BL$11:$BL$14,0),5)</f>
        <v>0</v>
      </c>
      <c r="U8" s="43">
        <f t="array" ref="U8">INDEX($AZ$11:$BL$14,MATCH(LARGE($BL$11:$BL$14,2),$BL$11:$BL$14,0),6)</f>
        <v>0</v>
      </c>
      <c r="V8" s="43">
        <f t="array" ref="V8">INDEX($AZ$11:$BL$14,MATCH(LARGE($BL$11:$BL$14,2),$BL$11:$BL$14,0),7)</f>
        <v>0</v>
      </c>
      <c r="W8" s="43">
        <f t="array" ref="W8">INDEX($AZ$11:$BL$14,MATCH(LARGE($BL$11:$BL$14,2),$BL$11:$BL$14,0),8)</f>
        <v>0</v>
      </c>
      <c r="X8" s="44">
        <f t="array" ref="X8">INDEX($AZ$11:$BL$14,MATCH(LARGE($BL$11:$BL$14,2),$BL$11:$BL$14,0),9)</f>
        <v>0</v>
      </c>
      <c r="Y8" s="43">
        <f t="array" ref="Y8">INDEX($AZ$11:$BL$14,MATCH(LARGE($BL$11:$BL$14,2),$BL$11:$BL$14,0),10)</f>
        <v>0</v>
      </c>
      <c r="Z8" s="43">
        <f t="array" ref="Z8">INDEX($AZ$11:$BL$14,MATCH(LARGE($BL$11:$BL$14,2),$BL$11:$BL$14,0),11)</f>
        <v>0</v>
      </c>
      <c r="AA8" s="45">
        <f t="array" ref="AA8">INDEX($AZ$11:$BL$14,MATCH(LARGE($BL$11:$BL$14,2),$BL$11:$BL$14,0),12)</f>
        <v>0</v>
      </c>
      <c r="AC8" s="40">
        <v>2</v>
      </c>
      <c r="AD8" s="41" t="str">
        <f t="array" ref="AD8">INDEX($BA$16:$BA$19,MATCH(LARGE($BL$16:$BL$19,2),$BL$16:$BL$19,0))</f>
        <v>🏴󠁧󠁢󠁳󠁣󠁴󠁿</v>
      </c>
      <c r="AE8" s="42" t="str">
        <f t="array" ref="AE8">INDEX($AZ$16:$AZ$19,MATCH(LARGE($BL$16:$BL$19,2),$BL$16:$BL$19,0))</f>
        <v>Scotland</v>
      </c>
      <c r="AF8" s="43">
        <f t="array" ref="AF8">INDEX($AZ$16:$BL$19,MATCH(LARGE($BL$16:$BL$19,2),$BL$16:$BL$19,0),3)</f>
        <v>0</v>
      </c>
      <c r="AG8" s="43">
        <f t="array" ref="AG8">INDEX($AZ$16:$BL$19,MATCH(LARGE($BL$16:$BL$19,2),$BL$16:$BL$19,0),4)</f>
        <v>0</v>
      </c>
      <c r="AH8" s="43">
        <f t="array" ref="AH8">INDEX($AZ$16:$BL$19,MATCH(LARGE($BL$16:$BL$19,2),$BL$16:$BL$19,0),5)</f>
        <v>0</v>
      </c>
      <c r="AI8" s="43">
        <f t="array" ref="AI8">INDEX($AZ$16:$BL$19,MATCH(LARGE($BL$16:$BL$19,2),$BL$16:$BL$19,0),6)</f>
        <v>0</v>
      </c>
      <c r="AJ8" s="43">
        <f t="array" ref="AJ8">INDEX($AZ$16:$BL$19,MATCH(LARGE($BL$16:$BL$19,2),$BL$16:$BL$19,0),7)</f>
        <v>0</v>
      </c>
      <c r="AK8" s="43">
        <f t="array" ref="AK8">INDEX($AZ$16:$BL$19,MATCH(LARGE($BL$16:$BL$19,2),$BL$16:$BL$19,0),8)</f>
        <v>0</v>
      </c>
      <c r="AL8" s="44">
        <f t="array" ref="AL8">INDEX($AZ$16:$BL$19,MATCH(LARGE($BL$16:$BL$19,2),$BL$16:$BL$19,0),9)</f>
        <v>0</v>
      </c>
      <c r="AM8" s="43">
        <f t="array" ref="AM8">INDEX($AZ$16:$BL$19,MATCH(LARGE($BL$16:$BL$19,2),$BL$16:$BL$19,0),10)</f>
        <v>0</v>
      </c>
      <c r="AN8" s="43">
        <f t="array" ref="AN8">INDEX($AZ$16:$BL$19,MATCH(LARGE($BL$16:$BL$19,2),$BL$16:$BL$19,0),11)</f>
        <v>0</v>
      </c>
      <c r="AO8" s="45">
        <f t="array" ref="AO8">INDEX($AZ$16:$BL$19,MATCH(LARGE($BL$16:$BL$19,2),$BL$16:$BL$19,0),12)</f>
        <v>0</v>
      </c>
      <c r="AZ8" s="30" t="s">
        <v>54</v>
      </c>
      <c r="BA8" s="31" t="s">
        <v>55</v>
      </c>
      <c r="BB8" s="32">
        <f>SUMPRODUCT(('DU DOAN'!$B$4:$B$107="Vòng bảng")*('DU DOAN'!$D$4:$D$107="A")*ISNUMBER('DU DOAN'!$K$4:$K$107)*ISNUMBER('DU DOAN'!$L$4:$L$107)*(('DU DOAN'!$H$4:$H$107="Czechia")+('DU DOAN'!$I$4:$I$107="Czechia")))</f>
        <v>0</v>
      </c>
      <c r="BC8" s="32">
        <f>SUMPRODUCT(('DU DOAN'!$B$4:$B$107="Vòng bảng")*('DU DOAN'!$D$4:$D$107="A")*ISNUMBER('DU DOAN'!$K$4:$K$107)*ISNUMBER('DU DOAN'!$L$4:$L$107)*(('DU DOAN'!$H$4:$H$107="Czechia")*('DU DOAN'!$K$4:$K$107&gt;'DU DOAN'!$L$4:$L$107)+('DU DOAN'!$I$4:$I$107="Czechia")*('DU DOAN'!$L$4:$L$107&gt;'DU DOAN'!$K$4:$K$107)))</f>
        <v>0</v>
      </c>
      <c r="BD8" s="32">
        <f>SUMPRODUCT(('DU DOAN'!$B$4:$B$107="Vòng bảng")*('DU DOAN'!$D$4:$D$107="A")*ISNUMBER('DU DOAN'!$K$4:$K$107)*ISNUMBER('DU DOAN'!$L$4:$L$107)*(('DU DOAN'!$H$4:$H$107="Czechia")*('DU DOAN'!$K$4:$K$107='DU DOAN'!$L$4:$L$107)+('DU DOAN'!$I$4:$I$107="Czechia")*('DU DOAN'!$K$4:$K$107='DU DOAN'!$L$4:$L$107)))</f>
        <v>0</v>
      </c>
      <c r="BE8" s="32">
        <f>SUMPRODUCT(('DU DOAN'!$B$4:$B$107="Vòng bảng")*('DU DOAN'!$D$4:$D$107="A")*ISNUMBER('DU DOAN'!$K$4:$K$107)*ISNUMBER('DU DOAN'!$L$4:$L$107)*(('DU DOAN'!$H$4:$H$107="Czechia")*('DU DOAN'!$K$4:$K$107&lt;'DU DOAN'!$L$4:$L$107)+('DU DOAN'!$I$4:$I$107="Czechia")*('DU DOAN'!$L$4:$L$107&lt;'DU DOAN'!$K$4:$K$107)))</f>
        <v>0</v>
      </c>
      <c r="BF8" s="32">
        <f>SUMPRODUCT(('DU DOAN'!$B$4:$B$107="Vòng bảng")*('DU DOAN'!$D$4:$D$107="A")*ISNUMBER('DU DOAN'!$K$4:$K$107)*ISNUMBER('DU DOAN'!$L$4:$L$107)*(('DU DOAN'!$H$4:$H$107="Czechia")*'DU DOAN'!$K$4:$K$107+('DU DOAN'!$I$4:$I$107="Czechia")*'DU DOAN'!$L$4:$L$107))</f>
        <v>0</v>
      </c>
      <c r="BG8" s="32">
        <f>SUMPRODUCT(('DU DOAN'!$B$4:$B$107="Vòng bảng")*('DU DOAN'!$D$4:$D$107="A")*ISNUMBER('DU DOAN'!$K$4:$K$107)*ISNUMBER('DU DOAN'!$L$4:$L$107)*(('DU DOAN'!$H$4:$H$107="Czechia")*'DU DOAN'!$L$4:$L$107+('DU DOAN'!$I$4:$I$107="Czechia")*'DU DOAN'!$K$4:$K$107))</f>
        <v>0</v>
      </c>
      <c r="BH8" s="32">
        <f t="shared" si="0"/>
        <v>0</v>
      </c>
      <c r="BI8" s="32">
        <f>SUMPRODUCT(IFERROR((#REF!="Czechia")*#REF!,0))+SUMPRODUCT(IFERROR((#REF!="Czechia")*#REF!,0))</f>
        <v>0</v>
      </c>
      <c r="BJ8" s="32">
        <f>SUMPRODUCT(IFERROR((#REF!="Czechia")*#REF!,0))+SUMPRODUCT(IFERROR((#REF!="Czechia")*#REF!,0))</f>
        <v>0</v>
      </c>
      <c r="BK8" s="33">
        <f t="shared" si="1"/>
        <v>0</v>
      </c>
      <c r="BL8" s="32">
        <f>BK8*1000000+BH8*10000+BF8*100+2</f>
        <v>2</v>
      </c>
    </row>
    <row r="9" spans="1:64" ht="29.95" customHeight="1">
      <c r="A9" s="46">
        <v>3</v>
      </c>
      <c r="B9" s="47" t="str">
        <f t="array" ref="B9">INDEX($BA$6:$BA$9,MATCH(LARGE($BL$6:$BL$9,3),$BL$6:$BL$9,0))</f>
        <v>🇨🇿</v>
      </c>
      <c r="C9" s="48" t="str">
        <f t="array" ref="C9">INDEX($AZ$6:$AZ$9,MATCH(LARGE($BL$6:$BL$9,3),$BL$6:$BL$9,0))</f>
        <v>Czechia</v>
      </c>
      <c r="D9" s="15">
        <f t="array" ref="D9">INDEX($AZ$6:$BL$9,MATCH(LARGE($BL$6:$BL$9,3),$BL$6:$BL$9,0),3)</f>
        <v>0</v>
      </c>
      <c r="E9" s="15">
        <f t="array" ref="E9">INDEX($AZ$6:$BL$9,MATCH(LARGE($BL$6:$BL$9,3),$BL$6:$BL$9,0),4)</f>
        <v>0</v>
      </c>
      <c r="F9" s="15">
        <f t="array" ref="F9">INDEX($AZ$6:$BL$9,MATCH(LARGE($BL$6:$BL$9,3),$BL$6:$BL$9,0),5)</f>
        <v>0</v>
      </c>
      <c r="G9" s="15">
        <f t="array" ref="G9">INDEX($AZ$6:$BL$9,MATCH(LARGE($BL$6:$BL$9,3),$BL$6:$BL$9,0),6)</f>
        <v>0</v>
      </c>
      <c r="H9" s="15">
        <f t="array" ref="H9">INDEX($AZ$6:$BL$9,MATCH(LARGE($BL$6:$BL$9,3),$BL$6:$BL$9,0),7)</f>
        <v>0</v>
      </c>
      <c r="I9" s="15">
        <f t="array" ref="I9">INDEX($AZ$6:$BL$9,MATCH(LARGE($BL$6:$BL$9,3),$BL$6:$BL$9,0),8)</f>
        <v>0</v>
      </c>
      <c r="J9" s="49">
        <f t="array" ref="J9">INDEX($AZ$6:$BL$9,MATCH(LARGE($BL$6:$BL$9,3),$BL$6:$BL$9,0),9)</f>
        <v>0</v>
      </c>
      <c r="K9" s="15">
        <f t="array" ref="K9">INDEX($AZ$6:$BL$9,MATCH(LARGE($BL$6:$BL$9,3),$BL$6:$BL$9,0),10)</f>
        <v>0</v>
      </c>
      <c r="L9" s="15">
        <f t="array" ref="L9">INDEX($AZ$6:$BL$9,MATCH(LARGE($BL$6:$BL$9,3),$BL$6:$BL$9,0),11)</f>
        <v>0</v>
      </c>
      <c r="M9" s="50">
        <f t="array" ref="M9">INDEX($AZ$6:$BL$9,MATCH(LARGE($BL$6:$BL$9,3),$BL$6:$BL$9,0),12)</f>
        <v>0</v>
      </c>
      <c r="O9" s="46">
        <v>3</v>
      </c>
      <c r="P9" s="47" t="str">
        <f t="array" ref="P9">INDEX($BA$11:$BA$14,MATCH(LARGE($BL$11:$BL$14,3),$BL$11:$BL$14,0))</f>
        <v>🇧🇦</v>
      </c>
      <c r="Q9" s="48" t="str">
        <f t="array" ref="Q9">INDEX($AZ$11:$AZ$14,MATCH(LARGE($BL$11:$BL$14,3),$BL$11:$BL$14,0))</f>
        <v>Bosnia &amp; Herzegovina</v>
      </c>
      <c r="R9" s="15">
        <f t="array" ref="R9">INDEX($AZ$11:$BL$14,MATCH(LARGE($BL$11:$BL$14,3),$BL$11:$BL$14,0),3)</f>
        <v>0</v>
      </c>
      <c r="S9" s="15">
        <f t="array" ref="S9">INDEX($AZ$11:$BL$14,MATCH(LARGE($BL$11:$BL$14,3),$BL$11:$BL$14,0),4)</f>
        <v>0</v>
      </c>
      <c r="T9" s="15">
        <f t="array" ref="T9">INDEX($AZ$11:$BL$14,MATCH(LARGE($BL$11:$BL$14,3),$BL$11:$BL$14,0),5)</f>
        <v>0</v>
      </c>
      <c r="U9" s="15">
        <f t="array" ref="U9">INDEX($AZ$11:$BL$14,MATCH(LARGE($BL$11:$BL$14,3),$BL$11:$BL$14,0),6)</f>
        <v>0</v>
      </c>
      <c r="V9" s="15">
        <f t="array" ref="V9">INDEX($AZ$11:$BL$14,MATCH(LARGE($BL$11:$BL$14,3),$BL$11:$BL$14,0),7)</f>
        <v>0</v>
      </c>
      <c r="W9" s="15">
        <f t="array" ref="W9">INDEX($AZ$11:$BL$14,MATCH(LARGE($BL$11:$BL$14,3),$BL$11:$BL$14,0),8)</f>
        <v>0</v>
      </c>
      <c r="X9" s="49">
        <f t="array" ref="X9">INDEX($AZ$11:$BL$14,MATCH(LARGE($BL$11:$BL$14,3),$BL$11:$BL$14,0),9)</f>
        <v>0</v>
      </c>
      <c r="Y9" s="15">
        <f t="array" ref="Y9">INDEX($AZ$11:$BL$14,MATCH(LARGE($BL$11:$BL$14,3),$BL$11:$BL$14,0),10)</f>
        <v>0</v>
      </c>
      <c r="Z9" s="15">
        <f t="array" ref="Z9">INDEX($AZ$11:$BL$14,MATCH(LARGE($BL$11:$BL$14,3),$BL$11:$BL$14,0),11)</f>
        <v>0</v>
      </c>
      <c r="AA9" s="50">
        <f t="array" ref="AA9">INDEX($AZ$11:$BL$14,MATCH(LARGE($BL$11:$BL$14,3),$BL$11:$BL$14,0),12)</f>
        <v>0</v>
      </c>
      <c r="AC9" s="46">
        <v>3</v>
      </c>
      <c r="AD9" s="47" t="str">
        <f t="array" ref="AD9">INDEX($BA$16:$BA$19,MATCH(LARGE($BL$16:$BL$19,3),$BL$16:$BL$19,0))</f>
        <v>🇲🇦</v>
      </c>
      <c r="AE9" s="48" t="str">
        <f t="array" ref="AE9">INDEX($AZ$16:$AZ$19,MATCH(LARGE($BL$16:$BL$19,3),$BL$16:$BL$19,0))</f>
        <v>Morocco</v>
      </c>
      <c r="AF9" s="15">
        <f t="array" ref="AF9">INDEX($AZ$16:$BL$19,MATCH(LARGE($BL$16:$BL$19,3),$BL$16:$BL$19,0),3)</f>
        <v>0</v>
      </c>
      <c r="AG9" s="15">
        <f t="array" ref="AG9">INDEX($AZ$16:$BL$19,MATCH(LARGE($BL$16:$BL$19,3),$BL$16:$BL$19,0),4)</f>
        <v>0</v>
      </c>
      <c r="AH9" s="15">
        <f t="array" ref="AH9">INDEX($AZ$16:$BL$19,MATCH(LARGE($BL$16:$BL$19,3),$BL$16:$BL$19,0),5)</f>
        <v>0</v>
      </c>
      <c r="AI9" s="15">
        <f t="array" ref="AI9">INDEX($AZ$16:$BL$19,MATCH(LARGE($BL$16:$BL$19,3),$BL$16:$BL$19,0),6)</f>
        <v>0</v>
      </c>
      <c r="AJ9" s="15">
        <f t="array" ref="AJ9">INDEX($AZ$16:$BL$19,MATCH(LARGE($BL$16:$BL$19,3),$BL$16:$BL$19,0),7)</f>
        <v>0</v>
      </c>
      <c r="AK9" s="15">
        <f t="array" ref="AK9">INDEX($AZ$16:$BL$19,MATCH(LARGE($BL$16:$BL$19,3),$BL$16:$BL$19,0),8)</f>
        <v>0</v>
      </c>
      <c r="AL9" s="49">
        <f t="array" ref="AL9">INDEX($AZ$16:$BL$19,MATCH(LARGE($BL$16:$BL$19,3),$BL$16:$BL$19,0),9)</f>
        <v>0</v>
      </c>
      <c r="AM9" s="15">
        <f t="array" ref="AM9">INDEX($AZ$16:$BL$19,MATCH(LARGE($BL$16:$BL$19,3),$BL$16:$BL$19,0),10)</f>
        <v>0</v>
      </c>
      <c r="AN9" s="15">
        <f t="array" ref="AN9">INDEX($AZ$16:$BL$19,MATCH(LARGE($BL$16:$BL$19,3),$BL$16:$BL$19,0),11)</f>
        <v>0</v>
      </c>
      <c r="AO9" s="50">
        <f t="array" ref="AO9">INDEX($AZ$16:$BL$19,MATCH(LARGE($BL$16:$BL$19,3),$BL$16:$BL$19,0),12)</f>
        <v>0</v>
      </c>
      <c r="AZ9" s="30" t="s">
        <v>56</v>
      </c>
      <c r="BA9" s="31" t="s">
        <v>57</v>
      </c>
      <c r="BB9" s="32">
        <f>SUMPRODUCT(('DU DOAN'!$B$4:$B$107="Vòng bảng")*('DU DOAN'!$D$4:$D$107="A")*ISNUMBER('DU DOAN'!$K$4:$K$107)*ISNUMBER('DU DOAN'!$L$4:$L$107)*(('DU DOAN'!$H$4:$H$107="South Africa")+('DU DOAN'!$I$4:$I$107="South Africa")))</f>
        <v>0</v>
      </c>
      <c r="BC9" s="32">
        <f>SUMPRODUCT(('DU DOAN'!$B$4:$B$107="Vòng bảng")*('DU DOAN'!$D$4:$D$107="A")*ISNUMBER('DU DOAN'!$K$4:$K$107)*ISNUMBER('DU DOAN'!$L$4:$L$107)*(('DU DOAN'!$H$4:$H$107="South Africa")*('DU DOAN'!$K$4:$K$107&gt;'DU DOAN'!$L$4:$L$107)+('DU DOAN'!$I$4:$I$107="South Africa")*('DU DOAN'!$L$4:$L$107&gt;'DU DOAN'!$K$4:$K$107)))</f>
        <v>0</v>
      </c>
      <c r="BD9" s="32">
        <f>SUMPRODUCT(('DU DOAN'!$B$4:$B$107="Vòng bảng")*('DU DOAN'!$D$4:$D$107="A")*ISNUMBER('DU DOAN'!$K$4:$K$107)*ISNUMBER('DU DOAN'!$L$4:$L$107)*(('DU DOAN'!$H$4:$H$107="South Africa")*('DU DOAN'!$K$4:$K$107='DU DOAN'!$L$4:$L$107)+('DU DOAN'!$I$4:$I$107="South Africa")*('DU DOAN'!$K$4:$K$107='DU DOAN'!$L$4:$L$107)))</f>
        <v>0</v>
      </c>
      <c r="BE9" s="32">
        <f>SUMPRODUCT(('DU DOAN'!$B$4:$B$107="Vòng bảng")*('DU DOAN'!$D$4:$D$107="A")*ISNUMBER('DU DOAN'!$K$4:$K$107)*ISNUMBER('DU DOAN'!$L$4:$L$107)*(('DU DOAN'!$H$4:$H$107="South Africa")*('DU DOAN'!$K$4:$K$107&lt;'DU DOAN'!$L$4:$L$107)+('DU DOAN'!$I$4:$I$107="South Africa")*('DU DOAN'!$L$4:$L$107&lt;'DU DOAN'!$K$4:$K$107)))</f>
        <v>0</v>
      </c>
      <c r="BF9" s="32">
        <f>SUMPRODUCT(('DU DOAN'!$B$4:$B$107="Vòng bảng")*('DU DOAN'!$D$4:$D$107="A")*ISNUMBER('DU DOAN'!$K$4:$K$107)*ISNUMBER('DU DOAN'!$L$4:$L$107)*(('DU DOAN'!$H$4:$H$107="South Africa")*'DU DOAN'!$K$4:$K$107+('DU DOAN'!$I$4:$I$107="South Africa")*'DU DOAN'!$L$4:$L$107))</f>
        <v>0</v>
      </c>
      <c r="BG9" s="32">
        <f>SUMPRODUCT(('DU DOAN'!$B$4:$B$107="Vòng bảng")*('DU DOAN'!$D$4:$D$107="A")*ISNUMBER('DU DOAN'!$K$4:$K$107)*ISNUMBER('DU DOAN'!$L$4:$L$107)*(('DU DOAN'!$H$4:$H$107="South Africa")*'DU DOAN'!$L$4:$L$107+('DU DOAN'!$I$4:$I$107="South Africa")*'DU DOAN'!$K$4:$K$107))</f>
        <v>0</v>
      </c>
      <c r="BH9" s="32">
        <f t="shared" si="0"/>
        <v>0</v>
      </c>
      <c r="BI9" s="32">
        <f>SUMPRODUCT(IFERROR((#REF!="South Africa")*#REF!,0))+SUMPRODUCT(IFERROR((#REF!="South Africa")*#REF!,0))</f>
        <v>0</v>
      </c>
      <c r="BJ9" s="32">
        <f>SUMPRODUCT(IFERROR((#REF!="South Africa")*#REF!,0))+SUMPRODUCT(IFERROR((#REF!="South Africa")*#REF!,0))</f>
        <v>0</v>
      </c>
      <c r="BK9" s="33">
        <f t="shared" si="1"/>
        <v>0</v>
      </c>
      <c r="BL9" s="32">
        <f>BK9*1000000+BH9*10000+BF9*100+1</f>
        <v>1</v>
      </c>
    </row>
    <row r="10" spans="1:64" ht="27.8" customHeight="1">
      <c r="A10" s="51">
        <v>4</v>
      </c>
      <c r="B10" s="52" t="str">
        <f t="array" ref="B10">INDEX($BA$6:$BA$9,MATCH(LARGE($BL$6:$BL$9,4),$BL$6:$BL$9,0))</f>
        <v>🇿🇦</v>
      </c>
      <c r="C10" s="53" t="str">
        <f t="array" ref="C10">INDEX($AZ$6:$AZ$9,MATCH(LARGE($BL$6:$BL$9,4),$BL$6:$BL$9,0))</f>
        <v>South Africa</v>
      </c>
      <c r="D10" s="54">
        <f t="array" ref="D10">INDEX($AZ$6:$BL$9,MATCH(LARGE($BL$6:$BL$9,4),$BL$6:$BL$9,0),3)</f>
        <v>0</v>
      </c>
      <c r="E10" s="54">
        <f t="array" ref="E10">INDEX($AZ$6:$BL$9,MATCH(LARGE($BL$6:$BL$9,4),$BL$6:$BL$9,0),4)</f>
        <v>0</v>
      </c>
      <c r="F10" s="54">
        <f t="array" ref="F10">INDEX($AZ$6:$BL$9,MATCH(LARGE($BL$6:$BL$9,4),$BL$6:$BL$9,0),5)</f>
        <v>0</v>
      </c>
      <c r="G10" s="54">
        <f t="array" ref="G10">INDEX($AZ$6:$BL$9,MATCH(LARGE($BL$6:$BL$9,4),$BL$6:$BL$9,0),6)</f>
        <v>0</v>
      </c>
      <c r="H10" s="54">
        <f t="array" ref="H10">INDEX($AZ$6:$BL$9,MATCH(LARGE($BL$6:$BL$9,4),$BL$6:$BL$9,0),7)</f>
        <v>0</v>
      </c>
      <c r="I10" s="54">
        <f t="array" ref="I10">INDEX($AZ$6:$BL$9,MATCH(LARGE($BL$6:$BL$9,4),$BL$6:$BL$9,0),8)</f>
        <v>0</v>
      </c>
      <c r="J10" s="55">
        <f t="array" ref="J10">INDEX($AZ$6:$BL$9,MATCH(LARGE($BL$6:$BL$9,4),$BL$6:$BL$9,0),9)</f>
        <v>0</v>
      </c>
      <c r="K10" s="54">
        <f t="array" ref="K10">INDEX($AZ$6:$BL$9,MATCH(LARGE($BL$6:$BL$9,4),$BL$6:$BL$9,0),10)</f>
        <v>0</v>
      </c>
      <c r="L10" s="54">
        <f t="array" ref="L10">INDEX($AZ$6:$BL$9,MATCH(LARGE($BL$6:$BL$9,4),$BL$6:$BL$9,0),11)</f>
        <v>0</v>
      </c>
      <c r="M10" s="56">
        <f t="array" ref="M10">INDEX($AZ$6:$BL$9,MATCH(LARGE($BL$6:$BL$9,4),$BL$6:$BL$9,0),12)</f>
        <v>0</v>
      </c>
      <c r="O10" s="51">
        <v>4</v>
      </c>
      <c r="P10" s="52" t="str">
        <f t="array" ref="P10">INDEX($BA$11:$BA$14,MATCH(LARGE($BL$11:$BL$14,4),$BL$11:$BL$14,0))</f>
        <v>🇶🇦</v>
      </c>
      <c r="Q10" s="53" t="str">
        <f t="array" ref="Q10">INDEX($AZ$11:$AZ$14,MATCH(LARGE($BL$11:$BL$14,4),$BL$11:$BL$14,0))</f>
        <v>Qatar</v>
      </c>
      <c r="R10" s="54">
        <f t="array" ref="R10">INDEX($AZ$11:$BL$14,MATCH(LARGE($BL$11:$BL$14,4),$BL$11:$BL$14,0),3)</f>
        <v>0</v>
      </c>
      <c r="S10" s="54">
        <f t="array" ref="S10">INDEX($AZ$11:$BL$14,MATCH(LARGE($BL$11:$BL$14,4),$BL$11:$BL$14,0),4)</f>
        <v>0</v>
      </c>
      <c r="T10" s="54">
        <f t="array" ref="T10">INDEX($AZ$11:$BL$14,MATCH(LARGE($BL$11:$BL$14,4),$BL$11:$BL$14,0),5)</f>
        <v>0</v>
      </c>
      <c r="U10" s="54">
        <f t="array" ref="U10">INDEX($AZ$11:$BL$14,MATCH(LARGE($BL$11:$BL$14,4),$BL$11:$BL$14,0),6)</f>
        <v>0</v>
      </c>
      <c r="V10" s="54">
        <f t="array" ref="V10">INDEX($AZ$11:$BL$14,MATCH(LARGE($BL$11:$BL$14,4),$BL$11:$BL$14,0),7)</f>
        <v>0</v>
      </c>
      <c r="W10" s="54">
        <f t="array" ref="W10">INDEX($AZ$11:$BL$14,MATCH(LARGE($BL$11:$BL$14,4),$BL$11:$BL$14,0),8)</f>
        <v>0</v>
      </c>
      <c r="X10" s="55">
        <f t="array" ref="X10">INDEX($AZ$11:$BL$14,MATCH(LARGE($BL$11:$BL$14,4),$BL$11:$BL$14,0),9)</f>
        <v>0</v>
      </c>
      <c r="Y10" s="54">
        <f t="array" ref="Y10">INDEX($AZ$11:$BL$14,MATCH(LARGE($BL$11:$BL$14,4),$BL$11:$BL$14,0),10)</f>
        <v>0</v>
      </c>
      <c r="Z10" s="54">
        <f t="array" ref="Z10">INDEX($AZ$11:$BL$14,MATCH(LARGE($BL$11:$BL$14,4),$BL$11:$BL$14,0),11)</f>
        <v>0</v>
      </c>
      <c r="AA10" s="56">
        <f t="array" ref="AA10">INDEX($AZ$11:$BL$14,MATCH(LARGE($BL$11:$BL$14,4),$BL$11:$BL$14,0),12)</f>
        <v>0</v>
      </c>
      <c r="AC10" s="51">
        <v>4</v>
      </c>
      <c r="AD10" s="52" t="str">
        <f t="array" ref="AD10">INDEX($BA$16:$BA$19,MATCH(LARGE($BL$16:$BL$19,4),$BL$16:$BL$19,0))</f>
        <v>🇭🇹</v>
      </c>
      <c r="AE10" s="53" t="str">
        <f t="array" ref="AE10">INDEX($AZ$16:$AZ$19,MATCH(LARGE($BL$16:$BL$19,4),$BL$16:$BL$19,0))</f>
        <v>Haiti</v>
      </c>
      <c r="AF10" s="54">
        <f t="array" ref="AF10">INDEX($AZ$16:$BL$19,MATCH(LARGE($BL$16:$BL$19,4),$BL$16:$BL$19,0),3)</f>
        <v>0</v>
      </c>
      <c r="AG10" s="54">
        <f t="array" ref="AG10">INDEX($AZ$16:$BL$19,MATCH(LARGE($BL$16:$BL$19,4),$BL$16:$BL$19,0),4)</f>
        <v>0</v>
      </c>
      <c r="AH10" s="54">
        <f t="array" ref="AH10">INDEX($AZ$16:$BL$19,MATCH(LARGE($BL$16:$BL$19,4),$BL$16:$BL$19,0),5)</f>
        <v>0</v>
      </c>
      <c r="AI10" s="54">
        <f t="array" ref="AI10">INDEX($AZ$16:$BL$19,MATCH(LARGE($BL$16:$BL$19,4),$BL$16:$BL$19,0),6)</f>
        <v>0</v>
      </c>
      <c r="AJ10" s="54">
        <f t="array" ref="AJ10">INDEX($AZ$16:$BL$19,MATCH(LARGE($BL$16:$BL$19,4),$BL$16:$BL$19,0),7)</f>
        <v>0</v>
      </c>
      <c r="AK10" s="54">
        <f t="array" ref="AK10">INDEX($AZ$16:$BL$19,MATCH(LARGE($BL$16:$BL$19,4),$BL$16:$BL$19,0),8)</f>
        <v>0</v>
      </c>
      <c r="AL10" s="55">
        <f t="array" ref="AL10">INDEX($AZ$16:$BL$19,MATCH(LARGE($BL$16:$BL$19,4),$BL$16:$BL$19,0),9)</f>
        <v>0</v>
      </c>
      <c r="AM10" s="54">
        <f t="array" ref="AM10">INDEX($AZ$16:$BL$19,MATCH(LARGE($BL$16:$BL$19,4),$BL$16:$BL$19,0),10)</f>
        <v>0</v>
      </c>
      <c r="AN10" s="54">
        <f t="array" ref="AN10">INDEX($AZ$16:$BL$19,MATCH(LARGE($BL$16:$BL$19,4),$BL$16:$BL$19,0),11)</f>
        <v>0</v>
      </c>
      <c r="AO10" s="56">
        <f t="array" ref="AO10">INDEX($AZ$16:$BL$19,MATCH(LARGE($BL$16:$BL$19,4),$BL$16:$BL$19,0),12)</f>
        <v>0</v>
      </c>
    </row>
    <row r="11" spans="1:64" ht="14.4">
      <c r="AY11" s="29" t="s">
        <v>42</v>
      </c>
      <c r="AZ11" s="30" t="s">
        <v>58</v>
      </c>
      <c r="BA11" s="31" t="s">
        <v>59</v>
      </c>
      <c r="BB11" s="32">
        <f>SUMPRODUCT(('DU DOAN'!$B$4:$B$107="Vòng bảng")*('DU DOAN'!$D$4:$D$107="B")*ISNUMBER('DU DOAN'!$K$4:$K$107)*ISNUMBER('DU DOAN'!$L$4:$L$107)*(('DU DOAN'!$H$4:$H$107="Canada")+('DU DOAN'!$I$4:$I$107="Canada")))</f>
        <v>0</v>
      </c>
      <c r="BC11" s="32">
        <f>SUMPRODUCT(('DU DOAN'!$B$4:$B$107="Vòng bảng")*('DU DOAN'!$D$4:$D$107="B")*ISNUMBER('DU DOAN'!$K$4:$K$107)*ISNUMBER('DU DOAN'!$L$4:$L$107)*(('DU DOAN'!$H$4:$H$107="Canada")*('DU DOAN'!$K$4:$K$107&gt;'DU DOAN'!$L$4:$L$107)+('DU DOAN'!$I$4:$I$107="Canada")*('DU DOAN'!$L$4:$L$107&gt;'DU DOAN'!$K$4:$K$107)))</f>
        <v>0</v>
      </c>
      <c r="BD11" s="32">
        <f>SUMPRODUCT(('DU DOAN'!$B$4:$B$107="Vòng bảng")*('DU DOAN'!$D$4:$D$107="B")*ISNUMBER('DU DOAN'!$K$4:$K$107)*ISNUMBER('DU DOAN'!$L$4:$L$107)*(('DU DOAN'!$H$4:$H$107="Canada")*('DU DOAN'!$K$4:$K$107='DU DOAN'!$L$4:$L$107)+('DU DOAN'!$I$4:$I$107="Canada")*('DU DOAN'!$K$4:$K$107='DU DOAN'!$L$4:$L$107)))</f>
        <v>0</v>
      </c>
      <c r="BE11" s="32">
        <f>SUMPRODUCT(('DU DOAN'!$B$4:$B$107="Vòng bảng")*('DU DOAN'!$D$4:$D$107="B")*ISNUMBER('DU DOAN'!$K$4:$K$107)*ISNUMBER('DU DOAN'!$L$4:$L$107)*(('DU DOAN'!$H$4:$H$107="Canada")*('DU DOAN'!$K$4:$K$107&lt;'DU DOAN'!$L$4:$L$107)+('DU DOAN'!$I$4:$I$107="Canada")*('DU DOAN'!$L$4:$L$107&lt;'DU DOAN'!$K$4:$K$107)))</f>
        <v>0</v>
      </c>
      <c r="BF11" s="32">
        <f>SUMPRODUCT(('DU DOAN'!$B$4:$B$107="Vòng bảng")*('DU DOAN'!$D$4:$D$107="B")*ISNUMBER('DU DOAN'!$K$4:$K$107)*ISNUMBER('DU DOAN'!$L$4:$L$107)*(('DU DOAN'!$H$4:$H$107="Canada")*'DU DOAN'!$K$4:$K$107+('DU DOAN'!$I$4:$I$107="Canada")*'DU DOAN'!$L$4:$L$107))</f>
        <v>0</v>
      </c>
      <c r="BG11" s="32">
        <f>SUMPRODUCT(('DU DOAN'!$B$4:$B$107="Vòng bảng")*('DU DOAN'!$D$4:$D$107="B")*ISNUMBER('DU DOAN'!$K$4:$K$107)*ISNUMBER('DU DOAN'!$L$4:$L$107)*(('DU DOAN'!$H$4:$H$107="Canada")*'DU DOAN'!$L$4:$L$107+('DU DOAN'!$I$4:$I$107="Canada")*'DU DOAN'!$K$4:$K$107))</f>
        <v>0</v>
      </c>
      <c r="BH11" s="32">
        <f t="shared" ref="BH11:BH14" si="2">BF11-BG11</f>
        <v>0</v>
      </c>
      <c r="BI11" s="32">
        <f>SUMPRODUCT(IFERROR((#REF!="Canada")*#REF!,0))+SUMPRODUCT(IFERROR((#REF!="Canada")*#REF!,0))</f>
        <v>0</v>
      </c>
      <c r="BJ11" s="32">
        <f>SUMPRODUCT(IFERROR((#REF!="Canada")*#REF!,0))+SUMPRODUCT(IFERROR((#REF!="Canada")*#REF!,0))</f>
        <v>0</v>
      </c>
      <c r="BK11" s="33">
        <f t="shared" ref="BK11:BK14" si="3">3*BC11+BD11</f>
        <v>0</v>
      </c>
      <c r="BL11" s="32">
        <f>BK11*1000000+BH11*10000+BF11*100+4</f>
        <v>4</v>
      </c>
    </row>
    <row r="12" spans="1:64" ht="27.8" customHeight="1">
      <c r="A12" s="165" t="s">
        <v>60</v>
      </c>
      <c r="B12" s="166"/>
      <c r="C12" s="166"/>
      <c r="D12" s="166"/>
      <c r="E12" s="166"/>
      <c r="F12" s="166"/>
      <c r="G12" s="166"/>
      <c r="H12" s="166"/>
      <c r="I12" s="166"/>
      <c r="J12" s="166"/>
      <c r="K12" s="166"/>
      <c r="L12" s="166"/>
      <c r="M12" s="167"/>
      <c r="O12" s="165" t="s">
        <v>61</v>
      </c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  <c r="AA12" s="167"/>
      <c r="AC12" s="165" t="s">
        <v>62</v>
      </c>
      <c r="AD12" s="166"/>
      <c r="AE12" s="166"/>
      <c r="AF12" s="166"/>
      <c r="AG12" s="166"/>
      <c r="AH12" s="166"/>
      <c r="AI12" s="166"/>
      <c r="AJ12" s="166"/>
      <c r="AK12" s="166"/>
      <c r="AL12" s="166"/>
      <c r="AM12" s="166"/>
      <c r="AN12" s="166"/>
      <c r="AO12" s="167"/>
      <c r="AZ12" s="30" t="s">
        <v>63</v>
      </c>
      <c r="BA12" s="31" t="s">
        <v>64</v>
      </c>
      <c r="BB12" s="32">
        <f>SUMPRODUCT(('DU DOAN'!$B$4:$B$107="Vòng bảng")*('DU DOAN'!$D$4:$D$107="B")*ISNUMBER('DU DOAN'!$K$4:$K$107)*ISNUMBER('DU DOAN'!$L$4:$L$107)*(('DU DOAN'!$H$4:$H$107="Switzerland")+('DU DOAN'!$I$4:$I$107="Switzerland")))</f>
        <v>0</v>
      </c>
      <c r="BC12" s="32">
        <f>SUMPRODUCT(('DU DOAN'!$B$4:$B$107="Vòng bảng")*('DU DOAN'!$D$4:$D$107="B")*ISNUMBER('DU DOAN'!$K$4:$K$107)*ISNUMBER('DU DOAN'!$L$4:$L$107)*(('DU DOAN'!$H$4:$H$107="Switzerland")*('DU DOAN'!$K$4:$K$107&gt;'DU DOAN'!$L$4:$L$107)+('DU DOAN'!$I$4:$I$107="Switzerland")*('DU DOAN'!$L$4:$L$107&gt;'DU DOAN'!$K$4:$K$107)))</f>
        <v>0</v>
      </c>
      <c r="BD12" s="32">
        <f>SUMPRODUCT(('DU DOAN'!$B$4:$B$107="Vòng bảng")*('DU DOAN'!$D$4:$D$107="B")*ISNUMBER('DU DOAN'!$K$4:$K$107)*ISNUMBER('DU DOAN'!$L$4:$L$107)*(('DU DOAN'!$H$4:$H$107="Switzerland")*('DU DOAN'!$K$4:$K$107='DU DOAN'!$L$4:$L$107)+('DU DOAN'!$I$4:$I$107="Switzerland")*('DU DOAN'!$K$4:$K$107='DU DOAN'!$L$4:$L$107)))</f>
        <v>0</v>
      </c>
      <c r="BE12" s="32">
        <f>SUMPRODUCT(('DU DOAN'!$B$4:$B$107="Vòng bảng")*('DU DOAN'!$D$4:$D$107="B")*ISNUMBER('DU DOAN'!$K$4:$K$107)*ISNUMBER('DU DOAN'!$L$4:$L$107)*(('DU DOAN'!$H$4:$H$107="Switzerland")*('DU DOAN'!$K$4:$K$107&lt;'DU DOAN'!$L$4:$L$107)+('DU DOAN'!$I$4:$I$107="Switzerland")*('DU DOAN'!$L$4:$L$107&lt;'DU DOAN'!$K$4:$K$107)))</f>
        <v>0</v>
      </c>
      <c r="BF12" s="32">
        <f>SUMPRODUCT(('DU DOAN'!$B$4:$B$107="Vòng bảng")*('DU DOAN'!$D$4:$D$107="B")*ISNUMBER('DU DOAN'!$K$4:$K$107)*ISNUMBER('DU DOAN'!$L$4:$L$107)*(('DU DOAN'!$H$4:$H$107="Switzerland")*'DU DOAN'!$K$4:$K$107+('DU DOAN'!$I$4:$I$107="Switzerland")*'DU DOAN'!$L$4:$L$107))</f>
        <v>0</v>
      </c>
      <c r="BG12" s="32">
        <f>SUMPRODUCT(('DU DOAN'!$B$4:$B$107="Vòng bảng")*('DU DOAN'!$D$4:$D$107="B")*ISNUMBER('DU DOAN'!$K$4:$K$107)*ISNUMBER('DU DOAN'!$L$4:$L$107)*(('DU DOAN'!$H$4:$H$107="Switzerland")*'DU DOAN'!$L$4:$L$107+('DU DOAN'!$I$4:$I$107="Switzerland")*'DU DOAN'!$K$4:$K$107))</f>
        <v>0</v>
      </c>
      <c r="BH12" s="32">
        <f t="shared" si="2"/>
        <v>0</v>
      </c>
      <c r="BI12" s="32">
        <f>SUMPRODUCT(IFERROR((#REF!="Switzerland")*#REF!,0))+SUMPRODUCT(IFERROR((#REF!="Switzerland")*#REF!,0))</f>
        <v>0</v>
      </c>
      <c r="BJ12" s="32">
        <f>SUMPRODUCT(IFERROR((#REF!="Switzerland")*#REF!,0))+SUMPRODUCT(IFERROR((#REF!="Switzerland")*#REF!,0))</f>
        <v>0</v>
      </c>
      <c r="BK12" s="33">
        <f t="shared" si="3"/>
        <v>0</v>
      </c>
      <c r="BL12" s="32">
        <f>BK12*1000000+BH12*10000+BF12*100+3</f>
        <v>3</v>
      </c>
    </row>
    <row r="13" spans="1:64" ht="21.75" customHeight="1">
      <c r="A13" s="4" t="s">
        <v>36</v>
      </c>
      <c r="B13" s="4" t="s">
        <v>37</v>
      </c>
      <c r="C13" s="4" t="s">
        <v>38</v>
      </c>
      <c r="D13" s="4" t="s">
        <v>39</v>
      </c>
      <c r="E13" s="4" t="s">
        <v>40</v>
      </c>
      <c r="F13" s="4" t="s">
        <v>41</v>
      </c>
      <c r="G13" s="4" t="s">
        <v>42</v>
      </c>
      <c r="H13" s="4" t="s">
        <v>43</v>
      </c>
      <c r="I13" s="4" t="s">
        <v>44</v>
      </c>
      <c r="J13" s="4" t="s">
        <v>45</v>
      </c>
      <c r="K13" s="4" t="s">
        <v>46</v>
      </c>
      <c r="L13" s="4" t="s">
        <v>47</v>
      </c>
      <c r="M13" s="4" t="s">
        <v>48</v>
      </c>
      <c r="O13" s="4" t="s">
        <v>36</v>
      </c>
      <c r="P13" s="4" t="s">
        <v>37</v>
      </c>
      <c r="Q13" s="4" t="s">
        <v>38</v>
      </c>
      <c r="R13" s="4" t="s">
        <v>39</v>
      </c>
      <c r="S13" s="4" t="s">
        <v>40</v>
      </c>
      <c r="T13" s="4" t="s">
        <v>41</v>
      </c>
      <c r="U13" s="4" t="s">
        <v>42</v>
      </c>
      <c r="V13" s="4" t="s">
        <v>43</v>
      </c>
      <c r="W13" s="4" t="s">
        <v>44</v>
      </c>
      <c r="X13" s="4" t="s">
        <v>45</v>
      </c>
      <c r="Y13" s="4" t="s">
        <v>46</v>
      </c>
      <c r="Z13" s="4" t="s">
        <v>47</v>
      </c>
      <c r="AA13" s="4" t="s">
        <v>48</v>
      </c>
      <c r="AC13" s="4" t="s">
        <v>36</v>
      </c>
      <c r="AD13" s="4" t="s">
        <v>37</v>
      </c>
      <c r="AE13" s="4" t="s">
        <v>38</v>
      </c>
      <c r="AF13" s="4" t="s">
        <v>39</v>
      </c>
      <c r="AG13" s="4" t="s">
        <v>40</v>
      </c>
      <c r="AH13" s="4" t="s">
        <v>41</v>
      </c>
      <c r="AI13" s="4" t="s">
        <v>42</v>
      </c>
      <c r="AJ13" s="4" t="s">
        <v>43</v>
      </c>
      <c r="AK13" s="4" t="s">
        <v>44</v>
      </c>
      <c r="AL13" s="4" t="s">
        <v>45</v>
      </c>
      <c r="AM13" s="4" t="s">
        <v>46</v>
      </c>
      <c r="AN13" s="4" t="s">
        <v>47</v>
      </c>
      <c r="AO13" s="4" t="s">
        <v>48</v>
      </c>
      <c r="AZ13" s="30" t="s">
        <v>65</v>
      </c>
      <c r="BA13" s="31" t="s">
        <v>66</v>
      </c>
      <c r="BB13" s="32">
        <f>SUMPRODUCT(('DU DOAN'!$B$4:$B$107="Vòng bảng")*('DU DOAN'!$D$4:$D$107="B")*ISNUMBER('DU DOAN'!$K$4:$K$107)*ISNUMBER('DU DOAN'!$L$4:$L$107)*(('DU DOAN'!$H$4:$H$107="Bosnia &amp; Herzegovina")+('DU DOAN'!$I$4:$I$107="Bosnia &amp; Herzegovina")))</f>
        <v>0</v>
      </c>
      <c r="BC13" s="32">
        <f>SUMPRODUCT(('DU DOAN'!$B$4:$B$107="Vòng bảng")*('DU DOAN'!$D$4:$D$107="B")*ISNUMBER('DU DOAN'!$K$4:$K$107)*ISNUMBER('DU DOAN'!$L$4:$L$107)*(('DU DOAN'!$H$4:$H$107="Bosnia &amp; Herzegovina")*('DU DOAN'!$K$4:$K$107&gt;'DU DOAN'!$L$4:$L$107)+('DU DOAN'!$I$4:$I$107="Bosnia &amp; Herzegovina")*('DU DOAN'!$L$4:$L$107&gt;'DU DOAN'!$K$4:$K$107)))</f>
        <v>0</v>
      </c>
      <c r="BD13" s="32">
        <f>SUMPRODUCT(('DU DOAN'!$B$4:$B$107="Vòng bảng")*('DU DOAN'!$D$4:$D$107="B")*ISNUMBER('DU DOAN'!$K$4:$K$107)*ISNUMBER('DU DOAN'!$L$4:$L$107)*(('DU DOAN'!$H$4:$H$107="Bosnia &amp; Herzegovina")*('DU DOAN'!$K$4:$K$107='DU DOAN'!$L$4:$L$107)+('DU DOAN'!$I$4:$I$107="Bosnia &amp; Herzegovina")*('DU DOAN'!$K$4:$K$107='DU DOAN'!$L$4:$L$107)))</f>
        <v>0</v>
      </c>
      <c r="BE13" s="32">
        <f>SUMPRODUCT(('DU DOAN'!$B$4:$B$107="Vòng bảng")*('DU DOAN'!$D$4:$D$107="B")*ISNUMBER('DU DOAN'!$K$4:$K$107)*ISNUMBER('DU DOAN'!$L$4:$L$107)*(('DU DOAN'!$H$4:$H$107="Bosnia &amp; Herzegovina")*('DU DOAN'!$K$4:$K$107&lt;'DU DOAN'!$L$4:$L$107)+('DU DOAN'!$I$4:$I$107="Bosnia &amp; Herzegovina")*('DU DOAN'!$L$4:$L$107&lt;'DU DOAN'!$K$4:$K$107)))</f>
        <v>0</v>
      </c>
      <c r="BF13" s="32">
        <f>SUMPRODUCT(('DU DOAN'!$B$4:$B$107="Vòng bảng")*('DU DOAN'!$D$4:$D$107="B")*ISNUMBER('DU DOAN'!$K$4:$K$107)*ISNUMBER('DU DOAN'!$L$4:$L$107)*(('DU DOAN'!$H$4:$H$107="Bosnia &amp; Herzegovina")*'DU DOAN'!$K$4:$K$107+('DU DOAN'!$I$4:$I$107="Bosnia &amp; Herzegovina")*'DU DOAN'!$L$4:$L$107))</f>
        <v>0</v>
      </c>
      <c r="BG13" s="32">
        <f>SUMPRODUCT(('DU DOAN'!$B$4:$B$107="Vòng bảng")*('DU DOAN'!$D$4:$D$107="B")*ISNUMBER('DU DOAN'!$K$4:$K$107)*ISNUMBER('DU DOAN'!$L$4:$L$107)*(('DU DOAN'!$H$4:$H$107="Bosnia &amp; Herzegovina")*'DU DOAN'!$L$4:$L$107+('DU DOAN'!$I$4:$I$107="Bosnia &amp; Herzegovina")*'DU DOAN'!$K$4:$K$107))</f>
        <v>0</v>
      </c>
      <c r="BH13" s="32">
        <f t="shared" si="2"/>
        <v>0</v>
      </c>
      <c r="BI13" s="32">
        <f>SUMPRODUCT(IFERROR((#REF!="Bosnia &amp; Herzegovina")*#REF!,0))+SUMPRODUCT(IFERROR((#REF!="Bosnia &amp; Herzegovina")*#REF!,0))</f>
        <v>0</v>
      </c>
      <c r="BJ13" s="32">
        <f>SUMPRODUCT(IFERROR((#REF!="Bosnia &amp; Herzegovina")*#REF!,0))+SUMPRODUCT(IFERROR((#REF!="Bosnia &amp; Herzegovina")*#REF!,0))</f>
        <v>0</v>
      </c>
      <c r="BK13" s="33">
        <f t="shared" si="3"/>
        <v>0</v>
      </c>
      <c r="BL13" s="32">
        <f>BK13*1000000+BH13*10000+BF13*100+2</f>
        <v>2</v>
      </c>
    </row>
    <row r="14" spans="1:64" ht="24.05" customHeight="1">
      <c r="A14" s="34">
        <v>1</v>
      </c>
      <c r="B14" s="35" t="str">
        <f t="array" ref="B14">INDEX($BA$21:$BA$24,MATCH(LARGE($BL$21:$BL$24,1),$BL$21:$BL$24,0))</f>
        <v>🇺🇸</v>
      </c>
      <c r="C14" s="36" t="str">
        <f t="array" ref="C14">INDEX($AZ$21:$AZ$24,MATCH(LARGE($BL$21:$BL$24,1),$BL$21:$BL$24,0))</f>
        <v>United States</v>
      </c>
      <c r="D14" s="37">
        <f t="array" ref="D14">INDEX($AZ$21:$BL$24,MATCH(LARGE($BL$21:$BL$24,1),$BL$21:$BL$24,0),3)</f>
        <v>0</v>
      </c>
      <c r="E14" s="37">
        <f t="array" ref="E14">INDEX($AZ$21:$BL$24,MATCH(LARGE($BL$21:$BL$24,1),$BL$21:$BL$24,0),4)</f>
        <v>0</v>
      </c>
      <c r="F14" s="37">
        <f t="array" ref="F14">INDEX($AZ$21:$BL$24,MATCH(LARGE($BL$21:$BL$24,1),$BL$21:$BL$24,0),5)</f>
        <v>0</v>
      </c>
      <c r="G14" s="37">
        <f t="array" ref="G14">INDEX($AZ$21:$BL$24,MATCH(LARGE($BL$21:$BL$24,1),$BL$21:$BL$24,0),6)</f>
        <v>0</v>
      </c>
      <c r="H14" s="37">
        <f t="array" ref="H14">INDEX($AZ$21:$BL$24,MATCH(LARGE($BL$21:$BL$24,1),$BL$21:$BL$24,0),7)</f>
        <v>0</v>
      </c>
      <c r="I14" s="37">
        <f t="array" ref="I14">INDEX($AZ$21:$BL$24,MATCH(LARGE($BL$21:$BL$24,1),$BL$21:$BL$24,0),8)</f>
        <v>0</v>
      </c>
      <c r="J14" s="38">
        <f t="array" ref="J14">INDEX($AZ$21:$BL$24,MATCH(LARGE($BL$21:$BL$24,1),$BL$21:$BL$24,0),9)</f>
        <v>0</v>
      </c>
      <c r="K14" s="37">
        <f t="array" ref="K14">INDEX($AZ$21:$BL$24,MATCH(LARGE($BL$21:$BL$24,1),$BL$21:$BL$24,0),10)</f>
        <v>0</v>
      </c>
      <c r="L14" s="37">
        <f t="array" ref="L14">INDEX($AZ$21:$BL$24,MATCH(LARGE($BL$21:$BL$24,1),$BL$21:$BL$24,0),11)</f>
        <v>0</v>
      </c>
      <c r="M14" s="39">
        <f t="array" ref="M14">INDEX($AZ$21:$BL$24,MATCH(LARGE($BL$21:$BL$24,1),$BL$21:$BL$24,0),12)</f>
        <v>0</v>
      </c>
      <c r="O14" s="34">
        <v>1</v>
      </c>
      <c r="P14" s="35" t="str">
        <f t="array" ref="P14">INDEX($BA$26:$BA$29,MATCH(LARGE($BL$26:$BL$29,1),$BL$26:$BL$29,0))</f>
        <v>🇩🇪</v>
      </c>
      <c r="Q14" s="36" t="str">
        <f t="array" ref="Q14">INDEX($AZ$26:$AZ$29,MATCH(LARGE($BL$26:$BL$29,1),$BL$26:$BL$29,0))</f>
        <v>Germany</v>
      </c>
      <c r="R14" s="37">
        <f t="array" ref="R14">INDEX($AZ$26:$BL$29,MATCH(LARGE($BL$26:$BL$29,1),$BL$26:$BL$29,0),3)</f>
        <v>0</v>
      </c>
      <c r="S14" s="37">
        <f t="array" ref="S14">INDEX($AZ$26:$BL$29,MATCH(LARGE($BL$26:$BL$29,1),$BL$26:$BL$29,0),4)</f>
        <v>0</v>
      </c>
      <c r="T14" s="37">
        <f t="array" ref="T14">INDEX($AZ$26:$BL$29,MATCH(LARGE($BL$26:$BL$29,1),$BL$26:$BL$29,0),5)</f>
        <v>0</v>
      </c>
      <c r="U14" s="37">
        <f t="array" ref="U14">INDEX($AZ$26:$BL$29,MATCH(LARGE($BL$26:$BL$29,1),$BL$26:$BL$29,0),6)</f>
        <v>0</v>
      </c>
      <c r="V14" s="37">
        <f t="array" ref="V14">INDEX($AZ$26:$BL$29,MATCH(LARGE($BL$26:$BL$29,1),$BL$26:$BL$29,0),7)</f>
        <v>0</v>
      </c>
      <c r="W14" s="37">
        <f t="array" ref="W14">INDEX($AZ$26:$BL$29,MATCH(LARGE($BL$26:$BL$29,1),$BL$26:$BL$29,0),8)</f>
        <v>0</v>
      </c>
      <c r="X14" s="38">
        <f t="array" ref="X14">INDEX($AZ$26:$BL$29,MATCH(LARGE($BL$26:$BL$29,1),$BL$26:$BL$29,0),9)</f>
        <v>0</v>
      </c>
      <c r="Y14" s="37">
        <f t="array" ref="Y14">INDEX($AZ$26:$BL$29,MATCH(LARGE($BL$26:$BL$29,1),$BL$26:$BL$29,0),10)</f>
        <v>0</v>
      </c>
      <c r="Z14" s="37">
        <f t="array" ref="Z14">INDEX($AZ$26:$BL$29,MATCH(LARGE($BL$26:$BL$29,1),$BL$26:$BL$29,0),11)</f>
        <v>0</v>
      </c>
      <c r="AA14" s="39">
        <f t="array" ref="AA14">INDEX($AZ$26:$BL$29,MATCH(LARGE($BL$26:$BL$29,1),$BL$26:$BL$29,0),12)</f>
        <v>0</v>
      </c>
      <c r="AC14" s="34">
        <v>1</v>
      </c>
      <c r="AD14" s="35" t="str">
        <f t="array" ref="AD14">INDEX($BA$31:$BA$34,MATCH(LARGE($BL$31:$BL$34,1),$BL$31:$BL$34,0))</f>
        <v>🇳🇱</v>
      </c>
      <c r="AE14" s="36" t="str">
        <f t="array" ref="AE14">INDEX($AZ$31:$AZ$34,MATCH(LARGE($BL$31:$BL$34,1),$BL$31:$BL$34,0))</f>
        <v>Netherlands</v>
      </c>
      <c r="AF14" s="37">
        <f t="array" ref="AF14">INDEX($AZ$31:$BL$34,MATCH(LARGE($BL$31:$BL$34,1),$BL$31:$BL$34,0),3)</f>
        <v>0</v>
      </c>
      <c r="AG14" s="37">
        <f t="array" ref="AG14">INDEX($AZ$31:$BL$34,MATCH(LARGE($BL$31:$BL$34,1),$BL$31:$BL$34,0),4)</f>
        <v>0</v>
      </c>
      <c r="AH14" s="37">
        <f t="array" ref="AH14">INDEX($AZ$31:$BL$34,MATCH(LARGE($BL$31:$BL$34,1),$BL$31:$BL$34,0),5)</f>
        <v>0</v>
      </c>
      <c r="AI14" s="37">
        <f t="array" ref="AI14">INDEX($AZ$31:$BL$34,MATCH(LARGE($BL$31:$BL$34,1),$BL$31:$BL$34,0),6)</f>
        <v>0</v>
      </c>
      <c r="AJ14" s="37">
        <f t="array" ref="AJ14">INDEX($AZ$31:$BL$34,MATCH(LARGE($BL$31:$BL$34,1),$BL$31:$BL$34,0),7)</f>
        <v>0</v>
      </c>
      <c r="AK14" s="37">
        <f t="array" ref="AK14">INDEX($AZ$31:$BL$34,MATCH(LARGE($BL$31:$BL$34,1),$BL$31:$BL$34,0),8)</f>
        <v>0</v>
      </c>
      <c r="AL14" s="38">
        <f t="array" ref="AL14">INDEX($AZ$31:$BL$34,MATCH(LARGE($BL$31:$BL$34,1),$BL$31:$BL$34,0),9)</f>
        <v>0</v>
      </c>
      <c r="AM14" s="37">
        <f t="array" ref="AM14">INDEX($AZ$31:$BL$34,MATCH(LARGE($BL$31:$BL$34,1),$BL$31:$BL$34,0),10)</f>
        <v>0</v>
      </c>
      <c r="AN14" s="37">
        <f t="array" ref="AN14">INDEX($AZ$31:$BL$34,MATCH(LARGE($BL$31:$BL$34,1),$BL$31:$BL$34,0),11)</f>
        <v>0</v>
      </c>
      <c r="AO14" s="39">
        <f t="array" ref="AO14">INDEX($AZ$31:$BL$34,MATCH(LARGE($BL$31:$BL$34,1),$BL$31:$BL$34,0),12)</f>
        <v>0</v>
      </c>
      <c r="AZ14" s="30" t="s">
        <v>67</v>
      </c>
      <c r="BA14" s="31" t="s">
        <v>68</v>
      </c>
      <c r="BB14" s="32">
        <f>SUMPRODUCT(('DU DOAN'!$B$4:$B$107="Vòng bảng")*('DU DOAN'!$D$4:$D$107="B")*ISNUMBER('DU DOAN'!$K$4:$K$107)*ISNUMBER('DU DOAN'!$L$4:$L$107)*(('DU DOAN'!$H$4:$H$107="Qatar")+('DU DOAN'!$I$4:$I$107="Qatar")))</f>
        <v>0</v>
      </c>
      <c r="BC14" s="32">
        <f>SUMPRODUCT(('DU DOAN'!$B$4:$B$107="Vòng bảng")*('DU DOAN'!$D$4:$D$107="B")*ISNUMBER('DU DOAN'!$K$4:$K$107)*ISNUMBER('DU DOAN'!$L$4:$L$107)*(('DU DOAN'!$H$4:$H$107="Qatar")*('DU DOAN'!$K$4:$K$107&gt;'DU DOAN'!$L$4:$L$107)+('DU DOAN'!$I$4:$I$107="Qatar")*('DU DOAN'!$L$4:$L$107&gt;'DU DOAN'!$K$4:$K$107)))</f>
        <v>0</v>
      </c>
      <c r="BD14" s="32">
        <f>SUMPRODUCT(('DU DOAN'!$B$4:$B$107="Vòng bảng")*('DU DOAN'!$D$4:$D$107="B")*ISNUMBER('DU DOAN'!$K$4:$K$107)*ISNUMBER('DU DOAN'!$L$4:$L$107)*(('DU DOAN'!$H$4:$H$107="Qatar")*('DU DOAN'!$K$4:$K$107='DU DOAN'!$L$4:$L$107)+('DU DOAN'!$I$4:$I$107="Qatar")*('DU DOAN'!$K$4:$K$107='DU DOAN'!$L$4:$L$107)))</f>
        <v>0</v>
      </c>
      <c r="BE14" s="32">
        <f>SUMPRODUCT(('DU DOAN'!$B$4:$B$107="Vòng bảng")*('DU DOAN'!$D$4:$D$107="B")*ISNUMBER('DU DOAN'!$K$4:$K$107)*ISNUMBER('DU DOAN'!$L$4:$L$107)*(('DU DOAN'!$H$4:$H$107="Qatar")*('DU DOAN'!$K$4:$K$107&lt;'DU DOAN'!$L$4:$L$107)+('DU DOAN'!$I$4:$I$107="Qatar")*('DU DOAN'!$L$4:$L$107&lt;'DU DOAN'!$K$4:$K$107)))</f>
        <v>0</v>
      </c>
      <c r="BF14" s="32">
        <f>SUMPRODUCT(('DU DOAN'!$B$4:$B$107="Vòng bảng")*('DU DOAN'!$D$4:$D$107="B")*ISNUMBER('DU DOAN'!$K$4:$K$107)*ISNUMBER('DU DOAN'!$L$4:$L$107)*(('DU DOAN'!$H$4:$H$107="Qatar")*'DU DOAN'!$K$4:$K$107+('DU DOAN'!$I$4:$I$107="Qatar")*'DU DOAN'!$L$4:$L$107))</f>
        <v>0</v>
      </c>
      <c r="BG14" s="32">
        <f>SUMPRODUCT(('DU DOAN'!$B$4:$B$107="Vòng bảng")*('DU DOAN'!$D$4:$D$107="B")*ISNUMBER('DU DOAN'!$K$4:$K$107)*ISNUMBER('DU DOAN'!$L$4:$L$107)*(('DU DOAN'!$H$4:$H$107="Qatar")*'DU DOAN'!$L$4:$L$107+('DU DOAN'!$I$4:$I$107="Qatar")*'DU DOAN'!$K$4:$K$107))</f>
        <v>0</v>
      </c>
      <c r="BH14" s="32">
        <f t="shared" si="2"/>
        <v>0</v>
      </c>
      <c r="BI14" s="32">
        <f>SUMPRODUCT(IFERROR((#REF!="Qatar")*#REF!,0))+SUMPRODUCT(IFERROR((#REF!="Qatar")*#REF!,0))</f>
        <v>0</v>
      </c>
      <c r="BJ14" s="32">
        <f>SUMPRODUCT(IFERROR((#REF!="Qatar")*#REF!,0))+SUMPRODUCT(IFERROR((#REF!="Qatar")*#REF!,0))</f>
        <v>0</v>
      </c>
      <c r="BK14" s="33">
        <f t="shared" si="3"/>
        <v>0</v>
      </c>
      <c r="BL14" s="32">
        <f>BK14*1000000+BH14*10000+BF14*100+1</f>
        <v>1</v>
      </c>
    </row>
    <row r="15" spans="1:64" ht="24.05" customHeight="1">
      <c r="A15" s="40">
        <v>2</v>
      </c>
      <c r="B15" s="41" t="str">
        <f t="array" ref="B15">INDEX($BA$21:$BA$24,MATCH(LARGE($BL$21:$BL$24,2),$BL$21:$BL$24,0))</f>
        <v>🇹🇷</v>
      </c>
      <c r="C15" s="42" t="str">
        <f t="array" ref="C15">INDEX($AZ$21:$AZ$24,MATCH(LARGE($BL$21:$BL$24,2),$BL$21:$BL$24,0))</f>
        <v>Türkiye</v>
      </c>
      <c r="D15" s="43">
        <f t="array" ref="D15">INDEX($AZ$21:$BL$24,MATCH(LARGE($BL$21:$BL$24,2),$BL$21:$BL$24,0),3)</f>
        <v>0</v>
      </c>
      <c r="E15" s="43">
        <f t="array" ref="E15">INDEX($AZ$21:$BL$24,MATCH(LARGE($BL$21:$BL$24,2),$BL$21:$BL$24,0),4)</f>
        <v>0</v>
      </c>
      <c r="F15" s="43">
        <f t="array" ref="F15">INDEX($AZ$21:$BL$24,MATCH(LARGE($BL$21:$BL$24,2),$BL$21:$BL$24,0),5)</f>
        <v>0</v>
      </c>
      <c r="G15" s="43">
        <f t="array" ref="G15">INDEX($AZ$21:$BL$24,MATCH(LARGE($BL$21:$BL$24,2),$BL$21:$BL$24,0),6)</f>
        <v>0</v>
      </c>
      <c r="H15" s="43">
        <f t="array" ref="H15">INDEX($AZ$21:$BL$24,MATCH(LARGE($BL$21:$BL$24,2),$BL$21:$BL$24,0),7)</f>
        <v>0</v>
      </c>
      <c r="I15" s="43">
        <f t="array" ref="I15">INDEX($AZ$21:$BL$24,MATCH(LARGE($BL$21:$BL$24,2),$BL$21:$BL$24,0),8)</f>
        <v>0</v>
      </c>
      <c r="J15" s="44">
        <f t="array" ref="J15">INDEX($AZ$21:$BL$24,MATCH(LARGE($BL$21:$BL$24,2),$BL$21:$BL$24,0),9)</f>
        <v>0</v>
      </c>
      <c r="K15" s="43">
        <f t="array" ref="K15">INDEX($AZ$21:$BL$24,MATCH(LARGE($BL$21:$BL$24,2),$BL$21:$BL$24,0),10)</f>
        <v>0</v>
      </c>
      <c r="L15" s="43">
        <f t="array" ref="L15">INDEX($AZ$21:$BL$24,MATCH(LARGE($BL$21:$BL$24,2),$BL$21:$BL$24,0),11)</f>
        <v>0</v>
      </c>
      <c r="M15" s="45">
        <f t="array" ref="M15">INDEX($AZ$21:$BL$24,MATCH(LARGE($BL$21:$BL$24,2),$BL$21:$BL$24,0),12)</f>
        <v>0</v>
      </c>
      <c r="O15" s="40">
        <v>2</v>
      </c>
      <c r="P15" s="41" t="str">
        <f t="array" ref="P15">INDEX($BA$26:$BA$29,MATCH(LARGE($BL$26:$BL$29,2),$BL$26:$BL$29,0))</f>
        <v>🇨🇮</v>
      </c>
      <c r="Q15" s="42" t="str">
        <f t="array" ref="Q15">INDEX($AZ$26:$AZ$29,MATCH(LARGE($BL$26:$BL$29,2),$BL$26:$BL$29,0))</f>
        <v>Côte d'Ivoire</v>
      </c>
      <c r="R15" s="43">
        <f t="array" ref="R15">INDEX($AZ$26:$BL$29,MATCH(LARGE($BL$26:$BL$29,2),$BL$26:$BL$29,0),3)</f>
        <v>0</v>
      </c>
      <c r="S15" s="43">
        <f t="array" ref="S15">INDEX($AZ$26:$BL$29,MATCH(LARGE($BL$26:$BL$29,2),$BL$26:$BL$29,0),4)</f>
        <v>0</v>
      </c>
      <c r="T15" s="43">
        <f t="array" ref="T15">INDEX($AZ$26:$BL$29,MATCH(LARGE($BL$26:$BL$29,2),$BL$26:$BL$29,0),5)</f>
        <v>0</v>
      </c>
      <c r="U15" s="43">
        <f t="array" ref="U15">INDEX($AZ$26:$BL$29,MATCH(LARGE($BL$26:$BL$29,2),$BL$26:$BL$29,0),6)</f>
        <v>0</v>
      </c>
      <c r="V15" s="43">
        <f t="array" ref="V15">INDEX($AZ$26:$BL$29,MATCH(LARGE($BL$26:$BL$29,2),$BL$26:$BL$29,0),7)</f>
        <v>0</v>
      </c>
      <c r="W15" s="43">
        <f t="array" ref="W15">INDEX($AZ$26:$BL$29,MATCH(LARGE($BL$26:$BL$29,2),$BL$26:$BL$29,0),8)</f>
        <v>0</v>
      </c>
      <c r="X15" s="44">
        <f t="array" ref="X15">INDEX($AZ$26:$BL$29,MATCH(LARGE($BL$26:$BL$29,2),$BL$26:$BL$29,0),9)</f>
        <v>0</v>
      </c>
      <c r="Y15" s="43">
        <f t="array" ref="Y15">INDEX($AZ$26:$BL$29,MATCH(LARGE($BL$26:$BL$29,2),$BL$26:$BL$29,0),10)</f>
        <v>0</v>
      </c>
      <c r="Z15" s="43">
        <f t="array" ref="Z15">INDEX($AZ$26:$BL$29,MATCH(LARGE($BL$26:$BL$29,2),$BL$26:$BL$29,0),11)</f>
        <v>0</v>
      </c>
      <c r="AA15" s="45">
        <f t="array" ref="AA15">INDEX($AZ$26:$BL$29,MATCH(LARGE($BL$26:$BL$29,2),$BL$26:$BL$29,0),12)</f>
        <v>0</v>
      </c>
      <c r="AC15" s="40">
        <v>2</v>
      </c>
      <c r="AD15" s="41" t="str">
        <f t="array" ref="AD15">INDEX($BA$31:$BA$34,MATCH(LARGE($BL$31:$BL$34,2),$BL$31:$BL$34,0))</f>
        <v>🇸🇪</v>
      </c>
      <c r="AE15" s="42" t="str">
        <f t="array" ref="AE15">INDEX($AZ$31:$AZ$34,MATCH(LARGE($BL$31:$BL$34,2),$BL$31:$BL$34,0))</f>
        <v>Sweden</v>
      </c>
      <c r="AF15" s="43">
        <f t="array" ref="AF15">INDEX($AZ$31:$BL$34,MATCH(LARGE($BL$31:$BL$34,2),$BL$31:$BL$34,0),3)</f>
        <v>0</v>
      </c>
      <c r="AG15" s="43">
        <f t="array" ref="AG15">INDEX($AZ$31:$BL$34,MATCH(LARGE($BL$31:$BL$34,2),$BL$31:$BL$34,0),4)</f>
        <v>0</v>
      </c>
      <c r="AH15" s="43">
        <f t="array" ref="AH15">INDEX($AZ$31:$BL$34,MATCH(LARGE($BL$31:$BL$34,2),$BL$31:$BL$34,0),5)</f>
        <v>0</v>
      </c>
      <c r="AI15" s="43">
        <f t="array" ref="AI15">INDEX($AZ$31:$BL$34,MATCH(LARGE($BL$31:$BL$34,2),$BL$31:$BL$34,0),6)</f>
        <v>0</v>
      </c>
      <c r="AJ15" s="43">
        <f t="array" ref="AJ15">INDEX($AZ$31:$BL$34,MATCH(LARGE($BL$31:$BL$34,2),$BL$31:$BL$34,0),7)</f>
        <v>0</v>
      </c>
      <c r="AK15" s="43">
        <f t="array" ref="AK15">INDEX($AZ$31:$BL$34,MATCH(LARGE($BL$31:$BL$34,2),$BL$31:$BL$34,0),8)</f>
        <v>0</v>
      </c>
      <c r="AL15" s="44">
        <f t="array" ref="AL15">INDEX($AZ$31:$BL$34,MATCH(LARGE($BL$31:$BL$34,2),$BL$31:$BL$34,0),9)</f>
        <v>0</v>
      </c>
      <c r="AM15" s="43">
        <f t="array" ref="AM15">INDEX($AZ$31:$BL$34,MATCH(LARGE($BL$31:$BL$34,2),$BL$31:$BL$34,0),10)</f>
        <v>0</v>
      </c>
      <c r="AN15" s="43">
        <f t="array" ref="AN15">INDEX($AZ$31:$BL$34,MATCH(LARGE($BL$31:$BL$34,2),$BL$31:$BL$34,0),11)</f>
        <v>0</v>
      </c>
      <c r="AO15" s="45">
        <f t="array" ref="AO15">INDEX($AZ$31:$BL$34,MATCH(LARGE($BL$31:$BL$34,2),$BL$31:$BL$34,0),12)</f>
        <v>0</v>
      </c>
    </row>
    <row r="16" spans="1:64" ht="24.05" customHeight="1">
      <c r="A16" s="46">
        <v>3</v>
      </c>
      <c r="B16" s="47" t="str">
        <f t="array" ref="B16">INDEX($BA$21:$BA$24,MATCH(LARGE($BL$21:$BL$24,3),$BL$21:$BL$24,0))</f>
        <v>🇵🇾</v>
      </c>
      <c r="C16" s="48" t="str">
        <f t="array" ref="C16">INDEX($AZ$21:$AZ$24,MATCH(LARGE($BL$21:$BL$24,3),$BL$21:$BL$24,0))</f>
        <v>Paraguay</v>
      </c>
      <c r="D16" s="15">
        <f t="array" ref="D16">INDEX($AZ$21:$BL$24,MATCH(LARGE($BL$21:$BL$24,3),$BL$21:$BL$24,0),3)</f>
        <v>0</v>
      </c>
      <c r="E16" s="15">
        <f t="array" ref="E16">INDEX($AZ$21:$BL$24,MATCH(LARGE($BL$21:$BL$24,3),$BL$21:$BL$24,0),4)</f>
        <v>0</v>
      </c>
      <c r="F16" s="15">
        <f t="array" ref="F16">INDEX($AZ$21:$BL$24,MATCH(LARGE($BL$21:$BL$24,3),$BL$21:$BL$24,0),5)</f>
        <v>0</v>
      </c>
      <c r="G16" s="15">
        <f t="array" ref="G16">INDEX($AZ$21:$BL$24,MATCH(LARGE($BL$21:$BL$24,3),$BL$21:$BL$24,0),6)</f>
        <v>0</v>
      </c>
      <c r="H16" s="15">
        <f t="array" ref="H16">INDEX($AZ$21:$BL$24,MATCH(LARGE($BL$21:$BL$24,3),$BL$21:$BL$24,0),7)</f>
        <v>0</v>
      </c>
      <c r="I16" s="15">
        <f t="array" ref="I16">INDEX($AZ$21:$BL$24,MATCH(LARGE($BL$21:$BL$24,3),$BL$21:$BL$24,0),8)</f>
        <v>0</v>
      </c>
      <c r="J16" s="49">
        <f t="array" ref="J16">INDEX($AZ$21:$BL$24,MATCH(LARGE($BL$21:$BL$24,3),$BL$21:$BL$24,0),9)</f>
        <v>0</v>
      </c>
      <c r="K16" s="15">
        <f t="array" ref="K16">INDEX($AZ$21:$BL$24,MATCH(LARGE($BL$21:$BL$24,3),$BL$21:$BL$24,0),10)</f>
        <v>0</v>
      </c>
      <c r="L16" s="15">
        <f t="array" ref="L16">INDEX($AZ$21:$BL$24,MATCH(LARGE($BL$21:$BL$24,3),$BL$21:$BL$24,0),11)</f>
        <v>0</v>
      </c>
      <c r="M16" s="50">
        <f t="array" ref="M16">INDEX($AZ$21:$BL$24,MATCH(LARGE($BL$21:$BL$24,3),$BL$21:$BL$24,0),12)</f>
        <v>0</v>
      </c>
      <c r="O16" s="46">
        <v>3</v>
      </c>
      <c r="P16" s="47" t="str">
        <f t="array" ref="P16">INDEX($BA$26:$BA$29,MATCH(LARGE($BL$26:$BL$29,3),$BL$26:$BL$29,0))</f>
        <v>🇪🇨</v>
      </c>
      <c r="Q16" s="48" t="str">
        <f t="array" ref="Q16">INDEX($AZ$26:$AZ$29,MATCH(LARGE($BL$26:$BL$29,3),$BL$26:$BL$29,0))</f>
        <v>Ecuador</v>
      </c>
      <c r="R16" s="15">
        <f t="array" ref="R16">INDEX($AZ$26:$BL$29,MATCH(LARGE($BL$26:$BL$29,3),$BL$26:$BL$29,0),3)</f>
        <v>0</v>
      </c>
      <c r="S16" s="15">
        <f t="array" ref="S16">INDEX($AZ$26:$BL$29,MATCH(LARGE($BL$26:$BL$29,3),$BL$26:$BL$29,0),4)</f>
        <v>0</v>
      </c>
      <c r="T16" s="15">
        <f t="array" ref="T16">INDEX($AZ$26:$BL$29,MATCH(LARGE($BL$26:$BL$29,3),$BL$26:$BL$29,0),5)</f>
        <v>0</v>
      </c>
      <c r="U16" s="15">
        <f t="array" ref="U16">INDEX($AZ$26:$BL$29,MATCH(LARGE($BL$26:$BL$29,3),$BL$26:$BL$29,0),6)</f>
        <v>0</v>
      </c>
      <c r="V16" s="15">
        <f t="array" ref="V16">INDEX($AZ$26:$BL$29,MATCH(LARGE($BL$26:$BL$29,3),$BL$26:$BL$29,0),7)</f>
        <v>0</v>
      </c>
      <c r="W16" s="15">
        <f t="array" ref="W16">INDEX($AZ$26:$BL$29,MATCH(LARGE($BL$26:$BL$29,3),$BL$26:$BL$29,0),8)</f>
        <v>0</v>
      </c>
      <c r="X16" s="49">
        <f t="array" ref="X16">INDEX($AZ$26:$BL$29,MATCH(LARGE($BL$26:$BL$29,3),$BL$26:$BL$29,0),9)</f>
        <v>0</v>
      </c>
      <c r="Y16" s="15">
        <f t="array" ref="Y16">INDEX($AZ$26:$BL$29,MATCH(LARGE($BL$26:$BL$29,3),$BL$26:$BL$29,0),10)</f>
        <v>0</v>
      </c>
      <c r="Z16" s="15">
        <f t="array" ref="Z16">INDEX($AZ$26:$BL$29,MATCH(LARGE($BL$26:$BL$29,3),$BL$26:$BL$29,0),11)</f>
        <v>0</v>
      </c>
      <c r="AA16" s="50">
        <f t="array" ref="AA16">INDEX($AZ$26:$BL$29,MATCH(LARGE($BL$26:$BL$29,3),$BL$26:$BL$29,0),12)</f>
        <v>0</v>
      </c>
      <c r="AC16" s="46">
        <v>3</v>
      </c>
      <c r="AD16" s="47" t="str">
        <f t="array" ref="AD16">INDEX($BA$31:$BA$34,MATCH(LARGE($BL$31:$BL$34,3),$BL$31:$BL$34,0))</f>
        <v>🇯🇵</v>
      </c>
      <c r="AE16" s="48" t="str">
        <f t="array" ref="AE16">INDEX($AZ$31:$AZ$34,MATCH(LARGE($BL$31:$BL$34,3),$BL$31:$BL$34,0))</f>
        <v>Japan</v>
      </c>
      <c r="AF16" s="15">
        <f t="array" ref="AF16">INDEX($AZ$31:$BL$34,MATCH(LARGE($BL$31:$BL$34,3),$BL$31:$BL$34,0),3)</f>
        <v>0</v>
      </c>
      <c r="AG16" s="15">
        <f t="array" ref="AG16">INDEX($AZ$31:$BL$34,MATCH(LARGE($BL$31:$BL$34,3),$BL$31:$BL$34,0),4)</f>
        <v>0</v>
      </c>
      <c r="AH16" s="15">
        <f t="array" ref="AH16">INDEX($AZ$31:$BL$34,MATCH(LARGE($BL$31:$BL$34,3),$BL$31:$BL$34,0),5)</f>
        <v>0</v>
      </c>
      <c r="AI16" s="15">
        <f t="array" ref="AI16">INDEX($AZ$31:$BL$34,MATCH(LARGE($BL$31:$BL$34,3),$BL$31:$BL$34,0),6)</f>
        <v>0</v>
      </c>
      <c r="AJ16" s="15">
        <f t="array" ref="AJ16">INDEX($AZ$31:$BL$34,MATCH(LARGE($BL$31:$BL$34,3),$BL$31:$BL$34,0),7)</f>
        <v>0</v>
      </c>
      <c r="AK16" s="15">
        <f t="array" ref="AK16">INDEX($AZ$31:$BL$34,MATCH(LARGE($BL$31:$BL$34,3),$BL$31:$BL$34,0),8)</f>
        <v>0</v>
      </c>
      <c r="AL16" s="49">
        <f t="array" ref="AL16">INDEX($AZ$31:$BL$34,MATCH(LARGE($BL$31:$BL$34,3),$BL$31:$BL$34,0),9)</f>
        <v>0</v>
      </c>
      <c r="AM16" s="15">
        <f t="array" ref="AM16">INDEX($AZ$31:$BL$34,MATCH(LARGE($BL$31:$BL$34,3),$BL$31:$BL$34,0),10)</f>
        <v>0</v>
      </c>
      <c r="AN16" s="15">
        <f t="array" ref="AN16">INDEX($AZ$31:$BL$34,MATCH(LARGE($BL$31:$BL$34,3),$BL$31:$BL$34,0),11)</f>
        <v>0</v>
      </c>
      <c r="AO16" s="50">
        <f t="array" ref="AO16">INDEX($AZ$31:$BL$34,MATCH(LARGE($BL$31:$BL$34,3),$BL$31:$BL$34,0),12)</f>
        <v>0</v>
      </c>
      <c r="AY16" s="29" t="s">
        <v>69</v>
      </c>
      <c r="AZ16" s="30" t="s">
        <v>70</v>
      </c>
      <c r="BA16" s="31" t="s">
        <v>71</v>
      </c>
      <c r="BB16" s="32">
        <f>SUMPRODUCT(('DU DOAN'!$B$4:$B$107="Vòng bảng")*('DU DOAN'!$D$4:$D$107="C")*ISNUMBER('DU DOAN'!$K$4:$K$107)*ISNUMBER('DU DOAN'!$L$4:$L$107)*(('DU DOAN'!$H$4:$H$107="Brazil")+('DU DOAN'!$I$4:$I$107="Brazil")))</f>
        <v>0</v>
      </c>
      <c r="BC16" s="32">
        <f>SUMPRODUCT(('DU DOAN'!$B$4:$B$107="Vòng bảng")*('DU DOAN'!$D$4:$D$107="C")*ISNUMBER('DU DOAN'!$K$4:$K$107)*ISNUMBER('DU DOAN'!$L$4:$L$107)*(('DU DOAN'!$H$4:$H$107="Brazil")*('DU DOAN'!$K$4:$K$107&gt;'DU DOAN'!$L$4:$L$107)+('DU DOAN'!$I$4:$I$107="Brazil")*('DU DOAN'!$L$4:$L$107&gt;'DU DOAN'!$K$4:$K$107)))</f>
        <v>0</v>
      </c>
      <c r="BD16" s="32">
        <f>SUMPRODUCT(('DU DOAN'!$B$4:$B$107="Vòng bảng")*('DU DOAN'!$D$4:$D$107="C")*ISNUMBER('DU DOAN'!$K$4:$K$107)*ISNUMBER('DU DOAN'!$L$4:$L$107)*(('DU DOAN'!$H$4:$H$107="Brazil")*('DU DOAN'!$K$4:$K$107='DU DOAN'!$L$4:$L$107)+('DU DOAN'!$I$4:$I$107="Brazil")*('DU DOAN'!$K$4:$K$107='DU DOAN'!$L$4:$L$107)))</f>
        <v>0</v>
      </c>
      <c r="BE16" s="32">
        <f>SUMPRODUCT(('DU DOAN'!$B$4:$B$107="Vòng bảng")*('DU DOAN'!$D$4:$D$107="C")*ISNUMBER('DU DOAN'!$K$4:$K$107)*ISNUMBER('DU DOAN'!$L$4:$L$107)*(('DU DOAN'!$H$4:$H$107="Brazil")*('DU DOAN'!$K$4:$K$107&lt;'DU DOAN'!$L$4:$L$107)+('DU DOAN'!$I$4:$I$107="Brazil")*('DU DOAN'!$L$4:$L$107&lt;'DU DOAN'!$K$4:$K$107)))</f>
        <v>0</v>
      </c>
      <c r="BF16" s="32">
        <f>SUMPRODUCT(('DU DOAN'!$B$4:$B$107="Vòng bảng")*('DU DOAN'!$D$4:$D$107="C")*ISNUMBER('DU DOAN'!$K$4:$K$107)*ISNUMBER('DU DOAN'!$L$4:$L$107)*(('DU DOAN'!$H$4:$H$107="Brazil")*'DU DOAN'!$K$4:$K$107+('DU DOAN'!$I$4:$I$107="Brazil")*'DU DOAN'!$L$4:$L$107))</f>
        <v>0</v>
      </c>
      <c r="BG16" s="32">
        <f>SUMPRODUCT(('DU DOAN'!$B$4:$B$107="Vòng bảng")*('DU DOAN'!$D$4:$D$107="C")*ISNUMBER('DU DOAN'!$K$4:$K$107)*ISNUMBER('DU DOAN'!$L$4:$L$107)*(('DU DOAN'!$H$4:$H$107="Brazil")*'DU DOAN'!$L$4:$L$107+('DU DOAN'!$I$4:$I$107="Brazil")*'DU DOAN'!$K$4:$K$107))</f>
        <v>0</v>
      </c>
      <c r="BH16" s="32">
        <f t="shared" ref="BH16:BH19" si="4">BF16-BG16</f>
        <v>0</v>
      </c>
      <c r="BI16" s="32">
        <f>SUMPRODUCT(IFERROR((#REF!="Brazil")*#REF!,0))+SUMPRODUCT(IFERROR((#REF!="Brazil")*#REF!,0))</f>
        <v>0</v>
      </c>
      <c r="BJ16" s="32">
        <f>SUMPRODUCT(IFERROR((#REF!="Brazil")*#REF!,0))+SUMPRODUCT(IFERROR((#REF!="Brazil")*#REF!,0))</f>
        <v>0</v>
      </c>
      <c r="BK16" s="33">
        <f t="shared" ref="BK16:BK19" si="5">3*BC16+BD16</f>
        <v>0</v>
      </c>
      <c r="BL16" s="32">
        <f>BK16*1000000+BH16*10000+BF16*100+4</f>
        <v>4</v>
      </c>
    </row>
    <row r="17" spans="1:64" ht="24.05" customHeight="1">
      <c r="A17" s="51">
        <v>4</v>
      </c>
      <c r="B17" s="52" t="str">
        <f t="array" ref="B17">INDEX($BA$21:$BA$24,MATCH(LARGE($BL$21:$BL$24,4),$BL$21:$BL$24,0))</f>
        <v>🇦🇺</v>
      </c>
      <c r="C17" s="53" t="str">
        <f t="array" ref="C17">INDEX($AZ$21:$AZ$24,MATCH(LARGE($BL$21:$BL$24,4),$BL$21:$BL$24,0))</f>
        <v>Australia</v>
      </c>
      <c r="D17" s="54">
        <f t="array" ref="D17">INDEX($AZ$21:$BL$24,MATCH(LARGE($BL$21:$BL$24,4),$BL$21:$BL$24,0),3)</f>
        <v>0</v>
      </c>
      <c r="E17" s="54">
        <f t="array" ref="E17">INDEX($AZ$21:$BL$24,MATCH(LARGE($BL$21:$BL$24,4),$BL$21:$BL$24,0),4)</f>
        <v>0</v>
      </c>
      <c r="F17" s="54">
        <f t="array" ref="F17">INDEX($AZ$21:$BL$24,MATCH(LARGE($BL$21:$BL$24,4),$BL$21:$BL$24,0),5)</f>
        <v>0</v>
      </c>
      <c r="G17" s="54">
        <f t="array" ref="G17">INDEX($AZ$21:$BL$24,MATCH(LARGE($BL$21:$BL$24,4),$BL$21:$BL$24,0),6)</f>
        <v>0</v>
      </c>
      <c r="H17" s="54">
        <f t="array" ref="H17">INDEX($AZ$21:$BL$24,MATCH(LARGE($BL$21:$BL$24,4),$BL$21:$BL$24,0),7)</f>
        <v>0</v>
      </c>
      <c r="I17" s="54">
        <f t="array" ref="I17">INDEX($AZ$21:$BL$24,MATCH(LARGE($BL$21:$BL$24,4),$BL$21:$BL$24,0),8)</f>
        <v>0</v>
      </c>
      <c r="J17" s="55">
        <f t="array" ref="J17">INDEX($AZ$21:$BL$24,MATCH(LARGE($BL$21:$BL$24,4),$BL$21:$BL$24,0),9)</f>
        <v>0</v>
      </c>
      <c r="K17" s="54">
        <f t="array" ref="K17">INDEX($AZ$21:$BL$24,MATCH(LARGE($BL$21:$BL$24,4),$BL$21:$BL$24,0),10)</f>
        <v>0</v>
      </c>
      <c r="L17" s="54">
        <f t="array" ref="L17">INDEX($AZ$21:$BL$24,MATCH(LARGE($BL$21:$BL$24,4),$BL$21:$BL$24,0),11)</f>
        <v>0</v>
      </c>
      <c r="M17" s="56">
        <f t="array" ref="M17">INDEX($AZ$21:$BL$24,MATCH(LARGE($BL$21:$BL$24,4),$BL$21:$BL$24,0),12)</f>
        <v>0</v>
      </c>
      <c r="O17" s="51">
        <v>4</v>
      </c>
      <c r="P17" s="52" t="str">
        <f t="array" ref="P17">INDEX($BA$26:$BA$29,MATCH(LARGE($BL$26:$BL$29,4),$BL$26:$BL$29,0))</f>
        <v>🇨🇼</v>
      </c>
      <c r="Q17" s="53" t="str">
        <f t="array" ref="Q17">INDEX($AZ$26:$AZ$29,MATCH(LARGE($BL$26:$BL$29,4),$BL$26:$BL$29,0))</f>
        <v>Curaçao</v>
      </c>
      <c r="R17" s="54">
        <f t="array" ref="R17">INDEX($AZ$26:$BL$29,MATCH(LARGE($BL$26:$BL$29,4),$BL$26:$BL$29,0),3)</f>
        <v>0</v>
      </c>
      <c r="S17" s="54">
        <f t="array" ref="S17">INDEX($AZ$26:$BL$29,MATCH(LARGE($BL$26:$BL$29,4),$BL$26:$BL$29,0),4)</f>
        <v>0</v>
      </c>
      <c r="T17" s="54">
        <f t="array" ref="T17">INDEX($AZ$26:$BL$29,MATCH(LARGE($BL$26:$BL$29,4),$BL$26:$BL$29,0),5)</f>
        <v>0</v>
      </c>
      <c r="U17" s="54">
        <f t="array" ref="U17">INDEX($AZ$26:$BL$29,MATCH(LARGE($BL$26:$BL$29,4),$BL$26:$BL$29,0),6)</f>
        <v>0</v>
      </c>
      <c r="V17" s="54">
        <f t="array" ref="V17">INDEX($AZ$26:$BL$29,MATCH(LARGE($BL$26:$BL$29,4),$BL$26:$BL$29,0),7)</f>
        <v>0</v>
      </c>
      <c r="W17" s="54">
        <f t="array" ref="W17">INDEX($AZ$26:$BL$29,MATCH(LARGE($BL$26:$BL$29,4),$BL$26:$BL$29,0),8)</f>
        <v>0</v>
      </c>
      <c r="X17" s="55">
        <f t="array" ref="X17">INDEX($AZ$26:$BL$29,MATCH(LARGE($BL$26:$BL$29,4),$BL$26:$BL$29,0),9)</f>
        <v>0</v>
      </c>
      <c r="Y17" s="54">
        <f t="array" ref="Y17">INDEX($AZ$26:$BL$29,MATCH(LARGE($BL$26:$BL$29,4),$BL$26:$BL$29,0),10)</f>
        <v>0</v>
      </c>
      <c r="Z17" s="54">
        <f t="array" ref="Z17">INDEX($AZ$26:$BL$29,MATCH(LARGE($BL$26:$BL$29,4),$BL$26:$BL$29,0),11)</f>
        <v>0</v>
      </c>
      <c r="AA17" s="56">
        <f t="array" ref="AA17">INDEX($AZ$26:$BL$29,MATCH(LARGE($BL$26:$BL$29,4),$BL$26:$BL$29,0),12)</f>
        <v>0</v>
      </c>
      <c r="AC17" s="51">
        <v>4</v>
      </c>
      <c r="AD17" s="52" t="str">
        <f t="array" ref="AD17">INDEX($BA$31:$BA$34,MATCH(LARGE($BL$31:$BL$34,4),$BL$31:$BL$34,0))</f>
        <v>🇹🇳</v>
      </c>
      <c r="AE17" s="53" t="str">
        <f t="array" ref="AE17">INDEX($AZ$31:$AZ$34,MATCH(LARGE($BL$31:$BL$34,4),$BL$31:$BL$34,0))</f>
        <v>Tunisia</v>
      </c>
      <c r="AF17" s="54">
        <f t="array" ref="AF17">INDEX($AZ$31:$BL$34,MATCH(LARGE($BL$31:$BL$34,4),$BL$31:$BL$34,0),3)</f>
        <v>0</v>
      </c>
      <c r="AG17" s="54">
        <f t="array" ref="AG17">INDEX($AZ$31:$BL$34,MATCH(LARGE($BL$31:$BL$34,4),$BL$31:$BL$34,0),4)</f>
        <v>0</v>
      </c>
      <c r="AH17" s="54">
        <f t="array" ref="AH17">INDEX($AZ$31:$BL$34,MATCH(LARGE($BL$31:$BL$34,4),$BL$31:$BL$34,0),5)</f>
        <v>0</v>
      </c>
      <c r="AI17" s="54">
        <f t="array" ref="AI17">INDEX($AZ$31:$BL$34,MATCH(LARGE($BL$31:$BL$34,4),$BL$31:$BL$34,0),6)</f>
        <v>0</v>
      </c>
      <c r="AJ17" s="54">
        <f t="array" ref="AJ17">INDEX($AZ$31:$BL$34,MATCH(LARGE($BL$31:$BL$34,4),$BL$31:$BL$34,0),7)</f>
        <v>0</v>
      </c>
      <c r="AK17" s="54">
        <f t="array" ref="AK17">INDEX($AZ$31:$BL$34,MATCH(LARGE($BL$31:$BL$34,4),$BL$31:$BL$34,0),8)</f>
        <v>0</v>
      </c>
      <c r="AL17" s="55">
        <f t="array" ref="AL17">INDEX($AZ$31:$BL$34,MATCH(LARGE($BL$31:$BL$34,4),$BL$31:$BL$34,0),9)</f>
        <v>0</v>
      </c>
      <c r="AM17" s="54">
        <f t="array" ref="AM17">INDEX($AZ$31:$BL$34,MATCH(LARGE($BL$31:$BL$34,4),$BL$31:$BL$34,0),10)</f>
        <v>0</v>
      </c>
      <c r="AN17" s="54">
        <f t="array" ref="AN17">INDEX($AZ$31:$BL$34,MATCH(LARGE($BL$31:$BL$34,4),$BL$31:$BL$34,0),11)</f>
        <v>0</v>
      </c>
      <c r="AO17" s="56">
        <f t="array" ref="AO17">INDEX($AZ$31:$BL$34,MATCH(LARGE($BL$31:$BL$34,4),$BL$31:$BL$34,0),12)</f>
        <v>0</v>
      </c>
      <c r="AZ17" s="30" t="s">
        <v>72</v>
      </c>
      <c r="BA17" s="31" t="s">
        <v>73</v>
      </c>
      <c r="BB17" s="32">
        <f>SUMPRODUCT(('DU DOAN'!$B$4:$B$107="Vòng bảng")*('DU DOAN'!$D$4:$D$107="C")*ISNUMBER('DU DOAN'!$K$4:$K$107)*ISNUMBER('DU DOAN'!$L$4:$L$107)*(('DU DOAN'!$H$4:$H$107="Scotland")+('DU DOAN'!$I$4:$I$107="Scotland")))</f>
        <v>0</v>
      </c>
      <c r="BC17" s="32">
        <f>SUMPRODUCT(('DU DOAN'!$B$4:$B$107="Vòng bảng")*('DU DOAN'!$D$4:$D$107="C")*ISNUMBER('DU DOAN'!$K$4:$K$107)*ISNUMBER('DU DOAN'!$L$4:$L$107)*(('DU DOAN'!$H$4:$H$107="Scotland")*('DU DOAN'!$K$4:$K$107&gt;'DU DOAN'!$L$4:$L$107)+('DU DOAN'!$I$4:$I$107="Scotland")*('DU DOAN'!$L$4:$L$107&gt;'DU DOAN'!$K$4:$K$107)))</f>
        <v>0</v>
      </c>
      <c r="BD17" s="32">
        <f>SUMPRODUCT(('DU DOAN'!$B$4:$B$107="Vòng bảng")*('DU DOAN'!$D$4:$D$107="C")*ISNUMBER('DU DOAN'!$K$4:$K$107)*ISNUMBER('DU DOAN'!$L$4:$L$107)*(('DU DOAN'!$H$4:$H$107="Scotland")*('DU DOAN'!$K$4:$K$107='DU DOAN'!$L$4:$L$107)+('DU DOAN'!$I$4:$I$107="Scotland")*('DU DOAN'!$K$4:$K$107='DU DOAN'!$L$4:$L$107)))</f>
        <v>0</v>
      </c>
      <c r="BE17" s="32">
        <f>SUMPRODUCT(('DU DOAN'!$B$4:$B$107="Vòng bảng")*('DU DOAN'!$D$4:$D$107="C")*ISNUMBER('DU DOAN'!$K$4:$K$107)*ISNUMBER('DU DOAN'!$L$4:$L$107)*(('DU DOAN'!$H$4:$H$107="Scotland")*('DU DOAN'!$K$4:$K$107&lt;'DU DOAN'!$L$4:$L$107)+('DU DOAN'!$I$4:$I$107="Scotland")*('DU DOAN'!$L$4:$L$107&lt;'DU DOAN'!$K$4:$K$107)))</f>
        <v>0</v>
      </c>
      <c r="BF17" s="32">
        <f>SUMPRODUCT(('DU DOAN'!$B$4:$B$107="Vòng bảng")*('DU DOAN'!$D$4:$D$107="C")*ISNUMBER('DU DOAN'!$K$4:$K$107)*ISNUMBER('DU DOAN'!$L$4:$L$107)*(('DU DOAN'!$H$4:$H$107="Scotland")*'DU DOAN'!$K$4:$K$107+('DU DOAN'!$I$4:$I$107="Scotland")*'DU DOAN'!$L$4:$L$107))</f>
        <v>0</v>
      </c>
      <c r="BG17" s="32">
        <f>SUMPRODUCT(('DU DOAN'!$B$4:$B$107="Vòng bảng")*('DU DOAN'!$D$4:$D$107="C")*ISNUMBER('DU DOAN'!$K$4:$K$107)*ISNUMBER('DU DOAN'!$L$4:$L$107)*(('DU DOAN'!$H$4:$H$107="Scotland")*'DU DOAN'!$L$4:$L$107+('DU DOAN'!$I$4:$I$107="Scotland")*'DU DOAN'!$K$4:$K$107))</f>
        <v>0</v>
      </c>
      <c r="BH17" s="32">
        <f t="shared" si="4"/>
        <v>0</v>
      </c>
      <c r="BI17" s="32">
        <f>SUMPRODUCT(IFERROR((#REF!="Scotland")*#REF!,0))+SUMPRODUCT(IFERROR((#REF!="Scotland")*#REF!,0))</f>
        <v>0</v>
      </c>
      <c r="BJ17" s="32">
        <f>SUMPRODUCT(IFERROR((#REF!="Scotland")*#REF!,0))+SUMPRODUCT(IFERROR((#REF!="Scotland")*#REF!,0))</f>
        <v>0</v>
      </c>
      <c r="BK17" s="33">
        <f t="shared" si="5"/>
        <v>0</v>
      </c>
      <c r="BL17" s="32">
        <f>BK17*1000000+BH17*10000+BF17*100+3</f>
        <v>3</v>
      </c>
    </row>
    <row r="18" spans="1:64" ht="14.4">
      <c r="AZ18" s="30" t="s">
        <v>74</v>
      </c>
      <c r="BA18" s="31" t="s">
        <v>75</v>
      </c>
      <c r="BB18" s="32">
        <f>SUMPRODUCT(('DU DOAN'!$B$4:$B$107="Vòng bảng")*('DU DOAN'!$D$4:$D$107="C")*ISNUMBER('DU DOAN'!$K$4:$K$107)*ISNUMBER('DU DOAN'!$L$4:$L$107)*(('DU DOAN'!$H$4:$H$107="Morocco")+('DU DOAN'!$I$4:$I$107="Morocco")))</f>
        <v>0</v>
      </c>
      <c r="BC18" s="32">
        <f>SUMPRODUCT(('DU DOAN'!$B$4:$B$107="Vòng bảng")*('DU DOAN'!$D$4:$D$107="C")*ISNUMBER('DU DOAN'!$K$4:$K$107)*ISNUMBER('DU DOAN'!$L$4:$L$107)*(('DU DOAN'!$H$4:$H$107="Morocco")*('DU DOAN'!$K$4:$K$107&gt;'DU DOAN'!$L$4:$L$107)+('DU DOAN'!$I$4:$I$107="Morocco")*('DU DOAN'!$L$4:$L$107&gt;'DU DOAN'!$K$4:$K$107)))</f>
        <v>0</v>
      </c>
      <c r="BD18" s="32">
        <f>SUMPRODUCT(('DU DOAN'!$B$4:$B$107="Vòng bảng")*('DU DOAN'!$D$4:$D$107="C")*ISNUMBER('DU DOAN'!$K$4:$K$107)*ISNUMBER('DU DOAN'!$L$4:$L$107)*(('DU DOAN'!$H$4:$H$107="Morocco")*('DU DOAN'!$K$4:$K$107='DU DOAN'!$L$4:$L$107)+('DU DOAN'!$I$4:$I$107="Morocco")*('DU DOAN'!$K$4:$K$107='DU DOAN'!$L$4:$L$107)))</f>
        <v>0</v>
      </c>
      <c r="BE18" s="32">
        <f>SUMPRODUCT(('DU DOAN'!$B$4:$B$107="Vòng bảng")*('DU DOAN'!$D$4:$D$107="C")*ISNUMBER('DU DOAN'!$K$4:$K$107)*ISNUMBER('DU DOAN'!$L$4:$L$107)*(('DU DOAN'!$H$4:$H$107="Morocco")*('DU DOAN'!$K$4:$K$107&lt;'DU DOAN'!$L$4:$L$107)+('DU DOAN'!$I$4:$I$107="Morocco")*('DU DOAN'!$L$4:$L$107&lt;'DU DOAN'!$K$4:$K$107)))</f>
        <v>0</v>
      </c>
      <c r="BF18" s="32">
        <f>SUMPRODUCT(('DU DOAN'!$B$4:$B$107="Vòng bảng")*('DU DOAN'!$D$4:$D$107="C")*ISNUMBER('DU DOAN'!$K$4:$K$107)*ISNUMBER('DU DOAN'!$L$4:$L$107)*(('DU DOAN'!$H$4:$H$107="Morocco")*'DU DOAN'!$K$4:$K$107+('DU DOAN'!$I$4:$I$107="Morocco")*'DU DOAN'!$L$4:$L$107))</f>
        <v>0</v>
      </c>
      <c r="BG18" s="32">
        <f>SUMPRODUCT(('DU DOAN'!$B$4:$B$107="Vòng bảng")*('DU DOAN'!$D$4:$D$107="C")*ISNUMBER('DU DOAN'!$K$4:$K$107)*ISNUMBER('DU DOAN'!$L$4:$L$107)*(('DU DOAN'!$H$4:$H$107="Morocco")*'DU DOAN'!$L$4:$L$107+('DU DOAN'!$I$4:$I$107="Morocco")*'DU DOAN'!$K$4:$K$107))</f>
        <v>0</v>
      </c>
      <c r="BH18" s="32">
        <f t="shared" si="4"/>
        <v>0</v>
      </c>
      <c r="BI18" s="32">
        <f>SUMPRODUCT(IFERROR((#REF!="Morocco")*#REF!,0))+SUMPRODUCT(IFERROR((#REF!="Morocco")*#REF!,0))</f>
        <v>0</v>
      </c>
      <c r="BJ18" s="32">
        <f>SUMPRODUCT(IFERROR((#REF!="Morocco")*#REF!,0))+SUMPRODUCT(IFERROR((#REF!="Morocco")*#REF!,0))</f>
        <v>0</v>
      </c>
      <c r="BK18" s="33">
        <f t="shared" si="5"/>
        <v>0</v>
      </c>
      <c r="BL18" s="32">
        <f>BK18*1000000+BH18*10000+BF18*100+2</f>
        <v>2</v>
      </c>
    </row>
    <row r="19" spans="1:64" ht="27.8" customHeight="1">
      <c r="A19" s="165" t="s">
        <v>76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7"/>
      <c r="O19" s="165" t="s">
        <v>77</v>
      </c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  <c r="AA19" s="167"/>
      <c r="AC19" s="165" t="s">
        <v>78</v>
      </c>
      <c r="AD19" s="166"/>
      <c r="AE19" s="166"/>
      <c r="AF19" s="166"/>
      <c r="AG19" s="166"/>
      <c r="AH19" s="166"/>
      <c r="AI19" s="166"/>
      <c r="AJ19" s="166"/>
      <c r="AK19" s="166"/>
      <c r="AL19" s="166"/>
      <c r="AM19" s="166"/>
      <c r="AN19" s="166"/>
      <c r="AO19" s="167"/>
      <c r="AZ19" s="30" t="s">
        <v>79</v>
      </c>
      <c r="BA19" s="31" t="s">
        <v>80</v>
      </c>
      <c r="BB19" s="32">
        <f>SUMPRODUCT(('DU DOAN'!$B$4:$B$107="Vòng bảng")*('DU DOAN'!$D$4:$D$107="C")*ISNUMBER('DU DOAN'!$K$4:$K$107)*ISNUMBER('DU DOAN'!$L$4:$L$107)*(('DU DOAN'!$H$4:$H$107="Haiti")+('DU DOAN'!$I$4:$I$107="Haiti")))</f>
        <v>0</v>
      </c>
      <c r="BC19" s="32">
        <f>SUMPRODUCT(('DU DOAN'!$B$4:$B$107="Vòng bảng")*('DU DOAN'!$D$4:$D$107="C")*ISNUMBER('DU DOAN'!$K$4:$K$107)*ISNUMBER('DU DOAN'!$L$4:$L$107)*(('DU DOAN'!$H$4:$H$107="Haiti")*('DU DOAN'!$K$4:$K$107&gt;'DU DOAN'!$L$4:$L$107)+('DU DOAN'!$I$4:$I$107="Haiti")*('DU DOAN'!$L$4:$L$107&gt;'DU DOAN'!$K$4:$K$107)))</f>
        <v>0</v>
      </c>
      <c r="BD19" s="32">
        <f>SUMPRODUCT(('DU DOAN'!$B$4:$B$107="Vòng bảng")*('DU DOAN'!$D$4:$D$107="C")*ISNUMBER('DU DOAN'!$K$4:$K$107)*ISNUMBER('DU DOAN'!$L$4:$L$107)*(('DU DOAN'!$H$4:$H$107="Haiti")*('DU DOAN'!$K$4:$K$107='DU DOAN'!$L$4:$L$107)+('DU DOAN'!$I$4:$I$107="Haiti")*('DU DOAN'!$K$4:$K$107='DU DOAN'!$L$4:$L$107)))</f>
        <v>0</v>
      </c>
      <c r="BE19" s="32">
        <f>SUMPRODUCT(('DU DOAN'!$B$4:$B$107="Vòng bảng")*('DU DOAN'!$D$4:$D$107="C")*ISNUMBER('DU DOAN'!$K$4:$K$107)*ISNUMBER('DU DOAN'!$L$4:$L$107)*(('DU DOAN'!$H$4:$H$107="Haiti")*('DU DOAN'!$K$4:$K$107&lt;'DU DOAN'!$L$4:$L$107)+('DU DOAN'!$I$4:$I$107="Haiti")*('DU DOAN'!$L$4:$L$107&lt;'DU DOAN'!$K$4:$K$107)))</f>
        <v>0</v>
      </c>
      <c r="BF19" s="32">
        <f>SUMPRODUCT(('DU DOAN'!$B$4:$B$107="Vòng bảng")*('DU DOAN'!$D$4:$D$107="C")*ISNUMBER('DU DOAN'!$K$4:$K$107)*ISNUMBER('DU DOAN'!$L$4:$L$107)*(('DU DOAN'!$H$4:$H$107="Haiti")*'DU DOAN'!$K$4:$K$107+('DU DOAN'!$I$4:$I$107="Haiti")*'DU DOAN'!$L$4:$L$107))</f>
        <v>0</v>
      </c>
      <c r="BG19" s="32">
        <f>SUMPRODUCT(('DU DOAN'!$B$4:$B$107="Vòng bảng")*('DU DOAN'!$D$4:$D$107="C")*ISNUMBER('DU DOAN'!$K$4:$K$107)*ISNUMBER('DU DOAN'!$L$4:$L$107)*(('DU DOAN'!$H$4:$H$107="Haiti")*'DU DOAN'!$L$4:$L$107+('DU DOAN'!$I$4:$I$107="Haiti")*'DU DOAN'!$K$4:$K$107))</f>
        <v>0</v>
      </c>
      <c r="BH19" s="32">
        <f t="shared" si="4"/>
        <v>0</v>
      </c>
      <c r="BI19" s="32">
        <f>SUMPRODUCT(IFERROR((#REF!="Haiti")*#REF!,0))+SUMPRODUCT(IFERROR((#REF!="Haiti")*#REF!,0))</f>
        <v>0</v>
      </c>
      <c r="BJ19" s="32">
        <f>SUMPRODUCT(IFERROR((#REF!="Haiti")*#REF!,0))+SUMPRODUCT(IFERROR((#REF!="Haiti")*#REF!,0))</f>
        <v>0</v>
      </c>
      <c r="BK19" s="33">
        <f t="shared" si="5"/>
        <v>0</v>
      </c>
      <c r="BL19" s="32">
        <f>BK19*1000000+BH19*10000+BF19*100+1</f>
        <v>1</v>
      </c>
    </row>
    <row r="20" spans="1:64" ht="21.75" customHeight="1">
      <c r="A20" s="4" t="s">
        <v>36</v>
      </c>
      <c r="B20" s="4" t="s">
        <v>37</v>
      </c>
      <c r="C20" s="4" t="s">
        <v>38</v>
      </c>
      <c r="D20" s="4" t="s">
        <v>39</v>
      </c>
      <c r="E20" s="4" t="s">
        <v>40</v>
      </c>
      <c r="F20" s="4" t="s">
        <v>41</v>
      </c>
      <c r="G20" s="4" t="s">
        <v>42</v>
      </c>
      <c r="H20" s="4" t="s">
        <v>43</v>
      </c>
      <c r="I20" s="4" t="s">
        <v>44</v>
      </c>
      <c r="J20" s="4" t="s">
        <v>45</v>
      </c>
      <c r="K20" s="4" t="s">
        <v>46</v>
      </c>
      <c r="L20" s="4" t="s">
        <v>47</v>
      </c>
      <c r="M20" s="4" t="s">
        <v>48</v>
      </c>
      <c r="O20" s="4" t="s">
        <v>36</v>
      </c>
      <c r="P20" s="4" t="s">
        <v>37</v>
      </c>
      <c r="Q20" s="4" t="s">
        <v>38</v>
      </c>
      <c r="R20" s="4" t="s">
        <v>39</v>
      </c>
      <c r="S20" s="4" t="s">
        <v>40</v>
      </c>
      <c r="T20" s="4" t="s">
        <v>41</v>
      </c>
      <c r="U20" s="4" t="s">
        <v>42</v>
      </c>
      <c r="V20" s="4" t="s">
        <v>43</v>
      </c>
      <c r="W20" s="4" t="s">
        <v>44</v>
      </c>
      <c r="X20" s="4" t="s">
        <v>45</v>
      </c>
      <c r="Y20" s="4" t="s">
        <v>46</v>
      </c>
      <c r="Z20" s="4" t="s">
        <v>47</v>
      </c>
      <c r="AA20" s="4" t="s">
        <v>48</v>
      </c>
      <c r="AC20" s="4" t="s">
        <v>36</v>
      </c>
      <c r="AD20" s="4" t="s">
        <v>37</v>
      </c>
      <c r="AE20" s="4" t="s">
        <v>38</v>
      </c>
      <c r="AF20" s="4" t="s">
        <v>39</v>
      </c>
      <c r="AG20" s="4" t="s">
        <v>40</v>
      </c>
      <c r="AH20" s="4" t="s">
        <v>41</v>
      </c>
      <c r="AI20" s="4" t="s">
        <v>42</v>
      </c>
      <c r="AJ20" s="4" t="s">
        <v>43</v>
      </c>
      <c r="AK20" s="4" t="s">
        <v>44</v>
      </c>
      <c r="AL20" s="4" t="s">
        <v>45</v>
      </c>
      <c r="AM20" s="4" t="s">
        <v>46</v>
      </c>
      <c r="AN20" s="4" t="s">
        <v>47</v>
      </c>
      <c r="AO20" s="4" t="s">
        <v>48</v>
      </c>
    </row>
    <row r="21" spans="1:64" ht="24.05" customHeight="1">
      <c r="A21" s="34">
        <v>1</v>
      </c>
      <c r="B21" s="35" t="str">
        <f t="array" ref="B21">INDEX($BA$36:$BA$39,MATCH(LARGE($BL$36:$BL$39,1),$BL$36:$BL$39,0))</f>
        <v>🇧🇪</v>
      </c>
      <c r="C21" s="36" t="str">
        <f t="array" ref="C21">INDEX($AZ$36:$AZ$39,MATCH(LARGE($BL$36:$BL$39,1),$BL$36:$BL$39,0))</f>
        <v>Belgium</v>
      </c>
      <c r="D21" s="37">
        <f t="array" ref="D21">INDEX($AZ$36:$BL$39,MATCH(LARGE($BL$36:$BL$39,1),$BL$36:$BL$39,0),3)</f>
        <v>0</v>
      </c>
      <c r="E21" s="37">
        <f t="array" ref="E21">INDEX($AZ$36:$BL$39,MATCH(LARGE($BL$36:$BL$39,1),$BL$36:$BL$39,0),4)</f>
        <v>0</v>
      </c>
      <c r="F21" s="37">
        <f t="array" ref="F21">INDEX($AZ$36:$BL$39,MATCH(LARGE($BL$36:$BL$39,1),$BL$36:$BL$39,0),5)</f>
        <v>0</v>
      </c>
      <c r="G21" s="37">
        <f t="array" ref="G21">INDEX($AZ$36:$BL$39,MATCH(LARGE($BL$36:$BL$39,1),$BL$36:$BL$39,0),6)</f>
        <v>0</v>
      </c>
      <c r="H21" s="37">
        <f t="array" ref="H21">INDEX($AZ$36:$BL$39,MATCH(LARGE($BL$36:$BL$39,1),$BL$36:$BL$39,0),7)</f>
        <v>0</v>
      </c>
      <c r="I21" s="37">
        <f t="array" ref="I21">INDEX($AZ$36:$BL$39,MATCH(LARGE($BL$36:$BL$39,1),$BL$36:$BL$39,0),8)</f>
        <v>0</v>
      </c>
      <c r="J21" s="38">
        <f t="array" ref="J21">INDEX($AZ$36:$BL$39,MATCH(LARGE($BL$36:$BL$39,1),$BL$36:$BL$39,0),9)</f>
        <v>0</v>
      </c>
      <c r="K21" s="37">
        <f t="array" ref="K21">INDEX($AZ$36:$BL$39,MATCH(LARGE($BL$36:$BL$39,1),$BL$36:$BL$39,0),10)</f>
        <v>0</v>
      </c>
      <c r="L21" s="37">
        <f t="array" ref="L21">INDEX($AZ$36:$BL$39,MATCH(LARGE($BL$36:$BL$39,1),$BL$36:$BL$39,0),11)</f>
        <v>0</v>
      </c>
      <c r="M21" s="39">
        <f t="array" ref="M21">INDEX($AZ$36:$BL$39,MATCH(LARGE($BL$36:$BL$39,1),$BL$36:$BL$39,0),12)</f>
        <v>0</v>
      </c>
      <c r="O21" s="34">
        <v>1</v>
      </c>
      <c r="P21" s="35" t="str">
        <f t="array" ref="P21">INDEX($BA$41:$BA$44,MATCH(LARGE($BL$41:$BL$44,1),$BL$41:$BL$44,0))</f>
        <v>🇪🇸</v>
      </c>
      <c r="Q21" s="36" t="str">
        <f t="array" ref="Q21">INDEX($AZ$41:$AZ$44,MATCH(LARGE($BL$41:$BL$44,1),$BL$41:$BL$44,0))</f>
        <v>Spain</v>
      </c>
      <c r="R21" s="37">
        <f t="array" ref="R21">INDEX($AZ$41:$BL$44,MATCH(LARGE($BL$41:$BL$44,1),$BL$41:$BL$44,0),3)</f>
        <v>0</v>
      </c>
      <c r="S21" s="37">
        <f t="array" ref="S21">INDEX($AZ$41:$BL$44,MATCH(LARGE($BL$41:$BL$44,1),$BL$41:$BL$44,0),4)</f>
        <v>0</v>
      </c>
      <c r="T21" s="37">
        <f t="array" ref="T21">INDEX($AZ$41:$BL$44,MATCH(LARGE($BL$41:$BL$44,1),$BL$41:$BL$44,0),5)</f>
        <v>0</v>
      </c>
      <c r="U21" s="37">
        <f t="array" ref="U21">INDEX($AZ$41:$BL$44,MATCH(LARGE($BL$41:$BL$44,1),$BL$41:$BL$44,0),6)</f>
        <v>0</v>
      </c>
      <c r="V21" s="37">
        <f t="array" ref="V21">INDEX($AZ$41:$BL$44,MATCH(LARGE($BL$41:$BL$44,1),$BL$41:$BL$44,0),7)</f>
        <v>0</v>
      </c>
      <c r="W21" s="37">
        <f t="array" ref="W21">INDEX($AZ$41:$BL$44,MATCH(LARGE($BL$41:$BL$44,1),$BL$41:$BL$44,0),8)</f>
        <v>0</v>
      </c>
      <c r="X21" s="38">
        <f t="array" ref="X21">INDEX($AZ$41:$BL$44,MATCH(LARGE($BL$41:$BL$44,1),$BL$41:$BL$44,0),9)</f>
        <v>0</v>
      </c>
      <c r="Y21" s="37">
        <f t="array" ref="Y21">INDEX($AZ$41:$BL$44,MATCH(LARGE($BL$41:$BL$44,1),$BL$41:$BL$44,0),10)</f>
        <v>0</v>
      </c>
      <c r="Z21" s="37">
        <f t="array" ref="Z21">INDEX($AZ$41:$BL$44,MATCH(LARGE($BL$41:$BL$44,1),$BL$41:$BL$44,0),11)</f>
        <v>0</v>
      </c>
      <c r="AA21" s="39">
        <f t="array" ref="AA21">INDEX($AZ$41:$BL$44,MATCH(LARGE($BL$41:$BL$44,1),$BL$41:$BL$44,0),12)</f>
        <v>0</v>
      </c>
      <c r="AC21" s="34">
        <v>1</v>
      </c>
      <c r="AD21" s="35" t="str">
        <f t="array" ref="AD21">INDEX($BA$46:$BA$49,MATCH(LARGE($BL$46:$BL$49,1),$BL$46:$BL$49,0))</f>
        <v>🇫🇷</v>
      </c>
      <c r="AE21" s="36" t="str">
        <f t="array" ref="AE21">INDEX($AZ$46:$AZ$49,MATCH(LARGE($BL$46:$BL$49,1),$BL$46:$BL$49,0))</f>
        <v>France</v>
      </c>
      <c r="AF21" s="37">
        <f t="array" ref="AF21">INDEX($AZ$46:$BL$49,MATCH(LARGE($BL$46:$BL$49,1),$BL$46:$BL$49,0),3)</f>
        <v>0</v>
      </c>
      <c r="AG21" s="37">
        <f t="array" ref="AG21">INDEX($AZ$46:$BL$49,MATCH(LARGE($BL$46:$BL$49,1),$BL$46:$BL$49,0),4)</f>
        <v>0</v>
      </c>
      <c r="AH21" s="37">
        <f t="array" ref="AH21">INDEX($AZ$46:$BL$49,MATCH(LARGE($BL$46:$BL$49,1),$BL$46:$BL$49,0),5)</f>
        <v>0</v>
      </c>
      <c r="AI21" s="37">
        <f t="array" ref="AI21">INDEX($AZ$46:$BL$49,MATCH(LARGE($BL$46:$BL$49,1),$BL$46:$BL$49,0),6)</f>
        <v>0</v>
      </c>
      <c r="AJ21" s="37">
        <f t="array" ref="AJ21">INDEX($AZ$46:$BL$49,MATCH(LARGE($BL$46:$BL$49,1),$BL$46:$BL$49,0),7)</f>
        <v>0</v>
      </c>
      <c r="AK21" s="37">
        <f t="array" ref="AK21">INDEX($AZ$46:$BL$49,MATCH(LARGE($BL$46:$BL$49,1),$BL$46:$BL$49,0),8)</f>
        <v>0</v>
      </c>
      <c r="AL21" s="38">
        <f t="array" ref="AL21">INDEX($AZ$46:$BL$49,MATCH(LARGE($BL$46:$BL$49,1),$BL$46:$BL$49,0),9)</f>
        <v>0</v>
      </c>
      <c r="AM21" s="37">
        <f t="array" ref="AM21">INDEX($AZ$46:$BL$49,MATCH(LARGE($BL$46:$BL$49,1),$BL$46:$BL$49,0),10)</f>
        <v>0</v>
      </c>
      <c r="AN21" s="37">
        <f t="array" ref="AN21">INDEX($AZ$46:$BL$49,MATCH(LARGE($BL$46:$BL$49,1),$BL$46:$BL$49,0),11)</f>
        <v>0</v>
      </c>
      <c r="AO21" s="39">
        <f t="array" ref="AO21">INDEX($AZ$46:$BL$49,MATCH(LARGE($BL$46:$BL$49,1),$BL$46:$BL$49,0),12)</f>
        <v>0</v>
      </c>
      <c r="AY21" s="29" t="s">
        <v>81</v>
      </c>
      <c r="AZ21" s="30" t="s">
        <v>82</v>
      </c>
      <c r="BA21" s="31" t="s">
        <v>83</v>
      </c>
      <c r="BB21" s="32">
        <f>SUMPRODUCT(('DU DOAN'!$B$4:$B$107="Vòng bảng")*('DU DOAN'!$D$4:$D$107="D")*ISNUMBER('DU DOAN'!$K$4:$K$107)*ISNUMBER('DU DOAN'!$L$4:$L$107)*(('DU DOAN'!$H$4:$H$107="United States")+('DU DOAN'!$I$4:$I$107="United States")))</f>
        <v>0</v>
      </c>
      <c r="BC21" s="32">
        <f>SUMPRODUCT(('DU DOAN'!$B$4:$B$107="Vòng bảng")*('DU DOAN'!$D$4:$D$107="D")*ISNUMBER('DU DOAN'!$K$4:$K$107)*ISNUMBER('DU DOAN'!$L$4:$L$107)*(('DU DOAN'!$H$4:$H$107="United States")*('DU DOAN'!$K$4:$K$107&gt;'DU DOAN'!$L$4:$L$107)+('DU DOAN'!$I$4:$I$107="United States")*('DU DOAN'!$L$4:$L$107&gt;'DU DOAN'!$K$4:$K$107)))</f>
        <v>0</v>
      </c>
      <c r="BD21" s="32">
        <f>SUMPRODUCT(('DU DOAN'!$B$4:$B$107="Vòng bảng")*('DU DOAN'!$D$4:$D$107="D")*ISNUMBER('DU DOAN'!$K$4:$K$107)*ISNUMBER('DU DOAN'!$L$4:$L$107)*(('DU DOAN'!$H$4:$H$107="United States")*('DU DOAN'!$K$4:$K$107='DU DOAN'!$L$4:$L$107)+('DU DOAN'!$I$4:$I$107="United States")*('DU DOAN'!$K$4:$K$107='DU DOAN'!$L$4:$L$107)))</f>
        <v>0</v>
      </c>
      <c r="BE21" s="32">
        <f>SUMPRODUCT(('DU DOAN'!$B$4:$B$107="Vòng bảng")*('DU DOAN'!$D$4:$D$107="D")*ISNUMBER('DU DOAN'!$K$4:$K$107)*ISNUMBER('DU DOAN'!$L$4:$L$107)*(('DU DOAN'!$H$4:$H$107="United States")*('DU DOAN'!$K$4:$K$107&lt;'DU DOAN'!$L$4:$L$107)+('DU DOAN'!$I$4:$I$107="United States")*('DU DOAN'!$L$4:$L$107&lt;'DU DOAN'!$K$4:$K$107)))</f>
        <v>0</v>
      </c>
      <c r="BF21" s="32">
        <f>SUMPRODUCT(('DU DOAN'!$B$4:$B$107="Vòng bảng")*('DU DOAN'!$D$4:$D$107="D")*ISNUMBER('DU DOAN'!$K$4:$K$107)*ISNUMBER('DU DOAN'!$L$4:$L$107)*(('DU DOAN'!$H$4:$H$107="United States")*'DU DOAN'!$K$4:$K$107+('DU DOAN'!$I$4:$I$107="United States")*'DU DOAN'!$L$4:$L$107))</f>
        <v>0</v>
      </c>
      <c r="BG21" s="32">
        <f>SUMPRODUCT(('DU DOAN'!$B$4:$B$107="Vòng bảng")*('DU DOAN'!$D$4:$D$107="D")*ISNUMBER('DU DOAN'!$K$4:$K$107)*ISNUMBER('DU DOAN'!$L$4:$L$107)*(('DU DOAN'!$H$4:$H$107="United States")*'DU DOAN'!$L$4:$L$107+('DU DOAN'!$I$4:$I$107="United States")*'DU DOAN'!$K$4:$K$107))</f>
        <v>0</v>
      </c>
      <c r="BH21" s="32">
        <f t="shared" ref="BH21:BH24" si="6">BF21-BG21</f>
        <v>0</v>
      </c>
      <c r="BI21" s="32">
        <f>SUMPRODUCT(IFERROR((#REF!="United States")*#REF!,0))+SUMPRODUCT(IFERROR((#REF!="United States")*#REF!,0))</f>
        <v>0</v>
      </c>
      <c r="BJ21" s="32">
        <f>SUMPRODUCT(IFERROR((#REF!="United States")*#REF!,0))+SUMPRODUCT(IFERROR((#REF!="United States")*#REF!,0))</f>
        <v>0</v>
      </c>
      <c r="BK21" s="33">
        <f t="shared" ref="BK21:BK24" si="7">3*BC21+BD21</f>
        <v>0</v>
      </c>
      <c r="BL21" s="32">
        <f>BK21*1000000+BH21*10000+BF21*100+4</f>
        <v>4</v>
      </c>
    </row>
    <row r="22" spans="1:64" ht="24.05" customHeight="1">
      <c r="A22" s="40">
        <v>2</v>
      </c>
      <c r="B22" s="41" t="str">
        <f t="array" ref="B22">INDEX($BA$36:$BA$39,MATCH(LARGE($BL$36:$BL$39,2),$BL$36:$BL$39,0))</f>
        <v>🇮🇷</v>
      </c>
      <c r="C22" s="42" t="str">
        <f t="array" ref="C22">INDEX($AZ$36:$AZ$39,MATCH(LARGE($BL$36:$BL$39,2),$BL$36:$BL$39,0))</f>
        <v>Iran</v>
      </c>
      <c r="D22" s="43">
        <f t="array" ref="D22">INDEX($AZ$36:$BL$39,MATCH(LARGE($BL$36:$BL$39,2),$BL$36:$BL$39,0),3)</f>
        <v>0</v>
      </c>
      <c r="E22" s="43">
        <f t="array" ref="E22">INDEX($AZ$36:$BL$39,MATCH(LARGE($BL$36:$BL$39,2),$BL$36:$BL$39,0),4)</f>
        <v>0</v>
      </c>
      <c r="F22" s="43">
        <f t="array" ref="F22">INDEX($AZ$36:$BL$39,MATCH(LARGE($BL$36:$BL$39,2),$BL$36:$BL$39,0),5)</f>
        <v>0</v>
      </c>
      <c r="G22" s="43">
        <f t="array" ref="G22">INDEX($AZ$36:$BL$39,MATCH(LARGE($BL$36:$BL$39,2),$BL$36:$BL$39,0),6)</f>
        <v>0</v>
      </c>
      <c r="H22" s="43">
        <f t="array" ref="H22">INDEX($AZ$36:$BL$39,MATCH(LARGE($BL$36:$BL$39,2),$BL$36:$BL$39,0),7)</f>
        <v>0</v>
      </c>
      <c r="I22" s="43">
        <f t="array" ref="I22">INDEX($AZ$36:$BL$39,MATCH(LARGE($BL$36:$BL$39,2),$BL$36:$BL$39,0),8)</f>
        <v>0</v>
      </c>
      <c r="J22" s="44">
        <f t="array" ref="J22">INDEX($AZ$36:$BL$39,MATCH(LARGE($BL$36:$BL$39,2),$BL$36:$BL$39,0),9)</f>
        <v>0</v>
      </c>
      <c r="K22" s="43">
        <f t="array" ref="K22">INDEX($AZ$36:$BL$39,MATCH(LARGE($BL$36:$BL$39,2),$BL$36:$BL$39,0),10)</f>
        <v>0</v>
      </c>
      <c r="L22" s="43">
        <f t="array" ref="L22">INDEX($AZ$36:$BL$39,MATCH(LARGE($BL$36:$BL$39,2),$BL$36:$BL$39,0),11)</f>
        <v>0</v>
      </c>
      <c r="M22" s="45">
        <f t="array" ref="M22">INDEX($AZ$36:$BL$39,MATCH(LARGE($BL$36:$BL$39,2),$BL$36:$BL$39,0),12)</f>
        <v>0</v>
      </c>
      <c r="O22" s="40">
        <v>2</v>
      </c>
      <c r="P22" s="41" t="str">
        <f t="array" ref="P22">INDEX($BA$41:$BA$44,MATCH(LARGE($BL$41:$BL$44,2),$BL$41:$BL$44,0))</f>
        <v>🇺🇾</v>
      </c>
      <c r="Q22" s="42" t="str">
        <f t="array" ref="Q22">INDEX($AZ$41:$AZ$44,MATCH(LARGE($BL$41:$BL$44,2),$BL$41:$BL$44,0))</f>
        <v>Uruguay</v>
      </c>
      <c r="R22" s="43">
        <f t="array" ref="R22">INDEX($AZ$41:$BL$44,MATCH(LARGE($BL$41:$BL$44,2),$BL$41:$BL$44,0),3)</f>
        <v>0</v>
      </c>
      <c r="S22" s="43">
        <f t="array" ref="S22">INDEX($AZ$41:$BL$44,MATCH(LARGE($BL$41:$BL$44,2),$BL$41:$BL$44,0),4)</f>
        <v>0</v>
      </c>
      <c r="T22" s="43">
        <f t="array" ref="T22">INDEX($AZ$41:$BL$44,MATCH(LARGE($BL$41:$BL$44,2),$BL$41:$BL$44,0),5)</f>
        <v>0</v>
      </c>
      <c r="U22" s="43">
        <f t="array" ref="U22">INDEX($AZ$41:$BL$44,MATCH(LARGE($BL$41:$BL$44,2),$BL$41:$BL$44,0),6)</f>
        <v>0</v>
      </c>
      <c r="V22" s="43">
        <f t="array" ref="V22">INDEX($AZ$41:$BL$44,MATCH(LARGE($BL$41:$BL$44,2),$BL$41:$BL$44,0),7)</f>
        <v>0</v>
      </c>
      <c r="W22" s="43">
        <f t="array" ref="W22">INDEX($AZ$41:$BL$44,MATCH(LARGE($BL$41:$BL$44,2),$BL$41:$BL$44,0),8)</f>
        <v>0</v>
      </c>
      <c r="X22" s="44">
        <f t="array" ref="X22">INDEX($AZ$41:$BL$44,MATCH(LARGE($BL$41:$BL$44,2),$BL$41:$BL$44,0),9)</f>
        <v>0</v>
      </c>
      <c r="Y22" s="43">
        <f t="array" ref="Y22">INDEX($AZ$41:$BL$44,MATCH(LARGE($BL$41:$BL$44,2),$BL$41:$BL$44,0),10)</f>
        <v>0</v>
      </c>
      <c r="Z22" s="43">
        <f t="array" ref="Z22">INDEX($AZ$41:$BL$44,MATCH(LARGE($BL$41:$BL$44,2),$BL$41:$BL$44,0),11)</f>
        <v>0</v>
      </c>
      <c r="AA22" s="45">
        <f t="array" ref="AA22">INDEX($AZ$41:$BL$44,MATCH(LARGE($BL$41:$BL$44,2),$BL$41:$BL$44,0),12)</f>
        <v>0</v>
      </c>
      <c r="AC22" s="40">
        <v>2</v>
      </c>
      <c r="AD22" s="41" t="str">
        <f t="array" ref="AD22">INDEX($BA$46:$BA$49,MATCH(LARGE($BL$46:$BL$49,2),$BL$46:$BL$49,0))</f>
        <v>🇳🇴</v>
      </c>
      <c r="AE22" s="42" t="str">
        <f t="array" ref="AE22">INDEX($AZ$46:$AZ$49,MATCH(LARGE($BL$46:$BL$49,2),$BL$46:$BL$49,0))</f>
        <v>Norway</v>
      </c>
      <c r="AF22" s="43">
        <f t="array" ref="AF22">INDEX($AZ$46:$BL$49,MATCH(LARGE($BL$46:$BL$49,2),$BL$46:$BL$49,0),3)</f>
        <v>0</v>
      </c>
      <c r="AG22" s="43">
        <f t="array" ref="AG22">INDEX($AZ$46:$BL$49,MATCH(LARGE($BL$46:$BL$49,2),$BL$46:$BL$49,0),4)</f>
        <v>0</v>
      </c>
      <c r="AH22" s="43">
        <f t="array" ref="AH22">INDEX($AZ$46:$BL$49,MATCH(LARGE($BL$46:$BL$49,2),$BL$46:$BL$49,0),5)</f>
        <v>0</v>
      </c>
      <c r="AI22" s="43">
        <f t="array" ref="AI22">INDEX($AZ$46:$BL$49,MATCH(LARGE($BL$46:$BL$49,2),$BL$46:$BL$49,0),6)</f>
        <v>0</v>
      </c>
      <c r="AJ22" s="43">
        <f t="array" ref="AJ22">INDEX($AZ$46:$BL$49,MATCH(LARGE($BL$46:$BL$49,2),$BL$46:$BL$49,0),7)</f>
        <v>0</v>
      </c>
      <c r="AK22" s="43">
        <f t="array" ref="AK22">INDEX($AZ$46:$BL$49,MATCH(LARGE($BL$46:$BL$49,2),$BL$46:$BL$49,0),8)</f>
        <v>0</v>
      </c>
      <c r="AL22" s="44">
        <f t="array" ref="AL22">INDEX($AZ$46:$BL$49,MATCH(LARGE($BL$46:$BL$49,2),$BL$46:$BL$49,0),9)</f>
        <v>0</v>
      </c>
      <c r="AM22" s="43">
        <f t="array" ref="AM22">INDEX($AZ$46:$BL$49,MATCH(LARGE($BL$46:$BL$49,2),$BL$46:$BL$49,0),10)</f>
        <v>0</v>
      </c>
      <c r="AN22" s="43">
        <f t="array" ref="AN22">INDEX($AZ$46:$BL$49,MATCH(LARGE($BL$46:$BL$49,2),$BL$46:$BL$49,0),11)</f>
        <v>0</v>
      </c>
      <c r="AO22" s="45">
        <f t="array" ref="AO22">INDEX($AZ$46:$BL$49,MATCH(LARGE($BL$46:$BL$49,2),$BL$46:$BL$49,0),12)</f>
        <v>0</v>
      </c>
      <c r="AZ22" s="30" t="s">
        <v>84</v>
      </c>
      <c r="BA22" s="31" t="s">
        <v>85</v>
      </c>
      <c r="BB22" s="32">
        <f>SUMPRODUCT(('DU DOAN'!$B$4:$B$107="Vòng bảng")*('DU DOAN'!$D$4:$D$107="D")*ISNUMBER('DU DOAN'!$K$4:$K$107)*ISNUMBER('DU DOAN'!$L$4:$L$107)*(('DU DOAN'!$H$4:$H$107="Türkiye")+('DU DOAN'!$I$4:$I$107="Türkiye")))</f>
        <v>0</v>
      </c>
      <c r="BC22" s="32">
        <f>SUMPRODUCT(('DU DOAN'!$B$4:$B$107="Vòng bảng")*('DU DOAN'!$D$4:$D$107="D")*ISNUMBER('DU DOAN'!$K$4:$K$107)*ISNUMBER('DU DOAN'!$L$4:$L$107)*(('DU DOAN'!$H$4:$H$107="Türkiye")*('DU DOAN'!$K$4:$K$107&gt;'DU DOAN'!$L$4:$L$107)+('DU DOAN'!$I$4:$I$107="Türkiye")*('DU DOAN'!$L$4:$L$107&gt;'DU DOAN'!$K$4:$K$107)))</f>
        <v>0</v>
      </c>
      <c r="BD22" s="32">
        <f>SUMPRODUCT(('DU DOAN'!$B$4:$B$107="Vòng bảng")*('DU DOAN'!$D$4:$D$107="D")*ISNUMBER('DU DOAN'!$K$4:$K$107)*ISNUMBER('DU DOAN'!$L$4:$L$107)*(('DU DOAN'!$H$4:$H$107="Türkiye")*('DU DOAN'!$K$4:$K$107='DU DOAN'!$L$4:$L$107)+('DU DOAN'!$I$4:$I$107="Türkiye")*('DU DOAN'!$K$4:$K$107='DU DOAN'!$L$4:$L$107)))</f>
        <v>0</v>
      </c>
      <c r="BE22" s="32">
        <f>SUMPRODUCT(('DU DOAN'!$B$4:$B$107="Vòng bảng")*('DU DOAN'!$D$4:$D$107="D")*ISNUMBER('DU DOAN'!$K$4:$K$107)*ISNUMBER('DU DOAN'!$L$4:$L$107)*(('DU DOAN'!$H$4:$H$107="Türkiye")*('DU DOAN'!$K$4:$K$107&lt;'DU DOAN'!$L$4:$L$107)+('DU DOAN'!$I$4:$I$107="Türkiye")*('DU DOAN'!$L$4:$L$107&lt;'DU DOAN'!$K$4:$K$107)))</f>
        <v>0</v>
      </c>
      <c r="BF22" s="32">
        <f>SUMPRODUCT(('DU DOAN'!$B$4:$B$107="Vòng bảng")*('DU DOAN'!$D$4:$D$107="D")*ISNUMBER('DU DOAN'!$K$4:$K$107)*ISNUMBER('DU DOAN'!$L$4:$L$107)*(('DU DOAN'!$H$4:$H$107="Türkiye")*'DU DOAN'!$K$4:$K$107+('DU DOAN'!$I$4:$I$107="Türkiye")*'DU DOAN'!$L$4:$L$107))</f>
        <v>0</v>
      </c>
      <c r="BG22" s="32">
        <f>SUMPRODUCT(('DU DOAN'!$B$4:$B$107="Vòng bảng")*('DU DOAN'!$D$4:$D$107="D")*ISNUMBER('DU DOAN'!$K$4:$K$107)*ISNUMBER('DU DOAN'!$L$4:$L$107)*(('DU DOAN'!$H$4:$H$107="Türkiye")*'DU DOAN'!$L$4:$L$107+('DU DOAN'!$I$4:$I$107="Türkiye")*'DU DOAN'!$K$4:$K$107))</f>
        <v>0</v>
      </c>
      <c r="BH22" s="32">
        <f t="shared" si="6"/>
        <v>0</v>
      </c>
      <c r="BI22" s="32">
        <f>SUMPRODUCT(IFERROR((#REF!="Türkiye")*#REF!,0))+SUMPRODUCT(IFERROR((#REF!="Türkiye")*#REF!,0))</f>
        <v>0</v>
      </c>
      <c r="BJ22" s="32">
        <f>SUMPRODUCT(IFERROR((#REF!="Türkiye")*#REF!,0))+SUMPRODUCT(IFERROR((#REF!="Türkiye")*#REF!,0))</f>
        <v>0</v>
      </c>
      <c r="BK22" s="33">
        <f t="shared" si="7"/>
        <v>0</v>
      </c>
      <c r="BL22" s="32">
        <f>BK22*1000000+BH22*10000+BF22*100+3</f>
        <v>3</v>
      </c>
    </row>
    <row r="23" spans="1:64" ht="24.05" customHeight="1">
      <c r="A23" s="46">
        <v>3</v>
      </c>
      <c r="B23" s="47" t="str">
        <f t="array" ref="B23">INDEX($BA$36:$BA$39,MATCH(LARGE($BL$36:$BL$39,3),$BL$36:$BL$39,0))</f>
        <v>🇪🇬</v>
      </c>
      <c r="C23" s="48" t="str">
        <f t="array" ref="C23">INDEX($AZ$36:$AZ$39,MATCH(LARGE($BL$36:$BL$39,3),$BL$36:$BL$39,0))</f>
        <v>Egypt</v>
      </c>
      <c r="D23" s="15">
        <f t="array" ref="D23">INDEX($AZ$36:$BL$39,MATCH(LARGE($BL$36:$BL$39,3),$BL$36:$BL$39,0),3)</f>
        <v>0</v>
      </c>
      <c r="E23" s="15">
        <f t="array" ref="E23">INDEX($AZ$36:$BL$39,MATCH(LARGE($BL$36:$BL$39,3),$BL$36:$BL$39,0),4)</f>
        <v>0</v>
      </c>
      <c r="F23" s="15">
        <f t="array" ref="F23">INDEX($AZ$36:$BL$39,MATCH(LARGE($BL$36:$BL$39,3),$BL$36:$BL$39,0),5)</f>
        <v>0</v>
      </c>
      <c r="G23" s="15">
        <f t="array" ref="G23">INDEX($AZ$36:$BL$39,MATCH(LARGE($BL$36:$BL$39,3),$BL$36:$BL$39,0),6)</f>
        <v>0</v>
      </c>
      <c r="H23" s="15">
        <f t="array" ref="H23">INDEX($AZ$36:$BL$39,MATCH(LARGE($BL$36:$BL$39,3),$BL$36:$BL$39,0),7)</f>
        <v>0</v>
      </c>
      <c r="I23" s="15">
        <f t="array" ref="I23">INDEX($AZ$36:$BL$39,MATCH(LARGE($BL$36:$BL$39,3),$BL$36:$BL$39,0),8)</f>
        <v>0</v>
      </c>
      <c r="J23" s="49">
        <f t="array" ref="J23">INDEX($AZ$36:$BL$39,MATCH(LARGE($BL$36:$BL$39,3),$BL$36:$BL$39,0),9)</f>
        <v>0</v>
      </c>
      <c r="K23" s="15">
        <f t="array" ref="K23">INDEX($AZ$36:$BL$39,MATCH(LARGE($BL$36:$BL$39,3),$BL$36:$BL$39,0),10)</f>
        <v>0</v>
      </c>
      <c r="L23" s="15">
        <f t="array" ref="L23">INDEX($AZ$36:$BL$39,MATCH(LARGE($BL$36:$BL$39,3),$BL$36:$BL$39,0),11)</f>
        <v>0</v>
      </c>
      <c r="M23" s="50">
        <f t="array" ref="M23">INDEX($AZ$36:$BL$39,MATCH(LARGE($BL$36:$BL$39,3),$BL$36:$BL$39,0),12)</f>
        <v>0</v>
      </c>
      <c r="O23" s="46">
        <v>3</v>
      </c>
      <c r="P23" s="47" t="str">
        <f t="array" ref="P23">INDEX($BA$41:$BA$44,MATCH(LARGE($BL$41:$BL$44,3),$BL$41:$BL$44,0))</f>
        <v>🇸🇦</v>
      </c>
      <c r="Q23" s="48" t="str">
        <f t="array" ref="Q23">INDEX($AZ$41:$AZ$44,MATCH(LARGE($BL$41:$BL$44,3),$BL$41:$BL$44,0))</f>
        <v>Saudi Arabia</v>
      </c>
      <c r="R23" s="15">
        <f t="array" ref="R23">INDEX($AZ$41:$BL$44,MATCH(LARGE($BL$41:$BL$44,3),$BL$41:$BL$44,0),3)</f>
        <v>0</v>
      </c>
      <c r="S23" s="15">
        <f t="array" ref="S23">INDEX($AZ$41:$BL$44,MATCH(LARGE($BL$41:$BL$44,3),$BL$41:$BL$44,0),4)</f>
        <v>0</v>
      </c>
      <c r="T23" s="15">
        <f t="array" ref="T23">INDEX($AZ$41:$BL$44,MATCH(LARGE($BL$41:$BL$44,3),$BL$41:$BL$44,0),5)</f>
        <v>0</v>
      </c>
      <c r="U23" s="15">
        <f t="array" ref="U23">INDEX($AZ$41:$BL$44,MATCH(LARGE($BL$41:$BL$44,3),$BL$41:$BL$44,0),6)</f>
        <v>0</v>
      </c>
      <c r="V23" s="15">
        <f t="array" ref="V23">INDEX($AZ$41:$BL$44,MATCH(LARGE($BL$41:$BL$44,3),$BL$41:$BL$44,0),7)</f>
        <v>0</v>
      </c>
      <c r="W23" s="15">
        <f t="array" ref="W23">INDEX($AZ$41:$BL$44,MATCH(LARGE($BL$41:$BL$44,3),$BL$41:$BL$44,0),8)</f>
        <v>0</v>
      </c>
      <c r="X23" s="49">
        <f t="array" ref="X23">INDEX($AZ$41:$BL$44,MATCH(LARGE($BL$41:$BL$44,3),$BL$41:$BL$44,0),9)</f>
        <v>0</v>
      </c>
      <c r="Y23" s="15">
        <f t="array" ref="Y23">INDEX($AZ$41:$BL$44,MATCH(LARGE($BL$41:$BL$44,3),$BL$41:$BL$44,0),10)</f>
        <v>0</v>
      </c>
      <c r="Z23" s="15">
        <f t="array" ref="Z23">INDEX($AZ$41:$BL$44,MATCH(LARGE($BL$41:$BL$44,3),$BL$41:$BL$44,0),11)</f>
        <v>0</v>
      </c>
      <c r="AA23" s="50">
        <f t="array" ref="AA23">INDEX($AZ$41:$BL$44,MATCH(LARGE($BL$41:$BL$44,3),$BL$41:$BL$44,0),12)</f>
        <v>0</v>
      </c>
      <c r="AC23" s="46">
        <v>3</v>
      </c>
      <c r="AD23" s="47" t="str">
        <f t="array" ref="AD23">INDEX($BA$46:$BA$49,MATCH(LARGE($BL$46:$BL$49,3),$BL$46:$BL$49,0))</f>
        <v>🇸🇳</v>
      </c>
      <c r="AE23" s="48" t="str">
        <f t="array" ref="AE23">INDEX($AZ$46:$AZ$49,MATCH(LARGE($BL$46:$BL$49,3),$BL$46:$BL$49,0))</f>
        <v>Senegal</v>
      </c>
      <c r="AF23" s="15">
        <f t="array" ref="AF23">INDEX($AZ$46:$BL$49,MATCH(LARGE($BL$46:$BL$49,3),$BL$46:$BL$49,0),3)</f>
        <v>0</v>
      </c>
      <c r="AG23" s="15">
        <f t="array" ref="AG23">INDEX($AZ$46:$BL$49,MATCH(LARGE($BL$46:$BL$49,3),$BL$46:$BL$49,0),4)</f>
        <v>0</v>
      </c>
      <c r="AH23" s="15">
        <f t="array" ref="AH23">INDEX($AZ$46:$BL$49,MATCH(LARGE($BL$46:$BL$49,3),$BL$46:$BL$49,0),5)</f>
        <v>0</v>
      </c>
      <c r="AI23" s="15">
        <f t="array" ref="AI23">INDEX($AZ$46:$BL$49,MATCH(LARGE($BL$46:$BL$49,3),$BL$46:$BL$49,0),6)</f>
        <v>0</v>
      </c>
      <c r="AJ23" s="15">
        <f t="array" ref="AJ23">INDEX($AZ$46:$BL$49,MATCH(LARGE($BL$46:$BL$49,3),$BL$46:$BL$49,0),7)</f>
        <v>0</v>
      </c>
      <c r="AK23" s="15">
        <f t="array" ref="AK23">INDEX($AZ$46:$BL$49,MATCH(LARGE($BL$46:$BL$49,3),$BL$46:$BL$49,0),8)</f>
        <v>0</v>
      </c>
      <c r="AL23" s="49">
        <f t="array" ref="AL23">INDEX($AZ$46:$BL$49,MATCH(LARGE($BL$46:$BL$49,3),$BL$46:$BL$49,0),9)</f>
        <v>0</v>
      </c>
      <c r="AM23" s="15">
        <f t="array" ref="AM23">INDEX($AZ$46:$BL$49,MATCH(LARGE($BL$46:$BL$49,3),$BL$46:$BL$49,0),10)</f>
        <v>0</v>
      </c>
      <c r="AN23" s="15">
        <f t="array" ref="AN23">INDEX($AZ$46:$BL$49,MATCH(LARGE($BL$46:$BL$49,3),$BL$46:$BL$49,0),11)</f>
        <v>0</v>
      </c>
      <c r="AO23" s="50">
        <f t="array" ref="AO23">INDEX($AZ$46:$BL$49,MATCH(LARGE($BL$46:$BL$49,3),$BL$46:$BL$49,0),12)</f>
        <v>0</v>
      </c>
      <c r="AZ23" s="30" t="s">
        <v>86</v>
      </c>
      <c r="BA23" s="31" t="s">
        <v>87</v>
      </c>
      <c r="BB23" s="32">
        <f>SUMPRODUCT(('DU DOAN'!$B$4:$B$107="Vòng bảng")*('DU DOAN'!$D$4:$D$107="D")*ISNUMBER('DU DOAN'!$K$4:$K$107)*ISNUMBER('DU DOAN'!$L$4:$L$107)*(('DU DOAN'!$H$4:$H$107="Paraguay")+('DU DOAN'!$I$4:$I$107="Paraguay")))</f>
        <v>0</v>
      </c>
      <c r="BC23" s="32">
        <f>SUMPRODUCT(('DU DOAN'!$B$4:$B$107="Vòng bảng")*('DU DOAN'!$D$4:$D$107="D")*ISNUMBER('DU DOAN'!$K$4:$K$107)*ISNUMBER('DU DOAN'!$L$4:$L$107)*(('DU DOAN'!$H$4:$H$107="Paraguay")*('DU DOAN'!$K$4:$K$107&gt;'DU DOAN'!$L$4:$L$107)+('DU DOAN'!$I$4:$I$107="Paraguay")*('DU DOAN'!$L$4:$L$107&gt;'DU DOAN'!$K$4:$K$107)))</f>
        <v>0</v>
      </c>
      <c r="BD23" s="32">
        <f>SUMPRODUCT(('DU DOAN'!$B$4:$B$107="Vòng bảng")*('DU DOAN'!$D$4:$D$107="D")*ISNUMBER('DU DOAN'!$K$4:$K$107)*ISNUMBER('DU DOAN'!$L$4:$L$107)*(('DU DOAN'!$H$4:$H$107="Paraguay")*('DU DOAN'!$K$4:$K$107='DU DOAN'!$L$4:$L$107)+('DU DOAN'!$I$4:$I$107="Paraguay")*('DU DOAN'!$K$4:$K$107='DU DOAN'!$L$4:$L$107)))</f>
        <v>0</v>
      </c>
      <c r="BE23" s="32">
        <f>SUMPRODUCT(('DU DOAN'!$B$4:$B$107="Vòng bảng")*('DU DOAN'!$D$4:$D$107="D")*ISNUMBER('DU DOAN'!$K$4:$K$107)*ISNUMBER('DU DOAN'!$L$4:$L$107)*(('DU DOAN'!$H$4:$H$107="Paraguay")*('DU DOAN'!$K$4:$K$107&lt;'DU DOAN'!$L$4:$L$107)+('DU DOAN'!$I$4:$I$107="Paraguay")*('DU DOAN'!$L$4:$L$107&lt;'DU DOAN'!$K$4:$K$107)))</f>
        <v>0</v>
      </c>
      <c r="BF23" s="32">
        <f>SUMPRODUCT(('DU DOAN'!$B$4:$B$107="Vòng bảng")*('DU DOAN'!$D$4:$D$107="D")*ISNUMBER('DU DOAN'!$K$4:$K$107)*ISNUMBER('DU DOAN'!$L$4:$L$107)*(('DU DOAN'!$H$4:$H$107="Paraguay")*'DU DOAN'!$K$4:$K$107+('DU DOAN'!$I$4:$I$107="Paraguay")*'DU DOAN'!$L$4:$L$107))</f>
        <v>0</v>
      </c>
      <c r="BG23" s="32">
        <f>SUMPRODUCT(('DU DOAN'!$B$4:$B$107="Vòng bảng")*('DU DOAN'!$D$4:$D$107="D")*ISNUMBER('DU DOAN'!$K$4:$K$107)*ISNUMBER('DU DOAN'!$L$4:$L$107)*(('DU DOAN'!$H$4:$H$107="Paraguay")*'DU DOAN'!$L$4:$L$107+('DU DOAN'!$I$4:$I$107="Paraguay")*'DU DOAN'!$K$4:$K$107))</f>
        <v>0</v>
      </c>
      <c r="BH23" s="32">
        <f t="shared" si="6"/>
        <v>0</v>
      </c>
      <c r="BI23" s="32">
        <f>SUMPRODUCT(IFERROR((#REF!="Paraguay")*#REF!,0))+SUMPRODUCT(IFERROR((#REF!="Paraguay")*#REF!,0))</f>
        <v>0</v>
      </c>
      <c r="BJ23" s="32">
        <f>SUMPRODUCT(IFERROR((#REF!="Paraguay")*#REF!,0))+SUMPRODUCT(IFERROR((#REF!="Paraguay")*#REF!,0))</f>
        <v>0</v>
      </c>
      <c r="BK23" s="33">
        <f t="shared" si="7"/>
        <v>0</v>
      </c>
      <c r="BL23" s="32">
        <f>BK23*1000000+BH23*10000+BF23*100+2</f>
        <v>2</v>
      </c>
    </row>
    <row r="24" spans="1:64" ht="24.05" customHeight="1">
      <c r="A24" s="51">
        <v>4</v>
      </c>
      <c r="B24" s="52" t="str">
        <f t="array" ref="B24">INDEX($BA$36:$BA$39,MATCH(LARGE($BL$36:$BL$39,4),$BL$36:$BL$39,0))</f>
        <v>🇳🇿</v>
      </c>
      <c r="C24" s="53" t="str">
        <f t="array" ref="C24">INDEX($AZ$36:$AZ$39,MATCH(LARGE($BL$36:$BL$39,4),$BL$36:$BL$39,0))</f>
        <v>New Zealand</v>
      </c>
      <c r="D24" s="54">
        <f t="array" ref="D24">INDEX($AZ$36:$BL$39,MATCH(LARGE($BL$36:$BL$39,4),$BL$36:$BL$39,0),3)</f>
        <v>0</v>
      </c>
      <c r="E24" s="54">
        <f t="array" ref="E24">INDEX($AZ$36:$BL$39,MATCH(LARGE($BL$36:$BL$39,4),$BL$36:$BL$39,0),4)</f>
        <v>0</v>
      </c>
      <c r="F24" s="54">
        <f t="array" ref="F24">INDEX($AZ$36:$BL$39,MATCH(LARGE($BL$36:$BL$39,4),$BL$36:$BL$39,0),5)</f>
        <v>0</v>
      </c>
      <c r="G24" s="54">
        <f t="array" ref="G24">INDEX($AZ$36:$BL$39,MATCH(LARGE($BL$36:$BL$39,4),$BL$36:$BL$39,0),6)</f>
        <v>0</v>
      </c>
      <c r="H24" s="54">
        <f t="array" ref="H24">INDEX($AZ$36:$BL$39,MATCH(LARGE($BL$36:$BL$39,4),$BL$36:$BL$39,0),7)</f>
        <v>0</v>
      </c>
      <c r="I24" s="54">
        <f t="array" ref="I24">INDEX($AZ$36:$BL$39,MATCH(LARGE($BL$36:$BL$39,4),$BL$36:$BL$39,0),8)</f>
        <v>0</v>
      </c>
      <c r="J24" s="55">
        <f t="array" ref="J24">INDEX($AZ$36:$BL$39,MATCH(LARGE($BL$36:$BL$39,4),$BL$36:$BL$39,0),9)</f>
        <v>0</v>
      </c>
      <c r="K24" s="54">
        <f t="array" ref="K24">INDEX($AZ$36:$BL$39,MATCH(LARGE($BL$36:$BL$39,4),$BL$36:$BL$39,0),10)</f>
        <v>0</v>
      </c>
      <c r="L24" s="54">
        <f t="array" ref="L24">INDEX($AZ$36:$BL$39,MATCH(LARGE($BL$36:$BL$39,4),$BL$36:$BL$39,0),11)</f>
        <v>0</v>
      </c>
      <c r="M24" s="56">
        <f t="array" ref="M24">INDEX($AZ$36:$BL$39,MATCH(LARGE($BL$36:$BL$39,4),$BL$36:$BL$39,0),12)</f>
        <v>0</v>
      </c>
      <c r="O24" s="51">
        <v>4</v>
      </c>
      <c r="P24" s="52" t="str">
        <f t="array" ref="P24">INDEX($BA$41:$BA$44,MATCH(LARGE($BL$41:$BL$44,4),$BL$41:$BL$44,0))</f>
        <v>🇨🇻</v>
      </c>
      <c r="Q24" s="53" t="str">
        <f t="array" ref="Q24">INDEX($AZ$41:$AZ$44,MATCH(LARGE($BL$41:$BL$44,4),$BL$41:$BL$44,0))</f>
        <v>Cape Verde</v>
      </c>
      <c r="R24" s="54">
        <f t="array" ref="R24">INDEX($AZ$41:$BL$44,MATCH(LARGE($BL$41:$BL$44,4),$BL$41:$BL$44,0),3)</f>
        <v>0</v>
      </c>
      <c r="S24" s="54">
        <f t="array" ref="S24">INDEX($AZ$41:$BL$44,MATCH(LARGE($BL$41:$BL$44,4),$BL$41:$BL$44,0),4)</f>
        <v>0</v>
      </c>
      <c r="T24" s="54">
        <f t="array" ref="T24">INDEX($AZ$41:$BL$44,MATCH(LARGE($BL$41:$BL$44,4),$BL$41:$BL$44,0),5)</f>
        <v>0</v>
      </c>
      <c r="U24" s="54">
        <f t="array" ref="U24">INDEX($AZ$41:$BL$44,MATCH(LARGE($BL$41:$BL$44,4),$BL$41:$BL$44,0),6)</f>
        <v>0</v>
      </c>
      <c r="V24" s="54">
        <f t="array" ref="V24">INDEX($AZ$41:$BL$44,MATCH(LARGE($BL$41:$BL$44,4),$BL$41:$BL$44,0),7)</f>
        <v>0</v>
      </c>
      <c r="W24" s="54">
        <f t="array" ref="W24">INDEX($AZ$41:$BL$44,MATCH(LARGE($BL$41:$BL$44,4),$BL$41:$BL$44,0),8)</f>
        <v>0</v>
      </c>
      <c r="X24" s="55">
        <f t="array" ref="X24">INDEX($AZ$41:$BL$44,MATCH(LARGE($BL$41:$BL$44,4),$BL$41:$BL$44,0),9)</f>
        <v>0</v>
      </c>
      <c r="Y24" s="54">
        <f t="array" ref="Y24">INDEX($AZ$41:$BL$44,MATCH(LARGE($BL$41:$BL$44,4),$BL$41:$BL$44,0),10)</f>
        <v>0</v>
      </c>
      <c r="Z24" s="54">
        <f t="array" ref="Z24">INDEX($AZ$41:$BL$44,MATCH(LARGE($BL$41:$BL$44,4),$BL$41:$BL$44,0),11)</f>
        <v>0</v>
      </c>
      <c r="AA24" s="56">
        <f t="array" ref="AA24">INDEX($AZ$41:$BL$44,MATCH(LARGE($BL$41:$BL$44,4),$BL$41:$BL$44,0),12)</f>
        <v>0</v>
      </c>
      <c r="AC24" s="51">
        <v>4</v>
      </c>
      <c r="AD24" s="52" t="str">
        <f t="array" ref="AD24">INDEX($BA$46:$BA$49,MATCH(LARGE($BL$46:$BL$49,4),$BL$46:$BL$49,0))</f>
        <v>🇮🇶</v>
      </c>
      <c r="AE24" s="53" t="str">
        <f t="array" ref="AE24">INDEX($AZ$46:$AZ$49,MATCH(LARGE($BL$46:$BL$49,4),$BL$46:$BL$49,0))</f>
        <v>Iraq</v>
      </c>
      <c r="AF24" s="54">
        <f t="array" ref="AF24">INDEX($AZ$46:$BL$49,MATCH(LARGE($BL$46:$BL$49,4),$BL$46:$BL$49,0),3)</f>
        <v>0</v>
      </c>
      <c r="AG24" s="54">
        <f t="array" ref="AG24">INDEX($AZ$46:$BL$49,MATCH(LARGE($BL$46:$BL$49,4),$BL$46:$BL$49,0),4)</f>
        <v>0</v>
      </c>
      <c r="AH24" s="54">
        <f t="array" ref="AH24">INDEX($AZ$46:$BL$49,MATCH(LARGE($BL$46:$BL$49,4),$BL$46:$BL$49,0),5)</f>
        <v>0</v>
      </c>
      <c r="AI24" s="54">
        <f t="array" ref="AI24">INDEX($AZ$46:$BL$49,MATCH(LARGE($BL$46:$BL$49,4),$BL$46:$BL$49,0),6)</f>
        <v>0</v>
      </c>
      <c r="AJ24" s="54">
        <f t="array" ref="AJ24">INDEX($AZ$46:$BL$49,MATCH(LARGE($BL$46:$BL$49,4),$BL$46:$BL$49,0),7)</f>
        <v>0</v>
      </c>
      <c r="AK24" s="54">
        <f t="array" ref="AK24">INDEX($AZ$46:$BL$49,MATCH(LARGE($BL$46:$BL$49,4),$BL$46:$BL$49,0),8)</f>
        <v>0</v>
      </c>
      <c r="AL24" s="55">
        <f t="array" ref="AL24">INDEX($AZ$46:$BL$49,MATCH(LARGE($BL$46:$BL$49,4),$BL$46:$BL$49,0),9)</f>
        <v>0</v>
      </c>
      <c r="AM24" s="54">
        <f t="array" ref="AM24">INDEX($AZ$46:$BL$49,MATCH(LARGE($BL$46:$BL$49,4),$BL$46:$BL$49,0),10)</f>
        <v>0</v>
      </c>
      <c r="AN24" s="54">
        <f t="array" ref="AN24">INDEX($AZ$46:$BL$49,MATCH(LARGE($BL$46:$BL$49,4),$BL$46:$BL$49,0),11)</f>
        <v>0</v>
      </c>
      <c r="AO24" s="56">
        <f t="array" ref="AO24">INDEX($AZ$46:$BL$49,MATCH(LARGE($BL$46:$BL$49,4),$BL$46:$BL$49,0),12)</f>
        <v>0</v>
      </c>
      <c r="AZ24" s="30" t="s">
        <v>88</v>
      </c>
      <c r="BA24" s="31" t="s">
        <v>89</v>
      </c>
      <c r="BB24" s="32">
        <f>SUMPRODUCT(('DU DOAN'!$B$4:$B$107="Vòng bảng")*('DU DOAN'!$D$4:$D$107="D")*ISNUMBER('DU DOAN'!$K$4:$K$107)*ISNUMBER('DU DOAN'!$L$4:$L$107)*(('DU DOAN'!$H$4:$H$107="Australia")+('DU DOAN'!$I$4:$I$107="Australia")))</f>
        <v>0</v>
      </c>
      <c r="BC24" s="32">
        <f>SUMPRODUCT(('DU DOAN'!$B$4:$B$107="Vòng bảng")*('DU DOAN'!$D$4:$D$107="D")*ISNUMBER('DU DOAN'!$K$4:$K$107)*ISNUMBER('DU DOAN'!$L$4:$L$107)*(('DU DOAN'!$H$4:$H$107="Australia")*('DU DOAN'!$K$4:$K$107&gt;'DU DOAN'!$L$4:$L$107)+('DU DOAN'!$I$4:$I$107="Australia")*('DU DOAN'!$L$4:$L$107&gt;'DU DOAN'!$K$4:$K$107)))</f>
        <v>0</v>
      </c>
      <c r="BD24" s="32">
        <f>SUMPRODUCT(('DU DOAN'!$B$4:$B$107="Vòng bảng")*('DU DOAN'!$D$4:$D$107="D")*ISNUMBER('DU DOAN'!$K$4:$K$107)*ISNUMBER('DU DOAN'!$L$4:$L$107)*(('DU DOAN'!$H$4:$H$107="Australia")*('DU DOAN'!$K$4:$K$107='DU DOAN'!$L$4:$L$107)+('DU DOAN'!$I$4:$I$107="Australia")*('DU DOAN'!$K$4:$K$107='DU DOAN'!$L$4:$L$107)))</f>
        <v>0</v>
      </c>
      <c r="BE24" s="32">
        <f>SUMPRODUCT(('DU DOAN'!$B$4:$B$107="Vòng bảng")*('DU DOAN'!$D$4:$D$107="D")*ISNUMBER('DU DOAN'!$K$4:$K$107)*ISNUMBER('DU DOAN'!$L$4:$L$107)*(('DU DOAN'!$H$4:$H$107="Australia")*('DU DOAN'!$K$4:$K$107&lt;'DU DOAN'!$L$4:$L$107)+('DU DOAN'!$I$4:$I$107="Australia")*('DU DOAN'!$L$4:$L$107&lt;'DU DOAN'!$K$4:$K$107)))</f>
        <v>0</v>
      </c>
      <c r="BF24" s="32">
        <f>SUMPRODUCT(('DU DOAN'!$B$4:$B$107="Vòng bảng")*('DU DOAN'!$D$4:$D$107="D")*ISNUMBER('DU DOAN'!$K$4:$K$107)*ISNUMBER('DU DOAN'!$L$4:$L$107)*(('DU DOAN'!$H$4:$H$107="Australia")*'DU DOAN'!$K$4:$K$107+('DU DOAN'!$I$4:$I$107="Australia")*'DU DOAN'!$L$4:$L$107))</f>
        <v>0</v>
      </c>
      <c r="BG24" s="32">
        <f>SUMPRODUCT(('DU DOAN'!$B$4:$B$107="Vòng bảng")*('DU DOAN'!$D$4:$D$107="D")*ISNUMBER('DU DOAN'!$K$4:$K$107)*ISNUMBER('DU DOAN'!$L$4:$L$107)*(('DU DOAN'!$H$4:$H$107="Australia")*'DU DOAN'!$L$4:$L$107+('DU DOAN'!$I$4:$I$107="Australia")*'DU DOAN'!$K$4:$K$107))</f>
        <v>0</v>
      </c>
      <c r="BH24" s="32">
        <f t="shared" si="6"/>
        <v>0</v>
      </c>
      <c r="BI24" s="32">
        <f>SUMPRODUCT(IFERROR((#REF!="Australia")*#REF!,0))+SUMPRODUCT(IFERROR((#REF!="Australia")*#REF!,0))</f>
        <v>0</v>
      </c>
      <c r="BJ24" s="32">
        <f>SUMPRODUCT(IFERROR((#REF!="Australia")*#REF!,0))+SUMPRODUCT(IFERROR((#REF!="Australia")*#REF!,0))</f>
        <v>0</v>
      </c>
      <c r="BK24" s="33">
        <f t="shared" si="7"/>
        <v>0</v>
      </c>
      <c r="BL24" s="32">
        <f>BK24*1000000+BH24*10000+BF24*100+1</f>
        <v>1</v>
      </c>
    </row>
    <row r="25" spans="1:64" ht="15.7" customHeight="1"/>
    <row r="26" spans="1:64" ht="27.8" customHeight="1">
      <c r="A26" s="165" t="s">
        <v>90</v>
      </c>
      <c r="B26" s="166"/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7"/>
      <c r="O26" s="165" t="s">
        <v>91</v>
      </c>
      <c r="P26" s="166"/>
      <c r="Q26" s="166"/>
      <c r="R26" s="166"/>
      <c r="S26" s="166"/>
      <c r="T26" s="166"/>
      <c r="U26" s="166"/>
      <c r="V26" s="166"/>
      <c r="W26" s="166"/>
      <c r="X26" s="166"/>
      <c r="Y26" s="166"/>
      <c r="Z26" s="166"/>
      <c r="AA26" s="167"/>
      <c r="AC26" s="165" t="s">
        <v>92</v>
      </c>
      <c r="AD26" s="166"/>
      <c r="AE26" s="166"/>
      <c r="AF26" s="166"/>
      <c r="AG26" s="166"/>
      <c r="AH26" s="166"/>
      <c r="AI26" s="166"/>
      <c r="AJ26" s="166"/>
      <c r="AK26" s="166"/>
      <c r="AL26" s="166"/>
      <c r="AM26" s="166"/>
      <c r="AN26" s="166"/>
      <c r="AO26" s="167"/>
      <c r="AY26" s="29" t="s">
        <v>93</v>
      </c>
      <c r="AZ26" s="30" t="s">
        <v>94</v>
      </c>
      <c r="BA26" s="31" t="s">
        <v>95</v>
      </c>
      <c r="BB26" s="32">
        <f>SUMPRODUCT(('DU DOAN'!$B$4:$B$107="Vòng bảng")*('DU DOAN'!$D$4:$D$107="E")*ISNUMBER('DU DOAN'!$K$4:$K$107)*ISNUMBER('DU DOAN'!$L$4:$L$107)*(('DU DOAN'!$H$4:$H$107="Germany")+('DU DOAN'!$I$4:$I$107="Germany")))</f>
        <v>0</v>
      </c>
      <c r="BC26" s="32">
        <f>SUMPRODUCT(('DU DOAN'!$B$4:$B$107="Vòng bảng")*('DU DOAN'!$D$4:$D$107="E")*ISNUMBER('DU DOAN'!$K$4:$K$107)*ISNUMBER('DU DOAN'!$L$4:$L$107)*(('DU DOAN'!$H$4:$H$107="Germany")*('DU DOAN'!$K$4:$K$107&gt;'DU DOAN'!$L$4:$L$107)+('DU DOAN'!$I$4:$I$107="Germany")*('DU DOAN'!$L$4:$L$107&gt;'DU DOAN'!$K$4:$K$107)))</f>
        <v>0</v>
      </c>
      <c r="BD26" s="32">
        <f>SUMPRODUCT(('DU DOAN'!$B$4:$B$107="Vòng bảng")*('DU DOAN'!$D$4:$D$107="E")*ISNUMBER('DU DOAN'!$K$4:$K$107)*ISNUMBER('DU DOAN'!$L$4:$L$107)*(('DU DOAN'!$H$4:$H$107="Germany")*('DU DOAN'!$K$4:$K$107='DU DOAN'!$L$4:$L$107)+('DU DOAN'!$I$4:$I$107="Germany")*('DU DOAN'!$K$4:$K$107='DU DOAN'!$L$4:$L$107)))</f>
        <v>0</v>
      </c>
      <c r="BE26" s="32">
        <f>SUMPRODUCT(('DU DOAN'!$B$4:$B$107="Vòng bảng")*('DU DOAN'!$D$4:$D$107="E")*ISNUMBER('DU DOAN'!$K$4:$K$107)*ISNUMBER('DU DOAN'!$L$4:$L$107)*(('DU DOAN'!$H$4:$H$107="Germany")*('DU DOAN'!$K$4:$K$107&lt;'DU DOAN'!$L$4:$L$107)+('DU DOAN'!$I$4:$I$107="Germany")*('DU DOAN'!$L$4:$L$107&lt;'DU DOAN'!$K$4:$K$107)))</f>
        <v>0</v>
      </c>
      <c r="BF26" s="32">
        <f>SUMPRODUCT(('DU DOAN'!$B$4:$B$107="Vòng bảng")*('DU DOAN'!$D$4:$D$107="E")*ISNUMBER('DU DOAN'!$K$4:$K$107)*ISNUMBER('DU DOAN'!$L$4:$L$107)*(('DU DOAN'!$H$4:$H$107="Germany")*'DU DOAN'!$K$4:$K$107+('DU DOAN'!$I$4:$I$107="Germany")*'DU DOAN'!$L$4:$L$107))</f>
        <v>0</v>
      </c>
      <c r="BG26" s="32">
        <f>SUMPRODUCT(('DU DOAN'!$B$4:$B$107="Vòng bảng")*('DU DOAN'!$D$4:$D$107="E")*ISNUMBER('DU DOAN'!$K$4:$K$107)*ISNUMBER('DU DOAN'!$L$4:$L$107)*(('DU DOAN'!$H$4:$H$107="Germany")*'DU DOAN'!$L$4:$L$107+('DU DOAN'!$I$4:$I$107="Germany")*'DU DOAN'!$K$4:$K$107))</f>
        <v>0</v>
      </c>
      <c r="BH26" s="32">
        <f t="shared" ref="BH26:BH29" si="8">BF26-BG26</f>
        <v>0</v>
      </c>
      <c r="BI26" s="32">
        <f>SUMPRODUCT(IFERROR((#REF!="Germany")*#REF!,0))+SUMPRODUCT(IFERROR((#REF!="Germany")*#REF!,0))</f>
        <v>0</v>
      </c>
      <c r="BJ26" s="32">
        <f>SUMPRODUCT(IFERROR((#REF!="Germany")*#REF!,0))+SUMPRODUCT(IFERROR((#REF!="Germany")*#REF!,0))</f>
        <v>0</v>
      </c>
      <c r="BK26" s="33">
        <f t="shared" ref="BK26:BK29" si="9">3*BC26+BD26</f>
        <v>0</v>
      </c>
      <c r="BL26" s="32">
        <f>BK26*1000000+BH26*10000+BF26*100+4</f>
        <v>4</v>
      </c>
    </row>
    <row r="27" spans="1:64" ht="21.75" customHeight="1">
      <c r="A27" s="4" t="s">
        <v>36</v>
      </c>
      <c r="B27" s="4" t="s">
        <v>37</v>
      </c>
      <c r="C27" s="4" t="s">
        <v>38</v>
      </c>
      <c r="D27" s="4" t="s">
        <v>39</v>
      </c>
      <c r="E27" s="4" t="s">
        <v>40</v>
      </c>
      <c r="F27" s="4" t="s">
        <v>41</v>
      </c>
      <c r="G27" s="4" t="s">
        <v>42</v>
      </c>
      <c r="H27" s="4" t="s">
        <v>43</v>
      </c>
      <c r="I27" s="4" t="s">
        <v>44</v>
      </c>
      <c r="J27" s="4" t="s">
        <v>45</v>
      </c>
      <c r="K27" s="4" t="s">
        <v>46</v>
      </c>
      <c r="L27" s="4" t="s">
        <v>47</v>
      </c>
      <c r="M27" s="4" t="s">
        <v>48</v>
      </c>
      <c r="O27" s="4" t="s">
        <v>36</v>
      </c>
      <c r="P27" s="4" t="s">
        <v>37</v>
      </c>
      <c r="Q27" s="4" t="s">
        <v>38</v>
      </c>
      <c r="R27" s="4" t="s">
        <v>39</v>
      </c>
      <c r="S27" s="4" t="s">
        <v>40</v>
      </c>
      <c r="T27" s="4" t="s">
        <v>41</v>
      </c>
      <c r="U27" s="4" t="s">
        <v>42</v>
      </c>
      <c r="V27" s="4" t="s">
        <v>43</v>
      </c>
      <c r="W27" s="4" t="s">
        <v>44</v>
      </c>
      <c r="X27" s="4" t="s">
        <v>45</v>
      </c>
      <c r="Y27" s="4" t="s">
        <v>46</v>
      </c>
      <c r="Z27" s="4" t="s">
        <v>47</v>
      </c>
      <c r="AA27" s="4" t="s">
        <v>48</v>
      </c>
      <c r="AC27" s="4" t="s">
        <v>36</v>
      </c>
      <c r="AD27" s="4" t="s">
        <v>37</v>
      </c>
      <c r="AE27" s="4" t="s">
        <v>38</v>
      </c>
      <c r="AF27" s="4" t="s">
        <v>39</v>
      </c>
      <c r="AG27" s="4" t="s">
        <v>40</v>
      </c>
      <c r="AH27" s="4" t="s">
        <v>41</v>
      </c>
      <c r="AI27" s="4" t="s">
        <v>42</v>
      </c>
      <c r="AJ27" s="4" t="s">
        <v>43</v>
      </c>
      <c r="AK27" s="4" t="s">
        <v>44</v>
      </c>
      <c r="AL27" s="4" t="s">
        <v>45</v>
      </c>
      <c r="AM27" s="4" t="s">
        <v>46</v>
      </c>
      <c r="AN27" s="4" t="s">
        <v>47</v>
      </c>
      <c r="AO27" s="4" t="s">
        <v>48</v>
      </c>
      <c r="AZ27" s="30" t="s">
        <v>96</v>
      </c>
      <c r="BA27" s="31" t="s">
        <v>97</v>
      </c>
      <c r="BB27" s="32">
        <f>SUMPRODUCT(('DU DOAN'!$B$4:$B$107="Vòng bảng")*('DU DOAN'!$D$4:$D$107="E")*ISNUMBER('DU DOAN'!$K$4:$K$107)*ISNUMBER('DU DOAN'!$L$4:$L$107)*(('DU DOAN'!$H$4:$H$107="Côte d'Ivoire")+('DU DOAN'!$I$4:$I$107="Côte d'Ivoire")))</f>
        <v>0</v>
      </c>
      <c r="BC27" s="32">
        <f>SUMPRODUCT(('DU DOAN'!$B$4:$B$107="Vòng bảng")*('DU DOAN'!$D$4:$D$107="E")*ISNUMBER('DU DOAN'!$K$4:$K$107)*ISNUMBER('DU DOAN'!$L$4:$L$107)*(('DU DOAN'!$H$4:$H$107="Côte d'Ivoire")*('DU DOAN'!$K$4:$K$107&gt;'DU DOAN'!$L$4:$L$107)+('DU DOAN'!$I$4:$I$107="Côte d'Ivoire")*('DU DOAN'!$L$4:$L$107&gt;'DU DOAN'!$K$4:$K$107)))</f>
        <v>0</v>
      </c>
      <c r="BD27" s="32">
        <f>SUMPRODUCT(('DU DOAN'!$B$4:$B$107="Vòng bảng")*('DU DOAN'!$D$4:$D$107="E")*ISNUMBER('DU DOAN'!$K$4:$K$107)*ISNUMBER('DU DOAN'!$L$4:$L$107)*(('DU DOAN'!$H$4:$H$107="Côte d'Ivoire")*('DU DOAN'!$K$4:$K$107='DU DOAN'!$L$4:$L$107)+('DU DOAN'!$I$4:$I$107="Côte d'Ivoire")*('DU DOAN'!$K$4:$K$107='DU DOAN'!$L$4:$L$107)))</f>
        <v>0</v>
      </c>
      <c r="BE27" s="32">
        <f>SUMPRODUCT(('DU DOAN'!$B$4:$B$107="Vòng bảng")*('DU DOAN'!$D$4:$D$107="E")*ISNUMBER('DU DOAN'!$K$4:$K$107)*ISNUMBER('DU DOAN'!$L$4:$L$107)*(('DU DOAN'!$H$4:$H$107="Côte d'Ivoire")*('DU DOAN'!$K$4:$K$107&lt;'DU DOAN'!$L$4:$L$107)+('DU DOAN'!$I$4:$I$107="Côte d'Ivoire")*('DU DOAN'!$L$4:$L$107&lt;'DU DOAN'!$K$4:$K$107)))</f>
        <v>0</v>
      </c>
      <c r="BF27" s="32">
        <f>SUMPRODUCT(('DU DOAN'!$B$4:$B$107="Vòng bảng")*('DU DOAN'!$D$4:$D$107="E")*ISNUMBER('DU DOAN'!$K$4:$K$107)*ISNUMBER('DU DOAN'!$L$4:$L$107)*(('DU DOAN'!$H$4:$H$107="Côte d'Ivoire")*'DU DOAN'!$K$4:$K$107+('DU DOAN'!$I$4:$I$107="Côte d'Ivoire")*'DU DOAN'!$L$4:$L$107))</f>
        <v>0</v>
      </c>
      <c r="BG27" s="32">
        <f>SUMPRODUCT(('DU DOAN'!$B$4:$B$107="Vòng bảng")*('DU DOAN'!$D$4:$D$107="E")*ISNUMBER('DU DOAN'!$K$4:$K$107)*ISNUMBER('DU DOAN'!$L$4:$L$107)*(('DU DOAN'!$H$4:$H$107="Côte d'Ivoire")*'DU DOAN'!$L$4:$L$107+('DU DOAN'!$I$4:$I$107="Côte d'Ivoire")*'DU DOAN'!$K$4:$K$107))</f>
        <v>0</v>
      </c>
      <c r="BH27" s="32">
        <f t="shared" si="8"/>
        <v>0</v>
      </c>
      <c r="BI27" s="32">
        <f>SUMPRODUCT(IFERROR((#REF!="Côte d'Ivoire")*#REF!,0))+SUMPRODUCT(IFERROR((#REF!="Côte d'Ivoire")*#REF!,0))</f>
        <v>0</v>
      </c>
      <c r="BJ27" s="32">
        <f>SUMPRODUCT(IFERROR((#REF!="Côte d'Ivoire")*#REF!,0))+SUMPRODUCT(IFERROR((#REF!="Côte d'Ivoire")*#REF!,0))</f>
        <v>0</v>
      </c>
      <c r="BK27" s="33">
        <f t="shared" si="9"/>
        <v>0</v>
      </c>
      <c r="BL27" s="32">
        <f>BK27*1000000+BH27*10000+BF27*100+3</f>
        <v>3</v>
      </c>
    </row>
    <row r="28" spans="1:64" ht="24.05" customHeight="1">
      <c r="A28" s="34">
        <v>1</v>
      </c>
      <c r="B28" s="35" t="str">
        <f t="array" ref="B28">INDEX($BA$51:$BA$54,MATCH(LARGE($BL$51:$BL$54,1),$BL$51:$BL$54,0))</f>
        <v>🇦🇷</v>
      </c>
      <c r="C28" s="36" t="str">
        <f t="array" ref="C28">INDEX($AZ$51:$AZ$54,MATCH(LARGE($BL$51:$BL$54,1),$BL$51:$BL$54,0))</f>
        <v>Argentina</v>
      </c>
      <c r="D28" s="37">
        <f t="array" ref="D28">INDEX($AZ$51:$BL$54,MATCH(LARGE($BL$51:$BL$54,1),$BL$51:$BL$54,0),3)</f>
        <v>0</v>
      </c>
      <c r="E28" s="37">
        <f t="array" ref="E28">INDEX($AZ$51:$BL$54,MATCH(LARGE($BL$51:$BL$54,1),$BL$51:$BL$54,0),4)</f>
        <v>0</v>
      </c>
      <c r="F28" s="37">
        <f t="array" ref="F28">INDEX($AZ$51:$BL$54,MATCH(LARGE($BL$51:$BL$54,1),$BL$51:$BL$54,0),5)</f>
        <v>0</v>
      </c>
      <c r="G28" s="37">
        <f t="array" ref="G28">INDEX($AZ$51:$BL$54,MATCH(LARGE($BL$51:$BL$54,1),$BL$51:$BL$54,0),6)</f>
        <v>0</v>
      </c>
      <c r="H28" s="37">
        <f t="array" ref="H28">INDEX($AZ$51:$BL$54,MATCH(LARGE($BL$51:$BL$54,1),$BL$51:$BL$54,0),7)</f>
        <v>0</v>
      </c>
      <c r="I28" s="37">
        <f t="array" ref="I28">INDEX($AZ$51:$BL$54,MATCH(LARGE($BL$51:$BL$54,1),$BL$51:$BL$54,0),8)</f>
        <v>0</v>
      </c>
      <c r="J28" s="38">
        <f t="array" ref="J28">INDEX($AZ$51:$BL$54,MATCH(LARGE($BL$51:$BL$54,1),$BL$51:$BL$54,0),9)</f>
        <v>0</v>
      </c>
      <c r="K28" s="37">
        <f t="array" ref="K28">INDEX($AZ$51:$BL$54,MATCH(LARGE($BL$51:$BL$54,1),$BL$51:$BL$54,0),10)</f>
        <v>0</v>
      </c>
      <c r="L28" s="37">
        <f t="array" ref="L28">INDEX($AZ$51:$BL$54,MATCH(LARGE($BL$51:$BL$54,1),$BL$51:$BL$54,0),11)</f>
        <v>0</v>
      </c>
      <c r="M28" s="39">
        <f t="array" ref="M28">INDEX($AZ$51:$BL$54,MATCH(LARGE($BL$51:$BL$54,1),$BL$51:$BL$54,0),12)</f>
        <v>0</v>
      </c>
      <c r="O28" s="34">
        <v>1</v>
      </c>
      <c r="P28" s="35" t="str">
        <f t="array" ref="P28">INDEX($BA$56:$BA$59,MATCH(LARGE($BL$56:$BL$59,1),$BL$56:$BL$59,0))</f>
        <v>🇵🇹</v>
      </c>
      <c r="Q28" s="36" t="str">
        <f t="array" ref="Q28">INDEX($AZ$56:$AZ$59,MATCH(LARGE($BL$56:$BL$59,1),$BL$56:$BL$59,0))</f>
        <v>Portugal</v>
      </c>
      <c r="R28" s="37">
        <f t="array" ref="R28">INDEX($AZ$56:$BL$59,MATCH(LARGE($BL$56:$BL$59,1),$BL$56:$BL$59,0),3)</f>
        <v>0</v>
      </c>
      <c r="S28" s="37">
        <f t="array" ref="S28">INDEX($AZ$56:$BL$59,MATCH(LARGE($BL$56:$BL$59,1),$BL$56:$BL$59,0),4)</f>
        <v>0</v>
      </c>
      <c r="T28" s="37">
        <f t="array" ref="T28">INDEX($AZ$56:$BL$59,MATCH(LARGE($BL$56:$BL$59,1),$BL$56:$BL$59,0),5)</f>
        <v>0</v>
      </c>
      <c r="U28" s="37">
        <f t="array" ref="U28">INDEX($AZ$56:$BL$59,MATCH(LARGE($BL$56:$BL$59,1),$BL$56:$BL$59,0),6)</f>
        <v>0</v>
      </c>
      <c r="V28" s="37">
        <f t="array" ref="V28">INDEX($AZ$56:$BL$59,MATCH(LARGE($BL$56:$BL$59,1),$BL$56:$BL$59,0),7)</f>
        <v>0</v>
      </c>
      <c r="W28" s="37">
        <f t="array" ref="W28">INDEX($AZ$56:$BL$59,MATCH(LARGE($BL$56:$BL$59,1),$BL$56:$BL$59,0),8)</f>
        <v>0</v>
      </c>
      <c r="X28" s="38">
        <f t="array" ref="X28">INDEX($AZ$56:$BL$59,MATCH(LARGE($BL$56:$BL$59,1),$BL$56:$BL$59,0),9)</f>
        <v>0</v>
      </c>
      <c r="Y28" s="37">
        <f t="array" ref="Y28">INDEX($AZ$56:$BL$59,MATCH(LARGE($BL$56:$BL$59,1),$BL$56:$BL$59,0),10)</f>
        <v>0</v>
      </c>
      <c r="Z28" s="37">
        <f t="array" ref="Z28">INDEX($AZ$56:$BL$59,MATCH(LARGE($BL$56:$BL$59,1),$BL$56:$BL$59,0),11)</f>
        <v>0</v>
      </c>
      <c r="AA28" s="39">
        <f t="array" ref="AA28">INDEX($AZ$56:$BL$59,MATCH(LARGE($BL$56:$BL$59,1),$BL$56:$BL$59,0),12)</f>
        <v>0</v>
      </c>
      <c r="AC28" s="34">
        <v>1</v>
      </c>
      <c r="AD28" s="35" t="str">
        <f t="array" ref="AD28">INDEX($BA$61:$BA$64,MATCH(LARGE($BL$61:$BL$64,1),$BL$61:$BL$64,0))</f>
        <v>🏴󠁧󠁢󠁥󠁮󠁧󠁿</v>
      </c>
      <c r="AE28" s="36" t="str">
        <f t="array" ref="AE28">INDEX($AZ$61:$AZ$64,MATCH(LARGE($BL$61:$BL$64,1),$BL$61:$BL$64,0))</f>
        <v>England</v>
      </c>
      <c r="AF28" s="37">
        <f t="array" ref="AF28">INDEX($AZ$61:$BL$64,MATCH(LARGE($BL$61:$BL$64,1),$BL$61:$BL$64,0),3)</f>
        <v>0</v>
      </c>
      <c r="AG28" s="37">
        <f t="array" ref="AG28">INDEX($AZ$61:$BL$64,MATCH(LARGE($BL$61:$BL$64,1),$BL$61:$BL$64,0),4)</f>
        <v>0</v>
      </c>
      <c r="AH28" s="37">
        <f t="array" ref="AH28">INDEX($AZ$61:$BL$64,MATCH(LARGE($BL$61:$BL$64,1),$BL$61:$BL$64,0),5)</f>
        <v>0</v>
      </c>
      <c r="AI28" s="37">
        <f t="array" ref="AI28">INDEX($AZ$61:$BL$64,MATCH(LARGE($BL$61:$BL$64,1),$BL$61:$BL$64,0),6)</f>
        <v>0</v>
      </c>
      <c r="AJ28" s="37">
        <f t="array" ref="AJ28">INDEX($AZ$61:$BL$64,MATCH(LARGE($BL$61:$BL$64,1),$BL$61:$BL$64,0),7)</f>
        <v>0</v>
      </c>
      <c r="AK28" s="37">
        <f t="array" ref="AK28">INDEX($AZ$61:$BL$64,MATCH(LARGE($BL$61:$BL$64,1),$BL$61:$BL$64,0),8)</f>
        <v>0</v>
      </c>
      <c r="AL28" s="38">
        <f t="array" ref="AL28">INDEX($AZ$61:$BL$64,MATCH(LARGE($BL$61:$BL$64,1),$BL$61:$BL$64,0),9)</f>
        <v>0</v>
      </c>
      <c r="AM28" s="37">
        <f t="array" ref="AM28">INDEX($AZ$61:$BL$64,MATCH(LARGE($BL$61:$BL$64,1),$BL$61:$BL$64,0),10)</f>
        <v>0</v>
      </c>
      <c r="AN28" s="37">
        <f t="array" ref="AN28">INDEX($AZ$61:$BL$64,MATCH(LARGE($BL$61:$BL$64,1),$BL$61:$BL$64,0),11)</f>
        <v>0</v>
      </c>
      <c r="AO28" s="39">
        <f t="array" ref="AO28">INDEX($AZ$61:$BL$64,MATCH(LARGE($BL$61:$BL$64,1),$BL$61:$BL$64,0),12)</f>
        <v>0</v>
      </c>
      <c r="AZ28" s="30" t="s">
        <v>98</v>
      </c>
      <c r="BA28" s="31" t="s">
        <v>99</v>
      </c>
      <c r="BB28" s="32">
        <f>SUMPRODUCT(('DU DOAN'!$B$4:$B$107="Vòng bảng")*('DU DOAN'!$D$4:$D$107="E")*ISNUMBER('DU DOAN'!$K$4:$K$107)*ISNUMBER('DU DOAN'!$L$4:$L$107)*(('DU DOAN'!$H$4:$H$107="Ecuador")+('DU DOAN'!$I$4:$I$107="Ecuador")))</f>
        <v>0</v>
      </c>
      <c r="BC28" s="32">
        <f>SUMPRODUCT(('DU DOAN'!$B$4:$B$107="Vòng bảng")*('DU DOAN'!$D$4:$D$107="E")*ISNUMBER('DU DOAN'!$K$4:$K$107)*ISNUMBER('DU DOAN'!$L$4:$L$107)*(('DU DOAN'!$H$4:$H$107="Ecuador")*('DU DOAN'!$K$4:$K$107&gt;'DU DOAN'!$L$4:$L$107)+('DU DOAN'!$I$4:$I$107="Ecuador")*('DU DOAN'!$L$4:$L$107&gt;'DU DOAN'!$K$4:$K$107)))</f>
        <v>0</v>
      </c>
      <c r="BD28" s="32">
        <f>SUMPRODUCT(('DU DOAN'!$B$4:$B$107="Vòng bảng")*('DU DOAN'!$D$4:$D$107="E")*ISNUMBER('DU DOAN'!$K$4:$K$107)*ISNUMBER('DU DOAN'!$L$4:$L$107)*(('DU DOAN'!$H$4:$H$107="Ecuador")*('DU DOAN'!$K$4:$K$107='DU DOAN'!$L$4:$L$107)+('DU DOAN'!$I$4:$I$107="Ecuador")*('DU DOAN'!$K$4:$K$107='DU DOAN'!$L$4:$L$107)))</f>
        <v>0</v>
      </c>
      <c r="BE28" s="32">
        <f>SUMPRODUCT(('DU DOAN'!$B$4:$B$107="Vòng bảng")*('DU DOAN'!$D$4:$D$107="E")*ISNUMBER('DU DOAN'!$K$4:$K$107)*ISNUMBER('DU DOAN'!$L$4:$L$107)*(('DU DOAN'!$H$4:$H$107="Ecuador")*('DU DOAN'!$K$4:$K$107&lt;'DU DOAN'!$L$4:$L$107)+('DU DOAN'!$I$4:$I$107="Ecuador")*('DU DOAN'!$L$4:$L$107&lt;'DU DOAN'!$K$4:$K$107)))</f>
        <v>0</v>
      </c>
      <c r="BF28" s="32">
        <f>SUMPRODUCT(('DU DOAN'!$B$4:$B$107="Vòng bảng")*('DU DOAN'!$D$4:$D$107="E")*ISNUMBER('DU DOAN'!$K$4:$K$107)*ISNUMBER('DU DOAN'!$L$4:$L$107)*(('DU DOAN'!$H$4:$H$107="Ecuador")*'DU DOAN'!$K$4:$K$107+('DU DOAN'!$I$4:$I$107="Ecuador")*'DU DOAN'!$L$4:$L$107))</f>
        <v>0</v>
      </c>
      <c r="BG28" s="32">
        <f>SUMPRODUCT(('DU DOAN'!$B$4:$B$107="Vòng bảng")*('DU DOAN'!$D$4:$D$107="E")*ISNUMBER('DU DOAN'!$K$4:$K$107)*ISNUMBER('DU DOAN'!$L$4:$L$107)*(('DU DOAN'!$H$4:$H$107="Ecuador")*'DU DOAN'!$L$4:$L$107+('DU DOAN'!$I$4:$I$107="Ecuador")*'DU DOAN'!$K$4:$K$107))</f>
        <v>0</v>
      </c>
      <c r="BH28" s="32">
        <f t="shared" si="8"/>
        <v>0</v>
      </c>
      <c r="BI28" s="32">
        <f>SUMPRODUCT(IFERROR((#REF!="Ecuador")*#REF!,0))+SUMPRODUCT(IFERROR((#REF!="Ecuador")*#REF!,0))</f>
        <v>0</v>
      </c>
      <c r="BJ28" s="32">
        <f>SUMPRODUCT(IFERROR((#REF!="Ecuador")*#REF!,0))+SUMPRODUCT(IFERROR((#REF!="Ecuador")*#REF!,0))</f>
        <v>0</v>
      </c>
      <c r="BK28" s="33">
        <f t="shared" si="9"/>
        <v>0</v>
      </c>
      <c r="BL28" s="32">
        <f>BK28*1000000+BH28*10000+BF28*100+2</f>
        <v>2</v>
      </c>
    </row>
    <row r="29" spans="1:64" ht="24.05" customHeight="1">
      <c r="A29" s="40">
        <v>2</v>
      </c>
      <c r="B29" s="41" t="str">
        <f t="array" ref="B29">INDEX($BA$51:$BA$54,MATCH(LARGE($BL$51:$BL$54,2),$BL$51:$BL$54,0))</f>
        <v>🇦🇹</v>
      </c>
      <c r="C29" s="42" t="str">
        <f t="array" ref="C29">INDEX($AZ$51:$AZ$54,MATCH(LARGE($BL$51:$BL$54,2),$BL$51:$BL$54,0))</f>
        <v>Austria</v>
      </c>
      <c r="D29" s="43">
        <f t="array" ref="D29">INDEX($AZ$51:$BL$54,MATCH(LARGE($BL$51:$BL$54,2),$BL$51:$BL$54,0),3)</f>
        <v>0</v>
      </c>
      <c r="E29" s="43">
        <f t="array" ref="E29">INDEX($AZ$51:$BL$54,MATCH(LARGE($BL$51:$BL$54,2),$BL$51:$BL$54,0),4)</f>
        <v>0</v>
      </c>
      <c r="F29" s="43">
        <f t="array" ref="F29">INDEX($AZ$51:$BL$54,MATCH(LARGE($BL$51:$BL$54,2),$BL$51:$BL$54,0),5)</f>
        <v>0</v>
      </c>
      <c r="G29" s="43">
        <f t="array" ref="G29">INDEX($AZ$51:$BL$54,MATCH(LARGE($BL$51:$BL$54,2),$BL$51:$BL$54,0),6)</f>
        <v>0</v>
      </c>
      <c r="H29" s="43">
        <f t="array" ref="H29">INDEX($AZ$51:$BL$54,MATCH(LARGE($BL$51:$BL$54,2),$BL$51:$BL$54,0),7)</f>
        <v>0</v>
      </c>
      <c r="I29" s="43">
        <f t="array" ref="I29">INDEX($AZ$51:$BL$54,MATCH(LARGE($BL$51:$BL$54,2),$BL$51:$BL$54,0),8)</f>
        <v>0</v>
      </c>
      <c r="J29" s="44">
        <f t="array" ref="J29">INDEX($AZ$51:$BL$54,MATCH(LARGE($BL$51:$BL$54,2),$BL$51:$BL$54,0),9)</f>
        <v>0</v>
      </c>
      <c r="K29" s="43">
        <f t="array" ref="K29">INDEX($AZ$51:$BL$54,MATCH(LARGE($BL$51:$BL$54,2),$BL$51:$BL$54,0),10)</f>
        <v>0</v>
      </c>
      <c r="L29" s="43">
        <f t="array" ref="L29">INDEX($AZ$51:$BL$54,MATCH(LARGE($BL$51:$BL$54,2),$BL$51:$BL$54,0),11)</f>
        <v>0</v>
      </c>
      <c r="M29" s="45">
        <f t="array" ref="M29">INDEX($AZ$51:$BL$54,MATCH(LARGE($BL$51:$BL$54,2),$BL$51:$BL$54,0),12)</f>
        <v>0</v>
      </c>
      <c r="O29" s="40">
        <v>2</v>
      </c>
      <c r="P29" s="41" t="str">
        <f t="array" ref="P29">INDEX($BA$56:$BA$59,MATCH(LARGE($BL$56:$BL$59,2),$BL$56:$BL$59,0))</f>
        <v>🇨🇴</v>
      </c>
      <c r="Q29" s="42" t="str">
        <f t="array" ref="Q29">INDEX($AZ$56:$AZ$59,MATCH(LARGE($BL$56:$BL$59,2),$BL$56:$BL$59,0))</f>
        <v>Colombia</v>
      </c>
      <c r="R29" s="43">
        <f t="array" ref="R29">INDEX($AZ$56:$BL$59,MATCH(LARGE($BL$56:$BL$59,2),$BL$56:$BL$59,0),3)</f>
        <v>0</v>
      </c>
      <c r="S29" s="43">
        <f t="array" ref="S29">INDEX($AZ$56:$BL$59,MATCH(LARGE($BL$56:$BL$59,2),$BL$56:$BL$59,0),4)</f>
        <v>0</v>
      </c>
      <c r="T29" s="43">
        <f t="array" ref="T29">INDEX($AZ$56:$BL$59,MATCH(LARGE($BL$56:$BL$59,2),$BL$56:$BL$59,0),5)</f>
        <v>0</v>
      </c>
      <c r="U29" s="43">
        <f t="array" ref="U29">INDEX($AZ$56:$BL$59,MATCH(LARGE($BL$56:$BL$59,2),$BL$56:$BL$59,0),6)</f>
        <v>0</v>
      </c>
      <c r="V29" s="43">
        <f t="array" ref="V29">INDEX($AZ$56:$BL$59,MATCH(LARGE($BL$56:$BL$59,2),$BL$56:$BL$59,0),7)</f>
        <v>0</v>
      </c>
      <c r="W29" s="43">
        <f t="array" ref="W29">INDEX($AZ$56:$BL$59,MATCH(LARGE($BL$56:$BL$59,2),$BL$56:$BL$59,0),8)</f>
        <v>0</v>
      </c>
      <c r="X29" s="44">
        <f t="array" ref="X29">INDEX($AZ$56:$BL$59,MATCH(LARGE($BL$56:$BL$59,2),$BL$56:$BL$59,0),9)</f>
        <v>0</v>
      </c>
      <c r="Y29" s="43">
        <f t="array" ref="Y29">INDEX($AZ$56:$BL$59,MATCH(LARGE($BL$56:$BL$59,2),$BL$56:$BL$59,0),10)</f>
        <v>0</v>
      </c>
      <c r="Z29" s="43">
        <f t="array" ref="Z29">INDEX($AZ$56:$BL$59,MATCH(LARGE($BL$56:$BL$59,2),$BL$56:$BL$59,0),11)</f>
        <v>0</v>
      </c>
      <c r="AA29" s="45">
        <f t="array" ref="AA29">INDEX($AZ$56:$BL$59,MATCH(LARGE($BL$56:$BL$59,2),$BL$56:$BL$59,0),12)</f>
        <v>0</v>
      </c>
      <c r="AC29" s="40">
        <v>2</v>
      </c>
      <c r="AD29" s="41" t="str">
        <f t="array" ref="AD29">INDEX($BA$61:$BA$64,MATCH(LARGE($BL$61:$BL$64,2),$BL$61:$BL$64,0))</f>
        <v>🇭🇷</v>
      </c>
      <c r="AE29" s="42" t="str">
        <f t="array" ref="AE29">INDEX($AZ$61:$AZ$64,MATCH(LARGE($BL$61:$BL$64,2),$BL$61:$BL$64,0))</f>
        <v>Croatia</v>
      </c>
      <c r="AF29" s="43">
        <f t="array" ref="AF29">INDEX($AZ$61:$BL$64,MATCH(LARGE($BL$61:$BL$64,2),$BL$61:$BL$64,0),3)</f>
        <v>0</v>
      </c>
      <c r="AG29" s="43">
        <f t="array" ref="AG29">INDEX($AZ$61:$BL$64,MATCH(LARGE($BL$61:$BL$64,2),$BL$61:$BL$64,0),4)</f>
        <v>0</v>
      </c>
      <c r="AH29" s="43">
        <f t="array" ref="AH29">INDEX($AZ$61:$BL$64,MATCH(LARGE($BL$61:$BL$64,2),$BL$61:$BL$64,0),5)</f>
        <v>0</v>
      </c>
      <c r="AI29" s="43">
        <f t="array" ref="AI29">INDEX($AZ$61:$BL$64,MATCH(LARGE($BL$61:$BL$64,2),$BL$61:$BL$64,0),6)</f>
        <v>0</v>
      </c>
      <c r="AJ29" s="43">
        <f t="array" ref="AJ29">INDEX($AZ$61:$BL$64,MATCH(LARGE($BL$61:$BL$64,2),$BL$61:$BL$64,0),7)</f>
        <v>0</v>
      </c>
      <c r="AK29" s="43">
        <f t="array" ref="AK29">INDEX($AZ$61:$BL$64,MATCH(LARGE($BL$61:$BL$64,2),$BL$61:$BL$64,0),8)</f>
        <v>0</v>
      </c>
      <c r="AL29" s="44">
        <f t="array" ref="AL29">INDEX($AZ$61:$BL$64,MATCH(LARGE($BL$61:$BL$64,2),$BL$61:$BL$64,0),9)</f>
        <v>0</v>
      </c>
      <c r="AM29" s="43">
        <f t="array" ref="AM29">INDEX($AZ$61:$BL$64,MATCH(LARGE($BL$61:$BL$64,2),$BL$61:$BL$64,0),10)</f>
        <v>0</v>
      </c>
      <c r="AN29" s="43">
        <f t="array" ref="AN29">INDEX($AZ$61:$BL$64,MATCH(LARGE($BL$61:$BL$64,2),$BL$61:$BL$64,0),11)</f>
        <v>0</v>
      </c>
      <c r="AO29" s="45">
        <f t="array" ref="AO29">INDEX($AZ$61:$BL$64,MATCH(LARGE($BL$61:$BL$64,2),$BL$61:$BL$64,0),12)</f>
        <v>0</v>
      </c>
      <c r="AZ29" s="30" t="s">
        <v>100</v>
      </c>
      <c r="BA29" s="31" t="s">
        <v>101</v>
      </c>
      <c r="BB29" s="32">
        <f>SUMPRODUCT(('DU DOAN'!$B$4:$B$107="Vòng bảng")*('DU DOAN'!$D$4:$D$107="E")*ISNUMBER('DU DOAN'!$K$4:$K$107)*ISNUMBER('DU DOAN'!$L$4:$L$107)*(('DU DOAN'!$H$4:$H$107="Curaçao")+('DU DOAN'!$I$4:$I$107="Curaçao")))</f>
        <v>0</v>
      </c>
      <c r="BC29" s="32">
        <f>SUMPRODUCT(('DU DOAN'!$B$4:$B$107="Vòng bảng")*('DU DOAN'!$D$4:$D$107="E")*ISNUMBER('DU DOAN'!$K$4:$K$107)*ISNUMBER('DU DOAN'!$L$4:$L$107)*(('DU DOAN'!$H$4:$H$107="Curaçao")*('DU DOAN'!$K$4:$K$107&gt;'DU DOAN'!$L$4:$L$107)+('DU DOAN'!$I$4:$I$107="Curaçao")*('DU DOAN'!$L$4:$L$107&gt;'DU DOAN'!$K$4:$K$107)))</f>
        <v>0</v>
      </c>
      <c r="BD29" s="32">
        <f>SUMPRODUCT(('DU DOAN'!$B$4:$B$107="Vòng bảng")*('DU DOAN'!$D$4:$D$107="E")*ISNUMBER('DU DOAN'!$K$4:$K$107)*ISNUMBER('DU DOAN'!$L$4:$L$107)*(('DU DOAN'!$H$4:$H$107="Curaçao")*('DU DOAN'!$K$4:$K$107='DU DOAN'!$L$4:$L$107)+('DU DOAN'!$I$4:$I$107="Curaçao")*('DU DOAN'!$K$4:$K$107='DU DOAN'!$L$4:$L$107)))</f>
        <v>0</v>
      </c>
      <c r="BE29" s="32">
        <f>SUMPRODUCT(('DU DOAN'!$B$4:$B$107="Vòng bảng")*('DU DOAN'!$D$4:$D$107="E")*ISNUMBER('DU DOAN'!$K$4:$K$107)*ISNUMBER('DU DOAN'!$L$4:$L$107)*(('DU DOAN'!$H$4:$H$107="Curaçao")*('DU DOAN'!$K$4:$K$107&lt;'DU DOAN'!$L$4:$L$107)+('DU DOAN'!$I$4:$I$107="Curaçao")*('DU DOAN'!$L$4:$L$107&lt;'DU DOAN'!$K$4:$K$107)))</f>
        <v>0</v>
      </c>
      <c r="BF29" s="32">
        <f>SUMPRODUCT(('DU DOAN'!$B$4:$B$107="Vòng bảng")*('DU DOAN'!$D$4:$D$107="E")*ISNUMBER('DU DOAN'!$K$4:$K$107)*ISNUMBER('DU DOAN'!$L$4:$L$107)*(('DU DOAN'!$H$4:$H$107="Curaçao")*'DU DOAN'!$K$4:$K$107+('DU DOAN'!$I$4:$I$107="Curaçao")*'DU DOAN'!$L$4:$L$107))</f>
        <v>0</v>
      </c>
      <c r="BG29" s="32">
        <f>SUMPRODUCT(('DU DOAN'!$B$4:$B$107="Vòng bảng")*('DU DOAN'!$D$4:$D$107="E")*ISNUMBER('DU DOAN'!$K$4:$K$107)*ISNUMBER('DU DOAN'!$L$4:$L$107)*(('DU DOAN'!$H$4:$H$107="Curaçao")*'DU DOAN'!$L$4:$L$107+('DU DOAN'!$I$4:$I$107="Curaçao")*'DU DOAN'!$K$4:$K$107))</f>
        <v>0</v>
      </c>
      <c r="BH29" s="32">
        <f t="shared" si="8"/>
        <v>0</v>
      </c>
      <c r="BI29" s="32">
        <f>SUMPRODUCT(IFERROR((#REF!="Curaçao")*#REF!,0))+SUMPRODUCT(IFERROR((#REF!="Curaçao")*#REF!,0))</f>
        <v>0</v>
      </c>
      <c r="BJ29" s="32">
        <f>SUMPRODUCT(IFERROR((#REF!="Curaçao")*#REF!,0))+SUMPRODUCT(IFERROR((#REF!="Curaçao")*#REF!,0))</f>
        <v>0</v>
      </c>
      <c r="BK29" s="33">
        <f t="shared" si="9"/>
        <v>0</v>
      </c>
      <c r="BL29" s="32">
        <f>BK29*1000000+BH29*10000+BF29*100+1</f>
        <v>1</v>
      </c>
    </row>
    <row r="30" spans="1:64" ht="24.05" customHeight="1">
      <c r="A30" s="46">
        <v>3</v>
      </c>
      <c r="B30" s="47" t="str">
        <f t="array" ref="B30">INDEX($BA$51:$BA$54,MATCH(LARGE($BL$51:$BL$54,3),$BL$51:$BL$54,0))</f>
        <v>🇩🇿</v>
      </c>
      <c r="C30" s="48" t="str">
        <f t="array" ref="C30">INDEX($AZ$51:$AZ$54,MATCH(LARGE($BL$51:$BL$54,3),$BL$51:$BL$54,0))</f>
        <v>Algeria</v>
      </c>
      <c r="D30" s="15">
        <f t="array" ref="D30">INDEX($AZ$51:$BL$54,MATCH(LARGE($BL$51:$BL$54,3),$BL$51:$BL$54,0),3)</f>
        <v>0</v>
      </c>
      <c r="E30" s="15">
        <f t="array" ref="E30">INDEX($AZ$51:$BL$54,MATCH(LARGE($BL$51:$BL$54,3),$BL$51:$BL$54,0),4)</f>
        <v>0</v>
      </c>
      <c r="F30" s="15">
        <f t="array" ref="F30">INDEX($AZ$51:$BL$54,MATCH(LARGE($BL$51:$BL$54,3),$BL$51:$BL$54,0),5)</f>
        <v>0</v>
      </c>
      <c r="G30" s="15">
        <f t="array" ref="G30">INDEX($AZ$51:$BL$54,MATCH(LARGE($BL$51:$BL$54,3),$BL$51:$BL$54,0),6)</f>
        <v>0</v>
      </c>
      <c r="H30" s="15">
        <f t="array" ref="H30">INDEX($AZ$51:$BL$54,MATCH(LARGE($BL$51:$BL$54,3),$BL$51:$BL$54,0),7)</f>
        <v>0</v>
      </c>
      <c r="I30" s="15">
        <f t="array" ref="I30">INDEX($AZ$51:$BL$54,MATCH(LARGE($BL$51:$BL$54,3),$BL$51:$BL$54,0),8)</f>
        <v>0</v>
      </c>
      <c r="J30" s="49">
        <f t="array" ref="J30">INDEX($AZ$51:$BL$54,MATCH(LARGE($BL$51:$BL$54,3),$BL$51:$BL$54,0),9)</f>
        <v>0</v>
      </c>
      <c r="K30" s="15">
        <f t="array" ref="K30">INDEX($AZ$51:$BL$54,MATCH(LARGE($BL$51:$BL$54,3),$BL$51:$BL$54,0),10)</f>
        <v>0</v>
      </c>
      <c r="L30" s="15">
        <f t="array" ref="L30">INDEX($AZ$51:$BL$54,MATCH(LARGE($BL$51:$BL$54,3),$BL$51:$BL$54,0),11)</f>
        <v>0</v>
      </c>
      <c r="M30" s="50">
        <f t="array" ref="M30">INDEX($AZ$51:$BL$54,MATCH(LARGE($BL$51:$BL$54,3),$BL$51:$BL$54,0),12)</f>
        <v>0</v>
      </c>
      <c r="O30" s="46">
        <v>3</v>
      </c>
      <c r="P30" s="47" t="str">
        <f t="array" ref="P30">INDEX($BA$56:$BA$59,MATCH(LARGE($BL$56:$BL$59,3),$BL$56:$BL$59,0))</f>
        <v>🇺🇿</v>
      </c>
      <c r="Q30" s="48" t="str">
        <f t="array" ref="Q30">INDEX($AZ$56:$AZ$59,MATCH(LARGE($BL$56:$BL$59,3),$BL$56:$BL$59,0))</f>
        <v>Uzbekistan</v>
      </c>
      <c r="R30" s="15">
        <f t="array" ref="R30">INDEX($AZ$56:$BL$59,MATCH(LARGE($BL$56:$BL$59,3),$BL$56:$BL$59,0),3)</f>
        <v>0</v>
      </c>
      <c r="S30" s="15">
        <f t="array" ref="S30">INDEX($AZ$56:$BL$59,MATCH(LARGE($BL$56:$BL$59,3),$BL$56:$BL$59,0),4)</f>
        <v>0</v>
      </c>
      <c r="T30" s="15">
        <f t="array" ref="T30">INDEX($AZ$56:$BL$59,MATCH(LARGE($BL$56:$BL$59,3),$BL$56:$BL$59,0),5)</f>
        <v>0</v>
      </c>
      <c r="U30" s="15">
        <f t="array" ref="U30">INDEX($AZ$56:$BL$59,MATCH(LARGE($BL$56:$BL$59,3),$BL$56:$BL$59,0),6)</f>
        <v>0</v>
      </c>
      <c r="V30" s="15">
        <f t="array" ref="V30">INDEX($AZ$56:$BL$59,MATCH(LARGE($BL$56:$BL$59,3),$BL$56:$BL$59,0),7)</f>
        <v>0</v>
      </c>
      <c r="W30" s="15">
        <f t="array" ref="W30">INDEX($AZ$56:$BL$59,MATCH(LARGE($BL$56:$BL$59,3),$BL$56:$BL$59,0),8)</f>
        <v>0</v>
      </c>
      <c r="X30" s="49">
        <f t="array" ref="X30">INDEX($AZ$56:$BL$59,MATCH(LARGE($BL$56:$BL$59,3),$BL$56:$BL$59,0),9)</f>
        <v>0</v>
      </c>
      <c r="Y30" s="15">
        <f t="array" ref="Y30">INDEX($AZ$56:$BL$59,MATCH(LARGE($BL$56:$BL$59,3),$BL$56:$BL$59,0),10)</f>
        <v>0</v>
      </c>
      <c r="Z30" s="15">
        <f t="array" ref="Z30">INDEX($AZ$56:$BL$59,MATCH(LARGE($BL$56:$BL$59,3),$BL$56:$BL$59,0),11)</f>
        <v>0</v>
      </c>
      <c r="AA30" s="50">
        <f t="array" ref="AA30">INDEX($AZ$56:$BL$59,MATCH(LARGE($BL$56:$BL$59,3),$BL$56:$BL$59,0),12)</f>
        <v>0</v>
      </c>
      <c r="AC30" s="46">
        <v>3</v>
      </c>
      <c r="AD30" s="47" t="str">
        <f t="array" ref="AD30">INDEX($BA$61:$BA$64,MATCH(LARGE($BL$61:$BL$64,3),$BL$61:$BL$64,0))</f>
        <v>🇬🇭</v>
      </c>
      <c r="AE30" s="48" t="str">
        <f t="array" ref="AE30">INDEX($AZ$61:$AZ$64,MATCH(LARGE($BL$61:$BL$64,3),$BL$61:$BL$64,0))</f>
        <v>Ghana</v>
      </c>
      <c r="AF30" s="15">
        <f t="array" ref="AF30">INDEX($AZ$61:$BL$64,MATCH(LARGE($BL$61:$BL$64,3),$BL$61:$BL$64,0),3)</f>
        <v>0</v>
      </c>
      <c r="AG30" s="15">
        <f t="array" ref="AG30">INDEX($AZ$61:$BL$64,MATCH(LARGE($BL$61:$BL$64,3),$BL$61:$BL$64,0),4)</f>
        <v>0</v>
      </c>
      <c r="AH30" s="15">
        <f t="array" ref="AH30">INDEX($AZ$61:$BL$64,MATCH(LARGE($BL$61:$BL$64,3),$BL$61:$BL$64,0),5)</f>
        <v>0</v>
      </c>
      <c r="AI30" s="15">
        <f t="array" ref="AI30">INDEX($AZ$61:$BL$64,MATCH(LARGE($BL$61:$BL$64,3),$BL$61:$BL$64,0),6)</f>
        <v>0</v>
      </c>
      <c r="AJ30" s="15">
        <f t="array" ref="AJ30">INDEX($AZ$61:$BL$64,MATCH(LARGE($BL$61:$BL$64,3),$BL$61:$BL$64,0),7)</f>
        <v>0</v>
      </c>
      <c r="AK30" s="15">
        <f t="array" ref="AK30">INDEX($AZ$61:$BL$64,MATCH(LARGE($BL$61:$BL$64,3),$BL$61:$BL$64,0),8)</f>
        <v>0</v>
      </c>
      <c r="AL30" s="49">
        <f t="array" ref="AL30">INDEX($AZ$61:$BL$64,MATCH(LARGE($BL$61:$BL$64,3),$BL$61:$BL$64,0),9)</f>
        <v>0</v>
      </c>
      <c r="AM30" s="15">
        <f t="array" ref="AM30">INDEX($AZ$61:$BL$64,MATCH(LARGE($BL$61:$BL$64,3),$BL$61:$BL$64,0),10)</f>
        <v>0</v>
      </c>
      <c r="AN30" s="15">
        <f t="array" ref="AN30">INDEX($AZ$61:$BL$64,MATCH(LARGE($BL$61:$BL$64,3),$BL$61:$BL$64,0),11)</f>
        <v>0</v>
      </c>
      <c r="AO30" s="50">
        <f t="array" ref="AO30">INDEX($AZ$61:$BL$64,MATCH(LARGE($BL$61:$BL$64,3),$BL$61:$BL$64,0),12)</f>
        <v>0</v>
      </c>
    </row>
    <row r="31" spans="1:64" ht="24.05" customHeight="1">
      <c r="A31" s="51">
        <v>4</v>
      </c>
      <c r="B31" s="52" t="str">
        <f t="array" ref="B31">INDEX($BA$51:$BA$54,MATCH(LARGE($BL$51:$BL$54,4),$BL$51:$BL$54,0))</f>
        <v>🇯🇴</v>
      </c>
      <c r="C31" s="53" t="str">
        <f t="array" ref="C31">INDEX($AZ$51:$AZ$54,MATCH(LARGE($BL$51:$BL$54,4),$BL$51:$BL$54,0))</f>
        <v>Jordan</v>
      </c>
      <c r="D31" s="54">
        <f t="array" ref="D31">INDEX($AZ$51:$BL$54,MATCH(LARGE($BL$51:$BL$54,4),$BL$51:$BL$54,0),3)</f>
        <v>0</v>
      </c>
      <c r="E31" s="54">
        <f t="array" ref="E31">INDEX($AZ$51:$BL$54,MATCH(LARGE($BL$51:$BL$54,4),$BL$51:$BL$54,0),4)</f>
        <v>0</v>
      </c>
      <c r="F31" s="54">
        <f t="array" ref="F31">INDEX($AZ$51:$BL$54,MATCH(LARGE($BL$51:$BL$54,4),$BL$51:$BL$54,0),5)</f>
        <v>0</v>
      </c>
      <c r="G31" s="54">
        <f t="array" ref="G31">INDEX($AZ$51:$BL$54,MATCH(LARGE($BL$51:$BL$54,4),$BL$51:$BL$54,0),6)</f>
        <v>0</v>
      </c>
      <c r="H31" s="54">
        <f t="array" ref="H31">INDEX($AZ$51:$BL$54,MATCH(LARGE($BL$51:$BL$54,4),$BL$51:$BL$54,0),7)</f>
        <v>0</v>
      </c>
      <c r="I31" s="54">
        <f t="array" ref="I31">INDEX($AZ$51:$BL$54,MATCH(LARGE($BL$51:$BL$54,4),$BL$51:$BL$54,0),8)</f>
        <v>0</v>
      </c>
      <c r="J31" s="55">
        <f t="array" ref="J31">INDEX($AZ$51:$BL$54,MATCH(LARGE($BL$51:$BL$54,4),$BL$51:$BL$54,0),9)</f>
        <v>0</v>
      </c>
      <c r="K31" s="54">
        <f t="array" ref="K31">INDEX($AZ$51:$BL$54,MATCH(LARGE($BL$51:$BL$54,4),$BL$51:$BL$54,0),10)</f>
        <v>0</v>
      </c>
      <c r="L31" s="54">
        <f t="array" ref="L31">INDEX($AZ$51:$BL$54,MATCH(LARGE($BL$51:$BL$54,4),$BL$51:$BL$54,0),11)</f>
        <v>0</v>
      </c>
      <c r="M31" s="56">
        <f t="array" ref="M31">INDEX($AZ$51:$BL$54,MATCH(LARGE($BL$51:$BL$54,4),$BL$51:$BL$54,0),12)</f>
        <v>0</v>
      </c>
      <c r="O31" s="51">
        <v>4</v>
      </c>
      <c r="P31" s="52" t="str">
        <f t="array" ref="P31">INDEX($BA$56:$BA$59,MATCH(LARGE($BL$56:$BL$59,4),$BL$56:$BL$59,0))</f>
        <v>🇨🇩</v>
      </c>
      <c r="Q31" s="53" t="str">
        <f t="array" ref="Q31">INDEX($AZ$56:$AZ$59,MATCH(LARGE($BL$56:$BL$59,4),$BL$56:$BL$59,0))</f>
        <v>DR Congo</v>
      </c>
      <c r="R31" s="54">
        <f t="array" ref="R31">INDEX($AZ$56:$BL$59,MATCH(LARGE($BL$56:$BL$59,4),$BL$56:$BL$59,0),3)</f>
        <v>0</v>
      </c>
      <c r="S31" s="54">
        <f t="array" ref="S31">INDEX($AZ$56:$BL$59,MATCH(LARGE($BL$56:$BL$59,4),$BL$56:$BL$59,0),4)</f>
        <v>0</v>
      </c>
      <c r="T31" s="54">
        <f t="array" ref="T31">INDEX($AZ$56:$BL$59,MATCH(LARGE($BL$56:$BL$59,4),$BL$56:$BL$59,0),5)</f>
        <v>0</v>
      </c>
      <c r="U31" s="54">
        <f t="array" ref="U31">INDEX($AZ$56:$BL$59,MATCH(LARGE($BL$56:$BL$59,4),$BL$56:$BL$59,0),6)</f>
        <v>0</v>
      </c>
      <c r="V31" s="54">
        <f t="array" ref="V31">INDEX($AZ$56:$BL$59,MATCH(LARGE($BL$56:$BL$59,4),$BL$56:$BL$59,0),7)</f>
        <v>0</v>
      </c>
      <c r="W31" s="54">
        <f t="array" ref="W31">INDEX($AZ$56:$BL$59,MATCH(LARGE($BL$56:$BL$59,4),$BL$56:$BL$59,0),8)</f>
        <v>0</v>
      </c>
      <c r="X31" s="55">
        <f t="array" ref="X31">INDEX($AZ$56:$BL$59,MATCH(LARGE($BL$56:$BL$59,4),$BL$56:$BL$59,0),9)</f>
        <v>0</v>
      </c>
      <c r="Y31" s="54">
        <f t="array" ref="Y31">INDEX($AZ$56:$BL$59,MATCH(LARGE($BL$56:$BL$59,4),$BL$56:$BL$59,0),10)</f>
        <v>0</v>
      </c>
      <c r="Z31" s="54">
        <f t="array" ref="Z31">INDEX($AZ$56:$BL$59,MATCH(LARGE($BL$56:$BL$59,4),$BL$56:$BL$59,0),11)</f>
        <v>0</v>
      </c>
      <c r="AA31" s="56">
        <f t="array" ref="AA31">INDEX($AZ$56:$BL$59,MATCH(LARGE($BL$56:$BL$59,4),$BL$56:$BL$59,0),12)</f>
        <v>0</v>
      </c>
      <c r="AC31" s="51">
        <v>4</v>
      </c>
      <c r="AD31" s="52" t="str">
        <f t="array" ref="AD31">INDEX($BA$61:$BA$64,MATCH(LARGE($BL$61:$BL$64,4),$BL$61:$BL$64,0))</f>
        <v>🇵🇦</v>
      </c>
      <c r="AE31" s="53" t="str">
        <f t="array" ref="AE31">INDEX($AZ$61:$AZ$64,MATCH(LARGE($BL$61:$BL$64,4),$BL$61:$BL$64,0))</f>
        <v>Panama</v>
      </c>
      <c r="AF31" s="54">
        <f t="array" ref="AF31">INDEX($AZ$61:$BL$64,MATCH(LARGE($BL$61:$BL$64,4),$BL$61:$BL$64,0),3)</f>
        <v>0</v>
      </c>
      <c r="AG31" s="54">
        <f t="array" ref="AG31">INDEX($AZ$61:$BL$64,MATCH(LARGE($BL$61:$BL$64,4),$BL$61:$BL$64,0),4)</f>
        <v>0</v>
      </c>
      <c r="AH31" s="54">
        <f t="array" ref="AH31">INDEX($AZ$61:$BL$64,MATCH(LARGE($BL$61:$BL$64,4),$BL$61:$BL$64,0),5)</f>
        <v>0</v>
      </c>
      <c r="AI31" s="54">
        <f t="array" ref="AI31">INDEX($AZ$61:$BL$64,MATCH(LARGE($BL$61:$BL$64,4),$BL$61:$BL$64,0),6)</f>
        <v>0</v>
      </c>
      <c r="AJ31" s="54">
        <f t="array" ref="AJ31">INDEX($AZ$61:$BL$64,MATCH(LARGE($BL$61:$BL$64,4),$BL$61:$BL$64,0),7)</f>
        <v>0</v>
      </c>
      <c r="AK31" s="54">
        <f t="array" ref="AK31">INDEX($AZ$61:$BL$64,MATCH(LARGE($BL$61:$BL$64,4),$BL$61:$BL$64,0),8)</f>
        <v>0</v>
      </c>
      <c r="AL31" s="55">
        <f t="array" ref="AL31">INDEX($AZ$61:$BL$64,MATCH(LARGE($BL$61:$BL$64,4),$BL$61:$BL$64,0),9)</f>
        <v>0</v>
      </c>
      <c r="AM31" s="54">
        <f t="array" ref="AM31">INDEX($AZ$61:$BL$64,MATCH(LARGE($BL$61:$BL$64,4),$BL$61:$BL$64,0),10)</f>
        <v>0</v>
      </c>
      <c r="AN31" s="54">
        <f t="array" ref="AN31">INDEX($AZ$61:$BL$64,MATCH(LARGE($BL$61:$BL$64,4),$BL$61:$BL$64,0),11)</f>
        <v>0</v>
      </c>
      <c r="AO31" s="56">
        <f t="array" ref="AO31">INDEX($AZ$61:$BL$64,MATCH(LARGE($BL$61:$BL$64,4),$BL$61:$BL$64,0),12)</f>
        <v>0</v>
      </c>
      <c r="AY31" s="29" t="s">
        <v>102</v>
      </c>
      <c r="AZ31" s="30" t="s">
        <v>103</v>
      </c>
      <c r="BA31" s="31" t="s">
        <v>104</v>
      </c>
      <c r="BB31" s="32">
        <f>SUMPRODUCT(('DU DOAN'!$B$4:$B$107="Vòng bảng")*('DU DOAN'!$D$4:$D$107="F")*ISNUMBER('DU DOAN'!$K$4:$K$107)*ISNUMBER('DU DOAN'!$L$4:$L$107)*(('DU DOAN'!$H$4:$H$107="Netherlands")+('DU DOAN'!$I$4:$I$107="Netherlands")))</f>
        <v>0</v>
      </c>
      <c r="BC31" s="32">
        <f>SUMPRODUCT(('DU DOAN'!$B$4:$B$107="Vòng bảng")*('DU DOAN'!$D$4:$D$107="F")*ISNUMBER('DU DOAN'!$K$4:$K$107)*ISNUMBER('DU DOAN'!$L$4:$L$107)*(('DU DOAN'!$H$4:$H$107="Netherlands")*('DU DOAN'!$K$4:$K$107&gt;'DU DOAN'!$L$4:$L$107)+('DU DOAN'!$I$4:$I$107="Netherlands")*('DU DOAN'!$L$4:$L$107&gt;'DU DOAN'!$K$4:$K$107)))</f>
        <v>0</v>
      </c>
      <c r="BD31" s="32">
        <f>SUMPRODUCT(('DU DOAN'!$B$4:$B$107="Vòng bảng")*('DU DOAN'!$D$4:$D$107="F")*ISNUMBER('DU DOAN'!$K$4:$K$107)*ISNUMBER('DU DOAN'!$L$4:$L$107)*(('DU DOAN'!$H$4:$H$107="Netherlands")*('DU DOAN'!$K$4:$K$107='DU DOAN'!$L$4:$L$107)+('DU DOAN'!$I$4:$I$107="Netherlands")*('DU DOAN'!$K$4:$K$107='DU DOAN'!$L$4:$L$107)))</f>
        <v>0</v>
      </c>
      <c r="BE31" s="32">
        <f>SUMPRODUCT(('DU DOAN'!$B$4:$B$107="Vòng bảng")*('DU DOAN'!$D$4:$D$107="F")*ISNUMBER('DU DOAN'!$K$4:$K$107)*ISNUMBER('DU DOAN'!$L$4:$L$107)*(('DU DOAN'!$H$4:$H$107="Netherlands")*('DU DOAN'!$K$4:$K$107&lt;'DU DOAN'!$L$4:$L$107)+('DU DOAN'!$I$4:$I$107="Netherlands")*('DU DOAN'!$L$4:$L$107&lt;'DU DOAN'!$K$4:$K$107)))</f>
        <v>0</v>
      </c>
      <c r="BF31" s="32">
        <f>SUMPRODUCT(('DU DOAN'!$B$4:$B$107="Vòng bảng")*('DU DOAN'!$D$4:$D$107="F")*ISNUMBER('DU DOAN'!$K$4:$K$107)*ISNUMBER('DU DOAN'!$L$4:$L$107)*(('DU DOAN'!$H$4:$H$107="Netherlands")*'DU DOAN'!$K$4:$K$107+('DU DOAN'!$I$4:$I$107="Netherlands")*'DU DOAN'!$L$4:$L$107))</f>
        <v>0</v>
      </c>
      <c r="BG31" s="32">
        <f>SUMPRODUCT(('DU DOAN'!$B$4:$B$107="Vòng bảng")*('DU DOAN'!$D$4:$D$107="F")*ISNUMBER('DU DOAN'!$K$4:$K$107)*ISNUMBER('DU DOAN'!$L$4:$L$107)*(('DU DOAN'!$H$4:$H$107="Netherlands")*'DU DOAN'!$L$4:$L$107+('DU DOAN'!$I$4:$I$107="Netherlands")*'DU DOAN'!$K$4:$K$107))</f>
        <v>0</v>
      </c>
      <c r="BH31" s="32">
        <f t="shared" ref="BH31:BH34" si="10">BF31-BG31</f>
        <v>0</v>
      </c>
      <c r="BI31" s="32">
        <f>SUMPRODUCT(IFERROR((#REF!="Netherlands")*#REF!,0))+SUMPRODUCT(IFERROR((#REF!="Netherlands")*#REF!,0))</f>
        <v>0</v>
      </c>
      <c r="BJ31" s="32">
        <f>SUMPRODUCT(IFERROR((#REF!="Netherlands")*#REF!,0))+SUMPRODUCT(IFERROR((#REF!="Netherlands")*#REF!,0))</f>
        <v>0</v>
      </c>
      <c r="BK31" s="33">
        <f t="shared" ref="BK31:BK34" si="11">3*BC31+BD31</f>
        <v>0</v>
      </c>
      <c r="BL31" s="32">
        <f>BK31*1000000+BH31*10000+BF31*100+4</f>
        <v>4</v>
      </c>
    </row>
    <row r="32" spans="1:64" ht="15.7" customHeight="1">
      <c r="AZ32" s="30" t="s">
        <v>105</v>
      </c>
      <c r="BA32" s="31" t="s">
        <v>106</v>
      </c>
      <c r="BB32" s="32">
        <f>SUMPRODUCT(('DU DOAN'!$B$4:$B$107="Vòng bảng")*('DU DOAN'!$D$4:$D$107="F")*ISNUMBER('DU DOAN'!$K$4:$K$107)*ISNUMBER('DU DOAN'!$L$4:$L$107)*(('DU DOAN'!$H$4:$H$107="Sweden")+('DU DOAN'!$I$4:$I$107="Sweden")))</f>
        <v>0</v>
      </c>
      <c r="BC32" s="32">
        <f>SUMPRODUCT(('DU DOAN'!$B$4:$B$107="Vòng bảng")*('DU DOAN'!$D$4:$D$107="F")*ISNUMBER('DU DOAN'!$K$4:$K$107)*ISNUMBER('DU DOAN'!$L$4:$L$107)*(('DU DOAN'!$H$4:$H$107="Sweden")*('DU DOAN'!$K$4:$K$107&gt;'DU DOAN'!$L$4:$L$107)+('DU DOAN'!$I$4:$I$107="Sweden")*('DU DOAN'!$L$4:$L$107&gt;'DU DOAN'!$K$4:$K$107)))</f>
        <v>0</v>
      </c>
      <c r="BD32" s="32">
        <f>SUMPRODUCT(('DU DOAN'!$B$4:$B$107="Vòng bảng")*('DU DOAN'!$D$4:$D$107="F")*ISNUMBER('DU DOAN'!$K$4:$K$107)*ISNUMBER('DU DOAN'!$L$4:$L$107)*(('DU DOAN'!$H$4:$H$107="Sweden")*('DU DOAN'!$K$4:$K$107='DU DOAN'!$L$4:$L$107)+('DU DOAN'!$I$4:$I$107="Sweden")*('DU DOAN'!$K$4:$K$107='DU DOAN'!$L$4:$L$107)))</f>
        <v>0</v>
      </c>
      <c r="BE32" s="32">
        <f>SUMPRODUCT(('DU DOAN'!$B$4:$B$107="Vòng bảng")*('DU DOAN'!$D$4:$D$107="F")*ISNUMBER('DU DOAN'!$K$4:$K$107)*ISNUMBER('DU DOAN'!$L$4:$L$107)*(('DU DOAN'!$H$4:$H$107="Sweden")*('DU DOAN'!$K$4:$K$107&lt;'DU DOAN'!$L$4:$L$107)+('DU DOAN'!$I$4:$I$107="Sweden")*('DU DOAN'!$L$4:$L$107&lt;'DU DOAN'!$K$4:$K$107)))</f>
        <v>0</v>
      </c>
      <c r="BF32" s="32">
        <f>SUMPRODUCT(('DU DOAN'!$B$4:$B$107="Vòng bảng")*('DU DOAN'!$D$4:$D$107="F")*ISNUMBER('DU DOAN'!$K$4:$K$107)*ISNUMBER('DU DOAN'!$L$4:$L$107)*(('DU DOAN'!$H$4:$H$107="Sweden")*'DU DOAN'!$K$4:$K$107+('DU DOAN'!$I$4:$I$107="Sweden")*'DU DOAN'!$L$4:$L$107))</f>
        <v>0</v>
      </c>
      <c r="BG32" s="32">
        <f>SUMPRODUCT(('DU DOAN'!$B$4:$B$107="Vòng bảng")*('DU DOAN'!$D$4:$D$107="F")*ISNUMBER('DU DOAN'!$K$4:$K$107)*ISNUMBER('DU DOAN'!$L$4:$L$107)*(('DU DOAN'!$H$4:$H$107="Sweden")*'DU DOAN'!$L$4:$L$107+('DU DOAN'!$I$4:$I$107="Sweden")*'DU DOAN'!$K$4:$K$107))</f>
        <v>0</v>
      </c>
      <c r="BH32" s="32">
        <f t="shared" si="10"/>
        <v>0</v>
      </c>
      <c r="BI32" s="32">
        <f>SUMPRODUCT(IFERROR((#REF!="Sweden")*#REF!,0))+SUMPRODUCT(IFERROR((#REF!="Sweden")*#REF!,0))</f>
        <v>0</v>
      </c>
      <c r="BJ32" s="32">
        <f>SUMPRODUCT(IFERROR((#REF!="Sweden")*#REF!,0))+SUMPRODUCT(IFERROR((#REF!="Sweden")*#REF!,0))</f>
        <v>0</v>
      </c>
      <c r="BK32" s="33">
        <f t="shared" si="11"/>
        <v>0</v>
      </c>
      <c r="BL32" s="32">
        <f>BK32*1000000+BH32*10000+BF32*100+3</f>
        <v>3</v>
      </c>
    </row>
    <row r="33" spans="1:64" ht="15.7" customHeight="1">
      <c r="AZ33" s="30" t="s">
        <v>107</v>
      </c>
      <c r="BA33" s="31" t="s">
        <v>108</v>
      </c>
      <c r="BB33" s="32">
        <f>SUMPRODUCT(('DU DOAN'!$B$4:$B$107="Vòng bảng")*('DU DOAN'!$D$4:$D$107="F")*ISNUMBER('DU DOAN'!$K$4:$K$107)*ISNUMBER('DU DOAN'!$L$4:$L$107)*(('DU DOAN'!$H$4:$H$107="Japan")+('DU DOAN'!$I$4:$I$107="Japan")))</f>
        <v>0</v>
      </c>
      <c r="BC33" s="32">
        <f>SUMPRODUCT(('DU DOAN'!$B$4:$B$107="Vòng bảng")*('DU DOAN'!$D$4:$D$107="F")*ISNUMBER('DU DOAN'!$K$4:$K$107)*ISNUMBER('DU DOAN'!$L$4:$L$107)*(('DU DOAN'!$H$4:$H$107="Japan")*('DU DOAN'!$K$4:$K$107&gt;'DU DOAN'!$L$4:$L$107)+('DU DOAN'!$I$4:$I$107="Japan")*('DU DOAN'!$L$4:$L$107&gt;'DU DOAN'!$K$4:$K$107)))</f>
        <v>0</v>
      </c>
      <c r="BD33" s="32">
        <f>SUMPRODUCT(('DU DOAN'!$B$4:$B$107="Vòng bảng")*('DU DOAN'!$D$4:$D$107="F")*ISNUMBER('DU DOAN'!$K$4:$K$107)*ISNUMBER('DU DOAN'!$L$4:$L$107)*(('DU DOAN'!$H$4:$H$107="Japan")*('DU DOAN'!$K$4:$K$107='DU DOAN'!$L$4:$L$107)+('DU DOAN'!$I$4:$I$107="Japan")*('DU DOAN'!$K$4:$K$107='DU DOAN'!$L$4:$L$107)))</f>
        <v>0</v>
      </c>
      <c r="BE33" s="32">
        <f>SUMPRODUCT(('DU DOAN'!$B$4:$B$107="Vòng bảng")*('DU DOAN'!$D$4:$D$107="F")*ISNUMBER('DU DOAN'!$K$4:$K$107)*ISNUMBER('DU DOAN'!$L$4:$L$107)*(('DU DOAN'!$H$4:$H$107="Japan")*('DU DOAN'!$K$4:$K$107&lt;'DU DOAN'!$L$4:$L$107)+('DU DOAN'!$I$4:$I$107="Japan")*('DU DOAN'!$L$4:$L$107&lt;'DU DOAN'!$K$4:$K$107)))</f>
        <v>0</v>
      </c>
      <c r="BF33" s="32">
        <f>SUMPRODUCT(('DU DOAN'!$B$4:$B$107="Vòng bảng")*('DU DOAN'!$D$4:$D$107="F")*ISNUMBER('DU DOAN'!$K$4:$K$107)*ISNUMBER('DU DOAN'!$L$4:$L$107)*(('DU DOAN'!$H$4:$H$107="Japan")*'DU DOAN'!$K$4:$K$107+('DU DOAN'!$I$4:$I$107="Japan")*'DU DOAN'!$L$4:$L$107))</f>
        <v>0</v>
      </c>
      <c r="BG33" s="32">
        <f>SUMPRODUCT(('DU DOAN'!$B$4:$B$107="Vòng bảng")*('DU DOAN'!$D$4:$D$107="F")*ISNUMBER('DU DOAN'!$K$4:$K$107)*ISNUMBER('DU DOAN'!$L$4:$L$107)*(('DU DOAN'!$H$4:$H$107="Japan")*'DU DOAN'!$L$4:$L$107+('DU DOAN'!$I$4:$I$107="Japan")*'DU DOAN'!$K$4:$K$107))</f>
        <v>0</v>
      </c>
      <c r="BH33" s="32">
        <f t="shared" si="10"/>
        <v>0</v>
      </c>
      <c r="BI33" s="32">
        <f>SUMPRODUCT(IFERROR((#REF!="Japan")*#REF!,0))+SUMPRODUCT(IFERROR((#REF!="Japan")*#REF!,0))</f>
        <v>0</v>
      </c>
      <c r="BJ33" s="32">
        <f>SUMPRODUCT(IFERROR((#REF!="Japan")*#REF!,0))+SUMPRODUCT(IFERROR((#REF!="Japan")*#REF!,0))</f>
        <v>0</v>
      </c>
      <c r="BK33" s="33">
        <f t="shared" si="11"/>
        <v>0</v>
      </c>
      <c r="BL33" s="32">
        <f>BK33*1000000+BH33*10000+BF33*100+2</f>
        <v>2</v>
      </c>
    </row>
    <row r="34" spans="1:64" ht="15.7" customHeight="1">
      <c r="AZ34" s="30" t="s">
        <v>109</v>
      </c>
      <c r="BA34" s="31" t="s">
        <v>110</v>
      </c>
      <c r="BB34" s="32">
        <f>SUMPRODUCT(('DU DOAN'!$B$4:$B$107="Vòng bảng")*('DU DOAN'!$D$4:$D$107="F")*ISNUMBER('DU DOAN'!$K$4:$K$107)*ISNUMBER('DU DOAN'!$L$4:$L$107)*(('DU DOAN'!$H$4:$H$107="Tunisia")+('DU DOAN'!$I$4:$I$107="Tunisia")))</f>
        <v>0</v>
      </c>
      <c r="BC34" s="32">
        <f>SUMPRODUCT(('DU DOAN'!$B$4:$B$107="Vòng bảng")*('DU DOAN'!$D$4:$D$107="F")*ISNUMBER('DU DOAN'!$K$4:$K$107)*ISNUMBER('DU DOAN'!$L$4:$L$107)*(('DU DOAN'!$H$4:$H$107="Tunisia")*('DU DOAN'!$K$4:$K$107&gt;'DU DOAN'!$L$4:$L$107)+('DU DOAN'!$I$4:$I$107="Tunisia")*('DU DOAN'!$L$4:$L$107&gt;'DU DOAN'!$K$4:$K$107)))</f>
        <v>0</v>
      </c>
      <c r="BD34" s="32">
        <f>SUMPRODUCT(('DU DOAN'!$B$4:$B$107="Vòng bảng")*('DU DOAN'!$D$4:$D$107="F")*ISNUMBER('DU DOAN'!$K$4:$K$107)*ISNUMBER('DU DOAN'!$L$4:$L$107)*(('DU DOAN'!$H$4:$H$107="Tunisia")*('DU DOAN'!$K$4:$K$107='DU DOAN'!$L$4:$L$107)+('DU DOAN'!$I$4:$I$107="Tunisia")*('DU DOAN'!$K$4:$K$107='DU DOAN'!$L$4:$L$107)))</f>
        <v>0</v>
      </c>
      <c r="BE34" s="32">
        <f>SUMPRODUCT(('DU DOAN'!$B$4:$B$107="Vòng bảng")*('DU DOAN'!$D$4:$D$107="F")*ISNUMBER('DU DOAN'!$K$4:$K$107)*ISNUMBER('DU DOAN'!$L$4:$L$107)*(('DU DOAN'!$H$4:$H$107="Tunisia")*('DU DOAN'!$K$4:$K$107&lt;'DU DOAN'!$L$4:$L$107)+('DU DOAN'!$I$4:$I$107="Tunisia")*('DU DOAN'!$L$4:$L$107&lt;'DU DOAN'!$K$4:$K$107)))</f>
        <v>0</v>
      </c>
      <c r="BF34" s="32">
        <f>SUMPRODUCT(('DU DOAN'!$B$4:$B$107="Vòng bảng")*('DU DOAN'!$D$4:$D$107="F")*ISNUMBER('DU DOAN'!$K$4:$K$107)*ISNUMBER('DU DOAN'!$L$4:$L$107)*(('DU DOAN'!$H$4:$H$107="Tunisia")*'DU DOAN'!$K$4:$K$107+('DU DOAN'!$I$4:$I$107="Tunisia")*'DU DOAN'!$L$4:$L$107))</f>
        <v>0</v>
      </c>
      <c r="BG34" s="32">
        <f>SUMPRODUCT(('DU DOAN'!$B$4:$B$107="Vòng bảng")*('DU DOAN'!$D$4:$D$107="F")*ISNUMBER('DU DOAN'!$K$4:$K$107)*ISNUMBER('DU DOAN'!$L$4:$L$107)*(('DU DOAN'!$H$4:$H$107="Tunisia")*'DU DOAN'!$L$4:$L$107+('DU DOAN'!$I$4:$I$107="Tunisia")*'DU DOAN'!$K$4:$K$107))</f>
        <v>0</v>
      </c>
      <c r="BH34" s="32">
        <f t="shared" si="10"/>
        <v>0</v>
      </c>
      <c r="BI34" s="32">
        <f>SUMPRODUCT(IFERROR((#REF!="Tunisia")*#REF!,0))+SUMPRODUCT(IFERROR((#REF!="Tunisia")*#REF!,0))</f>
        <v>0</v>
      </c>
      <c r="BJ34" s="32">
        <f>SUMPRODUCT(IFERROR((#REF!="Tunisia")*#REF!,0))+SUMPRODUCT(IFERROR((#REF!="Tunisia")*#REF!,0))</f>
        <v>0</v>
      </c>
      <c r="BK34" s="33">
        <f t="shared" si="11"/>
        <v>0</v>
      </c>
      <c r="BL34" s="32">
        <f>BK34*1000000+BH34*10000+BF34*100+1</f>
        <v>1</v>
      </c>
    </row>
    <row r="35" spans="1:64" ht="36" customHeight="1">
      <c r="A35" s="168" t="s">
        <v>111</v>
      </c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54"/>
      <c r="AD35" s="154"/>
      <c r="AE35" s="154"/>
      <c r="AF35" s="154"/>
      <c r="AG35" s="154"/>
      <c r="AH35" s="154"/>
      <c r="AI35" s="154"/>
      <c r="AJ35" s="154"/>
      <c r="AK35" s="154"/>
      <c r="AL35" s="154"/>
      <c r="AM35" s="154"/>
      <c r="AN35" s="154"/>
      <c r="AO35" s="154"/>
    </row>
    <row r="36" spans="1:64" ht="15.7" customHeight="1">
      <c r="AY36" s="29" t="s">
        <v>112</v>
      </c>
      <c r="AZ36" s="30" t="s">
        <v>113</v>
      </c>
      <c r="BA36" s="31" t="s">
        <v>114</v>
      </c>
      <c r="BB36" s="32">
        <f>SUMPRODUCT(('DU DOAN'!$B$4:$B$107="Vòng bảng")*('DU DOAN'!$D$4:$D$107="G")*ISNUMBER('DU DOAN'!$K$4:$K$107)*ISNUMBER('DU DOAN'!$L$4:$L$107)*(('DU DOAN'!$H$4:$H$107="Belgium")+('DU DOAN'!$I$4:$I$107="Belgium")))</f>
        <v>0</v>
      </c>
      <c r="BC36" s="32">
        <f>SUMPRODUCT(('DU DOAN'!$B$4:$B$107="Vòng bảng")*('DU DOAN'!$D$4:$D$107="G")*ISNUMBER('DU DOAN'!$K$4:$K$107)*ISNUMBER('DU DOAN'!$L$4:$L$107)*(('DU DOAN'!$H$4:$H$107="Belgium")*('DU DOAN'!$K$4:$K$107&gt;'DU DOAN'!$L$4:$L$107)+('DU DOAN'!$I$4:$I$107="Belgium")*('DU DOAN'!$L$4:$L$107&gt;'DU DOAN'!$K$4:$K$107)))</f>
        <v>0</v>
      </c>
      <c r="BD36" s="32">
        <f>SUMPRODUCT(('DU DOAN'!$B$4:$B$107="Vòng bảng")*('DU DOAN'!$D$4:$D$107="G")*ISNUMBER('DU DOAN'!$K$4:$K$107)*ISNUMBER('DU DOAN'!$L$4:$L$107)*(('DU DOAN'!$H$4:$H$107="Belgium")*('DU DOAN'!$K$4:$K$107='DU DOAN'!$L$4:$L$107)+('DU DOAN'!$I$4:$I$107="Belgium")*('DU DOAN'!$K$4:$K$107='DU DOAN'!$L$4:$L$107)))</f>
        <v>0</v>
      </c>
      <c r="BE36" s="32">
        <f>SUMPRODUCT(('DU DOAN'!$B$4:$B$107="Vòng bảng")*('DU DOAN'!$D$4:$D$107="G")*ISNUMBER('DU DOAN'!$K$4:$K$107)*ISNUMBER('DU DOAN'!$L$4:$L$107)*(('DU DOAN'!$H$4:$H$107="Belgium")*('DU DOAN'!$K$4:$K$107&lt;'DU DOAN'!$L$4:$L$107)+('DU DOAN'!$I$4:$I$107="Belgium")*('DU DOAN'!$L$4:$L$107&lt;'DU DOAN'!$K$4:$K$107)))</f>
        <v>0</v>
      </c>
      <c r="BF36" s="32">
        <f>SUMPRODUCT(('DU DOAN'!$B$4:$B$107="Vòng bảng")*('DU DOAN'!$D$4:$D$107="G")*ISNUMBER('DU DOAN'!$K$4:$K$107)*ISNUMBER('DU DOAN'!$L$4:$L$107)*(('DU DOAN'!$H$4:$H$107="Belgium")*'DU DOAN'!$K$4:$K$107+('DU DOAN'!$I$4:$I$107="Belgium")*'DU DOAN'!$L$4:$L$107))</f>
        <v>0</v>
      </c>
      <c r="BG36" s="32">
        <f>SUMPRODUCT(('DU DOAN'!$B$4:$B$107="Vòng bảng")*('DU DOAN'!$D$4:$D$107="G")*ISNUMBER('DU DOAN'!$K$4:$K$107)*ISNUMBER('DU DOAN'!$L$4:$L$107)*(('DU DOAN'!$H$4:$H$107="Belgium")*'DU DOAN'!$L$4:$L$107+('DU DOAN'!$I$4:$I$107="Belgium")*'DU DOAN'!$K$4:$K$107))</f>
        <v>0</v>
      </c>
      <c r="BH36" s="32">
        <f t="shared" ref="BH36:BH39" si="12">BF36-BG36</f>
        <v>0</v>
      </c>
      <c r="BI36" s="32">
        <f>SUMPRODUCT(IFERROR((#REF!="Belgium")*#REF!,0))+SUMPRODUCT(IFERROR((#REF!="Belgium")*#REF!,0))</f>
        <v>0</v>
      </c>
      <c r="BJ36" s="32">
        <f>SUMPRODUCT(IFERROR((#REF!="Belgium")*#REF!,0))+SUMPRODUCT(IFERROR((#REF!="Belgium")*#REF!,0))</f>
        <v>0</v>
      </c>
      <c r="BK36" s="33">
        <f t="shared" ref="BK36:BK39" si="13">3*BC36+BD36</f>
        <v>0</v>
      </c>
      <c r="BL36" s="32">
        <f>BK36*1000000+BH36*10000+BF36*100+4</f>
        <v>4</v>
      </c>
    </row>
    <row r="37" spans="1:64" ht="15.7" customHeight="1">
      <c r="AZ37" s="30" t="s">
        <v>115</v>
      </c>
      <c r="BA37" s="31" t="s">
        <v>116</v>
      </c>
      <c r="BB37" s="32">
        <f>SUMPRODUCT(('DU DOAN'!$B$4:$B$107="Vòng bảng")*('DU DOAN'!$D$4:$D$107="G")*ISNUMBER('DU DOAN'!$K$4:$K$107)*ISNUMBER('DU DOAN'!$L$4:$L$107)*(('DU DOAN'!$H$4:$H$107="Iran")+('DU DOAN'!$I$4:$I$107="Iran")))</f>
        <v>0</v>
      </c>
      <c r="BC37" s="32">
        <f>SUMPRODUCT(('DU DOAN'!$B$4:$B$107="Vòng bảng")*('DU DOAN'!$D$4:$D$107="G")*ISNUMBER('DU DOAN'!$K$4:$K$107)*ISNUMBER('DU DOAN'!$L$4:$L$107)*(('DU DOAN'!$H$4:$H$107="Iran")*('DU DOAN'!$K$4:$K$107&gt;'DU DOAN'!$L$4:$L$107)+('DU DOAN'!$I$4:$I$107="Iran")*('DU DOAN'!$L$4:$L$107&gt;'DU DOAN'!$K$4:$K$107)))</f>
        <v>0</v>
      </c>
      <c r="BD37" s="32">
        <f>SUMPRODUCT(('DU DOAN'!$B$4:$B$107="Vòng bảng")*('DU DOAN'!$D$4:$D$107="G")*ISNUMBER('DU DOAN'!$K$4:$K$107)*ISNUMBER('DU DOAN'!$L$4:$L$107)*(('DU DOAN'!$H$4:$H$107="Iran")*('DU DOAN'!$K$4:$K$107='DU DOAN'!$L$4:$L$107)+('DU DOAN'!$I$4:$I$107="Iran")*('DU DOAN'!$K$4:$K$107='DU DOAN'!$L$4:$L$107)))</f>
        <v>0</v>
      </c>
      <c r="BE37" s="32">
        <f>SUMPRODUCT(('DU DOAN'!$B$4:$B$107="Vòng bảng")*('DU DOAN'!$D$4:$D$107="G")*ISNUMBER('DU DOAN'!$K$4:$K$107)*ISNUMBER('DU DOAN'!$L$4:$L$107)*(('DU DOAN'!$H$4:$H$107="Iran")*('DU DOAN'!$K$4:$K$107&lt;'DU DOAN'!$L$4:$L$107)+('DU DOAN'!$I$4:$I$107="Iran")*('DU DOAN'!$L$4:$L$107&lt;'DU DOAN'!$K$4:$K$107)))</f>
        <v>0</v>
      </c>
      <c r="BF37" s="32">
        <f>SUMPRODUCT(('DU DOAN'!$B$4:$B$107="Vòng bảng")*('DU DOAN'!$D$4:$D$107="G")*ISNUMBER('DU DOAN'!$K$4:$K$107)*ISNUMBER('DU DOAN'!$L$4:$L$107)*(('DU DOAN'!$H$4:$H$107="Iran")*'DU DOAN'!$K$4:$K$107+('DU DOAN'!$I$4:$I$107="Iran")*'DU DOAN'!$L$4:$L$107))</f>
        <v>0</v>
      </c>
      <c r="BG37" s="32">
        <f>SUMPRODUCT(('DU DOAN'!$B$4:$B$107="Vòng bảng")*('DU DOAN'!$D$4:$D$107="G")*ISNUMBER('DU DOAN'!$K$4:$K$107)*ISNUMBER('DU DOAN'!$L$4:$L$107)*(('DU DOAN'!$H$4:$H$107="Iran")*'DU DOAN'!$L$4:$L$107+('DU DOAN'!$I$4:$I$107="Iran")*'DU DOAN'!$K$4:$K$107))</f>
        <v>0</v>
      </c>
      <c r="BH37" s="32">
        <f t="shared" si="12"/>
        <v>0</v>
      </c>
      <c r="BI37" s="32">
        <f>SUMPRODUCT(IFERROR((#REF!="Iran")*#REF!,0))+SUMPRODUCT(IFERROR((#REF!="Iran")*#REF!,0))</f>
        <v>0</v>
      </c>
      <c r="BJ37" s="32">
        <f>SUMPRODUCT(IFERROR((#REF!="Iran")*#REF!,0))+SUMPRODUCT(IFERROR((#REF!="Iran")*#REF!,0))</f>
        <v>0</v>
      </c>
      <c r="BK37" s="33">
        <f t="shared" si="13"/>
        <v>0</v>
      </c>
      <c r="BL37" s="32">
        <f>BK37*1000000+BH37*10000+BF37*100+3</f>
        <v>3</v>
      </c>
    </row>
    <row r="38" spans="1:64" ht="15.7" customHeight="1">
      <c r="AZ38" s="30" t="s">
        <v>117</v>
      </c>
      <c r="BA38" s="31" t="s">
        <v>118</v>
      </c>
      <c r="BB38" s="32">
        <f>SUMPRODUCT(('DU DOAN'!$B$4:$B$107="Vòng bảng")*('DU DOAN'!$D$4:$D$107="G")*ISNUMBER('DU DOAN'!$K$4:$K$107)*ISNUMBER('DU DOAN'!$L$4:$L$107)*(('DU DOAN'!$H$4:$H$107="Egypt")+('DU DOAN'!$I$4:$I$107="Egypt")))</f>
        <v>0</v>
      </c>
      <c r="BC38" s="32">
        <f>SUMPRODUCT(('DU DOAN'!$B$4:$B$107="Vòng bảng")*('DU DOAN'!$D$4:$D$107="G")*ISNUMBER('DU DOAN'!$K$4:$K$107)*ISNUMBER('DU DOAN'!$L$4:$L$107)*(('DU DOAN'!$H$4:$H$107="Egypt")*('DU DOAN'!$K$4:$K$107&gt;'DU DOAN'!$L$4:$L$107)+('DU DOAN'!$I$4:$I$107="Egypt")*('DU DOAN'!$L$4:$L$107&gt;'DU DOAN'!$K$4:$K$107)))</f>
        <v>0</v>
      </c>
      <c r="BD38" s="32">
        <f>SUMPRODUCT(('DU DOAN'!$B$4:$B$107="Vòng bảng")*('DU DOAN'!$D$4:$D$107="G")*ISNUMBER('DU DOAN'!$K$4:$K$107)*ISNUMBER('DU DOAN'!$L$4:$L$107)*(('DU DOAN'!$H$4:$H$107="Egypt")*('DU DOAN'!$K$4:$K$107='DU DOAN'!$L$4:$L$107)+('DU DOAN'!$I$4:$I$107="Egypt")*('DU DOAN'!$K$4:$K$107='DU DOAN'!$L$4:$L$107)))</f>
        <v>0</v>
      </c>
      <c r="BE38" s="32">
        <f>SUMPRODUCT(('DU DOAN'!$B$4:$B$107="Vòng bảng")*('DU DOAN'!$D$4:$D$107="G")*ISNUMBER('DU DOAN'!$K$4:$K$107)*ISNUMBER('DU DOAN'!$L$4:$L$107)*(('DU DOAN'!$H$4:$H$107="Egypt")*('DU DOAN'!$K$4:$K$107&lt;'DU DOAN'!$L$4:$L$107)+('DU DOAN'!$I$4:$I$107="Egypt")*('DU DOAN'!$L$4:$L$107&lt;'DU DOAN'!$K$4:$K$107)))</f>
        <v>0</v>
      </c>
      <c r="BF38" s="32">
        <f>SUMPRODUCT(('DU DOAN'!$B$4:$B$107="Vòng bảng")*('DU DOAN'!$D$4:$D$107="G")*ISNUMBER('DU DOAN'!$K$4:$K$107)*ISNUMBER('DU DOAN'!$L$4:$L$107)*(('DU DOAN'!$H$4:$H$107="Egypt")*'DU DOAN'!$K$4:$K$107+('DU DOAN'!$I$4:$I$107="Egypt")*'DU DOAN'!$L$4:$L$107))</f>
        <v>0</v>
      </c>
      <c r="BG38" s="32">
        <f>SUMPRODUCT(('DU DOAN'!$B$4:$B$107="Vòng bảng")*('DU DOAN'!$D$4:$D$107="G")*ISNUMBER('DU DOAN'!$K$4:$K$107)*ISNUMBER('DU DOAN'!$L$4:$L$107)*(('DU DOAN'!$H$4:$H$107="Egypt")*'DU DOAN'!$L$4:$L$107+('DU DOAN'!$I$4:$I$107="Egypt")*'DU DOAN'!$K$4:$K$107))</f>
        <v>0</v>
      </c>
      <c r="BH38" s="32">
        <f t="shared" si="12"/>
        <v>0</v>
      </c>
      <c r="BI38" s="32">
        <f>SUMPRODUCT(IFERROR((#REF!="Egypt")*#REF!,0))+SUMPRODUCT(IFERROR((#REF!="Egypt")*#REF!,0))</f>
        <v>0</v>
      </c>
      <c r="BJ38" s="32">
        <f>SUMPRODUCT(IFERROR((#REF!="Egypt")*#REF!,0))+SUMPRODUCT(IFERROR((#REF!="Egypt")*#REF!,0))</f>
        <v>0</v>
      </c>
      <c r="BK38" s="33">
        <f t="shared" si="13"/>
        <v>0</v>
      </c>
      <c r="BL38" s="32">
        <f>BK38*1000000+BH38*10000+BF38*100+2</f>
        <v>2</v>
      </c>
    </row>
    <row r="39" spans="1:64" ht="15.7" customHeight="1">
      <c r="AZ39" s="30" t="s">
        <v>119</v>
      </c>
      <c r="BA39" s="31" t="s">
        <v>120</v>
      </c>
      <c r="BB39" s="32">
        <f>SUMPRODUCT(('DU DOAN'!$B$4:$B$107="Vòng bảng")*('DU DOAN'!$D$4:$D$107="G")*ISNUMBER('DU DOAN'!$K$4:$K$107)*ISNUMBER('DU DOAN'!$L$4:$L$107)*(('DU DOAN'!$H$4:$H$107="New Zealand")+('DU DOAN'!$I$4:$I$107="New Zealand")))</f>
        <v>0</v>
      </c>
      <c r="BC39" s="32">
        <f>SUMPRODUCT(('DU DOAN'!$B$4:$B$107="Vòng bảng")*('DU DOAN'!$D$4:$D$107="G")*ISNUMBER('DU DOAN'!$K$4:$K$107)*ISNUMBER('DU DOAN'!$L$4:$L$107)*(('DU DOAN'!$H$4:$H$107="New Zealand")*('DU DOAN'!$K$4:$K$107&gt;'DU DOAN'!$L$4:$L$107)+('DU DOAN'!$I$4:$I$107="New Zealand")*('DU DOAN'!$L$4:$L$107&gt;'DU DOAN'!$K$4:$K$107)))</f>
        <v>0</v>
      </c>
      <c r="BD39" s="32">
        <f>SUMPRODUCT(('DU DOAN'!$B$4:$B$107="Vòng bảng")*('DU DOAN'!$D$4:$D$107="G")*ISNUMBER('DU DOAN'!$K$4:$K$107)*ISNUMBER('DU DOAN'!$L$4:$L$107)*(('DU DOAN'!$H$4:$H$107="New Zealand")*('DU DOAN'!$K$4:$K$107='DU DOAN'!$L$4:$L$107)+('DU DOAN'!$I$4:$I$107="New Zealand")*('DU DOAN'!$K$4:$K$107='DU DOAN'!$L$4:$L$107)))</f>
        <v>0</v>
      </c>
      <c r="BE39" s="32">
        <f>SUMPRODUCT(('DU DOAN'!$B$4:$B$107="Vòng bảng")*('DU DOAN'!$D$4:$D$107="G")*ISNUMBER('DU DOAN'!$K$4:$K$107)*ISNUMBER('DU DOAN'!$L$4:$L$107)*(('DU DOAN'!$H$4:$H$107="New Zealand")*('DU DOAN'!$K$4:$K$107&lt;'DU DOAN'!$L$4:$L$107)+('DU DOAN'!$I$4:$I$107="New Zealand")*('DU DOAN'!$L$4:$L$107&lt;'DU DOAN'!$K$4:$K$107)))</f>
        <v>0</v>
      </c>
      <c r="BF39" s="32">
        <f>SUMPRODUCT(('DU DOAN'!$B$4:$B$107="Vòng bảng")*('DU DOAN'!$D$4:$D$107="G")*ISNUMBER('DU DOAN'!$K$4:$K$107)*ISNUMBER('DU DOAN'!$L$4:$L$107)*(('DU DOAN'!$H$4:$H$107="New Zealand")*'DU DOAN'!$K$4:$K$107+('DU DOAN'!$I$4:$I$107="New Zealand")*'DU DOAN'!$L$4:$L$107))</f>
        <v>0</v>
      </c>
      <c r="BG39" s="32">
        <f>SUMPRODUCT(('DU DOAN'!$B$4:$B$107="Vòng bảng")*('DU DOAN'!$D$4:$D$107="G")*ISNUMBER('DU DOAN'!$K$4:$K$107)*ISNUMBER('DU DOAN'!$L$4:$L$107)*(('DU DOAN'!$H$4:$H$107="New Zealand")*'DU DOAN'!$L$4:$L$107+('DU DOAN'!$I$4:$I$107="New Zealand")*'DU DOAN'!$K$4:$K$107))</f>
        <v>0</v>
      </c>
      <c r="BH39" s="32">
        <f t="shared" si="12"/>
        <v>0</v>
      </c>
      <c r="BI39" s="32">
        <f>SUMPRODUCT(IFERROR((#REF!="New Zealand")*#REF!,0))+SUMPRODUCT(IFERROR((#REF!="New Zealand")*#REF!,0))</f>
        <v>0</v>
      </c>
      <c r="BJ39" s="32">
        <f>SUMPRODUCT(IFERROR((#REF!="New Zealand")*#REF!,0))+SUMPRODUCT(IFERROR((#REF!="New Zealand")*#REF!,0))</f>
        <v>0</v>
      </c>
      <c r="BK39" s="33">
        <f t="shared" si="13"/>
        <v>0</v>
      </c>
      <c r="BL39" s="32">
        <f>BK39*1000000+BH39*10000+BF39*100+1</f>
        <v>1</v>
      </c>
    </row>
    <row r="40" spans="1:64" ht="15.7" customHeight="1"/>
    <row r="41" spans="1:64" ht="15.7" customHeight="1">
      <c r="AY41" s="29" t="s">
        <v>41</v>
      </c>
      <c r="AZ41" s="30" t="s">
        <v>121</v>
      </c>
      <c r="BA41" s="31" t="s">
        <v>122</v>
      </c>
      <c r="BB41" s="32">
        <f>SUMPRODUCT(('DU DOAN'!$B$4:$B$107="Vòng bảng")*('DU DOAN'!$D$4:$D$107="H")*ISNUMBER('DU DOAN'!$K$4:$K$107)*ISNUMBER('DU DOAN'!$L$4:$L$107)*(('DU DOAN'!$H$4:$H$107="Spain")+('DU DOAN'!$I$4:$I$107="Spain")))</f>
        <v>0</v>
      </c>
      <c r="BC41" s="32">
        <f>SUMPRODUCT(('DU DOAN'!$B$4:$B$107="Vòng bảng")*('DU DOAN'!$D$4:$D$107="H")*ISNUMBER('DU DOAN'!$K$4:$K$107)*ISNUMBER('DU DOAN'!$L$4:$L$107)*(('DU DOAN'!$H$4:$H$107="Spain")*('DU DOAN'!$K$4:$K$107&gt;'DU DOAN'!$L$4:$L$107)+('DU DOAN'!$I$4:$I$107="Spain")*('DU DOAN'!$L$4:$L$107&gt;'DU DOAN'!$K$4:$K$107)))</f>
        <v>0</v>
      </c>
      <c r="BD41" s="32">
        <f>SUMPRODUCT(('DU DOAN'!$B$4:$B$107="Vòng bảng")*('DU DOAN'!$D$4:$D$107="H")*ISNUMBER('DU DOAN'!$K$4:$K$107)*ISNUMBER('DU DOAN'!$L$4:$L$107)*(('DU DOAN'!$H$4:$H$107="Spain")*('DU DOAN'!$K$4:$K$107='DU DOAN'!$L$4:$L$107)+('DU DOAN'!$I$4:$I$107="Spain")*('DU DOAN'!$K$4:$K$107='DU DOAN'!$L$4:$L$107)))</f>
        <v>0</v>
      </c>
      <c r="BE41" s="32">
        <f>SUMPRODUCT(('DU DOAN'!$B$4:$B$107="Vòng bảng")*('DU DOAN'!$D$4:$D$107="H")*ISNUMBER('DU DOAN'!$K$4:$K$107)*ISNUMBER('DU DOAN'!$L$4:$L$107)*(('DU DOAN'!$H$4:$H$107="Spain")*('DU DOAN'!$K$4:$K$107&lt;'DU DOAN'!$L$4:$L$107)+('DU DOAN'!$I$4:$I$107="Spain")*('DU DOAN'!$L$4:$L$107&lt;'DU DOAN'!$K$4:$K$107)))</f>
        <v>0</v>
      </c>
      <c r="BF41" s="32">
        <f>SUMPRODUCT(('DU DOAN'!$B$4:$B$107="Vòng bảng")*('DU DOAN'!$D$4:$D$107="H")*ISNUMBER('DU DOAN'!$K$4:$K$107)*ISNUMBER('DU DOAN'!$L$4:$L$107)*(('DU DOAN'!$H$4:$H$107="Spain")*'DU DOAN'!$K$4:$K$107+('DU DOAN'!$I$4:$I$107="Spain")*'DU DOAN'!$L$4:$L$107))</f>
        <v>0</v>
      </c>
      <c r="BG41" s="32">
        <f>SUMPRODUCT(('DU DOAN'!$B$4:$B$107="Vòng bảng")*('DU DOAN'!$D$4:$D$107="H")*ISNUMBER('DU DOAN'!$K$4:$K$107)*ISNUMBER('DU DOAN'!$L$4:$L$107)*(('DU DOAN'!$H$4:$H$107="Spain")*'DU DOAN'!$L$4:$L$107+('DU DOAN'!$I$4:$I$107="Spain")*'DU DOAN'!$K$4:$K$107))</f>
        <v>0</v>
      </c>
      <c r="BH41" s="32">
        <f t="shared" ref="BH41:BH44" si="14">BF41-BG41</f>
        <v>0</v>
      </c>
      <c r="BI41" s="32">
        <f>SUMPRODUCT(IFERROR((#REF!="Spain")*#REF!,0))+SUMPRODUCT(IFERROR((#REF!="Spain")*#REF!,0))</f>
        <v>0</v>
      </c>
      <c r="BJ41" s="32">
        <f>SUMPRODUCT(IFERROR((#REF!="Spain")*#REF!,0))+SUMPRODUCT(IFERROR((#REF!="Spain")*#REF!,0))</f>
        <v>0</v>
      </c>
      <c r="BK41" s="33">
        <f t="shared" ref="BK41:BK44" si="15">3*BC41+BD41</f>
        <v>0</v>
      </c>
      <c r="BL41" s="32">
        <f>BK41*1000000+BH41*10000+BF41*100+4</f>
        <v>4</v>
      </c>
    </row>
    <row r="42" spans="1:64" ht="15.7" customHeight="1">
      <c r="AZ42" s="30" t="s">
        <v>123</v>
      </c>
      <c r="BA42" s="31" t="s">
        <v>124</v>
      </c>
      <c r="BB42" s="32">
        <f>SUMPRODUCT(('DU DOAN'!$B$4:$B$107="Vòng bảng")*('DU DOAN'!$D$4:$D$107="H")*ISNUMBER('DU DOAN'!$K$4:$K$107)*ISNUMBER('DU DOAN'!$L$4:$L$107)*(('DU DOAN'!$H$4:$H$107="Uruguay")+('DU DOAN'!$I$4:$I$107="Uruguay")))</f>
        <v>0</v>
      </c>
      <c r="BC42" s="32">
        <f>SUMPRODUCT(('DU DOAN'!$B$4:$B$107="Vòng bảng")*('DU DOAN'!$D$4:$D$107="H")*ISNUMBER('DU DOAN'!$K$4:$K$107)*ISNUMBER('DU DOAN'!$L$4:$L$107)*(('DU DOAN'!$H$4:$H$107="Uruguay")*('DU DOAN'!$K$4:$K$107&gt;'DU DOAN'!$L$4:$L$107)+('DU DOAN'!$I$4:$I$107="Uruguay")*('DU DOAN'!$L$4:$L$107&gt;'DU DOAN'!$K$4:$K$107)))</f>
        <v>0</v>
      </c>
      <c r="BD42" s="32">
        <f>SUMPRODUCT(('DU DOAN'!$B$4:$B$107="Vòng bảng")*('DU DOAN'!$D$4:$D$107="H")*ISNUMBER('DU DOAN'!$K$4:$K$107)*ISNUMBER('DU DOAN'!$L$4:$L$107)*(('DU DOAN'!$H$4:$H$107="Uruguay")*('DU DOAN'!$K$4:$K$107='DU DOAN'!$L$4:$L$107)+('DU DOAN'!$I$4:$I$107="Uruguay")*('DU DOAN'!$K$4:$K$107='DU DOAN'!$L$4:$L$107)))</f>
        <v>0</v>
      </c>
      <c r="BE42" s="32">
        <f>SUMPRODUCT(('DU DOAN'!$B$4:$B$107="Vòng bảng")*('DU DOAN'!$D$4:$D$107="H")*ISNUMBER('DU DOAN'!$K$4:$K$107)*ISNUMBER('DU DOAN'!$L$4:$L$107)*(('DU DOAN'!$H$4:$H$107="Uruguay")*('DU DOAN'!$K$4:$K$107&lt;'DU DOAN'!$L$4:$L$107)+('DU DOAN'!$I$4:$I$107="Uruguay")*('DU DOAN'!$L$4:$L$107&lt;'DU DOAN'!$K$4:$K$107)))</f>
        <v>0</v>
      </c>
      <c r="BF42" s="32">
        <f>SUMPRODUCT(('DU DOAN'!$B$4:$B$107="Vòng bảng")*('DU DOAN'!$D$4:$D$107="H")*ISNUMBER('DU DOAN'!$K$4:$K$107)*ISNUMBER('DU DOAN'!$L$4:$L$107)*(('DU DOAN'!$H$4:$H$107="Uruguay")*'DU DOAN'!$K$4:$K$107+('DU DOAN'!$I$4:$I$107="Uruguay")*'DU DOAN'!$L$4:$L$107))</f>
        <v>0</v>
      </c>
      <c r="BG42" s="32">
        <f>SUMPRODUCT(('DU DOAN'!$B$4:$B$107="Vòng bảng")*('DU DOAN'!$D$4:$D$107="H")*ISNUMBER('DU DOAN'!$K$4:$K$107)*ISNUMBER('DU DOAN'!$L$4:$L$107)*(('DU DOAN'!$H$4:$H$107="Uruguay")*'DU DOAN'!$L$4:$L$107+('DU DOAN'!$I$4:$I$107="Uruguay")*'DU DOAN'!$K$4:$K$107))</f>
        <v>0</v>
      </c>
      <c r="BH42" s="32">
        <f t="shared" si="14"/>
        <v>0</v>
      </c>
      <c r="BI42" s="32">
        <f>SUMPRODUCT(IFERROR((#REF!="Uruguay")*#REF!,0))+SUMPRODUCT(IFERROR((#REF!="Uruguay")*#REF!,0))</f>
        <v>0</v>
      </c>
      <c r="BJ42" s="32">
        <f>SUMPRODUCT(IFERROR((#REF!="Uruguay")*#REF!,0))+SUMPRODUCT(IFERROR((#REF!="Uruguay")*#REF!,0))</f>
        <v>0</v>
      </c>
      <c r="BK42" s="33">
        <f t="shared" si="15"/>
        <v>0</v>
      </c>
      <c r="BL42" s="32">
        <f>BK42*1000000+BH42*10000+BF42*100+3</f>
        <v>3</v>
      </c>
    </row>
    <row r="43" spans="1:64" ht="15.7" customHeight="1">
      <c r="AZ43" s="30" t="s">
        <v>125</v>
      </c>
      <c r="BA43" s="31" t="s">
        <v>126</v>
      </c>
      <c r="BB43" s="32">
        <f>SUMPRODUCT(('DU DOAN'!$B$4:$B$107="Vòng bảng")*('DU DOAN'!$D$4:$D$107="H")*ISNUMBER('DU DOAN'!$K$4:$K$107)*ISNUMBER('DU DOAN'!$L$4:$L$107)*(('DU DOAN'!$H$4:$H$107="Saudi Arabia")+('DU DOAN'!$I$4:$I$107="Saudi Arabia")))</f>
        <v>0</v>
      </c>
      <c r="BC43" s="32">
        <f>SUMPRODUCT(('DU DOAN'!$B$4:$B$107="Vòng bảng")*('DU DOAN'!$D$4:$D$107="H")*ISNUMBER('DU DOAN'!$K$4:$K$107)*ISNUMBER('DU DOAN'!$L$4:$L$107)*(('DU DOAN'!$H$4:$H$107="Saudi Arabia")*('DU DOAN'!$K$4:$K$107&gt;'DU DOAN'!$L$4:$L$107)+('DU DOAN'!$I$4:$I$107="Saudi Arabia")*('DU DOAN'!$L$4:$L$107&gt;'DU DOAN'!$K$4:$K$107)))</f>
        <v>0</v>
      </c>
      <c r="BD43" s="32">
        <f>SUMPRODUCT(('DU DOAN'!$B$4:$B$107="Vòng bảng")*('DU DOAN'!$D$4:$D$107="H")*ISNUMBER('DU DOAN'!$K$4:$K$107)*ISNUMBER('DU DOAN'!$L$4:$L$107)*(('DU DOAN'!$H$4:$H$107="Saudi Arabia")*('DU DOAN'!$K$4:$K$107='DU DOAN'!$L$4:$L$107)+('DU DOAN'!$I$4:$I$107="Saudi Arabia")*('DU DOAN'!$K$4:$K$107='DU DOAN'!$L$4:$L$107)))</f>
        <v>0</v>
      </c>
      <c r="BE43" s="32">
        <f>SUMPRODUCT(('DU DOAN'!$B$4:$B$107="Vòng bảng")*('DU DOAN'!$D$4:$D$107="H")*ISNUMBER('DU DOAN'!$K$4:$K$107)*ISNUMBER('DU DOAN'!$L$4:$L$107)*(('DU DOAN'!$H$4:$H$107="Saudi Arabia")*('DU DOAN'!$K$4:$K$107&lt;'DU DOAN'!$L$4:$L$107)+('DU DOAN'!$I$4:$I$107="Saudi Arabia")*('DU DOAN'!$L$4:$L$107&lt;'DU DOAN'!$K$4:$K$107)))</f>
        <v>0</v>
      </c>
      <c r="BF43" s="32">
        <f>SUMPRODUCT(('DU DOAN'!$B$4:$B$107="Vòng bảng")*('DU DOAN'!$D$4:$D$107="H")*ISNUMBER('DU DOAN'!$K$4:$K$107)*ISNUMBER('DU DOAN'!$L$4:$L$107)*(('DU DOAN'!$H$4:$H$107="Saudi Arabia")*'DU DOAN'!$K$4:$K$107+('DU DOAN'!$I$4:$I$107="Saudi Arabia")*'DU DOAN'!$L$4:$L$107))</f>
        <v>0</v>
      </c>
      <c r="BG43" s="32">
        <f>SUMPRODUCT(('DU DOAN'!$B$4:$B$107="Vòng bảng")*('DU DOAN'!$D$4:$D$107="H")*ISNUMBER('DU DOAN'!$K$4:$K$107)*ISNUMBER('DU DOAN'!$L$4:$L$107)*(('DU DOAN'!$H$4:$H$107="Saudi Arabia")*'DU DOAN'!$L$4:$L$107+('DU DOAN'!$I$4:$I$107="Saudi Arabia")*'DU DOAN'!$K$4:$K$107))</f>
        <v>0</v>
      </c>
      <c r="BH43" s="32">
        <f t="shared" si="14"/>
        <v>0</v>
      </c>
      <c r="BI43" s="32">
        <f>SUMPRODUCT(IFERROR((#REF!="Saudi Arabia")*#REF!,0))+SUMPRODUCT(IFERROR((#REF!="Saudi Arabia")*#REF!,0))</f>
        <v>0</v>
      </c>
      <c r="BJ43" s="32">
        <f>SUMPRODUCT(IFERROR((#REF!="Saudi Arabia")*#REF!,0))+SUMPRODUCT(IFERROR((#REF!="Saudi Arabia")*#REF!,0))</f>
        <v>0</v>
      </c>
      <c r="BK43" s="33">
        <f t="shared" si="15"/>
        <v>0</v>
      </c>
      <c r="BL43" s="32">
        <f>BK43*1000000+BH43*10000+BF43*100+2</f>
        <v>2</v>
      </c>
    </row>
    <row r="44" spans="1:64" ht="15.7" customHeight="1">
      <c r="AZ44" s="30" t="s">
        <v>127</v>
      </c>
      <c r="BA44" s="31" t="s">
        <v>128</v>
      </c>
      <c r="BB44" s="32">
        <f>SUMPRODUCT(('DU DOAN'!$B$4:$B$107="Vòng bảng")*('DU DOAN'!$D$4:$D$107="H")*ISNUMBER('DU DOAN'!$K$4:$K$107)*ISNUMBER('DU DOAN'!$L$4:$L$107)*(('DU DOAN'!$H$4:$H$107="Cape Verde")+('DU DOAN'!$I$4:$I$107="Cape Verde")))</f>
        <v>0</v>
      </c>
      <c r="BC44" s="32">
        <f>SUMPRODUCT(('DU DOAN'!$B$4:$B$107="Vòng bảng")*('DU DOAN'!$D$4:$D$107="H")*ISNUMBER('DU DOAN'!$K$4:$K$107)*ISNUMBER('DU DOAN'!$L$4:$L$107)*(('DU DOAN'!$H$4:$H$107="Cape Verde")*('DU DOAN'!$K$4:$K$107&gt;'DU DOAN'!$L$4:$L$107)+('DU DOAN'!$I$4:$I$107="Cape Verde")*('DU DOAN'!$L$4:$L$107&gt;'DU DOAN'!$K$4:$K$107)))</f>
        <v>0</v>
      </c>
      <c r="BD44" s="32">
        <f>SUMPRODUCT(('DU DOAN'!$B$4:$B$107="Vòng bảng")*('DU DOAN'!$D$4:$D$107="H")*ISNUMBER('DU DOAN'!$K$4:$K$107)*ISNUMBER('DU DOAN'!$L$4:$L$107)*(('DU DOAN'!$H$4:$H$107="Cape Verde")*('DU DOAN'!$K$4:$K$107='DU DOAN'!$L$4:$L$107)+('DU DOAN'!$I$4:$I$107="Cape Verde")*('DU DOAN'!$K$4:$K$107='DU DOAN'!$L$4:$L$107)))</f>
        <v>0</v>
      </c>
      <c r="BE44" s="32">
        <f>SUMPRODUCT(('DU DOAN'!$B$4:$B$107="Vòng bảng")*('DU DOAN'!$D$4:$D$107="H")*ISNUMBER('DU DOAN'!$K$4:$K$107)*ISNUMBER('DU DOAN'!$L$4:$L$107)*(('DU DOAN'!$H$4:$H$107="Cape Verde")*('DU DOAN'!$K$4:$K$107&lt;'DU DOAN'!$L$4:$L$107)+('DU DOAN'!$I$4:$I$107="Cape Verde")*('DU DOAN'!$L$4:$L$107&lt;'DU DOAN'!$K$4:$K$107)))</f>
        <v>0</v>
      </c>
      <c r="BF44" s="32">
        <f>SUMPRODUCT(('DU DOAN'!$B$4:$B$107="Vòng bảng")*('DU DOAN'!$D$4:$D$107="H")*ISNUMBER('DU DOAN'!$K$4:$K$107)*ISNUMBER('DU DOAN'!$L$4:$L$107)*(('DU DOAN'!$H$4:$H$107="Cape Verde")*'DU DOAN'!$K$4:$K$107+('DU DOAN'!$I$4:$I$107="Cape Verde")*'DU DOAN'!$L$4:$L$107))</f>
        <v>0</v>
      </c>
      <c r="BG44" s="32">
        <f>SUMPRODUCT(('DU DOAN'!$B$4:$B$107="Vòng bảng")*('DU DOAN'!$D$4:$D$107="H")*ISNUMBER('DU DOAN'!$K$4:$K$107)*ISNUMBER('DU DOAN'!$L$4:$L$107)*(('DU DOAN'!$H$4:$H$107="Cape Verde")*'DU DOAN'!$L$4:$L$107+('DU DOAN'!$I$4:$I$107="Cape Verde")*'DU DOAN'!$K$4:$K$107))</f>
        <v>0</v>
      </c>
      <c r="BH44" s="32">
        <f t="shared" si="14"/>
        <v>0</v>
      </c>
      <c r="BI44" s="32">
        <f>SUMPRODUCT(IFERROR((#REF!="Cape Verde")*#REF!,0))+SUMPRODUCT(IFERROR((#REF!="Cape Verde")*#REF!,0))</f>
        <v>0</v>
      </c>
      <c r="BJ44" s="32">
        <f>SUMPRODUCT(IFERROR((#REF!="Cape Verde")*#REF!,0))+SUMPRODUCT(IFERROR((#REF!="Cape Verde")*#REF!,0))</f>
        <v>0</v>
      </c>
      <c r="BK44" s="33">
        <f t="shared" si="15"/>
        <v>0</v>
      </c>
      <c r="BL44" s="32">
        <f>BK44*1000000+BH44*10000+BF44*100+1</f>
        <v>1</v>
      </c>
    </row>
    <row r="45" spans="1:64" ht="15.7" customHeight="1"/>
    <row r="46" spans="1:64" ht="15.7" customHeight="1">
      <c r="AY46" s="29" t="s">
        <v>129</v>
      </c>
      <c r="AZ46" s="30" t="s">
        <v>130</v>
      </c>
      <c r="BA46" s="31" t="s">
        <v>131</v>
      </c>
      <c r="BB46" s="32">
        <f>SUMPRODUCT(('DU DOAN'!$B$4:$B$107="Vòng bảng")*('DU DOAN'!$D$4:$D$107="I")*ISNUMBER('DU DOAN'!$K$4:$K$107)*ISNUMBER('DU DOAN'!$L$4:$L$107)*(('DU DOAN'!$H$4:$H$107="France")+('DU DOAN'!$I$4:$I$107="France")))</f>
        <v>0</v>
      </c>
      <c r="BC46" s="32">
        <f>SUMPRODUCT(('DU DOAN'!$B$4:$B$107="Vòng bảng")*('DU DOAN'!$D$4:$D$107="I")*ISNUMBER('DU DOAN'!$K$4:$K$107)*ISNUMBER('DU DOAN'!$L$4:$L$107)*(('DU DOAN'!$H$4:$H$107="France")*('DU DOAN'!$K$4:$K$107&gt;'DU DOAN'!$L$4:$L$107)+('DU DOAN'!$I$4:$I$107="France")*('DU DOAN'!$L$4:$L$107&gt;'DU DOAN'!$K$4:$K$107)))</f>
        <v>0</v>
      </c>
      <c r="BD46" s="32">
        <f>SUMPRODUCT(('DU DOAN'!$B$4:$B$107="Vòng bảng")*('DU DOAN'!$D$4:$D$107="I")*ISNUMBER('DU DOAN'!$K$4:$K$107)*ISNUMBER('DU DOAN'!$L$4:$L$107)*(('DU DOAN'!$H$4:$H$107="France")*('DU DOAN'!$K$4:$K$107='DU DOAN'!$L$4:$L$107)+('DU DOAN'!$I$4:$I$107="France")*('DU DOAN'!$K$4:$K$107='DU DOAN'!$L$4:$L$107)))</f>
        <v>0</v>
      </c>
      <c r="BE46" s="32">
        <f>SUMPRODUCT(('DU DOAN'!$B$4:$B$107="Vòng bảng")*('DU DOAN'!$D$4:$D$107="I")*ISNUMBER('DU DOAN'!$K$4:$K$107)*ISNUMBER('DU DOAN'!$L$4:$L$107)*(('DU DOAN'!$H$4:$H$107="France")*('DU DOAN'!$K$4:$K$107&lt;'DU DOAN'!$L$4:$L$107)+('DU DOAN'!$I$4:$I$107="France")*('DU DOAN'!$L$4:$L$107&lt;'DU DOAN'!$K$4:$K$107)))</f>
        <v>0</v>
      </c>
      <c r="BF46" s="32">
        <f>SUMPRODUCT(('DU DOAN'!$B$4:$B$107="Vòng bảng")*('DU DOAN'!$D$4:$D$107="I")*ISNUMBER('DU DOAN'!$K$4:$K$107)*ISNUMBER('DU DOAN'!$L$4:$L$107)*(('DU DOAN'!$H$4:$H$107="France")*'DU DOAN'!$K$4:$K$107+('DU DOAN'!$I$4:$I$107="France")*'DU DOAN'!$L$4:$L$107))</f>
        <v>0</v>
      </c>
      <c r="BG46" s="32">
        <f>SUMPRODUCT(('DU DOAN'!$B$4:$B$107="Vòng bảng")*('DU DOAN'!$D$4:$D$107="I")*ISNUMBER('DU DOAN'!$K$4:$K$107)*ISNUMBER('DU DOAN'!$L$4:$L$107)*(('DU DOAN'!$H$4:$H$107="France")*'DU DOAN'!$L$4:$L$107+('DU DOAN'!$I$4:$I$107="France")*'DU DOAN'!$K$4:$K$107))</f>
        <v>0</v>
      </c>
      <c r="BH46" s="32">
        <f t="shared" ref="BH46:BH49" si="16">BF46-BG46</f>
        <v>0</v>
      </c>
      <c r="BI46" s="32">
        <f>SUMPRODUCT(IFERROR((#REF!="France")*#REF!,0))+SUMPRODUCT(IFERROR((#REF!="France")*#REF!,0))</f>
        <v>0</v>
      </c>
      <c r="BJ46" s="32">
        <f>SUMPRODUCT(IFERROR((#REF!="France")*#REF!,0))+SUMPRODUCT(IFERROR((#REF!="France")*#REF!,0))</f>
        <v>0</v>
      </c>
      <c r="BK46" s="33">
        <f t="shared" ref="BK46:BK49" si="17">3*BC46+BD46</f>
        <v>0</v>
      </c>
      <c r="BL46" s="32">
        <f>BK46*1000000+BH46*10000+BF46*100+4</f>
        <v>4</v>
      </c>
    </row>
    <row r="47" spans="1:64" ht="15.7" customHeight="1">
      <c r="AZ47" s="30" t="s">
        <v>132</v>
      </c>
      <c r="BA47" s="31" t="s">
        <v>133</v>
      </c>
      <c r="BB47" s="32">
        <f>SUMPRODUCT(('DU DOAN'!$B$4:$B$107="Vòng bảng")*('DU DOAN'!$D$4:$D$107="I")*ISNUMBER('DU DOAN'!$K$4:$K$107)*ISNUMBER('DU DOAN'!$L$4:$L$107)*(('DU DOAN'!$H$4:$H$107="Norway")+('DU DOAN'!$I$4:$I$107="Norway")))</f>
        <v>0</v>
      </c>
      <c r="BC47" s="32">
        <f>SUMPRODUCT(('DU DOAN'!$B$4:$B$107="Vòng bảng")*('DU DOAN'!$D$4:$D$107="I")*ISNUMBER('DU DOAN'!$K$4:$K$107)*ISNUMBER('DU DOAN'!$L$4:$L$107)*(('DU DOAN'!$H$4:$H$107="Norway")*('DU DOAN'!$K$4:$K$107&gt;'DU DOAN'!$L$4:$L$107)+('DU DOAN'!$I$4:$I$107="Norway")*('DU DOAN'!$L$4:$L$107&gt;'DU DOAN'!$K$4:$K$107)))</f>
        <v>0</v>
      </c>
      <c r="BD47" s="32">
        <f>SUMPRODUCT(('DU DOAN'!$B$4:$B$107="Vòng bảng")*('DU DOAN'!$D$4:$D$107="I")*ISNUMBER('DU DOAN'!$K$4:$K$107)*ISNUMBER('DU DOAN'!$L$4:$L$107)*(('DU DOAN'!$H$4:$H$107="Norway")*('DU DOAN'!$K$4:$K$107='DU DOAN'!$L$4:$L$107)+('DU DOAN'!$I$4:$I$107="Norway")*('DU DOAN'!$K$4:$K$107='DU DOAN'!$L$4:$L$107)))</f>
        <v>0</v>
      </c>
      <c r="BE47" s="32">
        <f>SUMPRODUCT(('DU DOAN'!$B$4:$B$107="Vòng bảng")*('DU DOAN'!$D$4:$D$107="I")*ISNUMBER('DU DOAN'!$K$4:$K$107)*ISNUMBER('DU DOAN'!$L$4:$L$107)*(('DU DOAN'!$H$4:$H$107="Norway")*('DU DOAN'!$K$4:$K$107&lt;'DU DOAN'!$L$4:$L$107)+('DU DOAN'!$I$4:$I$107="Norway")*('DU DOAN'!$L$4:$L$107&lt;'DU DOAN'!$K$4:$K$107)))</f>
        <v>0</v>
      </c>
      <c r="BF47" s="32">
        <f>SUMPRODUCT(('DU DOAN'!$B$4:$B$107="Vòng bảng")*('DU DOAN'!$D$4:$D$107="I")*ISNUMBER('DU DOAN'!$K$4:$K$107)*ISNUMBER('DU DOAN'!$L$4:$L$107)*(('DU DOAN'!$H$4:$H$107="Norway")*'DU DOAN'!$K$4:$K$107+('DU DOAN'!$I$4:$I$107="Norway")*'DU DOAN'!$L$4:$L$107))</f>
        <v>0</v>
      </c>
      <c r="BG47" s="32">
        <f>SUMPRODUCT(('DU DOAN'!$B$4:$B$107="Vòng bảng")*('DU DOAN'!$D$4:$D$107="I")*ISNUMBER('DU DOAN'!$K$4:$K$107)*ISNUMBER('DU DOAN'!$L$4:$L$107)*(('DU DOAN'!$H$4:$H$107="Norway")*'DU DOAN'!$L$4:$L$107+('DU DOAN'!$I$4:$I$107="Norway")*'DU DOAN'!$K$4:$K$107))</f>
        <v>0</v>
      </c>
      <c r="BH47" s="32">
        <f t="shared" si="16"/>
        <v>0</v>
      </c>
      <c r="BI47" s="32">
        <f>SUMPRODUCT(IFERROR((#REF!="Norway")*#REF!,0))+SUMPRODUCT(IFERROR((#REF!="Norway")*#REF!,0))</f>
        <v>0</v>
      </c>
      <c r="BJ47" s="32">
        <f>SUMPRODUCT(IFERROR((#REF!="Norway")*#REF!,0))+SUMPRODUCT(IFERROR((#REF!="Norway")*#REF!,0))</f>
        <v>0</v>
      </c>
      <c r="BK47" s="33">
        <f t="shared" si="17"/>
        <v>0</v>
      </c>
      <c r="BL47" s="32">
        <f>BK47*1000000+BH47*10000+BF47*100+3</f>
        <v>3</v>
      </c>
    </row>
    <row r="48" spans="1:64" ht="15.7" customHeight="1">
      <c r="AZ48" s="30" t="s">
        <v>134</v>
      </c>
      <c r="BA48" s="31" t="s">
        <v>135</v>
      </c>
      <c r="BB48" s="32">
        <f>SUMPRODUCT(('DU DOAN'!$B$4:$B$107="Vòng bảng")*('DU DOAN'!$D$4:$D$107="I")*ISNUMBER('DU DOAN'!$K$4:$K$107)*ISNUMBER('DU DOAN'!$L$4:$L$107)*(('DU DOAN'!$H$4:$H$107="Senegal")+('DU DOAN'!$I$4:$I$107="Senegal")))</f>
        <v>0</v>
      </c>
      <c r="BC48" s="32">
        <f>SUMPRODUCT(('DU DOAN'!$B$4:$B$107="Vòng bảng")*('DU DOAN'!$D$4:$D$107="I")*ISNUMBER('DU DOAN'!$K$4:$K$107)*ISNUMBER('DU DOAN'!$L$4:$L$107)*(('DU DOAN'!$H$4:$H$107="Senegal")*('DU DOAN'!$K$4:$K$107&gt;'DU DOAN'!$L$4:$L$107)+('DU DOAN'!$I$4:$I$107="Senegal")*('DU DOAN'!$L$4:$L$107&gt;'DU DOAN'!$K$4:$K$107)))</f>
        <v>0</v>
      </c>
      <c r="BD48" s="32">
        <f>SUMPRODUCT(('DU DOAN'!$B$4:$B$107="Vòng bảng")*('DU DOAN'!$D$4:$D$107="I")*ISNUMBER('DU DOAN'!$K$4:$K$107)*ISNUMBER('DU DOAN'!$L$4:$L$107)*(('DU DOAN'!$H$4:$H$107="Senegal")*('DU DOAN'!$K$4:$K$107='DU DOAN'!$L$4:$L$107)+('DU DOAN'!$I$4:$I$107="Senegal")*('DU DOAN'!$K$4:$K$107='DU DOAN'!$L$4:$L$107)))</f>
        <v>0</v>
      </c>
      <c r="BE48" s="32">
        <f>SUMPRODUCT(('DU DOAN'!$B$4:$B$107="Vòng bảng")*('DU DOAN'!$D$4:$D$107="I")*ISNUMBER('DU DOAN'!$K$4:$K$107)*ISNUMBER('DU DOAN'!$L$4:$L$107)*(('DU DOAN'!$H$4:$H$107="Senegal")*('DU DOAN'!$K$4:$K$107&lt;'DU DOAN'!$L$4:$L$107)+('DU DOAN'!$I$4:$I$107="Senegal")*('DU DOAN'!$L$4:$L$107&lt;'DU DOAN'!$K$4:$K$107)))</f>
        <v>0</v>
      </c>
      <c r="BF48" s="32">
        <f>SUMPRODUCT(('DU DOAN'!$B$4:$B$107="Vòng bảng")*('DU DOAN'!$D$4:$D$107="I")*ISNUMBER('DU DOAN'!$K$4:$K$107)*ISNUMBER('DU DOAN'!$L$4:$L$107)*(('DU DOAN'!$H$4:$H$107="Senegal")*'DU DOAN'!$K$4:$K$107+('DU DOAN'!$I$4:$I$107="Senegal")*'DU DOAN'!$L$4:$L$107))</f>
        <v>0</v>
      </c>
      <c r="BG48" s="32">
        <f>SUMPRODUCT(('DU DOAN'!$B$4:$B$107="Vòng bảng")*('DU DOAN'!$D$4:$D$107="I")*ISNUMBER('DU DOAN'!$K$4:$K$107)*ISNUMBER('DU DOAN'!$L$4:$L$107)*(('DU DOAN'!$H$4:$H$107="Senegal")*'DU DOAN'!$L$4:$L$107+('DU DOAN'!$I$4:$I$107="Senegal")*'DU DOAN'!$K$4:$K$107))</f>
        <v>0</v>
      </c>
      <c r="BH48" s="32">
        <f t="shared" si="16"/>
        <v>0</v>
      </c>
      <c r="BI48" s="32">
        <f>SUMPRODUCT(IFERROR((#REF!="Senegal")*#REF!,0))+SUMPRODUCT(IFERROR((#REF!="Senegal")*#REF!,0))</f>
        <v>0</v>
      </c>
      <c r="BJ48" s="32">
        <f>SUMPRODUCT(IFERROR((#REF!="Senegal")*#REF!,0))+SUMPRODUCT(IFERROR((#REF!="Senegal")*#REF!,0))</f>
        <v>0</v>
      </c>
      <c r="BK48" s="33">
        <f t="shared" si="17"/>
        <v>0</v>
      </c>
      <c r="BL48" s="32">
        <f>BK48*1000000+BH48*10000+BF48*100+2</f>
        <v>2</v>
      </c>
    </row>
    <row r="49" spans="51:64" ht="15.7" customHeight="1">
      <c r="AZ49" s="30" t="s">
        <v>136</v>
      </c>
      <c r="BA49" s="31" t="s">
        <v>137</v>
      </c>
      <c r="BB49" s="32">
        <f>SUMPRODUCT(('DU DOAN'!$B$4:$B$107="Vòng bảng")*('DU DOAN'!$D$4:$D$107="I")*ISNUMBER('DU DOAN'!$K$4:$K$107)*ISNUMBER('DU DOAN'!$L$4:$L$107)*(('DU DOAN'!$H$4:$H$107="Iraq")+('DU DOAN'!$I$4:$I$107="Iraq")))</f>
        <v>0</v>
      </c>
      <c r="BC49" s="32">
        <f>SUMPRODUCT(('DU DOAN'!$B$4:$B$107="Vòng bảng")*('DU DOAN'!$D$4:$D$107="I")*ISNUMBER('DU DOAN'!$K$4:$K$107)*ISNUMBER('DU DOAN'!$L$4:$L$107)*(('DU DOAN'!$H$4:$H$107="Iraq")*('DU DOAN'!$K$4:$K$107&gt;'DU DOAN'!$L$4:$L$107)+('DU DOAN'!$I$4:$I$107="Iraq")*('DU DOAN'!$L$4:$L$107&gt;'DU DOAN'!$K$4:$K$107)))</f>
        <v>0</v>
      </c>
      <c r="BD49" s="32">
        <f>SUMPRODUCT(('DU DOAN'!$B$4:$B$107="Vòng bảng")*('DU DOAN'!$D$4:$D$107="I")*ISNUMBER('DU DOAN'!$K$4:$K$107)*ISNUMBER('DU DOAN'!$L$4:$L$107)*(('DU DOAN'!$H$4:$H$107="Iraq")*('DU DOAN'!$K$4:$K$107='DU DOAN'!$L$4:$L$107)+('DU DOAN'!$I$4:$I$107="Iraq")*('DU DOAN'!$K$4:$K$107='DU DOAN'!$L$4:$L$107)))</f>
        <v>0</v>
      </c>
      <c r="BE49" s="32">
        <f>SUMPRODUCT(('DU DOAN'!$B$4:$B$107="Vòng bảng")*('DU DOAN'!$D$4:$D$107="I")*ISNUMBER('DU DOAN'!$K$4:$K$107)*ISNUMBER('DU DOAN'!$L$4:$L$107)*(('DU DOAN'!$H$4:$H$107="Iraq")*('DU DOAN'!$K$4:$K$107&lt;'DU DOAN'!$L$4:$L$107)+('DU DOAN'!$I$4:$I$107="Iraq")*('DU DOAN'!$L$4:$L$107&lt;'DU DOAN'!$K$4:$K$107)))</f>
        <v>0</v>
      </c>
      <c r="BF49" s="32">
        <f>SUMPRODUCT(('DU DOAN'!$B$4:$B$107="Vòng bảng")*('DU DOAN'!$D$4:$D$107="I")*ISNUMBER('DU DOAN'!$K$4:$K$107)*ISNUMBER('DU DOAN'!$L$4:$L$107)*(('DU DOAN'!$H$4:$H$107="Iraq")*'DU DOAN'!$K$4:$K$107+('DU DOAN'!$I$4:$I$107="Iraq")*'DU DOAN'!$L$4:$L$107))</f>
        <v>0</v>
      </c>
      <c r="BG49" s="32">
        <f>SUMPRODUCT(('DU DOAN'!$B$4:$B$107="Vòng bảng")*('DU DOAN'!$D$4:$D$107="I")*ISNUMBER('DU DOAN'!$K$4:$K$107)*ISNUMBER('DU DOAN'!$L$4:$L$107)*(('DU DOAN'!$H$4:$H$107="Iraq")*'DU DOAN'!$L$4:$L$107+('DU DOAN'!$I$4:$I$107="Iraq")*'DU DOAN'!$K$4:$K$107))</f>
        <v>0</v>
      </c>
      <c r="BH49" s="32">
        <f t="shared" si="16"/>
        <v>0</v>
      </c>
      <c r="BI49" s="32">
        <f>SUMPRODUCT(IFERROR((#REF!="Iraq")*#REF!,0))+SUMPRODUCT(IFERROR((#REF!="Iraq")*#REF!,0))</f>
        <v>0</v>
      </c>
      <c r="BJ49" s="32">
        <f>SUMPRODUCT(IFERROR((#REF!="Iraq")*#REF!,0))+SUMPRODUCT(IFERROR((#REF!="Iraq")*#REF!,0))</f>
        <v>0</v>
      </c>
      <c r="BK49" s="33">
        <f t="shared" si="17"/>
        <v>0</v>
      </c>
      <c r="BL49" s="32">
        <f>BK49*1000000+BH49*10000+BF49*100+1</f>
        <v>1</v>
      </c>
    </row>
    <row r="50" spans="51:64" ht="15.7" customHeight="1"/>
    <row r="51" spans="51:64" ht="15.7" customHeight="1">
      <c r="AY51" s="29" t="s">
        <v>138</v>
      </c>
      <c r="AZ51" s="30" t="s">
        <v>139</v>
      </c>
      <c r="BA51" s="31" t="s">
        <v>140</v>
      </c>
      <c r="BB51" s="32">
        <f>SUMPRODUCT(('DU DOAN'!$B$4:$B$107="Vòng bảng")*('DU DOAN'!$D$4:$D$107="J")*ISNUMBER('DU DOAN'!$K$4:$K$107)*ISNUMBER('DU DOAN'!$L$4:$L$107)*(('DU DOAN'!$H$4:$H$107="Argentina")+('DU DOAN'!$I$4:$I$107="Argentina")))</f>
        <v>0</v>
      </c>
      <c r="BC51" s="32">
        <f>SUMPRODUCT(('DU DOAN'!$B$4:$B$107="Vòng bảng")*('DU DOAN'!$D$4:$D$107="J")*ISNUMBER('DU DOAN'!$K$4:$K$107)*ISNUMBER('DU DOAN'!$L$4:$L$107)*(('DU DOAN'!$H$4:$H$107="Argentina")*('DU DOAN'!$K$4:$K$107&gt;'DU DOAN'!$L$4:$L$107)+('DU DOAN'!$I$4:$I$107="Argentina")*('DU DOAN'!$L$4:$L$107&gt;'DU DOAN'!$K$4:$K$107)))</f>
        <v>0</v>
      </c>
      <c r="BD51" s="32">
        <f>SUMPRODUCT(('DU DOAN'!$B$4:$B$107="Vòng bảng")*('DU DOAN'!$D$4:$D$107="J")*ISNUMBER('DU DOAN'!$K$4:$K$107)*ISNUMBER('DU DOAN'!$L$4:$L$107)*(('DU DOAN'!$H$4:$H$107="Argentina")*('DU DOAN'!$K$4:$K$107='DU DOAN'!$L$4:$L$107)+('DU DOAN'!$I$4:$I$107="Argentina")*('DU DOAN'!$K$4:$K$107='DU DOAN'!$L$4:$L$107)))</f>
        <v>0</v>
      </c>
      <c r="BE51" s="32">
        <f>SUMPRODUCT(('DU DOAN'!$B$4:$B$107="Vòng bảng")*('DU DOAN'!$D$4:$D$107="J")*ISNUMBER('DU DOAN'!$K$4:$K$107)*ISNUMBER('DU DOAN'!$L$4:$L$107)*(('DU DOAN'!$H$4:$H$107="Argentina")*('DU DOAN'!$K$4:$K$107&lt;'DU DOAN'!$L$4:$L$107)+('DU DOAN'!$I$4:$I$107="Argentina")*('DU DOAN'!$L$4:$L$107&lt;'DU DOAN'!$K$4:$K$107)))</f>
        <v>0</v>
      </c>
      <c r="BF51" s="32">
        <f>SUMPRODUCT(('DU DOAN'!$B$4:$B$107="Vòng bảng")*('DU DOAN'!$D$4:$D$107="J")*ISNUMBER('DU DOAN'!$K$4:$K$107)*ISNUMBER('DU DOAN'!$L$4:$L$107)*(('DU DOAN'!$H$4:$H$107="Argentina")*'DU DOAN'!$K$4:$K$107+('DU DOAN'!$I$4:$I$107="Argentina")*'DU DOAN'!$L$4:$L$107))</f>
        <v>0</v>
      </c>
      <c r="BG51" s="32">
        <f>SUMPRODUCT(('DU DOAN'!$B$4:$B$107="Vòng bảng")*('DU DOAN'!$D$4:$D$107="J")*ISNUMBER('DU DOAN'!$K$4:$K$107)*ISNUMBER('DU DOAN'!$L$4:$L$107)*(('DU DOAN'!$H$4:$H$107="Argentina")*'DU DOAN'!$L$4:$L$107+('DU DOAN'!$I$4:$I$107="Argentina")*'DU DOAN'!$K$4:$K$107))</f>
        <v>0</v>
      </c>
      <c r="BH51" s="32">
        <f t="shared" ref="BH51:BH54" si="18">BF51-BG51</f>
        <v>0</v>
      </c>
      <c r="BI51" s="32">
        <f>SUMPRODUCT(IFERROR((#REF!="Argentina")*#REF!,0))+SUMPRODUCT(IFERROR((#REF!="Argentina")*#REF!,0))</f>
        <v>0</v>
      </c>
      <c r="BJ51" s="32">
        <f>SUMPRODUCT(IFERROR((#REF!="Argentina")*#REF!,0))+SUMPRODUCT(IFERROR((#REF!="Argentina")*#REF!,0))</f>
        <v>0</v>
      </c>
      <c r="BK51" s="33">
        <f t="shared" ref="BK51:BK54" si="19">3*BC51+BD51</f>
        <v>0</v>
      </c>
      <c r="BL51" s="32">
        <f>BK51*1000000+BH51*10000+BF51*100+4</f>
        <v>4</v>
      </c>
    </row>
    <row r="52" spans="51:64" ht="15.7" customHeight="1">
      <c r="AZ52" s="30" t="s">
        <v>141</v>
      </c>
      <c r="BA52" s="31" t="s">
        <v>142</v>
      </c>
      <c r="BB52" s="32">
        <f>SUMPRODUCT(('DU DOAN'!$B$4:$B$107="Vòng bảng")*('DU DOAN'!$D$4:$D$107="J")*ISNUMBER('DU DOAN'!$K$4:$K$107)*ISNUMBER('DU DOAN'!$L$4:$L$107)*(('DU DOAN'!$H$4:$H$107="Austria")+('DU DOAN'!$I$4:$I$107="Austria")))</f>
        <v>0</v>
      </c>
      <c r="BC52" s="32">
        <f>SUMPRODUCT(('DU DOAN'!$B$4:$B$107="Vòng bảng")*('DU DOAN'!$D$4:$D$107="J")*ISNUMBER('DU DOAN'!$K$4:$K$107)*ISNUMBER('DU DOAN'!$L$4:$L$107)*(('DU DOAN'!$H$4:$H$107="Austria")*('DU DOAN'!$K$4:$K$107&gt;'DU DOAN'!$L$4:$L$107)+('DU DOAN'!$I$4:$I$107="Austria")*('DU DOAN'!$L$4:$L$107&gt;'DU DOAN'!$K$4:$K$107)))</f>
        <v>0</v>
      </c>
      <c r="BD52" s="32">
        <f>SUMPRODUCT(('DU DOAN'!$B$4:$B$107="Vòng bảng")*('DU DOAN'!$D$4:$D$107="J")*ISNUMBER('DU DOAN'!$K$4:$K$107)*ISNUMBER('DU DOAN'!$L$4:$L$107)*(('DU DOAN'!$H$4:$H$107="Austria")*('DU DOAN'!$K$4:$K$107='DU DOAN'!$L$4:$L$107)+('DU DOAN'!$I$4:$I$107="Austria")*('DU DOAN'!$K$4:$K$107='DU DOAN'!$L$4:$L$107)))</f>
        <v>0</v>
      </c>
      <c r="BE52" s="32">
        <f>SUMPRODUCT(('DU DOAN'!$B$4:$B$107="Vòng bảng")*('DU DOAN'!$D$4:$D$107="J")*ISNUMBER('DU DOAN'!$K$4:$K$107)*ISNUMBER('DU DOAN'!$L$4:$L$107)*(('DU DOAN'!$H$4:$H$107="Austria")*('DU DOAN'!$K$4:$K$107&lt;'DU DOAN'!$L$4:$L$107)+('DU DOAN'!$I$4:$I$107="Austria")*('DU DOAN'!$L$4:$L$107&lt;'DU DOAN'!$K$4:$K$107)))</f>
        <v>0</v>
      </c>
      <c r="BF52" s="32">
        <f>SUMPRODUCT(('DU DOAN'!$B$4:$B$107="Vòng bảng")*('DU DOAN'!$D$4:$D$107="J")*ISNUMBER('DU DOAN'!$K$4:$K$107)*ISNUMBER('DU DOAN'!$L$4:$L$107)*(('DU DOAN'!$H$4:$H$107="Austria")*'DU DOAN'!$K$4:$K$107+('DU DOAN'!$I$4:$I$107="Austria")*'DU DOAN'!$L$4:$L$107))</f>
        <v>0</v>
      </c>
      <c r="BG52" s="32">
        <f>SUMPRODUCT(('DU DOAN'!$B$4:$B$107="Vòng bảng")*('DU DOAN'!$D$4:$D$107="J")*ISNUMBER('DU DOAN'!$K$4:$K$107)*ISNUMBER('DU DOAN'!$L$4:$L$107)*(('DU DOAN'!$H$4:$H$107="Austria")*'DU DOAN'!$L$4:$L$107+('DU DOAN'!$I$4:$I$107="Austria")*'DU DOAN'!$K$4:$K$107))</f>
        <v>0</v>
      </c>
      <c r="BH52" s="32">
        <f t="shared" si="18"/>
        <v>0</v>
      </c>
      <c r="BI52" s="32">
        <f>SUMPRODUCT(IFERROR((#REF!="Austria")*#REF!,0))+SUMPRODUCT(IFERROR((#REF!="Austria")*#REF!,0))</f>
        <v>0</v>
      </c>
      <c r="BJ52" s="32">
        <f>SUMPRODUCT(IFERROR((#REF!="Austria")*#REF!,0))+SUMPRODUCT(IFERROR((#REF!="Austria")*#REF!,0))</f>
        <v>0</v>
      </c>
      <c r="BK52" s="33">
        <f t="shared" si="19"/>
        <v>0</v>
      </c>
      <c r="BL52" s="32">
        <f>BK52*1000000+BH52*10000+BF52*100+3</f>
        <v>3</v>
      </c>
    </row>
    <row r="53" spans="51:64" ht="15.7" customHeight="1">
      <c r="AZ53" s="30" t="s">
        <v>143</v>
      </c>
      <c r="BA53" s="31" t="s">
        <v>144</v>
      </c>
      <c r="BB53" s="32">
        <f>SUMPRODUCT(('DU DOAN'!$B$4:$B$107="Vòng bảng")*('DU DOAN'!$D$4:$D$107="J")*ISNUMBER('DU DOAN'!$K$4:$K$107)*ISNUMBER('DU DOAN'!$L$4:$L$107)*(('DU DOAN'!$H$4:$H$107="Algeria")+('DU DOAN'!$I$4:$I$107="Algeria")))</f>
        <v>0</v>
      </c>
      <c r="BC53" s="32">
        <f>SUMPRODUCT(('DU DOAN'!$B$4:$B$107="Vòng bảng")*('DU DOAN'!$D$4:$D$107="J")*ISNUMBER('DU DOAN'!$K$4:$K$107)*ISNUMBER('DU DOAN'!$L$4:$L$107)*(('DU DOAN'!$H$4:$H$107="Algeria")*('DU DOAN'!$K$4:$K$107&gt;'DU DOAN'!$L$4:$L$107)+('DU DOAN'!$I$4:$I$107="Algeria")*('DU DOAN'!$L$4:$L$107&gt;'DU DOAN'!$K$4:$K$107)))</f>
        <v>0</v>
      </c>
      <c r="BD53" s="32">
        <f>SUMPRODUCT(('DU DOAN'!$B$4:$B$107="Vòng bảng")*('DU DOAN'!$D$4:$D$107="J")*ISNUMBER('DU DOAN'!$K$4:$K$107)*ISNUMBER('DU DOAN'!$L$4:$L$107)*(('DU DOAN'!$H$4:$H$107="Algeria")*('DU DOAN'!$K$4:$K$107='DU DOAN'!$L$4:$L$107)+('DU DOAN'!$I$4:$I$107="Algeria")*('DU DOAN'!$K$4:$K$107='DU DOAN'!$L$4:$L$107)))</f>
        <v>0</v>
      </c>
      <c r="BE53" s="32">
        <f>SUMPRODUCT(('DU DOAN'!$B$4:$B$107="Vòng bảng")*('DU DOAN'!$D$4:$D$107="J")*ISNUMBER('DU DOAN'!$K$4:$K$107)*ISNUMBER('DU DOAN'!$L$4:$L$107)*(('DU DOAN'!$H$4:$H$107="Algeria")*('DU DOAN'!$K$4:$K$107&lt;'DU DOAN'!$L$4:$L$107)+('DU DOAN'!$I$4:$I$107="Algeria")*('DU DOAN'!$L$4:$L$107&lt;'DU DOAN'!$K$4:$K$107)))</f>
        <v>0</v>
      </c>
      <c r="BF53" s="32">
        <f>SUMPRODUCT(('DU DOAN'!$B$4:$B$107="Vòng bảng")*('DU DOAN'!$D$4:$D$107="J")*ISNUMBER('DU DOAN'!$K$4:$K$107)*ISNUMBER('DU DOAN'!$L$4:$L$107)*(('DU DOAN'!$H$4:$H$107="Algeria")*'DU DOAN'!$K$4:$K$107+('DU DOAN'!$I$4:$I$107="Algeria")*'DU DOAN'!$L$4:$L$107))</f>
        <v>0</v>
      </c>
      <c r="BG53" s="32">
        <f>SUMPRODUCT(('DU DOAN'!$B$4:$B$107="Vòng bảng")*('DU DOAN'!$D$4:$D$107="J")*ISNUMBER('DU DOAN'!$K$4:$K$107)*ISNUMBER('DU DOAN'!$L$4:$L$107)*(('DU DOAN'!$H$4:$H$107="Algeria")*'DU DOAN'!$L$4:$L$107+('DU DOAN'!$I$4:$I$107="Algeria")*'DU DOAN'!$K$4:$K$107))</f>
        <v>0</v>
      </c>
      <c r="BH53" s="32">
        <f t="shared" si="18"/>
        <v>0</v>
      </c>
      <c r="BI53" s="32">
        <f>SUMPRODUCT(IFERROR((#REF!="Algeria")*#REF!,0))+SUMPRODUCT(IFERROR((#REF!="Algeria")*#REF!,0))</f>
        <v>0</v>
      </c>
      <c r="BJ53" s="32">
        <f>SUMPRODUCT(IFERROR((#REF!="Algeria")*#REF!,0))+SUMPRODUCT(IFERROR((#REF!="Algeria")*#REF!,0))</f>
        <v>0</v>
      </c>
      <c r="BK53" s="33">
        <f t="shared" si="19"/>
        <v>0</v>
      </c>
      <c r="BL53" s="32">
        <f>BK53*1000000+BH53*10000+BF53*100+2</f>
        <v>2</v>
      </c>
    </row>
    <row r="54" spans="51:64" ht="15.7" customHeight="1">
      <c r="AZ54" s="30" t="s">
        <v>145</v>
      </c>
      <c r="BA54" s="31" t="s">
        <v>146</v>
      </c>
      <c r="BB54" s="32">
        <f>SUMPRODUCT(('DU DOAN'!$B$4:$B$107="Vòng bảng")*('DU DOAN'!$D$4:$D$107="J")*ISNUMBER('DU DOAN'!$K$4:$K$107)*ISNUMBER('DU DOAN'!$L$4:$L$107)*(('DU DOAN'!$H$4:$H$107="Jordan")+('DU DOAN'!$I$4:$I$107="Jordan")))</f>
        <v>0</v>
      </c>
      <c r="BC54" s="32">
        <f>SUMPRODUCT(('DU DOAN'!$B$4:$B$107="Vòng bảng")*('DU DOAN'!$D$4:$D$107="J")*ISNUMBER('DU DOAN'!$K$4:$K$107)*ISNUMBER('DU DOAN'!$L$4:$L$107)*(('DU DOAN'!$H$4:$H$107="Jordan")*('DU DOAN'!$K$4:$K$107&gt;'DU DOAN'!$L$4:$L$107)+('DU DOAN'!$I$4:$I$107="Jordan")*('DU DOAN'!$L$4:$L$107&gt;'DU DOAN'!$K$4:$K$107)))</f>
        <v>0</v>
      </c>
      <c r="BD54" s="32">
        <f>SUMPRODUCT(('DU DOAN'!$B$4:$B$107="Vòng bảng")*('DU DOAN'!$D$4:$D$107="J")*ISNUMBER('DU DOAN'!$K$4:$K$107)*ISNUMBER('DU DOAN'!$L$4:$L$107)*(('DU DOAN'!$H$4:$H$107="Jordan")*('DU DOAN'!$K$4:$K$107='DU DOAN'!$L$4:$L$107)+('DU DOAN'!$I$4:$I$107="Jordan")*('DU DOAN'!$K$4:$K$107='DU DOAN'!$L$4:$L$107)))</f>
        <v>0</v>
      </c>
      <c r="BE54" s="32">
        <f>SUMPRODUCT(('DU DOAN'!$B$4:$B$107="Vòng bảng")*('DU DOAN'!$D$4:$D$107="J")*ISNUMBER('DU DOAN'!$K$4:$K$107)*ISNUMBER('DU DOAN'!$L$4:$L$107)*(('DU DOAN'!$H$4:$H$107="Jordan")*('DU DOAN'!$K$4:$K$107&lt;'DU DOAN'!$L$4:$L$107)+('DU DOAN'!$I$4:$I$107="Jordan")*('DU DOAN'!$L$4:$L$107&lt;'DU DOAN'!$K$4:$K$107)))</f>
        <v>0</v>
      </c>
      <c r="BF54" s="32">
        <f>SUMPRODUCT(('DU DOAN'!$B$4:$B$107="Vòng bảng")*('DU DOAN'!$D$4:$D$107="J")*ISNUMBER('DU DOAN'!$K$4:$K$107)*ISNUMBER('DU DOAN'!$L$4:$L$107)*(('DU DOAN'!$H$4:$H$107="Jordan")*'DU DOAN'!$K$4:$K$107+('DU DOAN'!$I$4:$I$107="Jordan")*'DU DOAN'!$L$4:$L$107))</f>
        <v>0</v>
      </c>
      <c r="BG54" s="32">
        <f>SUMPRODUCT(('DU DOAN'!$B$4:$B$107="Vòng bảng")*('DU DOAN'!$D$4:$D$107="J")*ISNUMBER('DU DOAN'!$K$4:$K$107)*ISNUMBER('DU DOAN'!$L$4:$L$107)*(('DU DOAN'!$H$4:$H$107="Jordan")*'DU DOAN'!$L$4:$L$107+('DU DOAN'!$I$4:$I$107="Jordan")*'DU DOAN'!$K$4:$K$107))</f>
        <v>0</v>
      </c>
      <c r="BH54" s="32">
        <f t="shared" si="18"/>
        <v>0</v>
      </c>
      <c r="BI54" s="32">
        <f>SUMPRODUCT(IFERROR((#REF!="Jordan")*#REF!,0))+SUMPRODUCT(IFERROR((#REF!="Jordan")*#REF!,0))</f>
        <v>0</v>
      </c>
      <c r="BJ54" s="32">
        <f>SUMPRODUCT(IFERROR((#REF!="Jordan")*#REF!,0))+SUMPRODUCT(IFERROR((#REF!="Jordan")*#REF!,0))</f>
        <v>0</v>
      </c>
      <c r="BK54" s="33">
        <f t="shared" si="19"/>
        <v>0</v>
      </c>
      <c r="BL54" s="32">
        <f>BK54*1000000+BH54*10000+BF54*100+1</f>
        <v>1</v>
      </c>
    </row>
    <row r="55" spans="51:64" ht="15.7" customHeight="1"/>
    <row r="56" spans="51:64" ht="15.7" customHeight="1">
      <c r="AY56" s="29" t="s">
        <v>147</v>
      </c>
      <c r="AZ56" s="30" t="s">
        <v>148</v>
      </c>
      <c r="BA56" s="31" t="s">
        <v>149</v>
      </c>
      <c r="BB56" s="32">
        <f>SUMPRODUCT(('DU DOAN'!$B$4:$B$107="Vòng bảng")*('DU DOAN'!$D$4:$D$107="K")*ISNUMBER('DU DOAN'!$K$4:$K$107)*ISNUMBER('DU DOAN'!$L$4:$L$107)*(('DU DOAN'!$H$4:$H$107="Portugal")+('DU DOAN'!$I$4:$I$107="Portugal")))</f>
        <v>0</v>
      </c>
      <c r="BC56" s="32">
        <f>SUMPRODUCT(('DU DOAN'!$B$4:$B$107="Vòng bảng")*('DU DOAN'!$D$4:$D$107="K")*ISNUMBER('DU DOAN'!$K$4:$K$107)*ISNUMBER('DU DOAN'!$L$4:$L$107)*(('DU DOAN'!$H$4:$H$107="Portugal")*('DU DOAN'!$K$4:$K$107&gt;'DU DOAN'!$L$4:$L$107)+('DU DOAN'!$I$4:$I$107="Portugal")*('DU DOAN'!$L$4:$L$107&gt;'DU DOAN'!$K$4:$K$107)))</f>
        <v>0</v>
      </c>
      <c r="BD56" s="32">
        <f>SUMPRODUCT(('DU DOAN'!$B$4:$B$107="Vòng bảng")*('DU DOAN'!$D$4:$D$107="K")*ISNUMBER('DU DOAN'!$K$4:$K$107)*ISNUMBER('DU DOAN'!$L$4:$L$107)*(('DU DOAN'!$H$4:$H$107="Portugal")*('DU DOAN'!$K$4:$K$107='DU DOAN'!$L$4:$L$107)+('DU DOAN'!$I$4:$I$107="Portugal")*('DU DOAN'!$K$4:$K$107='DU DOAN'!$L$4:$L$107)))</f>
        <v>0</v>
      </c>
      <c r="BE56" s="32">
        <f>SUMPRODUCT(('DU DOAN'!$B$4:$B$107="Vòng bảng")*('DU DOAN'!$D$4:$D$107="K")*ISNUMBER('DU DOAN'!$K$4:$K$107)*ISNUMBER('DU DOAN'!$L$4:$L$107)*(('DU DOAN'!$H$4:$H$107="Portugal")*('DU DOAN'!$K$4:$K$107&lt;'DU DOAN'!$L$4:$L$107)+('DU DOAN'!$I$4:$I$107="Portugal")*('DU DOAN'!$L$4:$L$107&lt;'DU DOAN'!$K$4:$K$107)))</f>
        <v>0</v>
      </c>
      <c r="BF56" s="32">
        <f>SUMPRODUCT(('DU DOAN'!$B$4:$B$107="Vòng bảng")*('DU DOAN'!$D$4:$D$107="K")*ISNUMBER('DU DOAN'!$K$4:$K$107)*ISNUMBER('DU DOAN'!$L$4:$L$107)*(('DU DOAN'!$H$4:$H$107="Portugal")*'DU DOAN'!$K$4:$K$107+('DU DOAN'!$I$4:$I$107="Portugal")*'DU DOAN'!$L$4:$L$107))</f>
        <v>0</v>
      </c>
      <c r="BG56" s="32">
        <f>SUMPRODUCT(('DU DOAN'!$B$4:$B$107="Vòng bảng")*('DU DOAN'!$D$4:$D$107="K")*ISNUMBER('DU DOAN'!$K$4:$K$107)*ISNUMBER('DU DOAN'!$L$4:$L$107)*(('DU DOAN'!$H$4:$H$107="Portugal")*'DU DOAN'!$L$4:$L$107+('DU DOAN'!$I$4:$I$107="Portugal")*'DU DOAN'!$K$4:$K$107))</f>
        <v>0</v>
      </c>
      <c r="BH56" s="32">
        <f t="shared" ref="BH56:BH59" si="20">BF56-BG56</f>
        <v>0</v>
      </c>
      <c r="BI56" s="32">
        <f>SUMPRODUCT(IFERROR((#REF!="Portugal")*#REF!,0))+SUMPRODUCT(IFERROR((#REF!="Portugal")*#REF!,0))</f>
        <v>0</v>
      </c>
      <c r="BJ56" s="32">
        <f>SUMPRODUCT(IFERROR((#REF!="Portugal")*#REF!,0))+SUMPRODUCT(IFERROR((#REF!="Portugal")*#REF!,0))</f>
        <v>0</v>
      </c>
      <c r="BK56" s="33">
        <f t="shared" ref="BK56:BK59" si="21">3*BC56+BD56</f>
        <v>0</v>
      </c>
      <c r="BL56" s="32">
        <f>BK56*1000000+BH56*10000+BF56*100+4</f>
        <v>4</v>
      </c>
    </row>
    <row r="57" spans="51:64" ht="15.7" customHeight="1">
      <c r="AZ57" s="30" t="s">
        <v>150</v>
      </c>
      <c r="BA57" s="31" t="s">
        <v>151</v>
      </c>
      <c r="BB57" s="32">
        <f>SUMPRODUCT(('DU DOAN'!$B$4:$B$107="Vòng bảng")*('DU DOAN'!$D$4:$D$107="K")*ISNUMBER('DU DOAN'!$K$4:$K$107)*ISNUMBER('DU DOAN'!$L$4:$L$107)*(('DU DOAN'!$H$4:$H$107="Colombia")+('DU DOAN'!$I$4:$I$107="Colombia")))</f>
        <v>0</v>
      </c>
      <c r="BC57" s="32">
        <f>SUMPRODUCT(('DU DOAN'!$B$4:$B$107="Vòng bảng")*('DU DOAN'!$D$4:$D$107="K")*ISNUMBER('DU DOAN'!$K$4:$K$107)*ISNUMBER('DU DOAN'!$L$4:$L$107)*(('DU DOAN'!$H$4:$H$107="Colombia")*('DU DOAN'!$K$4:$K$107&gt;'DU DOAN'!$L$4:$L$107)+('DU DOAN'!$I$4:$I$107="Colombia")*('DU DOAN'!$L$4:$L$107&gt;'DU DOAN'!$K$4:$K$107)))</f>
        <v>0</v>
      </c>
      <c r="BD57" s="32">
        <f>SUMPRODUCT(('DU DOAN'!$B$4:$B$107="Vòng bảng")*('DU DOAN'!$D$4:$D$107="K")*ISNUMBER('DU DOAN'!$K$4:$K$107)*ISNUMBER('DU DOAN'!$L$4:$L$107)*(('DU DOAN'!$H$4:$H$107="Colombia")*('DU DOAN'!$K$4:$K$107='DU DOAN'!$L$4:$L$107)+('DU DOAN'!$I$4:$I$107="Colombia")*('DU DOAN'!$K$4:$K$107='DU DOAN'!$L$4:$L$107)))</f>
        <v>0</v>
      </c>
      <c r="BE57" s="32">
        <f>SUMPRODUCT(('DU DOAN'!$B$4:$B$107="Vòng bảng")*('DU DOAN'!$D$4:$D$107="K")*ISNUMBER('DU DOAN'!$K$4:$K$107)*ISNUMBER('DU DOAN'!$L$4:$L$107)*(('DU DOAN'!$H$4:$H$107="Colombia")*('DU DOAN'!$K$4:$K$107&lt;'DU DOAN'!$L$4:$L$107)+('DU DOAN'!$I$4:$I$107="Colombia")*('DU DOAN'!$L$4:$L$107&lt;'DU DOAN'!$K$4:$K$107)))</f>
        <v>0</v>
      </c>
      <c r="BF57" s="32">
        <f>SUMPRODUCT(('DU DOAN'!$B$4:$B$107="Vòng bảng")*('DU DOAN'!$D$4:$D$107="K")*ISNUMBER('DU DOAN'!$K$4:$K$107)*ISNUMBER('DU DOAN'!$L$4:$L$107)*(('DU DOAN'!$H$4:$H$107="Colombia")*'DU DOAN'!$K$4:$K$107+('DU DOAN'!$I$4:$I$107="Colombia")*'DU DOAN'!$L$4:$L$107))</f>
        <v>0</v>
      </c>
      <c r="BG57" s="32">
        <f>SUMPRODUCT(('DU DOAN'!$B$4:$B$107="Vòng bảng")*('DU DOAN'!$D$4:$D$107="K")*ISNUMBER('DU DOAN'!$K$4:$K$107)*ISNUMBER('DU DOAN'!$L$4:$L$107)*(('DU DOAN'!$H$4:$H$107="Colombia")*'DU DOAN'!$L$4:$L$107+('DU DOAN'!$I$4:$I$107="Colombia")*'DU DOAN'!$K$4:$K$107))</f>
        <v>0</v>
      </c>
      <c r="BH57" s="32">
        <f t="shared" si="20"/>
        <v>0</v>
      </c>
      <c r="BI57" s="32">
        <f>SUMPRODUCT(IFERROR((#REF!="Colombia")*#REF!,0))+SUMPRODUCT(IFERROR((#REF!="Colombia")*#REF!,0))</f>
        <v>0</v>
      </c>
      <c r="BJ57" s="32">
        <f>SUMPRODUCT(IFERROR((#REF!="Colombia")*#REF!,0))+SUMPRODUCT(IFERROR((#REF!="Colombia")*#REF!,0))</f>
        <v>0</v>
      </c>
      <c r="BK57" s="33">
        <f t="shared" si="21"/>
        <v>0</v>
      </c>
      <c r="BL57" s="32">
        <f>BK57*1000000+BH57*10000+BF57*100+3</f>
        <v>3</v>
      </c>
    </row>
    <row r="58" spans="51:64" ht="15.7" customHeight="1">
      <c r="AZ58" s="30" t="s">
        <v>152</v>
      </c>
      <c r="BA58" s="31" t="s">
        <v>153</v>
      </c>
      <c r="BB58" s="32">
        <f>SUMPRODUCT(('DU DOAN'!$B$4:$B$107="Vòng bảng")*('DU DOAN'!$D$4:$D$107="K")*ISNUMBER('DU DOAN'!$K$4:$K$107)*ISNUMBER('DU DOAN'!$L$4:$L$107)*(('DU DOAN'!$H$4:$H$107="Uzbekistan")+('DU DOAN'!$I$4:$I$107="Uzbekistan")))</f>
        <v>0</v>
      </c>
      <c r="BC58" s="32">
        <f>SUMPRODUCT(('DU DOAN'!$B$4:$B$107="Vòng bảng")*('DU DOAN'!$D$4:$D$107="K")*ISNUMBER('DU DOAN'!$K$4:$K$107)*ISNUMBER('DU DOAN'!$L$4:$L$107)*(('DU DOAN'!$H$4:$H$107="Uzbekistan")*('DU DOAN'!$K$4:$K$107&gt;'DU DOAN'!$L$4:$L$107)+('DU DOAN'!$I$4:$I$107="Uzbekistan")*('DU DOAN'!$L$4:$L$107&gt;'DU DOAN'!$K$4:$K$107)))</f>
        <v>0</v>
      </c>
      <c r="BD58" s="32">
        <f>SUMPRODUCT(('DU DOAN'!$B$4:$B$107="Vòng bảng")*('DU DOAN'!$D$4:$D$107="K")*ISNUMBER('DU DOAN'!$K$4:$K$107)*ISNUMBER('DU DOAN'!$L$4:$L$107)*(('DU DOAN'!$H$4:$H$107="Uzbekistan")*('DU DOAN'!$K$4:$K$107='DU DOAN'!$L$4:$L$107)+('DU DOAN'!$I$4:$I$107="Uzbekistan")*('DU DOAN'!$K$4:$K$107='DU DOAN'!$L$4:$L$107)))</f>
        <v>0</v>
      </c>
      <c r="BE58" s="32">
        <f>SUMPRODUCT(('DU DOAN'!$B$4:$B$107="Vòng bảng")*('DU DOAN'!$D$4:$D$107="K")*ISNUMBER('DU DOAN'!$K$4:$K$107)*ISNUMBER('DU DOAN'!$L$4:$L$107)*(('DU DOAN'!$H$4:$H$107="Uzbekistan")*('DU DOAN'!$K$4:$K$107&lt;'DU DOAN'!$L$4:$L$107)+('DU DOAN'!$I$4:$I$107="Uzbekistan")*('DU DOAN'!$L$4:$L$107&lt;'DU DOAN'!$K$4:$K$107)))</f>
        <v>0</v>
      </c>
      <c r="BF58" s="32">
        <f>SUMPRODUCT(('DU DOAN'!$B$4:$B$107="Vòng bảng")*('DU DOAN'!$D$4:$D$107="K")*ISNUMBER('DU DOAN'!$K$4:$K$107)*ISNUMBER('DU DOAN'!$L$4:$L$107)*(('DU DOAN'!$H$4:$H$107="Uzbekistan")*'DU DOAN'!$K$4:$K$107+('DU DOAN'!$I$4:$I$107="Uzbekistan")*'DU DOAN'!$L$4:$L$107))</f>
        <v>0</v>
      </c>
      <c r="BG58" s="32">
        <f>SUMPRODUCT(('DU DOAN'!$B$4:$B$107="Vòng bảng")*('DU DOAN'!$D$4:$D$107="K")*ISNUMBER('DU DOAN'!$K$4:$K$107)*ISNUMBER('DU DOAN'!$L$4:$L$107)*(('DU DOAN'!$H$4:$H$107="Uzbekistan")*'DU DOAN'!$L$4:$L$107+('DU DOAN'!$I$4:$I$107="Uzbekistan")*'DU DOAN'!$K$4:$K$107))</f>
        <v>0</v>
      </c>
      <c r="BH58" s="32">
        <f t="shared" si="20"/>
        <v>0</v>
      </c>
      <c r="BI58" s="32">
        <f>SUMPRODUCT(IFERROR((#REF!="Uzbekistan")*#REF!,0))+SUMPRODUCT(IFERROR((#REF!="Uzbekistan")*#REF!,0))</f>
        <v>0</v>
      </c>
      <c r="BJ58" s="32">
        <f>SUMPRODUCT(IFERROR((#REF!="Uzbekistan")*#REF!,0))+SUMPRODUCT(IFERROR((#REF!="Uzbekistan")*#REF!,0))</f>
        <v>0</v>
      </c>
      <c r="BK58" s="33">
        <f t="shared" si="21"/>
        <v>0</v>
      </c>
      <c r="BL58" s="32">
        <f>BK58*1000000+BH58*10000+BF58*100+2</f>
        <v>2</v>
      </c>
    </row>
    <row r="59" spans="51:64" ht="15.7" customHeight="1">
      <c r="AZ59" s="30" t="s">
        <v>154</v>
      </c>
      <c r="BA59" s="31" t="s">
        <v>155</v>
      </c>
      <c r="BB59" s="32">
        <f>SUMPRODUCT(('DU DOAN'!$B$4:$B$107="Vòng bảng")*('DU DOAN'!$D$4:$D$107="K")*ISNUMBER('DU DOAN'!$K$4:$K$107)*ISNUMBER('DU DOAN'!$L$4:$L$107)*(('DU DOAN'!$H$4:$H$107="DR Congo")+('DU DOAN'!$I$4:$I$107="DR Congo")))</f>
        <v>0</v>
      </c>
      <c r="BC59" s="32">
        <f>SUMPRODUCT(('DU DOAN'!$B$4:$B$107="Vòng bảng")*('DU DOAN'!$D$4:$D$107="K")*ISNUMBER('DU DOAN'!$K$4:$K$107)*ISNUMBER('DU DOAN'!$L$4:$L$107)*(('DU DOAN'!$H$4:$H$107="DR Congo")*('DU DOAN'!$K$4:$K$107&gt;'DU DOAN'!$L$4:$L$107)+('DU DOAN'!$I$4:$I$107="DR Congo")*('DU DOAN'!$L$4:$L$107&gt;'DU DOAN'!$K$4:$K$107)))</f>
        <v>0</v>
      </c>
      <c r="BD59" s="32">
        <f>SUMPRODUCT(('DU DOAN'!$B$4:$B$107="Vòng bảng")*('DU DOAN'!$D$4:$D$107="K")*ISNUMBER('DU DOAN'!$K$4:$K$107)*ISNUMBER('DU DOAN'!$L$4:$L$107)*(('DU DOAN'!$H$4:$H$107="DR Congo")*('DU DOAN'!$K$4:$K$107='DU DOAN'!$L$4:$L$107)+('DU DOAN'!$I$4:$I$107="DR Congo")*('DU DOAN'!$K$4:$K$107='DU DOAN'!$L$4:$L$107)))</f>
        <v>0</v>
      </c>
      <c r="BE59" s="32">
        <f>SUMPRODUCT(('DU DOAN'!$B$4:$B$107="Vòng bảng")*('DU DOAN'!$D$4:$D$107="K")*ISNUMBER('DU DOAN'!$K$4:$K$107)*ISNUMBER('DU DOAN'!$L$4:$L$107)*(('DU DOAN'!$H$4:$H$107="DR Congo")*('DU DOAN'!$K$4:$K$107&lt;'DU DOAN'!$L$4:$L$107)+('DU DOAN'!$I$4:$I$107="DR Congo")*('DU DOAN'!$L$4:$L$107&lt;'DU DOAN'!$K$4:$K$107)))</f>
        <v>0</v>
      </c>
      <c r="BF59" s="32">
        <f>SUMPRODUCT(('DU DOAN'!$B$4:$B$107="Vòng bảng")*('DU DOAN'!$D$4:$D$107="K")*ISNUMBER('DU DOAN'!$K$4:$K$107)*ISNUMBER('DU DOAN'!$L$4:$L$107)*(('DU DOAN'!$H$4:$H$107="DR Congo")*'DU DOAN'!$K$4:$K$107+('DU DOAN'!$I$4:$I$107="DR Congo")*'DU DOAN'!$L$4:$L$107))</f>
        <v>0</v>
      </c>
      <c r="BG59" s="32">
        <f>SUMPRODUCT(('DU DOAN'!$B$4:$B$107="Vòng bảng")*('DU DOAN'!$D$4:$D$107="K")*ISNUMBER('DU DOAN'!$K$4:$K$107)*ISNUMBER('DU DOAN'!$L$4:$L$107)*(('DU DOAN'!$H$4:$H$107="DR Congo")*'DU DOAN'!$L$4:$L$107+('DU DOAN'!$I$4:$I$107="DR Congo")*'DU DOAN'!$K$4:$K$107))</f>
        <v>0</v>
      </c>
      <c r="BH59" s="32">
        <f t="shared" si="20"/>
        <v>0</v>
      </c>
      <c r="BI59" s="32">
        <f>SUMPRODUCT(IFERROR((#REF!="DR Congo")*#REF!,0))+SUMPRODUCT(IFERROR((#REF!="DR Congo")*#REF!,0))</f>
        <v>0</v>
      </c>
      <c r="BJ59" s="32">
        <f>SUMPRODUCT(IFERROR((#REF!="DR Congo")*#REF!,0))+SUMPRODUCT(IFERROR((#REF!="DR Congo")*#REF!,0))</f>
        <v>0</v>
      </c>
      <c r="BK59" s="33">
        <f t="shared" si="21"/>
        <v>0</v>
      </c>
      <c r="BL59" s="32">
        <f>BK59*1000000+BH59*10000+BF59*100+1</f>
        <v>1</v>
      </c>
    </row>
    <row r="60" spans="51:64" ht="15.7" customHeight="1"/>
    <row r="61" spans="51:64" ht="15.7" customHeight="1">
      <c r="AY61" s="29" t="s">
        <v>156</v>
      </c>
      <c r="AZ61" s="30" t="s">
        <v>157</v>
      </c>
      <c r="BA61" s="31" t="s">
        <v>158</v>
      </c>
      <c r="BB61" s="32">
        <f>SUMPRODUCT(('DU DOAN'!$B$4:$B$107="Vòng bảng")*('DU DOAN'!$D$4:$D$107="L")*ISNUMBER('DU DOAN'!$K$4:$K$107)*ISNUMBER('DU DOAN'!$L$4:$L$107)*(('DU DOAN'!$H$4:$H$107="England")+('DU DOAN'!$I$4:$I$107="England")))</f>
        <v>0</v>
      </c>
      <c r="BC61" s="32">
        <f>SUMPRODUCT(('DU DOAN'!$B$4:$B$107="Vòng bảng")*('DU DOAN'!$D$4:$D$107="L")*ISNUMBER('DU DOAN'!$K$4:$K$107)*ISNUMBER('DU DOAN'!$L$4:$L$107)*(('DU DOAN'!$H$4:$H$107="England")*('DU DOAN'!$K$4:$K$107&gt;'DU DOAN'!$L$4:$L$107)+('DU DOAN'!$I$4:$I$107="England")*('DU DOAN'!$L$4:$L$107&gt;'DU DOAN'!$K$4:$K$107)))</f>
        <v>0</v>
      </c>
      <c r="BD61" s="32">
        <f>SUMPRODUCT(('DU DOAN'!$B$4:$B$107="Vòng bảng")*('DU DOAN'!$D$4:$D$107="L")*ISNUMBER('DU DOAN'!$K$4:$K$107)*ISNUMBER('DU DOAN'!$L$4:$L$107)*(('DU DOAN'!$H$4:$H$107="England")*('DU DOAN'!$K$4:$K$107='DU DOAN'!$L$4:$L$107)+('DU DOAN'!$I$4:$I$107="England")*('DU DOAN'!$K$4:$K$107='DU DOAN'!$L$4:$L$107)))</f>
        <v>0</v>
      </c>
      <c r="BE61" s="32">
        <f>SUMPRODUCT(('DU DOAN'!$B$4:$B$107="Vòng bảng")*('DU DOAN'!$D$4:$D$107="L")*ISNUMBER('DU DOAN'!$K$4:$K$107)*ISNUMBER('DU DOAN'!$L$4:$L$107)*(('DU DOAN'!$H$4:$H$107="England")*('DU DOAN'!$K$4:$K$107&lt;'DU DOAN'!$L$4:$L$107)+('DU DOAN'!$I$4:$I$107="England")*('DU DOAN'!$L$4:$L$107&lt;'DU DOAN'!$K$4:$K$107)))</f>
        <v>0</v>
      </c>
      <c r="BF61" s="32">
        <f>SUMPRODUCT(('DU DOAN'!$B$4:$B$107="Vòng bảng")*('DU DOAN'!$D$4:$D$107="L")*ISNUMBER('DU DOAN'!$K$4:$K$107)*ISNUMBER('DU DOAN'!$L$4:$L$107)*(('DU DOAN'!$H$4:$H$107="England")*'DU DOAN'!$K$4:$K$107+('DU DOAN'!$I$4:$I$107="England")*'DU DOAN'!$L$4:$L$107))</f>
        <v>0</v>
      </c>
      <c r="BG61" s="32">
        <f>SUMPRODUCT(('DU DOAN'!$B$4:$B$107="Vòng bảng")*('DU DOAN'!$D$4:$D$107="L")*ISNUMBER('DU DOAN'!$K$4:$K$107)*ISNUMBER('DU DOAN'!$L$4:$L$107)*(('DU DOAN'!$H$4:$H$107="England")*'DU DOAN'!$L$4:$L$107+('DU DOAN'!$I$4:$I$107="England")*'DU DOAN'!$K$4:$K$107))</f>
        <v>0</v>
      </c>
      <c r="BH61" s="32">
        <f t="shared" ref="BH61:BH64" si="22">BF61-BG61</f>
        <v>0</v>
      </c>
      <c r="BI61" s="32">
        <f>SUMPRODUCT(IFERROR((#REF!="England")*#REF!,0))+SUMPRODUCT(IFERROR((#REF!="England")*#REF!,0))</f>
        <v>0</v>
      </c>
      <c r="BJ61" s="32">
        <f>SUMPRODUCT(IFERROR((#REF!="England")*#REF!,0))+SUMPRODUCT(IFERROR((#REF!="England")*#REF!,0))</f>
        <v>0</v>
      </c>
      <c r="BK61" s="33">
        <f t="shared" ref="BK61:BK64" si="23">3*BC61+BD61</f>
        <v>0</v>
      </c>
      <c r="BL61" s="32">
        <f>BK61*1000000+BH61*10000+BF61*100+4</f>
        <v>4</v>
      </c>
    </row>
    <row r="62" spans="51:64" ht="15.7" customHeight="1">
      <c r="AZ62" s="30" t="s">
        <v>159</v>
      </c>
      <c r="BA62" s="31" t="s">
        <v>160</v>
      </c>
      <c r="BB62" s="32">
        <f>SUMPRODUCT(('DU DOAN'!$B$4:$B$107="Vòng bảng")*('DU DOAN'!$D$4:$D$107="L")*ISNUMBER('DU DOAN'!$K$4:$K$107)*ISNUMBER('DU DOAN'!$L$4:$L$107)*(('DU DOAN'!$H$4:$H$107="Croatia")+('DU DOAN'!$I$4:$I$107="Croatia")))</f>
        <v>0</v>
      </c>
      <c r="BC62" s="32">
        <f>SUMPRODUCT(('DU DOAN'!$B$4:$B$107="Vòng bảng")*('DU DOAN'!$D$4:$D$107="L")*ISNUMBER('DU DOAN'!$K$4:$K$107)*ISNUMBER('DU DOAN'!$L$4:$L$107)*(('DU DOAN'!$H$4:$H$107="Croatia")*('DU DOAN'!$K$4:$K$107&gt;'DU DOAN'!$L$4:$L$107)+('DU DOAN'!$I$4:$I$107="Croatia")*('DU DOAN'!$L$4:$L$107&gt;'DU DOAN'!$K$4:$K$107)))</f>
        <v>0</v>
      </c>
      <c r="BD62" s="32">
        <f>SUMPRODUCT(('DU DOAN'!$B$4:$B$107="Vòng bảng")*('DU DOAN'!$D$4:$D$107="L")*ISNUMBER('DU DOAN'!$K$4:$K$107)*ISNUMBER('DU DOAN'!$L$4:$L$107)*(('DU DOAN'!$H$4:$H$107="Croatia")*('DU DOAN'!$K$4:$K$107='DU DOAN'!$L$4:$L$107)+('DU DOAN'!$I$4:$I$107="Croatia")*('DU DOAN'!$K$4:$K$107='DU DOAN'!$L$4:$L$107)))</f>
        <v>0</v>
      </c>
      <c r="BE62" s="32">
        <f>SUMPRODUCT(('DU DOAN'!$B$4:$B$107="Vòng bảng")*('DU DOAN'!$D$4:$D$107="L")*ISNUMBER('DU DOAN'!$K$4:$K$107)*ISNUMBER('DU DOAN'!$L$4:$L$107)*(('DU DOAN'!$H$4:$H$107="Croatia")*('DU DOAN'!$K$4:$K$107&lt;'DU DOAN'!$L$4:$L$107)+('DU DOAN'!$I$4:$I$107="Croatia")*('DU DOAN'!$L$4:$L$107&lt;'DU DOAN'!$K$4:$K$107)))</f>
        <v>0</v>
      </c>
      <c r="BF62" s="32">
        <f>SUMPRODUCT(('DU DOAN'!$B$4:$B$107="Vòng bảng")*('DU DOAN'!$D$4:$D$107="L")*ISNUMBER('DU DOAN'!$K$4:$K$107)*ISNUMBER('DU DOAN'!$L$4:$L$107)*(('DU DOAN'!$H$4:$H$107="Croatia")*'DU DOAN'!$K$4:$K$107+('DU DOAN'!$I$4:$I$107="Croatia")*'DU DOAN'!$L$4:$L$107))</f>
        <v>0</v>
      </c>
      <c r="BG62" s="32">
        <f>SUMPRODUCT(('DU DOAN'!$B$4:$B$107="Vòng bảng")*('DU DOAN'!$D$4:$D$107="L")*ISNUMBER('DU DOAN'!$K$4:$K$107)*ISNUMBER('DU DOAN'!$L$4:$L$107)*(('DU DOAN'!$H$4:$H$107="Croatia")*'DU DOAN'!$L$4:$L$107+('DU DOAN'!$I$4:$I$107="Croatia")*'DU DOAN'!$K$4:$K$107))</f>
        <v>0</v>
      </c>
      <c r="BH62" s="32">
        <f t="shared" si="22"/>
        <v>0</v>
      </c>
      <c r="BI62" s="32">
        <f>SUMPRODUCT(IFERROR((#REF!="Croatia")*#REF!,0))+SUMPRODUCT(IFERROR((#REF!="Croatia")*#REF!,0))</f>
        <v>0</v>
      </c>
      <c r="BJ62" s="32">
        <f>SUMPRODUCT(IFERROR((#REF!="Croatia")*#REF!,0))+SUMPRODUCT(IFERROR((#REF!="Croatia")*#REF!,0))</f>
        <v>0</v>
      </c>
      <c r="BK62" s="33">
        <f t="shared" si="23"/>
        <v>0</v>
      </c>
      <c r="BL62" s="32">
        <f>BK62*1000000+BH62*10000+BF62*100+3</f>
        <v>3</v>
      </c>
    </row>
    <row r="63" spans="51:64" ht="15.7" customHeight="1">
      <c r="AZ63" s="30" t="s">
        <v>161</v>
      </c>
      <c r="BA63" s="31" t="s">
        <v>162</v>
      </c>
      <c r="BB63" s="32">
        <f>SUMPRODUCT(('DU DOAN'!$B$4:$B$107="Vòng bảng")*('DU DOAN'!$D$4:$D$107="L")*ISNUMBER('DU DOAN'!$K$4:$K$107)*ISNUMBER('DU DOAN'!$L$4:$L$107)*(('DU DOAN'!$H$4:$H$107="Ghana")+('DU DOAN'!$I$4:$I$107="Ghana")))</f>
        <v>0</v>
      </c>
      <c r="BC63" s="32">
        <f>SUMPRODUCT(('DU DOAN'!$B$4:$B$107="Vòng bảng")*('DU DOAN'!$D$4:$D$107="L")*ISNUMBER('DU DOAN'!$K$4:$K$107)*ISNUMBER('DU DOAN'!$L$4:$L$107)*(('DU DOAN'!$H$4:$H$107="Ghana")*('DU DOAN'!$K$4:$K$107&gt;'DU DOAN'!$L$4:$L$107)+('DU DOAN'!$I$4:$I$107="Ghana")*('DU DOAN'!$L$4:$L$107&gt;'DU DOAN'!$K$4:$K$107)))</f>
        <v>0</v>
      </c>
      <c r="BD63" s="32">
        <f>SUMPRODUCT(('DU DOAN'!$B$4:$B$107="Vòng bảng")*('DU DOAN'!$D$4:$D$107="L")*ISNUMBER('DU DOAN'!$K$4:$K$107)*ISNUMBER('DU DOAN'!$L$4:$L$107)*(('DU DOAN'!$H$4:$H$107="Ghana")*('DU DOAN'!$K$4:$K$107='DU DOAN'!$L$4:$L$107)+('DU DOAN'!$I$4:$I$107="Ghana")*('DU DOAN'!$K$4:$K$107='DU DOAN'!$L$4:$L$107)))</f>
        <v>0</v>
      </c>
      <c r="BE63" s="32">
        <f>SUMPRODUCT(('DU DOAN'!$B$4:$B$107="Vòng bảng")*('DU DOAN'!$D$4:$D$107="L")*ISNUMBER('DU DOAN'!$K$4:$K$107)*ISNUMBER('DU DOAN'!$L$4:$L$107)*(('DU DOAN'!$H$4:$H$107="Ghana")*('DU DOAN'!$K$4:$K$107&lt;'DU DOAN'!$L$4:$L$107)+('DU DOAN'!$I$4:$I$107="Ghana")*('DU DOAN'!$L$4:$L$107&lt;'DU DOAN'!$K$4:$K$107)))</f>
        <v>0</v>
      </c>
      <c r="BF63" s="32">
        <f>SUMPRODUCT(('DU DOAN'!$B$4:$B$107="Vòng bảng")*('DU DOAN'!$D$4:$D$107="L")*ISNUMBER('DU DOAN'!$K$4:$K$107)*ISNUMBER('DU DOAN'!$L$4:$L$107)*(('DU DOAN'!$H$4:$H$107="Ghana")*'DU DOAN'!$K$4:$K$107+('DU DOAN'!$I$4:$I$107="Ghana")*'DU DOAN'!$L$4:$L$107))</f>
        <v>0</v>
      </c>
      <c r="BG63" s="32">
        <f>SUMPRODUCT(('DU DOAN'!$B$4:$B$107="Vòng bảng")*('DU DOAN'!$D$4:$D$107="L")*ISNUMBER('DU DOAN'!$K$4:$K$107)*ISNUMBER('DU DOAN'!$L$4:$L$107)*(('DU DOAN'!$H$4:$H$107="Ghana")*'DU DOAN'!$L$4:$L$107+('DU DOAN'!$I$4:$I$107="Ghana")*'DU DOAN'!$K$4:$K$107))</f>
        <v>0</v>
      </c>
      <c r="BH63" s="32">
        <f t="shared" si="22"/>
        <v>0</v>
      </c>
      <c r="BI63" s="32">
        <f>SUMPRODUCT(IFERROR((#REF!="Ghana")*#REF!,0))+SUMPRODUCT(IFERROR((#REF!="Ghana")*#REF!,0))</f>
        <v>0</v>
      </c>
      <c r="BJ63" s="32">
        <f>SUMPRODUCT(IFERROR((#REF!="Ghana")*#REF!,0))+SUMPRODUCT(IFERROR((#REF!="Ghana")*#REF!,0))</f>
        <v>0</v>
      </c>
      <c r="BK63" s="33">
        <f t="shared" si="23"/>
        <v>0</v>
      </c>
      <c r="BL63" s="32">
        <f>BK63*1000000+BH63*10000+BF63*100+2</f>
        <v>2</v>
      </c>
    </row>
    <row r="64" spans="51:64" ht="15.7" customHeight="1">
      <c r="AZ64" s="30" t="s">
        <v>163</v>
      </c>
      <c r="BA64" s="31" t="s">
        <v>164</v>
      </c>
      <c r="BB64" s="32">
        <f>SUMPRODUCT(('DU DOAN'!$B$4:$B$107="Vòng bảng")*('DU DOAN'!$D$4:$D$107="L")*ISNUMBER('DU DOAN'!$K$4:$K$107)*ISNUMBER('DU DOAN'!$L$4:$L$107)*(('DU DOAN'!$H$4:$H$107="Panama")+('DU DOAN'!$I$4:$I$107="Panama")))</f>
        <v>0</v>
      </c>
      <c r="BC64" s="32">
        <f>SUMPRODUCT(('DU DOAN'!$B$4:$B$107="Vòng bảng")*('DU DOAN'!$D$4:$D$107="L")*ISNUMBER('DU DOAN'!$K$4:$K$107)*ISNUMBER('DU DOAN'!$L$4:$L$107)*(('DU DOAN'!$H$4:$H$107="Panama")*('DU DOAN'!$K$4:$K$107&gt;'DU DOAN'!$L$4:$L$107)+('DU DOAN'!$I$4:$I$107="Panama")*('DU DOAN'!$L$4:$L$107&gt;'DU DOAN'!$K$4:$K$107)))</f>
        <v>0</v>
      </c>
      <c r="BD64" s="32">
        <f>SUMPRODUCT(('DU DOAN'!$B$4:$B$107="Vòng bảng")*('DU DOAN'!$D$4:$D$107="L")*ISNUMBER('DU DOAN'!$K$4:$K$107)*ISNUMBER('DU DOAN'!$L$4:$L$107)*(('DU DOAN'!$H$4:$H$107="Panama")*('DU DOAN'!$K$4:$K$107='DU DOAN'!$L$4:$L$107)+('DU DOAN'!$I$4:$I$107="Panama")*('DU DOAN'!$K$4:$K$107='DU DOAN'!$L$4:$L$107)))</f>
        <v>0</v>
      </c>
      <c r="BE64" s="32">
        <f>SUMPRODUCT(('DU DOAN'!$B$4:$B$107="Vòng bảng")*('DU DOAN'!$D$4:$D$107="L")*ISNUMBER('DU DOAN'!$K$4:$K$107)*ISNUMBER('DU DOAN'!$L$4:$L$107)*(('DU DOAN'!$H$4:$H$107="Panama")*('DU DOAN'!$K$4:$K$107&lt;'DU DOAN'!$L$4:$L$107)+('DU DOAN'!$I$4:$I$107="Panama")*('DU DOAN'!$L$4:$L$107&lt;'DU DOAN'!$K$4:$K$107)))</f>
        <v>0</v>
      </c>
      <c r="BF64" s="32">
        <f>SUMPRODUCT(('DU DOAN'!$B$4:$B$107="Vòng bảng")*('DU DOAN'!$D$4:$D$107="L")*ISNUMBER('DU DOAN'!$K$4:$K$107)*ISNUMBER('DU DOAN'!$L$4:$L$107)*(('DU DOAN'!$H$4:$H$107="Panama")*'DU DOAN'!$K$4:$K$107+('DU DOAN'!$I$4:$I$107="Panama")*'DU DOAN'!$L$4:$L$107))</f>
        <v>0</v>
      </c>
      <c r="BG64" s="32">
        <f>SUMPRODUCT(('DU DOAN'!$B$4:$B$107="Vòng bảng")*('DU DOAN'!$D$4:$D$107="L")*ISNUMBER('DU DOAN'!$K$4:$K$107)*ISNUMBER('DU DOAN'!$L$4:$L$107)*(('DU DOAN'!$H$4:$H$107="Panama")*'DU DOAN'!$L$4:$L$107+('DU DOAN'!$I$4:$I$107="Panama")*'DU DOAN'!$K$4:$K$107))</f>
        <v>0</v>
      </c>
      <c r="BH64" s="32">
        <f t="shared" si="22"/>
        <v>0</v>
      </c>
      <c r="BI64" s="32">
        <f>SUMPRODUCT(IFERROR((#REF!="Panama")*#REF!,0))+SUMPRODUCT(IFERROR((#REF!="Panama")*#REF!,0))</f>
        <v>0</v>
      </c>
      <c r="BJ64" s="32">
        <f>SUMPRODUCT(IFERROR((#REF!="Panama")*#REF!,0))+SUMPRODUCT(IFERROR((#REF!="Panama")*#REF!,0))</f>
        <v>0</v>
      </c>
      <c r="BK64" s="33">
        <f t="shared" si="23"/>
        <v>0</v>
      </c>
      <c r="BL64" s="32">
        <f>BK64*1000000+BH64*10000+BF64*100+1</f>
        <v>1</v>
      </c>
    </row>
    <row r="65" ht="15.7" customHeight="1"/>
    <row r="66" ht="15.7" customHeight="1"/>
    <row r="67" ht="15.7" customHeight="1"/>
    <row r="68" ht="15.7" customHeight="1"/>
    <row r="69" ht="15.7" customHeight="1"/>
    <row r="70" ht="15.7" customHeight="1"/>
    <row r="71" ht="15.7" customHeight="1"/>
    <row r="72" ht="15.7" customHeight="1"/>
    <row r="73" ht="15.7" customHeight="1"/>
    <row r="74" ht="15.7" customHeight="1"/>
    <row r="75" ht="15.7" customHeight="1"/>
    <row r="76" ht="15.7" customHeight="1"/>
    <row r="77" ht="15.7" customHeight="1"/>
    <row r="78" ht="15.7" customHeight="1"/>
    <row r="79" ht="15.7" customHeight="1"/>
    <row r="80" ht="15.7" customHeight="1"/>
    <row r="81" ht="15.7" customHeight="1"/>
    <row r="82" ht="15.7" customHeight="1"/>
    <row r="83" ht="15.7" customHeight="1"/>
    <row r="84" ht="15.7" customHeight="1"/>
    <row r="85" ht="15.7" customHeight="1"/>
    <row r="86" ht="15.7" customHeight="1"/>
    <row r="87" ht="15.7" customHeight="1"/>
    <row r="88" ht="15.7" customHeight="1"/>
    <row r="89" ht="15.7" customHeight="1"/>
    <row r="90" ht="15.7" customHeight="1"/>
    <row r="91" ht="15.7" customHeight="1"/>
    <row r="92" ht="15.7" customHeight="1"/>
    <row r="93" ht="15.7" customHeight="1"/>
    <row r="94" ht="15.7" customHeight="1"/>
    <row r="95" ht="15.7" customHeight="1"/>
    <row r="96" ht="15.7" customHeight="1"/>
    <row r="97" ht="15.7" customHeight="1"/>
    <row r="98" ht="15.7" customHeight="1"/>
    <row r="99" ht="15.7" customHeight="1"/>
    <row r="100" ht="15.7" customHeight="1"/>
    <row r="101" ht="15.7" customHeight="1"/>
    <row r="102" ht="15.7" customHeight="1"/>
    <row r="103" ht="15.7" customHeight="1"/>
    <row r="104" ht="15.7" customHeight="1"/>
    <row r="105" ht="15.7" customHeight="1"/>
    <row r="106" ht="15.7" customHeight="1"/>
    <row r="107" ht="15.7" customHeight="1"/>
    <row r="108" ht="15.7" customHeight="1"/>
    <row r="109" ht="15.7" customHeight="1"/>
    <row r="110" ht="15.7" customHeight="1"/>
    <row r="111" ht="15.7" customHeight="1"/>
    <row r="112" ht="15.7" customHeight="1"/>
    <row r="113" ht="15.7" customHeight="1"/>
    <row r="114" ht="15.7" customHeight="1"/>
    <row r="115" ht="15.7" customHeight="1"/>
    <row r="116" ht="15.7" customHeight="1"/>
    <row r="117" ht="15.7" customHeight="1"/>
    <row r="118" ht="15.7" customHeight="1"/>
    <row r="119" ht="15.7" customHeight="1"/>
    <row r="120" ht="15.7" customHeight="1"/>
    <row r="121" ht="15.7" customHeight="1"/>
    <row r="122" ht="15.7" customHeight="1"/>
    <row r="123" ht="15.7" customHeight="1"/>
    <row r="124" ht="15.7" customHeight="1"/>
    <row r="125" ht="15.7" customHeight="1"/>
    <row r="126" ht="15.7" customHeight="1"/>
    <row r="127" ht="15.7" customHeight="1"/>
    <row r="128" ht="15.7" customHeight="1"/>
    <row r="129" ht="15.7" customHeight="1"/>
    <row r="130" ht="15.7" customHeight="1"/>
    <row r="131" ht="15.7" customHeight="1"/>
    <row r="132" ht="15.7" customHeight="1"/>
    <row r="133" ht="15.7" customHeight="1"/>
    <row r="134" ht="15.7" customHeight="1"/>
    <row r="135" ht="15.7" customHeight="1"/>
    <row r="136" ht="15.7" customHeight="1"/>
    <row r="137" ht="15.7" customHeight="1"/>
    <row r="138" ht="15.7" customHeight="1"/>
    <row r="139" ht="15.7" customHeight="1"/>
    <row r="140" ht="15.7" customHeight="1"/>
    <row r="141" ht="15.7" customHeight="1"/>
    <row r="142" ht="15.7" customHeight="1"/>
    <row r="143" ht="15.7" customHeight="1"/>
    <row r="144" ht="15.7" customHeight="1"/>
    <row r="145" ht="15.7" customHeight="1"/>
    <row r="146" ht="15.7" customHeight="1"/>
    <row r="147" ht="15.7" customHeight="1"/>
    <row r="148" ht="15.7" customHeight="1"/>
    <row r="149" ht="15.7" customHeight="1"/>
    <row r="150" ht="15.7" customHeight="1"/>
    <row r="151" ht="15.7" customHeight="1"/>
    <row r="152" ht="15.7" customHeight="1"/>
    <row r="153" ht="15.7" customHeight="1"/>
    <row r="154" ht="15.7" customHeight="1"/>
    <row r="155" ht="15.7" customHeight="1"/>
    <row r="156" ht="15.7" customHeight="1"/>
    <row r="157" ht="15.7" customHeight="1"/>
    <row r="158" ht="15.7" customHeight="1"/>
    <row r="159" ht="15.7" customHeight="1"/>
    <row r="160" ht="15.7" customHeight="1"/>
    <row r="161" ht="15.7" customHeight="1"/>
    <row r="162" ht="15.7" customHeight="1"/>
    <row r="163" ht="15.7" customHeight="1"/>
    <row r="164" ht="15.7" customHeight="1"/>
    <row r="165" ht="15.7" customHeight="1"/>
    <row r="166" ht="15.7" customHeight="1"/>
    <row r="167" ht="15.7" customHeight="1"/>
    <row r="168" ht="15.7" customHeight="1"/>
    <row r="169" ht="15.7" customHeight="1"/>
    <row r="170" ht="15.7" customHeight="1"/>
    <row r="171" ht="15.7" customHeight="1"/>
    <row r="172" ht="15.7" customHeight="1"/>
    <row r="173" ht="15.7" customHeight="1"/>
    <row r="174" ht="15.7" customHeight="1"/>
    <row r="175" ht="15.7" customHeight="1"/>
    <row r="176" ht="15.7" customHeight="1"/>
    <row r="177" ht="15.7" customHeight="1"/>
    <row r="178" ht="15.7" customHeight="1"/>
    <row r="179" ht="15.7" customHeight="1"/>
    <row r="180" ht="15.7" customHeight="1"/>
    <row r="181" ht="15.7" customHeight="1"/>
    <row r="182" ht="15.7" customHeight="1"/>
    <row r="183" ht="15.7" customHeight="1"/>
    <row r="184" ht="15.7" customHeight="1"/>
    <row r="185" ht="15.7" customHeight="1"/>
    <row r="186" ht="15.7" customHeight="1"/>
    <row r="187" ht="15.7" customHeight="1"/>
    <row r="188" ht="15.7" customHeight="1"/>
    <row r="189" ht="15.7" customHeight="1"/>
    <row r="190" ht="15.7" customHeight="1"/>
    <row r="191" ht="15.7" customHeight="1"/>
    <row r="192" ht="15.7" customHeight="1"/>
    <row r="193" ht="15.7" customHeight="1"/>
    <row r="194" ht="15.7" customHeight="1"/>
    <row r="195" ht="15.7" customHeight="1"/>
    <row r="196" ht="15.7" customHeight="1"/>
    <row r="197" ht="15.7" customHeight="1"/>
    <row r="198" ht="15.7" customHeight="1"/>
    <row r="199" ht="15.7" customHeight="1"/>
    <row r="200" ht="15.7" customHeight="1"/>
    <row r="201" ht="15.7" customHeight="1"/>
    <row r="202" ht="15.7" customHeight="1"/>
    <row r="203" ht="15.7" customHeight="1"/>
    <row r="204" ht="15.7" customHeight="1"/>
    <row r="205" ht="15.7" customHeight="1"/>
    <row r="206" ht="15.7" customHeight="1"/>
    <row r="207" ht="15.7" customHeight="1"/>
    <row r="208" ht="15.7" customHeight="1"/>
    <row r="209" ht="15.7" customHeight="1"/>
    <row r="210" ht="15.7" customHeight="1"/>
    <row r="211" ht="15.7" customHeight="1"/>
    <row r="212" ht="15.7" customHeight="1"/>
    <row r="213" ht="15.7" customHeight="1"/>
    <row r="214" ht="15.7" customHeight="1"/>
    <row r="215" ht="15.7" customHeight="1"/>
    <row r="216" ht="15.7" customHeight="1"/>
    <row r="217" ht="15.7" customHeight="1"/>
    <row r="218" ht="15.7" customHeight="1"/>
    <row r="219" ht="15.7" customHeight="1"/>
    <row r="220" ht="15.7" customHeight="1"/>
    <row r="221" ht="15.7" customHeight="1"/>
    <row r="222" ht="15.7" customHeight="1"/>
    <row r="223" ht="15.7" customHeight="1"/>
    <row r="224" ht="15.7" customHeight="1"/>
    <row r="225" ht="15.7" customHeight="1"/>
    <row r="226" ht="15.7" customHeight="1"/>
    <row r="227" ht="15.7" customHeight="1"/>
    <row r="228" ht="15.7" customHeight="1"/>
    <row r="229" ht="15.7" customHeight="1"/>
    <row r="230" ht="15.7" customHeight="1"/>
    <row r="231" ht="15.7" customHeight="1"/>
    <row r="232" ht="15.7" customHeight="1"/>
    <row r="233" ht="15.7" customHeight="1"/>
    <row r="234" ht="15.7" customHeight="1"/>
    <row r="235" ht="15.7" customHeight="1"/>
    <row r="236" ht="15.7" customHeight="1"/>
    <row r="237" ht="15.7" customHeight="1"/>
    <row r="238" ht="15.7" customHeight="1"/>
    <row r="239" ht="15.7" customHeight="1"/>
    <row r="240" ht="15.7" customHeight="1"/>
    <row r="241" ht="15.7" customHeight="1"/>
    <row r="242" ht="15.7" customHeight="1"/>
    <row r="243" ht="15.7" customHeight="1"/>
    <row r="244" ht="15.7" customHeight="1"/>
    <row r="245" ht="15.7" customHeight="1"/>
    <row r="246" ht="15.7" customHeight="1"/>
    <row r="247" ht="15.7" customHeight="1"/>
    <row r="248" ht="15.7" customHeight="1"/>
    <row r="249" ht="15.7" customHeight="1"/>
    <row r="250" ht="15.7" customHeight="1"/>
    <row r="251" ht="15.7" customHeight="1"/>
    <row r="252" ht="15.7" customHeight="1"/>
    <row r="253" ht="15.7" customHeight="1"/>
    <row r="254" ht="15.7" customHeight="1"/>
    <row r="255" ht="15.7" customHeight="1"/>
    <row r="256" ht="15.7" customHeight="1"/>
    <row r="257" ht="15.7" customHeight="1"/>
    <row r="258" ht="15.7" customHeight="1"/>
    <row r="259" ht="15.7" customHeight="1"/>
    <row r="260" ht="15.7" customHeight="1"/>
    <row r="261" ht="15.7" customHeight="1"/>
    <row r="262" ht="15.7" customHeight="1"/>
    <row r="263" ht="15.7" customHeight="1"/>
    <row r="264" ht="15.7" customHeight="1"/>
    <row r="265" ht="15.7" customHeight="1"/>
    <row r="266" ht="15.7" customHeight="1"/>
    <row r="267" ht="15.7" customHeight="1"/>
    <row r="268" ht="15.7" customHeight="1"/>
    <row r="269" ht="15.7" customHeight="1"/>
    <row r="270" ht="15.7" customHeight="1"/>
    <row r="271" ht="15.7" customHeight="1"/>
    <row r="272" ht="15.7" customHeight="1"/>
    <row r="273" ht="15.7" customHeight="1"/>
    <row r="274" ht="15.7" customHeight="1"/>
    <row r="275" ht="15.7" customHeight="1"/>
    <row r="276" ht="15.7" customHeight="1"/>
    <row r="277" ht="15.7" customHeight="1"/>
    <row r="278" ht="15.7" customHeight="1"/>
    <row r="279" ht="15.7" customHeight="1"/>
    <row r="280" ht="15.7" customHeight="1"/>
    <row r="281" ht="15.7" customHeight="1"/>
    <row r="282" ht="15.7" customHeight="1"/>
    <row r="283" ht="15.7" customHeight="1"/>
    <row r="284" ht="15.7" customHeight="1"/>
    <row r="285" ht="15.7" customHeight="1"/>
    <row r="286" ht="15.7" customHeight="1"/>
    <row r="287" ht="15.7" customHeight="1"/>
    <row r="288" ht="15.7" customHeight="1"/>
    <row r="289" ht="15.7" customHeight="1"/>
    <row r="290" ht="15.7" customHeight="1"/>
    <row r="291" ht="15.7" customHeight="1"/>
    <row r="292" ht="15.7" customHeight="1"/>
    <row r="293" ht="15.7" customHeight="1"/>
    <row r="294" ht="15.7" customHeight="1"/>
    <row r="295" ht="15.7" customHeight="1"/>
    <row r="296" ht="15.7" customHeight="1"/>
    <row r="297" ht="15.7" customHeight="1"/>
    <row r="298" ht="15.7" customHeight="1"/>
    <row r="299" ht="15.7" customHeight="1"/>
    <row r="300" ht="15.7" customHeight="1"/>
    <row r="301" ht="15.7" customHeight="1"/>
    <row r="302" ht="15.7" customHeight="1"/>
    <row r="303" ht="15.7" customHeight="1"/>
    <row r="304" ht="15.7" customHeight="1"/>
    <row r="305" ht="15.7" customHeight="1"/>
    <row r="306" ht="15.7" customHeight="1"/>
    <row r="307" ht="15.7" customHeight="1"/>
    <row r="308" ht="15.7" customHeight="1"/>
    <row r="309" ht="15.7" customHeight="1"/>
    <row r="310" ht="15.7" customHeight="1"/>
    <row r="311" ht="15.7" customHeight="1"/>
    <row r="312" ht="15.7" customHeight="1"/>
    <row r="313" ht="15.7" customHeight="1"/>
    <row r="314" ht="15.7" customHeight="1"/>
    <row r="315" ht="15.7" customHeight="1"/>
    <row r="316" ht="15.7" customHeight="1"/>
    <row r="317" ht="15.7" customHeight="1"/>
    <row r="318" ht="15.7" customHeight="1"/>
    <row r="319" ht="15.7" customHeight="1"/>
    <row r="320" ht="15.7" customHeight="1"/>
    <row r="321" ht="15.7" customHeight="1"/>
    <row r="322" ht="15.7" customHeight="1"/>
    <row r="323" ht="15.7" customHeight="1"/>
    <row r="324" ht="15.7" customHeight="1"/>
    <row r="325" ht="15.7" customHeight="1"/>
    <row r="326" ht="15.7" customHeight="1"/>
    <row r="327" ht="15.7" customHeight="1"/>
    <row r="328" ht="15.7" customHeight="1"/>
    <row r="329" ht="15.7" customHeight="1"/>
    <row r="330" ht="15.7" customHeight="1"/>
    <row r="331" ht="15.7" customHeight="1"/>
    <row r="332" ht="15.7" customHeight="1"/>
    <row r="333" ht="15.7" customHeight="1"/>
    <row r="334" ht="15.7" customHeight="1"/>
    <row r="335" ht="15.7" customHeight="1"/>
    <row r="336" ht="15.7" customHeight="1"/>
    <row r="337" ht="15.7" customHeight="1"/>
    <row r="338" ht="15.7" customHeight="1"/>
    <row r="339" ht="15.7" customHeight="1"/>
    <row r="340" ht="15.7" customHeight="1"/>
    <row r="341" ht="15.7" customHeight="1"/>
    <row r="342" ht="15.7" customHeight="1"/>
    <row r="343" ht="15.7" customHeight="1"/>
    <row r="344" ht="15.7" customHeight="1"/>
    <row r="345" ht="15.7" customHeight="1"/>
    <row r="346" ht="15.7" customHeight="1"/>
    <row r="347" ht="15.7" customHeight="1"/>
    <row r="348" ht="15.7" customHeight="1"/>
    <row r="349" ht="15.7" customHeight="1"/>
    <row r="350" ht="15.7" customHeight="1"/>
    <row r="351" ht="15.7" customHeight="1"/>
    <row r="352" ht="15.7" customHeight="1"/>
    <row r="353" ht="15.7" customHeight="1"/>
    <row r="354" ht="15.7" customHeight="1"/>
    <row r="355" ht="15.7" customHeight="1"/>
    <row r="356" ht="15.7" customHeight="1"/>
    <row r="357" ht="15.7" customHeight="1"/>
    <row r="358" ht="15.7" customHeight="1"/>
    <row r="359" ht="15.7" customHeight="1"/>
    <row r="360" ht="15.7" customHeight="1"/>
    <row r="361" ht="15.7" customHeight="1"/>
    <row r="362" ht="15.7" customHeight="1"/>
    <row r="363" ht="15.7" customHeight="1"/>
    <row r="364" ht="15.7" customHeight="1"/>
    <row r="365" ht="15.7" customHeight="1"/>
    <row r="366" ht="15.7" customHeight="1"/>
    <row r="367" ht="15.7" customHeight="1"/>
    <row r="368" ht="15.7" customHeight="1"/>
    <row r="369" ht="15.7" customHeight="1"/>
    <row r="370" ht="15.7" customHeight="1"/>
    <row r="371" ht="15.7" customHeight="1"/>
    <row r="372" ht="15.7" customHeight="1"/>
    <row r="373" ht="15.7" customHeight="1"/>
    <row r="374" ht="15.7" customHeight="1"/>
    <row r="375" ht="15.7" customHeight="1"/>
    <row r="376" ht="15.7" customHeight="1"/>
    <row r="377" ht="15.7" customHeight="1"/>
    <row r="378" ht="15.7" customHeight="1"/>
    <row r="379" ht="15.7" customHeight="1"/>
    <row r="380" ht="15.7" customHeight="1"/>
    <row r="381" ht="15.7" customHeight="1"/>
    <row r="382" ht="15.7" customHeight="1"/>
    <row r="383" ht="15.7" customHeight="1"/>
    <row r="384" ht="15.7" customHeight="1"/>
    <row r="385" ht="15.7" customHeight="1"/>
    <row r="386" ht="15.7" customHeight="1"/>
    <row r="387" ht="15.7" customHeight="1"/>
    <row r="388" ht="15.7" customHeight="1"/>
    <row r="389" ht="15.7" customHeight="1"/>
    <row r="390" ht="15.7" customHeight="1"/>
    <row r="391" ht="15.7" customHeight="1"/>
    <row r="392" ht="15.7" customHeight="1"/>
    <row r="393" ht="15.7" customHeight="1"/>
    <row r="394" ht="15.7" customHeight="1"/>
    <row r="395" ht="15.7" customHeight="1"/>
    <row r="396" ht="15.7" customHeight="1"/>
    <row r="397" ht="15.7" customHeight="1"/>
    <row r="398" ht="15.7" customHeight="1"/>
    <row r="399" ht="15.7" customHeight="1"/>
    <row r="400" ht="15.7" customHeight="1"/>
    <row r="401" ht="15.7" customHeight="1"/>
    <row r="402" ht="15.7" customHeight="1"/>
    <row r="403" ht="15.7" customHeight="1"/>
    <row r="404" ht="15.7" customHeight="1"/>
    <row r="405" ht="15.7" customHeight="1"/>
    <row r="406" ht="15.7" customHeight="1"/>
    <row r="407" ht="15.7" customHeight="1"/>
    <row r="408" ht="15.7" customHeight="1"/>
    <row r="409" ht="15.7" customHeight="1"/>
    <row r="410" ht="15.7" customHeight="1"/>
    <row r="411" ht="15.7" customHeight="1"/>
    <row r="412" ht="15.7" customHeight="1"/>
    <row r="413" ht="15.7" customHeight="1"/>
    <row r="414" ht="15.7" customHeight="1"/>
    <row r="415" ht="15.7" customHeight="1"/>
    <row r="416" ht="15.7" customHeight="1"/>
    <row r="417" ht="15.7" customHeight="1"/>
    <row r="418" ht="15.7" customHeight="1"/>
    <row r="419" ht="15.7" customHeight="1"/>
    <row r="420" ht="15.7" customHeight="1"/>
    <row r="421" ht="15.7" customHeight="1"/>
    <row r="422" ht="15.7" customHeight="1"/>
    <row r="423" ht="15.7" customHeight="1"/>
    <row r="424" ht="15.7" customHeight="1"/>
    <row r="425" ht="15.7" customHeight="1"/>
    <row r="426" ht="15.7" customHeight="1"/>
    <row r="427" ht="15.7" customHeight="1"/>
    <row r="428" ht="15.7" customHeight="1"/>
    <row r="429" ht="15.7" customHeight="1"/>
    <row r="430" ht="15.7" customHeight="1"/>
    <row r="431" ht="15.7" customHeight="1"/>
    <row r="432" ht="15.7" customHeight="1"/>
    <row r="433" ht="15.7" customHeight="1"/>
    <row r="434" ht="15.7" customHeight="1"/>
    <row r="435" ht="15.7" customHeight="1"/>
    <row r="436" ht="15.7" customHeight="1"/>
    <row r="437" ht="15.7" customHeight="1"/>
    <row r="438" ht="15.7" customHeight="1"/>
    <row r="439" ht="15.7" customHeight="1"/>
    <row r="440" ht="15.7" customHeight="1"/>
    <row r="441" ht="15.7" customHeight="1"/>
    <row r="442" ht="15.7" customHeight="1"/>
    <row r="443" ht="15.7" customHeight="1"/>
    <row r="444" ht="15.7" customHeight="1"/>
    <row r="445" ht="15.7" customHeight="1"/>
    <row r="446" ht="15.7" customHeight="1"/>
    <row r="447" ht="15.7" customHeight="1"/>
    <row r="448" ht="15.7" customHeight="1"/>
    <row r="449" ht="15.7" customHeight="1"/>
    <row r="450" ht="15.7" customHeight="1"/>
    <row r="451" ht="15.7" customHeight="1"/>
    <row r="452" ht="15.7" customHeight="1"/>
    <row r="453" ht="15.7" customHeight="1"/>
    <row r="454" ht="15.7" customHeight="1"/>
    <row r="455" ht="15.7" customHeight="1"/>
    <row r="456" ht="15.7" customHeight="1"/>
    <row r="457" ht="15.7" customHeight="1"/>
    <row r="458" ht="15.7" customHeight="1"/>
    <row r="459" ht="15.7" customHeight="1"/>
    <row r="460" ht="15.7" customHeight="1"/>
    <row r="461" ht="15.7" customHeight="1"/>
    <row r="462" ht="15.7" customHeight="1"/>
    <row r="463" ht="15.7" customHeight="1"/>
    <row r="464" ht="15.7" customHeight="1"/>
    <row r="465" ht="15.7" customHeight="1"/>
    <row r="466" ht="15.7" customHeight="1"/>
    <row r="467" ht="15.7" customHeight="1"/>
    <row r="468" ht="15.7" customHeight="1"/>
    <row r="469" ht="15.7" customHeight="1"/>
    <row r="470" ht="15.7" customHeight="1"/>
    <row r="471" ht="15.7" customHeight="1"/>
    <row r="472" ht="15.7" customHeight="1"/>
    <row r="473" ht="15.7" customHeight="1"/>
    <row r="474" ht="15.7" customHeight="1"/>
    <row r="475" ht="15.7" customHeight="1"/>
    <row r="476" ht="15.7" customHeight="1"/>
    <row r="477" ht="15.7" customHeight="1"/>
    <row r="478" ht="15.7" customHeight="1"/>
    <row r="479" ht="15.7" customHeight="1"/>
    <row r="480" ht="15.7" customHeight="1"/>
    <row r="481" ht="15.7" customHeight="1"/>
    <row r="482" ht="15.7" customHeight="1"/>
    <row r="483" ht="15.7" customHeight="1"/>
    <row r="484" ht="15.7" customHeight="1"/>
    <row r="485" ht="15.7" customHeight="1"/>
    <row r="486" ht="15.7" customHeight="1"/>
    <row r="487" ht="15.7" customHeight="1"/>
    <row r="488" ht="15.7" customHeight="1"/>
    <row r="489" ht="15.7" customHeight="1"/>
    <row r="490" ht="15.7" customHeight="1"/>
    <row r="491" ht="15.7" customHeight="1"/>
    <row r="492" ht="15.7" customHeight="1"/>
    <row r="493" ht="15.7" customHeight="1"/>
    <row r="494" ht="15.7" customHeight="1"/>
    <row r="495" ht="15.7" customHeight="1"/>
    <row r="496" ht="15.7" customHeight="1"/>
    <row r="497" ht="15.7" customHeight="1"/>
    <row r="498" ht="15.7" customHeight="1"/>
    <row r="499" ht="15.7" customHeight="1"/>
    <row r="500" ht="15.7" customHeight="1"/>
    <row r="501" ht="15.7" customHeight="1"/>
    <row r="502" ht="15.7" customHeight="1"/>
    <row r="503" ht="15.7" customHeight="1"/>
    <row r="504" ht="15.7" customHeight="1"/>
    <row r="505" ht="15.7" customHeight="1"/>
    <row r="506" ht="15.7" customHeight="1"/>
    <row r="507" ht="15.7" customHeight="1"/>
    <row r="508" ht="15.7" customHeight="1"/>
    <row r="509" ht="15.7" customHeight="1"/>
    <row r="510" ht="15.7" customHeight="1"/>
    <row r="511" ht="15.7" customHeight="1"/>
    <row r="512" ht="15.7" customHeight="1"/>
    <row r="513" ht="15.7" customHeight="1"/>
    <row r="514" ht="15.7" customHeight="1"/>
    <row r="515" ht="15.7" customHeight="1"/>
    <row r="516" ht="15.7" customHeight="1"/>
    <row r="517" ht="15.7" customHeight="1"/>
    <row r="518" ht="15.7" customHeight="1"/>
    <row r="519" ht="15.7" customHeight="1"/>
    <row r="520" ht="15.7" customHeight="1"/>
    <row r="521" ht="15.7" customHeight="1"/>
    <row r="522" ht="15.7" customHeight="1"/>
    <row r="523" ht="15.7" customHeight="1"/>
    <row r="524" ht="15.7" customHeight="1"/>
    <row r="525" ht="15.7" customHeight="1"/>
    <row r="526" ht="15.7" customHeight="1"/>
    <row r="527" ht="15.7" customHeight="1"/>
    <row r="528" ht="15.7" customHeight="1"/>
    <row r="529" ht="15.7" customHeight="1"/>
    <row r="530" ht="15.7" customHeight="1"/>
    <row r="531" ht="15.7" customHeight="1"/>
    <row r="532" ht="15.7" customHeight="1"/>
    <row r="533" ht="15.7" customHeight="1"/>
    <row r="534" ht="15.7" customHeight="1"/>
    <row r="535" ht="15.7" customHeight="1"/>
    <row r="536" ht="15.7" customHeight="1"/>
    <row r="537" ht="15.7" customHeight="1"/>
    <row r="538" ht="15.7" customHeight="1"/>
    <row r="539" ht="15.7" customHeight="1"/>
    <row r="540" ht="15.7" customHeight="1"/>
    <row r="541" ht="15.7" customHeight="1"/>
    <row r="542" ht="15.7" customHeight="1"/>
    <row r="543" ht="15.7" customHeight="1"/>
    <row r="544" ht="15.7" customHeight="1"/>
    <row r="545" ht="15.7" customHeight="1"/>
    <row r="546" ht="15.7" customHeight="1"/>
    <row r="547" ht="15.7" customHeight="1"/>
    <row r="548" ht="15.7" customHeight="1"/>
    <row r="549" ht="15.7" customHeight="1"/>
    <row r="550" ht="15.7" customHeight="1"/>
    <row r="551" ht="15.7" customHeight="1"/>
    <row r="552" ht="15.7" customHeight="1"/>
    <row r="553" ht="15.7" customHeight="1"/>
    <row r="554" ht="15.7" customHeight="1"/>
    <row r="555" ht="15.7" customHeight="1"/>
    <row r="556" ht="15.7" customHeight="1"/>
    <row r="557" ht="15.7" customHeight="1"/>
    <row r="558" ht="15.7" customHeight="1"/>
    <row r="559" ht="15.7" customHeight="1"/>
    <row r="560" ht="15.7" customHeight="1"/>
    <row r="561" ht="15.7" customHeight="1"/>
    <row r="562" ht="15.7" customHeight="1"/>
    <row r="563" ht="15.7" customHeight="1"/>
    <row r="564" ht="15.7" customHeight="1"/>
    <row r="565" ht="15.7" customHeight="1"/>
    <row r="566" ht="15.7" customHeight="1"/>
    <row r="567" ht="15.7" customHeight="1"/>
    <row r="568" ht="15.7" customHeight="1"/>
    <row r="569" ht="15.7" customHeight="1"/>
    <row r="570" ht="15.7" customHeight="1"/>
    <row r="571" ht="15.7" customHeight="1"/>
    <row r="572" ht="15.7" customHeight="1"/>
    <row r="573" ht="15.7" customHeight="1"/>
    <row r="574" ht="15.7" customHeight="1"/>
    <row r="575" ht="15.7" customHeight="1"/>
    <row r="576" ht="15.7" customHeight="1"/>
    <row r="577" ht="15.7" customHeight="1"/>
    <row r="578" ht="15.7" customHeight="1"/>
    <row r="579" ht="15.7" customHeight="1"/>
    <row r="580" ht="15.7" customHeight="1"/>
    <row r="581" ht="15.7" customHeight="1"/>
    <row r="582" ht="15.7" customHeight="1"/>
    <row r="583" ht="15.7" customHeight="1"/>
    <row r="584" ht="15.7" customHeight="1"/>
    <row r="585" ht="15.7" customHeight="1"/>
    <row r="586" ht="15.7" customHeight="1"/>
    <row r="587" ht="15.7" customHeight="1"/>
    <row r="588" ht="15.7" customHeight="1"/>
    <row r="589" ht="15.7" customHeight="1"/>
    <row r="590" ht="15.7" customHeight="1"/>
    <row r="591" ht="15.7" customHeight="1"/>
    <row r="592" ht="15.7" customHeight="1"/>
    <row r="593" ht="15.7" customHeight="1"/>
    <row r="594" ht="15.7" customHeight="1"/>
    <row r="595" ht="15.7" customHeight="1"/>
    <row r="596" ht="15.7" customHeight="1"/>
    <row r="597" ht="15.7" customHeight="1"/>
    <row r="598" ht="15.7" customHeight="1"/>
    <row r="599" ht="15.7" customHeight="1"/>
    <row r="600" ht="15.7" customHeight="1"/>
    <row r="601" ht="15.7" customHeight="1"/>
    <row r="602" ht="15.7" customHeight="1"/>
    <row r="603" ht="15.7" customHeight="1"/>
    <row r="604" ht="15.7" customHeight="1"/>
    <row r="605" ht="15.7" customHeight="1"/>
    <row r="606" ht="15.7" customHeight="1"/>
    <row r="607" ht="15.7" customHeight="1"/>
    <row r="608" ht="15.7" customHeight="1"/>
    <row r="609" ht="15.7" customHeight="1"/>
    <row r="610" ht="15.7" customHeight="1"/>
    <row r="611" ht="15.7" customHeight="1"/>
    <row r="612" ht="15.7" customHeight="1"/>
    <row r="613" ht="15.7" customHeight="1"/>
    <row r="614" ht="15.7" customHeight="1"/>
    <row r="615" ht="15.7" customHeight="1"/>
    <row r="616" ht="15.7" customHeight="1"/>
    <row r="617" ht="15.7" customHeight="1"/>
    <row r="618" ht="15.7" customHeight="1"/>
    <row r="619" ht="15.7" customHeight="1"/>
    <row r="620" ht="15.7" customHeight="1"/>
    <row r="621" ht="15.7" customHeight="1"/>
    <row r="622" ht="15.7" customHeight="1"/>
    <row r="623" ht="15.7" customHeight="1"/>
    <row r="624" ht="15.7" customHeight="1"/>
    <row r="625" ht="15.7" customHeight="1"/>
    <row r="626" ht="15.7" customHeight="1"/>
    <row r="627" ht="15.7" customHeight="1"/>
    <row r="628" ht="15.7" customHeight="1"/>
    <row r="629" ht="15.7" customHeight="1"/>
    <row r="630" ht="15.7" customHeight="1"/>
    <row r="631" ht="15.7" customHeight="1"/>
    <row r="632" ht="15.7" customHeight="1"/>
    <row r="633" ht="15.7" customHeight="1"/>
    <row r="634" ht="15.7" customHeight="1"/>
    <row r="635" ht="15.7" customHeight="1"/>
    <row r="636" ht="15.7" customHeight="1"/>
    <row r="637" ht="15.7" customHeight="1"/>
    <row r="638" ht="15.7" customHeight="1"/>
    <row r="639" ht="15.7" customHeight="1"/>
    <row r="640" ht="15.7" customHeight="1"/>
    <row r="641" ht="15.7" customHeight="1"/>
    <row r="642" ht="15.7" customHeight="1"/>
    <row r="643" ht="15.7" customHeight="1"/>
    <row r="644" ht="15.7" customHeight="1"/>
    <row r="645" ht="15.7" customHeight="1"/>
    <row r="646" ht="15.7" customHeight="1"/>
    <row r="647" ht="15.7" customHeight="1"/>
    <row r="648" ht="15.7" customHeight="1"/>
    <row r="649" ht="15.7" customHeight="1"/>
    <row r="650" ht="15.7" customHeight="1"/>
    <row r="651" ht="15.7" customHeight="1"/>
    <row r="652" ht="15.7" customHeight="1"/>
    <row r="653" ht="15.7" customHeight="1"/>
    <row r="654" ht="15.7" customHeight="1"/>
    <row r="655" ht="15.7" customHeight="1"/>
    <row r="656" ht="15.7" customHeight="1"/>
    <row r="657" ht="15.7" customHeight="1"/>
    <row r="658" ht="15.7" customHeight="1"/>
    <row r="659" ht="15.7" customHeight="1"/>
    <row r="660" ht="15.7" customHeight="1"/>
    <row r="661" ht="15.7" customHeight="1"/>
    <row r="662" ht="15.7" customHeight="1"/>
    <row r="663" ht="15.7" customHeight="1"/>
    <row r="664" ht="15.7" customHeight="1"/>
    <row r="665" ht="15.7" customHeight="1"/>
    <row r="666" ht="15.7" customHeight="1"/>
    <row r="667" ht="15.7" customHeight="1"/>
    <row r="668" ht="15.7" customHeight="1"/>
    <row r="669" ht="15.7" customHeight="1"/>
    <row r="670" ht="15.7" customHeight="1"/>
    <row r="671" ht="15.7" customHeight="1"/>
    <row r="672" ht="15.7" customHeight="1"/>
    <row r="673" ht="15.7" customHeight="1"/>
    <row r="674" ht="15.7" customHeight="1"/>
    <row r="675" ht="15.7" customHeight="1"/>
    <row r="676" ht="15.7" customHeight="1"/>
    <row r="677" ht="15.7" customHeight="1"/>
    <row r="678" ht="15.7" customHeight="1"/>
    <row r="679" ht="15.7" customHeight="1"/>
    <row r="680" ht="15.7" customHeight="1"/>
    <row r="681" ht="15.7" customHeight="1"/>
    <row r="682" ht="15.7" customHeight="1"/>
    <row r="683" ht="15.7" customHeight="1"/>
    <row r="684" ht="15.7" customHeight="1"/>
    <row r="685" ht="15.7" customHeight="1"/>
    <row r="686" ht="15.7" customHeight="1"/>
    <row r="687" ht="15.7" customHeight="1"/>
    <row r="688" ht="15.7" customHeight="1"/>
    <row r="689" ht="15.7" customHeight="1"/>
    <row r="690" ht="15.7" customHeight="1"/>
    <row r="691" ht="15.7" customHeight="1"/>
    <row r="692" ht="15.7" customHeight="1"/>
    <row r="693" ht="15.7" customHeight="1"/>
    <row r="694" ht="15.7" customHeight="1"/>
    <row r="695" ht="15.7" customHeight="1"/>
    <row r="696" ht="15.7" customHeight="1"/>
    <row r="697" ht="15.7" customHeight="1"/>
    <row r="698" ht="15.7" customHeight="1"/>
    <row r="699" ht="15.7" customHeight="1"/>
    <row r="700" ht="15.7" customHeight="1"/>
    <row r="701" ht="15.7" customHeight="1"/>
    <row r="702" ht="15.7" customHeight="1"/>
    <row r="703" ht="15.7" customHeight="1"/>
    <row r="704" ht="15.7" customHeight="1"/>
    <row r="705" ht="15.7" customHeight="1"/>
    <row r="706" ht="15.7" customHeight="1"/>
    <row r="707" ht="15.7" customHeight="1"/>
    <row r="708" ht="15.7" customHeight="1"/>
    <row r="709" ht="15.7" customHeight="1"/>
    <row r="710" ht="15.7" customHeight="1"/>
    <row r="711" ht="15.7" customHeight="1"/>
    <row r="712" ht="15.7" customHeight="1"/>
    <row r="713" ht="15.7" customHeight="1"/>
    <row r="714" ht="15.7" customHeight="1"/>
    <row r="715" ht="15.7" customHeight="1"/>
    <row r="716" ht="15.7" customHeight="1"/>
    <row r="717" ht="15.7" customHeight="1"/>
    <row r="718" ht="15.7" customHeight="1"/>
    <row r="719" ht="15.7" customHeight="1"/>
    <row r="720" ht="15.7" customHeight="1"/>
    <row r="721" ht="15.7" customHeight="1"/>
    <row r="722" ht="15.7" customHeight="1"/>
    <row r="723" ht="15.7" customHeight="1"/>
    <row r="724" ht="15.7" customHeight="1"/>
    <row r="725" ht="15.7" customHeight="1"/>
    <row r="726" ht="15.7" customHeight="1"/>
    <row r="727" ht="15.7" customHeight="1"/>
    <row r="728" ht="15.7" customHeight="1"/>
    <row r="729" ht="15.7" customHeight="1"/>
    <row r="730" ht="15.7" customHeight="1"/>
    <row r="731" ht="15.7" customHeight="1"/>
    <row r="732" ht="15.7" customHeight="1"/>
    <row r="733" ht="15.7" customHeight="1"/>
    <row r="734" ht="15.7" customHeight="1"/>
    <row r="735" ht="15.7" customHeight="1"/>
    <row r="736" ht="15.7" customHeight="1"/>
    <row r="737" ht="15.7" customHeight="1"/>
    <row r="738" ht="15.7" customHeight="1"/>
    <row r="739" ht="15.7" customHeight="1"/>
    <row r="740" ht="15.7" customHeight="1"/>
    <row r="741" ht="15.7" customHeight="1"/>
    <row r="742" ht="15.7" customHeight="1"/>
    <row r="743" ht="15.7" customHeight="1"/>
    <row r="744" ht="15.7" customHeight="1"/>
    <row r="745" ht="15.7" customHeight="1"/>
    <row r="746" ht="15.7" customHeight="1"/>
    <row r="747" ht="15.7" customHeight="1"/>
    <row r="748" ht="15.7" customHeight="1"/>
    <row r="749" ht="15.7" customHeight="1"/>
    <row r="750" ht="15.7" customHeight="1"/>
    <row r="751" ht="15.7" customHeight="1"/>
    <row r="752" ht="15.7" customHeight="1"/>
    <row r="753" ht="15.7" customHeight="1"/>
    <row r="754" ht="15.7" customHeight="1"/>
    <row r="755" ht="15.7" customHeight="1"/>
    <row r="756" ht="15.7" customHeight="1"/>
    <row r="757" ht="15.7" customHeight="1"/>
    <row r="758" ht="15.7" customHeight="1"/>
    <row r="759" ht="15.7" customHeight="1"/>
    <row r="760" ht="15.7" customHeight="1"/>
    <row r="761" ht="15.7" customHeight="1"/>
    <row r="762" ht="15.7" customHeight="1"/>
    <row r="763" ht="15.7" customHeight="1"/>
    <row r="764" ht="15.7" customHeight="1"/>
    <row r="765" ht="15.7" customHeight="1"/>
    <row r="766" ht="15.7" customHeight="1"/>
    <row r="767" ht="15.7" customHeight="1"/>
    <row r="768" ht="15.7" customHeight="1"/>
    <row r="769" ht="15.7" customHeight="1"/>
    <row r="770" ht="15.7" customHeight="1"/>
    <row r="771" ht="15.7" customHeight="1"/>
    <row r="772" ht="15.7" customHeight="1"/>
    <row r="773" ht="15.7" customHeight="1"/>
    <row r="774" ht="15.7" customHeight="1"/>
    <row r="775" ht="15.7" customHeight="1"/>
    <row r="776" ht="15.7" customHeight="1"/>
    <row r="777" ht="15.7" customHeight="1"/>
    <row r="778" ht="15.7" customHeight="1"/>
    <row r="779" ht="15.7" customHeight="1"/>
    <row r="780" ht="15.7" customHeight="1"/>
    <row r="781" ht="15.7" customHeight="1"/>
    <row r="782" ht="15.7" customHeight="1"/>
    <row r="783" ht="15.7" customHeight="1"/>
    <row r="784" ht="15.7" customHeight="1"/>
    <row r="785" ht="15.7" customHeight="1"/>
    <row r="786" ht="15.7" customHeight="1"/>
    <row r="787" ht="15.7" customHeight="1"/>
    <row r="788" ht="15.7" customHeight="1"/>
    <row r="789" ht="15.7" customHeight="1"/>
    <row r="790" ht="15.7" customHeight="1"/>
    <row r="791" ht="15.7" customHeight="1"/>
    <row r="792" ht="15.7" customHeight="1"/>
    <row r="793" ht="15.7" customHeight="1"/>
    <row r="794" ht="15.7" customHeight="1"/>
    <row r="795" ht="15.7" customHeight="1"/>
    <row r="796" ht="15.7" customHeight="1"/>
    <row r="797" ht="15.7" customHeight="1"/>
    <row r="798" ht="15.7" customHeight="1"/>
    <row r="799" ht="15.7" customHeight="1"/>
    <row r="800" ht="15.7" customHeight="1"/>
    <row r="801" ht="15.7" customHeight="1"/>
    <row r="802" ht="15.7" customHeight="1"/>
    <row r="803" ht="15.7" customHeight="1"/>
    <row r="804" ht="15.7" customHeight="1"/>
    <row r="805" ht="15.7" customHeight="1"/>
    <row r="806" ht="15.7" customHeight="1"/>
    <row r="807" ht="15.7" customHeight="1"/>
    <row r="808" ht="15.7" customHeight="1"/>
    <row r="809" ht="15.7" customHeight="1"/>
    <row r="810" ht="15.7" customHeight="1"/>
    <row r="811" ht="15.7" customHeight="1"/>
    <row r="812" ht="15.7" customHeight="1"/>
    <row r="813" ht="15.7" customHeight="1"/>
    <row r="814" ht="15.7" customHeight="1"/>
    <row r="815" ht="15.7" customHeight="1"/>
    <row r="816" ht="15.7" customHeight="1"/>
    <row r="817" ht="15.7" customHeight="1"/>
    <row r="818" ht="15.7" customHeight="1"/>
    <row r="819" ht="15.7" customHeight="1"/>
    <row r="820" ht="15.7" customHeight="1"/>
    <row r="821" ht="15.7" customHeight="1"/>
    <row r="822" ht="15.7" customHeight="1"/>
    <row r="823" ht="15.7" customHeight="1"/>
    <row r="824" ht="15.7" customHeight="1"/>
    <row r="825" ht="15.7" customHeight="1"/>
    <row r="826" ht="15.7" customHeight="1"/>
    <row r="827" ht="15.7" customHeight="1"/>
    <row r="828" ht="15.7" customHeight="1"/>
    <row r="829" ht="15.7" customHeight="1"/>
    <row r="830" ht="15.7" customHeight="1"/>
    <row r="831" ht="15.7" customHeight="1"/>
    <row r="832" ht="15.7" customHeight="1"/>
    <row r="833" ht="15.7" customHeight="1"/>
    <row r="834" ht="15.7" customHeight="1"/>
    <row r="835" ht="15.7" customHeight="1"/>
    <row r="836" ht="15.7" customHeight="1"/>
    <row r="837" ht="15.7" customHeight="1"/>
    <row r="838" ht="15.7" customHeight="1"/>
    <row r="839" ht="15.7" customHeight="1"/>
    <row r="840" ht="15.7" customHeight="1"/>
    <row r="841" ht="15.7" customHeight="1"/>
    <row r="842" ht="15.7" customHeight="1"/>
    <row r="843" ht="15.7" customHeight="1"/>
    <row r="844" ht="15.7" customHeight="1"/>
    <row r="845" ht="15.7" customHeight="1"/>
    <row r="846" ht="15.7" customHeight="1"/>
    <row r="847" ht="15.7" customHeight="1"/>
    <row r="848" ht="15.7" customHeight="1"/>
    <row r="849" ht="15.7" customHeight="1"/>
    <row r="850" ht="15.7" customHeight="1"/>
    <row r="851" ht="15.7" customHeight="1"/>
    <row r="852" ht="15.7" customHeight="1"/>
    <row r="853" ht="15.7" customHeight="1"/>
    <row r="854" ht="15.7" customHeight="1"/>
    <row r="855" ht="15.7" customHeight="1"/>
    <row r="856" ht="15.7" customHeight="1"/>
    <row r="857" ht="15.7" customHeight="1"/>
    <row r="858" ht="15.7" customHeight="1"/>
    <row r="859" ht="15.7" customHeight="1"/>
    <row r="860" ht="15.7" customHeight="1"/>
    <row r="861" ht="15.7" customHeight="1"/>
    <row r="862" ht="15.7" customHeight="1"/>
    <row r="863" ht="15.7" customHeight="1"/>
    <row r="864" ht="15.7" customHeight="1"/>
    <row r="865" ht="15.7" customHeight="1"/>
    <row r="866" ht="15.7" customHeight="1"/>
    <row r="867" ht="15.7" customHeight="1"/>
    <row r="868" ht="15.7" customHeight="1"/>
    <row r="869" ht="15.7" customHeight="1"/>
    <row r="870" ht="15.7" customHeight="1"/>
    <row r="871" ht="15.7" customHeight="1"/>
    <row r="872" ht="15.7" customHeight="1"/>
    <row r="873" ht="15.7" customHeight="1"/>
    <row r="874" ht="15.7" customHeight="1"/>
    <row r="875" ht="15.7" customHeight="1"/>
    <row r="876" ht="15.7" customHeight="1"/>
    <row r="877" ht="15.7" customHeight="1"/>
    <row r="878" ht="15.7" customHeight="1"/>
    <row r="879" ht="15.7" customHeight="1"/>
    <row r="880" ht="15.7" customHeight="1"/>
    <row r="881" ht="15.7" customHeight="1"/>
    <row r="882" ht="15.7" customHeight="1"/>
    <row r="883" ht="15.7" customHeight="1"/>
    <row r="884" ht="15.7" customHeight="1"/>
    <row r="885" ht="15.7" customHeight="1"/>
    <row r="886" ht="15.7" customHeight="1"/>
    <row r="887" ht="15.7" customHeight="1"/>
    <row r="888" ht="15.7" customHeight="1"/>
    <row r="889" ht="15.7" customHeight="1"/>
    <row r="890" ht="15.7" customHeight="1"/>
    <row r="891" ht="15.7" customHeight="1"/>
    <row r="892" ht="15.7" customHeight="1"/>
    <row r="893" ht="15.7" customHeight="1"/>
    <row r="894" ht="15.7" customHeight="1"/>
    <row r="895" ht="15.7" customHeight="1"/>
    <row r="896" ht="15.7" customHeight="1"/>
    <row r="897" ht="15.7" customHeight="1"/>
    <row r="898" ht="15.7" customHeight="1"/>
    <row r="899" ht="15.7" customHeight="1"/>
    <row r="900" ht="15.7" customHeight="1"/>
    <row r="901" ht="15.7" customHeight="1"/>
    <row r="902" ht="15.7" customHeight="1"/>
    <row r="903" ht="15.7" customHeight="1"/>
    <row r="904" ht="15.7" customHeight="1"/>
    <row r="905" ht="15.7" customHeight="1"/>
    <row r="906" ht="15.7" customHeight="1"/>
    <row r="907" ht="15.7" customHeight="1"/>
    <row r="908" ht="15.7" customHeight="1"/>
    <row r="909" ht="15.7" customHeight="1"/>
    <row r="910" ht="15.7" customHeight="1"/>
    <row r="911" ht="15.7" customHeight="1"/>
    <row r="912" ht="15.7" customHeight="1"/>
    <row r="913" ht="15.7" customHeight="1"/>
    <row r="914" ht="15.7" customHeight="1"/>
    <row r="915" ht="15.7" customHeight="1"/>
    <row r="916" ht="15.7" customHeight="1"/>
    <row r="917" ht="15.7" customHeight="1"/>
    <row r="918" ht="15.7" customHeight="1"/>
    <row r="919" ht="15.7" customHeight="1"/>
    <row r="920" ht="15.7" customHeight="1"/>
    <row r="921" ht="15.7" customHeight="1"/>
    <row r="922" ht="15.7" customHeight="1"/>
    <row r="923" ht="15.7" customHeight="1"/>
    <row r="924" ht="15.7" customHeight="1"/>
    <row r="925" ht="15.7" customHeight="1"/>
    <row r="926" ht="15.7" customHeight="1"/>
    <row r="927" ht="15.7" customHeight="1"/>
    <row r="928" ht="15.7" customHeight="1"/>
    <row r="929" ht="15.7" customHeight="1"/>
    <row r="930" ht="15.7" customHeight="1"/>
    <row r="931" ht="15.7" customHeight="1"/>
    <row r="932" ht="15.7" customHeight="1"/>
    <row r="933" ht="15.7" customHeight="1"/>
    <row r="934" ht="15.7" customHeight="1"/>
    <row r="935" ht="15.7" customHeight="1"/>
    <row r="936" ht="15.7" customHeight="1"/>
    <row r="937" ht="15.7" customHeight="1"/>
    <row r="938" ht="15.7" customHeight="1"/>
    <row r="939" ht="15.7" customHeight="1"/>
    <row r="940" ht="15.7" customHeight="1"/>
    <row r="941" ht="15.7" customHeight="1"/>
    <row r="942" ht="15.7" customHeight="1"/>
    <row r="943" ht="15.7" customHeight="1"/>
    <row r="944" ht="15.7" customHeight="1"/>
    <row r="945" ht="15.7" customHeight="1"/>
    <row r="946" ht="15.7" customHeight="1"/>
    <row r="947" ht="15.7" customHeight="1"/>
    <row r="948" ht="15.7" customHeight="1"/>
    <row r="949" ht="15.7" customHeight="1"/>
    <row r="950" ht="15.7" customHeight="1"/>
    <row r="951" ht="15.7" customHeight="1"/>
    <row r="952" ht="15.7" customHeight="1"/>
    <row r="953" ht="15.7" customHeight="1"/>
    <row r="954" ht="15.7" customHeight="1"/>
    <row r="955" ht="15.7" customHeight="1"/>
    <row r="956" ht="15.7" customHeight="1"/>
    <row r="957" ht="15.7" customHeight="1"/>
    <row r="958" ht="15.7" customHeight="1"/>
    <row r="959" ht="15.7" customHeight="1"/>
    <row r="960" ht="15.7" customHeight="1"/>
    <row r="961" ht="15.7" customHeight="1"/>
    <row r="962" ht="15.7" customHeight="1"/>
    <row r="963" ht="15.7" customHeight="1"/>
    <row r="964" ht="15.7" customHeight="1"/>
    <row r="965" ht="15.7" customHeight="1"/>
    <row r="966" ht="15.7" customHeight="1"/>
    <row r="967" ht="15.7" customHeight="1"/>
    <row r="968" ht="15.7" customHeight="1"/>
    <row r="969" ht="15.7" customHeight="1"/>
    <row r="970" ht="15.7" customHeight="1"/>
    <row r="971" ht="15.7" customHeight="1"/>
    <row r="972" ht="15.7" customHeight="1"/>
    <row r="973" ht="15.7" customHeight="1"/>
    <row r="974" ht="15.7" customHeight="1"/>
    <row r="975" ht="15.7" customHeight="1"/>
    <row r="976" ht="15.7" customHeight="1"/>
    <row r="977" ht="15.7" customHeight="1"/>
    <row r="978" ht="15.7" customHeight="1"/>
    <row r="979" ht="15.7" customHeight="1"/>
    <row r="980" ht="15.7" customHeight="1"/>
    <row r="981" ht="15.7" customHeight="1"/>
    <row r="982" ht="15.7" customHeight="1"/>
    <row r="983" ht="15.7" customHeight="1"/>
    <row r="984" ht="15.7" customHeight="1"/>
    <row r="985" ht="15.7" customHeight="1"/>
    <row r="986" ht="15.7" customHeight="1"/>
    <row r="987" ht="15.7" customHeight="1"/>
    <row r="988" ht="15.7" customHeight="1"/>
    <row r="989" ht="15.7" customHeight="1"/>
    <row r="990" ht="15.7" customHeight="1"/>
    <row r="991" ht="15.7" customHeight="1"/>
    <row r="992" ht="15.7" customHeight="1"/>
    <row r="993" ht="15.7" customHeight="1"/>
    <row r="994" ht="15.7" customHeight="1"/>
    <row r="995" ht="15.7" customHeight="1"/>
    <row r="996" ht="15.7" customHeight="1"/>
    <row r="997" ht="15.7" customHeight="1"/>
    <row r="998" ht="15.7" customHeight="1"/>
    <row r="999" ht="15.7" customHeight="1"/>
    <row r="1000" ht="15.7" customHeight="1"/>
  </sheetData>
  <mergeCells count="18">
    <mergeCell ref="A35:AO35"/>
    <mergeCell ref="A5:M5"/>
    <mergeCell ref="A12:M12"/>
    <mergeCell ref="O12:AA12"/>
    <mergeCell ref="AC12:AO12"/>
    <mergeCell ref="A19:M19"/>
    <mergeCell ref="O19:AA19"/>
    <mergeCell ref="AC19:AO19"/>
    <mergeCell ref="O5:AA5"/>
    <mergeCell ref="AC5:AO5"/>
    <mergeCell ref="A26:M26"/>
    <mergeCell ref="O26:AA26"/>
    <mergeCell ref="AC26:AO26"/>
    <mergeCell ref="A1:AO1"/>
    <mergeCell ref="A2:AO2"/>
    <mergeCell ref="A3:K3"/>
    <mergeCell ref="L3:V3"/>
    <mergeCell ref="W3:AG3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4.3984375" defaultRowHeight="15" customHeight="1"/>
  <cols>
    <col min="1" max="1" width="8" customWidth="1"/>
    <col min="2" max="2" width="28" customWidth="1"/>
    <col min="3" max="3" width="32" customWidth="1"/>
    <col min="4" max="4" width="28" customWidth="1"/>
    <col min="5" max="26" width="8.69921875" customWidth="1"/>
  </cols>
  <sheetData>
    <row r="1" spans="1:4" ht="29.95" customHeight="1">
      <c r="A1" s="169" t="s">
        <v>165</v>
      </c>
      <c r="B1" s="157"/>
      <c r="C1" s="157"/>
      <c r="D1" s="158"/>
    </row>
    <row r="2" spans="1:4" ht="15" customHeight="1">
      <c r="A2" s="170" t="s">
        <v>166</v>
      </c>
      <c r="B2" s="154"/>
      <c r="C2" s="154"/>
      <c r="D2" s="154"/>
    </row>
    <row r="3" spans="1:4" ht="24.8" customHeight="1">
      <c r="A3" s="57" t="s">
        <v>167</v>
      </c>
      <c r="B3" s="57" t="s">
        <v>168</v>
      </c>
      <c r="C3" s="57" t="s">
        <v>169</v>
      </c>
      <c r="D3" s="57" t="s">
        <v>170</v>
      </c>
    </row>
    <row r="4" spans="1:4" ht="15" customHeight="1">
      <c r="A4" s="58">
        <v>1</v>
      </c>
      <c r="B4" s="59" t="s">
        <v>171</v>
      </c>
      <c r="C4" s="59"/>
      <c r="D4" s="59"/>
    </row>
    <row r="5" spans="1:4" ht="15" customHeight="1">
      <c r="A5" s="58">
        <v>2</v>
      </c>
      <c r="B5" s="59" t="s">
        <v>172</v>
      </c>
      <c r="C5" s="59"/>
      <c r="D5" s="59"/>
    </row>
    <row r="6" spans="1:4" ht="15" customHeight="1">
      <c r="A6" s="58">
        <v>3</v>
      </c>
      <c r="B6" s="59" t="s">
        <v>173</v>
      </c>
      <c r="C6" s="59"/>
      <c r="D6" s="59"/>
    </row>
    <row r="7" spans="1:4" ht="15" customHeight="1">
      <c r="A7" s="58">
        <v>4</v>
      </c>
      <c r="B7" s="59" t="s">
        <v>174</v>
      </c>
      <c r="C7" s="59"/>
      <c r="D7" s="59"/>
    </row>
    <row r="8" spans="1:4" ht="15" customHeight="1">
      <c r="A8" s="58">
        <v>5</v>
      </c>
      <c r="B8" s="59" t="s">
        <v>175</v>
      </c>
      <c r="C8" s="59"/>
      <c r="D8" s="59"/>
    </row>
    <row r="9" spans="1:4" ht="15" customHeight="1">
      <c r="A9" s="58">
        <v>6</v>
      </c>
      <c r="B9" s="59" t="s">
        <v>176</v>
      </c>
      <c r="C9" s="59"/>
      <c r="D9" s="59"/>
    </row>
    <row r="10" spans="1:4" ht="15" customHeight="1">
      <c r="A10" s="58">
        <v>7</v>
      </c>
      <c r="B10" s="59" t="s">
        <v>177</v>
      </c>
      <c r="C10" s="59"/>
      <c r="D10" s="59"/>
    </row>
    <row r="11" spans="1:4" ht="15" customHeight="1">
      <c r="A11" s="58">
        <v>8</v>
      </c>
      <c r="B11" s="59" t="s">
        <v>178</v>
      </c>
      <c r="C11" s="59"/>
      <c r="D11" s="59"/>
    </row>
    <row r="12" spans="1:4" ht="15" customHeight="1">
      <c r="A12" s="58">
        <v>9</v>
      </c>
      <c r="B12" s="59" t="s">
        <v>179</v>
      </c>
      <c r="C12" s="59"/>
      <c r="D12" s="59"/>
    </row>
    <row r="13" spans="1:4" ht="15" customHeight="1">
      <c r="A13" s="58">
        <v>10</v>
      </c>
      <c r="B13" s="59" t="s">
        <v>180</v>
      </c>
      <c r="C13" s="59"/>
      <c r="D13" s="59"/>
    </row>
    <row r="14" spans="1:4" ht="15" customHeight="1">
      <c r="A14" s="58">
        <v>11</v>
      </c>
      <c r="B14" s="59" t="s">
        <v>181</v>
      </c>
      <c r="C14" s="59"/>
      <c r="D14" s="59"/>
    </row>
    <row r="15" spans="1:4" ht="15" customHeight="1">
      <c r="A15" s="58">
        <v>12</v>
      </c>
      <c r="B15" s="59" t="s">
        <v>182</v>
      </c>
      <c r="C15" s="59"/>
      <c r="D15" s="59"/>
    </row>
    <row r="16" spans="1:4" ht="15" customHeight="1">
      <c r="A16" s="58">
        <v>13</v>
      </c>
      <c r="B16" s="59" t="s">
        <v>183</v>
      </c>
      <c r="C16" s="59"/>
      <c r="D16" s="59"/>
    </row>
    <row r="17" spans="1:4" ht="15" customHeight="1">
      <c r="A17" s="58">
        <v>14</v>
      </c>
      <c r="B17" s="59" t="s">
        <v>184</v>
      </c>
      <c r="C17" s="59"/>
      <c r="D17" s="59"/>
    </row>
    <row r="18" spans="1:4" ht="15" customHeight="1">
      <c r="A18" s="58">
        <v>15</v>
      </c>
      <c r="B18" s="59" t="s">
        <v>185</v>
      </c>
      <c r="C18" s="59"/>
      <c r="D18" s="59"/>
    </row>
    <row r="19" spans="1:4" ht="15" customHeight="1">
      <c r="A19" s="58">
        <v>16</v>
      </c>
      <c r="B19" s="59" t="s">
        <v>186</v>
      </c>
      <c r="C19" s="59"/>
      <c r="D19" s="59"/>
    </row>
    <row r="20" spans="1:4" ht="15" customHeight="1">
      <c r="A20" s="58">
        <v>17</v>
      </c>
      <c r="B20" s="59" t="s">
        <v>187</v>
      </c>
      <c r="C20" s="59"/>
      <c r="D20" s="59"/>
    </row>
    <row r="21" spans="1:4" ht="15" customHeight="1">
      <c r="A21" s="58">
        <v>18</v>
      </c>
      <c r="B21" s="59" t="s">
        <v>188</v>
      </c>
      <c r="C21" s="59"/>
      <c r="D21" s="59"/>
    </row>
    <row r="22" spans="1:4" ht="15" customHeight="1">
      <c r="A22" s="58">
        <v>19</v>
      </c>
      <c r="B22" s="59" t="s">
        <v>189</v>
      </c>
      <c r="C22" s="59"/>
      <c r="D22" s="59"/>
    </row>
    <row r="23" spans="1:4" ht="15" customHeight="1">
      <c r="A23" s="58">
        <v>20</v>
      </c>
      <c r="B23" s="59" t="s">
        <v>190</v>
      </c>
      <c r="C23" s="59"/>
      <c r="D23" s="59"/>
    </row>
    <row r="24" spans="1:4" ht="15" customHeight="1">
      <c r="A24" s="58">
        <v>21</v>
      </c>
      <c r="B24" s="59" t="s">
        <v>191</v>
      </c>
      <c r="C24" s="59"/>
      <c r="D24" s="59"/>
    </row>
    <row r="25" spans="1:4" ht="15" customHeight="1">
      <c r="A25" s="58">
        <v>22</v>
      </c>
      <c r="B25" s="59" t="s">
        <v>192</v>
      </c>
      <c r="C25" s="59"/>
      <c r="D25" s="59"/>
    </row>
    <row r="26" spans="1:4" ht="15" customHeight="1">
      <c r="A26" s="58">
        <v>23</v>
      </c>
      <c r="B26" s="59" t="s">
        <v>193</v>
      </c>
      <c r="C26" s="59"/>
      <c r="D26" s="59"/>
    </row>
    <row r="27" spans="1:4" ht="15" customHeight="1">
      <c r="A27" s="58">
        <v>24</v>
      </c>
      <c r="B27" s="59" t="s">
        <v>194</v>
      </c>
      <c r="C27" s="59"/>
      <c r="D27" s="59"/>
    </row>
    <row r="28" spans="1:4" ht="15" customHeight="1">
      <c r="A28" s="58">
        <v>25</v>
      </c>
      <c r="B28" s="59" t="s">
        <v>195</v>
      </c>
      <c r="C28" s="59"/>
      <c r="D28" s="59"/>
    </row>
    <row r="29" spans="1:4" ht="15" customHeight="1">
      <c r="A29" s="58">
        <v>26</v>
      </c>
      <c r="B29" s="59" t="s">
        <v>196</v>
      </c>
      <c r="C29" s="59"/>
      <c r="D29" s="59"/>
    </row>
    <row r="30" spans="1:4" ht="15" customHeight="1">
      <c r="A30" s="58">
        <v>27</v>
      </c>
      <c r="B30" s="59" t="s">
        <v>197</v>
      </c>
      <c r="C30" s="59"/>
      <c r="D30" s="59"/>
    </row>
    <row r="31" spans="1:4" ht="15" customHeight="1">
      <c r="A31" s="58">
        <v>28</v>
      </c>
      <c r="B31" s="59" t="s">
        <v>198</v>
      </c>
      <c r="C31" s="59"/>
      <c r="D31" s="59"/>
    </row>
    <row r="32" spans="1:4" ht="15" customHeight="1">
      <c r="A32" s="58">
        <v>29</v>
      </c>
      <c r="B32" s="59" t="s">
        <v>199</v>
      </c>
      <c r="C32" s="59"/>
      <c r="D32" s="59"/>
    </row>
    <row r="33" spans="1:4" ht="15" customHeight="1">
      <c r="A33" s="58">
        <v>30</v>
      </c>
      <c r="B33" s="59" t="s">
        <v>200</v>
      </c>
      <c r="C33" s="59"/>
      <c r="D33" s="59"/>
    </row>
    <row r="34" spans="1:4" ht="15" customHeight="1">
      <c r="A34" s="58">
        <v>31</v>
      </c>
      <c r="B34" s="59" t="s">
        <v>201</v>
      </c>
      <c r="C34" s="59"/>
      <c r="D34" s="59"/>
    </row>
    <row r="35" spans="1:4" ht="15" customHeight="1">
      <c r="A35" s="58">
        <v>32</v>
      </c>
      <c r="B35" s="59" t="s">
        <v>202</v>
      </c>
      <c r="C35" s="59"/>
      <c r="D35" s="59"/>
    </row>
    <row r="36" spans="1:4" ht="15" customHeight="1">
      <c r="A36" s="58">
        <v>33</v>
      </c>
      <c r="B36" s="59" t="s">
        <v>203</v>
      </c>
      <c r="C36" s="59"/>
      <c r="D36" s="59"/>
    </row>
    <row r="37" spans="1:4" ht="15" customHeight="1">
      <c r="A37" s="58">
        <v>34</v>
      </c>
      <c r="B37" s="59" t="s">
        <v>204</v>
      </c>
      <c r="C37" s="59"/>
      <c r="D37" s="59"/>
    </row>
    <row r="38" spans="1:4" ht="15" customHeight="1">
      <c r="A38" s="58">
        <v>35</v>
      </c>
      <c r="B38" s="59" t="s">
        <v>205</v>
      </c>
      <c r="C38" s="59"/>
      <c r="D38" s="59"/>
    </row>
    <row r="39" spans="1:4" ht="15" customHeight="1">
      <c r="A39" s="58">
        <v>36</v>
      </c>
      <c r="B39" s="59" t="s">
        <v>206</v>
      </c>
      <c r="C39" s="59"/>
      <c r="D39" s="59"/>
    </row>
    <row r="40" spans="1:4" ht="15" customHeight="1">
      <c r="A40" s="58">
        <v>37</v>
      </c>
      <c r="B40" s="59" t="s">
        <v>207</v>
      </c>
      <c r="C40" s="59"/>
      <c r="D40" s="59"/>
    </row>
    <row r="41" spans="1:4" ht="15" customHeight="1">
      <c r="A41" s="58">
        <v>38</v>
      </c>
      <c r="B41" s="59" t="s">
        <v>208</v>
      </c>
      <c r="C41" s="59"/>
      <c r="D41" s="59"/>
    </row>
    <row r="42" spans="1:4" ht="15" customHeight="1">
      <c r="A42" s="58">
        <v>39</v>
      </c>
      <c r="B42" s="59" t="s">
        <v>209</v>
      </c>
      <c r="C42" s="59"/>
      <c r="D42" s="59"/>
    </row>
    <row r="43" spans="1:4" ht="15" customHeight="1">
      <c r="A43" s="58">
        <v>40</v>
      </c>
      <c r="B43" s="59" t="s">
        <v>210</v>
      </c>
      <c r="C43" s="59"/>
      <c r="D43" s="59"/>
    </row>
    <row r="44" spans="1:4" ht="15" customHeight="1">
      <c r="A44" s="58">
        <v>41</v>
      </c>
      <c r="B44" s="59" t="s">
        <v>211</v>
      </c>
      <c r="C44" s="59"/>
      <c r="D44" s="59"/>
    </row>
    <row r="45" spans="1:4" ht="15" customHeight="1">
      <c r="A45" s="58">
        <v>42</v>
      </c>
      <c r="B45" s="59" t="s">
        <v>212</v>
      </c>
      <c r="C45" s="59"/>
      <c r="D45" s="59"/>
    </row>
    <row r="46" spans="1:4" ht="15" customHeight="1">
      <c r="A46" s="58">
        <v>43</v>
      </c>
      <c r="B46" s="59" t="s">
        <v>213</v>
      </c>
      <c r="C46" s="59"/>
      <c r="D46" s="59"/>
    </row>
    <row r="47" spans="1:4" ht="15" customHeight="1">
      <c r="A47" s="58">
        <v>44</v>
      </c>
      <c r="B47" s="59" t="s">
        <v>214</v>
      </c>
      <c r="C47" s="59"/>
      <c r="D47" s="59"/>
    </row>
    <row r="48" spans="1:4" ht="15" customHeight="1">
      <c r="A48" s="58">
        <v>45</v>
      </c>
      <c r="B48" s="59" t="s">
        <v>215</v>
      </c>
      <c r="C48" s="59"/>
      <c r="D48" s="59"/>
    </row>
    <row r="49" spans="1:4" ht="15" customHeight="1">
      <c r="A49" s="58">
        <v>46</v>
      </c>
      <c r="B49" s="59" t="s">
        <v>216</v>
      </c>
      <c r="C49" s="59"/>
      <c r="D49" s="59"/>
    </row>
    <row r="50" spans="1:4" ht="15" customHeight="1">
      <c r="A50" s="58">
        <v>47</v>
      </c>
      <c r="B50" s="59" t="s">
        <v>217</v>
      </c>
      <c r="C50" s="59"/>
      <c r="D50" s="59"/>
    </row>
    <row r="51" spans="1:4" ht="15" customHeight="1">
      <c r="A51" s="58">
        <v>48</v>
      </c>
      <c r="B51" s="59" t="s">
        <v>218</v>
      </c>
      <c r="C51" s="59"/>
      <c r="D51" s="59"/>
    </row>
    <row r="52" spans="1:4" ht="15" customHeight="1">
      <c r="A52" s="58">
        <v>49</v>
      </c>
      <c r="B52" s="59" t="s">
        <v>219</v>
      </c>
      <c r="C52" s="59"/>
      <c r="D52" s="59"/>
    </row>
    <row r="53" spans="1:4" ht="15" customHeight="1">
      <c r="A53" s="58">
        <v>50</v>
      </c>
      <c r="B53" s="59" t="s">
        <v>220</v>
      </c>
      <c r="C53" s="59"/>
      <c r="D53" s="59"/>
    </row>
    <row r="54" spans="1:4" ht="15" customHeight="1">
      <c r="A54" s="58">
        <v>51</v>
      </c>
      <c r="B54" s="59" t="s">
        <v>221</v>
      </c>
      <c r="C54" s="59"/>
      <c r="D54" s="59"/>
    </row>
    <row r="55" spans="1:4" ht="15" customHeight="1">
      <c r="A55" s="58">
        <v>52</v>
      </c>
      <c r="B55" s="59" t="s">
        <v>222</v>
      </c>
      <c r="C55" s="59"/>
      <c r="D55" s="59"/>
    </row>
    <row r="56" spans="1:4" ht="15" customHeight="1">
      <c r="A56" s="58">
        <v>53</v>
      </c>
      <c r="B56" s="59" t="s">
        <v>223</v>
      </c>
      <c r="C56" s="59"/>
      <c r="D56" s="59"/>
    </row>
    <row r="57" spans="1:4" ht="15" customHeight="1">
      <c r="A57" s="58">
        <v>54</v>
      </c>
      <c r="B57" s="59" t="s">
        <v>224</v>
      </c>
      <c r="C57" s="59"/>
      <c r="D57" s="59"/>
    </row>
    <row r="58" spans="1:4" ht="15" customHeight="1">
      <c r="A58" s="58">
        <v>55</v>
      </c>
      <c r="B58" s="59" t="s">
        <v>225</v>
      </c>
      <c r="C58" s="59"/>
      <c r="D58" s="59"/>
    </row>
    <row r="59" spans="1:4" ht="15" customHeight="1">
      <c r="A59" s="58">
        <v>56</v>
      </c>
      <c r="B59" s="59" t="s">
        <v>226</v>
      </c>
      <c r="C59" s="59"/>
      <c r="D59" s="59"/>
    </row>
    <row r="60" spans="1:4" ht="15" customHeight="1">
      <c r="A60" s="58">
        <v>57</v>
      </c>
      <c r="B60" s="59" t="s">
        <v>227</v>
      </c>
      <c r="C60" s="59"/>
      <c r="D60" s="59"/>
    </row>
    <row r="61" spans="1:4" ht="15" customHeight="1">
      <c r="A61" s="58">
        <v>58</v>
      </c>
      <c r="B61" s="59" t="s">
        <v>228</v>
      </c>
      <c r="C61" s="59"/>
      <c r="D61" s="59"/>
    </row>
    <row r="62" spans="1:4" ht="15" customHeight="1">
      <c r="A62" s="58">
        <v>59</v>
      </c>
      <c r="B62" s="59" t="s">
        <v>229</v>
      </c>
      <c r="C62" s="59"/>
      <c r="D62" s="59"/>
    </row>
    <row r="63" spans="1:4" ht="15" customHeight="1">
      <c r="A63" s="58">
        <v>60</v>
      </c>
      <c r="B63" s="59" t="s">
        <v>230</v>
      </c>
      <c r="C63" s="59"/>
      <c r="D63" s="59"/>
    </row>
    <row r="64" spans="1:4" ht="15" customHeight="1">
      <c r="A64" s="58">
        <v>61</v>
      </c>
      <c r="B64" s="59" t="s">
        <v>231</v>
      </c>
      <c r="C64" s="59"/>
      <c r="D64" s="59"/>
    </row>
    <row r="65" spans="1:4" ht="15" customHeight="1">
      <c r="A65" s="58">
        <v>62</v>
      </c>
      <c r="B65" s="59" t="s">
        <v>232</v>
      </c>
      <c r="C65" s="59"/>
      <c r="D65" s="59"/>
    </row>
    <row r="66" spans="1:4" ht="15" customHeight="1">
      <c r="A66" s="58">
        <v>63</v>
      </c>
      <c r="B66" s="59" t="s">
        <v>233</v>
      </c>
      <c r="C66" s="59"/>
      <c r="D66" s="59"/>
    </row>
    <row r="67" spans="1:4" ht="15" customHeight="1">
      <c r="A67" s="58">
        <v>64</v>
      </c>
      <c r="B67" s="59" t="s">
        <v>234</v>
      </c>
      <c r="C67" s="59"/>
      <c r="D67" s="59"/>
    </row>
    <row r="68" spans="1:4" ht="15" customHeight="1">
      <c r="A68" s="58">
        <v>65</v>
      </c>
      <c r="B68" s="59" t="s">
        <v>235</v>
      </c>
      <c r="C68" s="59"/>
      <c r="D68" s="59"/>
    </row>
    <row r="69" spans="1:4" ht="15" customHeight="1">
      <c r="A69" s="58">
        <v>66</v>
      </c>
      <c r="B69" s="59" t="s">
        <v>236</v>
      </c>
      <c r="C69" s="59"/>
      <c r="D69" s="59"/>
    </row>
    <row r="70" spans="1:4" ht="15" customHeight="1">
      <c r="A70" s="58">
        <v>67</v>
      </c>
      <c r="B70" s="59" t="s">
        <v>237</v>
      </c>
      <c r="C70" s="59"/>
      <c r="D70" s="59"/>
    </row>
    <row r="71" spans="1:4" ht="15" customHeight="1">
      <c r="A71" s="58">
        <v>68</v>
      </c>
      <c r="B71" s="59" t="s">
        <v>238</v>
      </c>
      <c r="C71" s="59"/>
      <c r="D71" s="59"/>
    </row>
    <row r="72" spans="1:4" ht="15" customHeight="1">
      <c r="A72" s="58">
        <v>69</v>
      </c>
      <c r="B72" s="59" t="s">
        <v>239</v>
      </c>
      <c r="C72" s="59"/>
      <c r="D72" s="59"/>
    </row>
    <row r="73" spans="1:4" ht="15" customHeight="1">
      <c r="A73" s="58">
        <v>70</v>
      </c>
      <c r="B73" s="59" t="s">
        <v>240</v>
      </c>
      <c r="C73" s="59"/>
      <c r="D73" s="59"/>
    </row>
    <row r="74" spans="1:4" ht="15" customHeight="1">
      <c r="A74" s="58">
        <v>71</v>
      </c>
      <c r="B74" s="59" t="s">
        <v>241</v>
      </c>
      <c r="C74" s="59"/>
      <c r="D74" s="59"/>
    </row>
    <row r="75" spans="1:4" ht="15" customHeight="1">
      <c r="A75" s="58">
        <v>72</v>
      </c>
      <c r="B75" s="59" t="s">
        <v>242</v>
      </c>
      <c r="C75" s="59"/>
      <c r="D75" s="59"/>
    </row>
    <row r="76" spans="1:4" ht="15" customHeight="1">
      <c r="A76" s="58">
        <v>73</v>
      </c>
      <c r="B76" s="59" t="s">
        <v>243</v>
      </c>
      <c r="C76" s="59"/>
      <c r="D76" s="59"/>
    </row>
    <row r="77" spans="1:4" ht="15" customHeight="1">
      <c r="A77" s="58">
        <v>74</v>
      </c>
      <c r="B77" s="59" t="s">
        <v>244</v>
      </c>
      <c r="C77" s="59"/>
      <c r="D77" s="59"/>
    </row>
    <row r="78" spans="1:4" ht="15" customHeight="1">
      <c r="A78" s="58">
        <v>75</v>
      </c>
      <c r="B78" s="59" t="s">
        <v>245</v>
      </c>
      <c r="C78" s="59"/>
      <c r="D78" s="59"/>
    </row>
    <row r="79" spans="1:4" ht="15" customHeight="1">
      <c r="A79" s="58">
        <v>76</v>
      </c>
      <c r="B79" s="59" t="s">
        <v>246</v>
      </c>
      <c r="C79" s="59"/>
      <c r="D79" s="59"/>
    </row>
    <row r="80" spans="1:4" ht="15" customHeight="1">
      <c r="A80" s="58">
        <v>77</v>
      </c>
      <c r="B80" s="59" t="s">
        <v>247</v>
      </c>
      <c r="C80" s="59"/>
      <c r="D80" s="59"/>
    </row>
    <row r="81" spans="1:4" ht="15" customHeight="1">
      <c r="A81" s="58">
        <v>78</v>
      </c>
      <c r="B81" s="59" t="s">
        <v>248</v>
      </c>
      <c r="C81" s="59"/>
      <c r="D81" s="59"/>
    </row>
    <row r="82" spans="1:4" ht="15" customHeight="1">
      <c r="A82" s="58">
        <v>79</v>
      </c>
      <c r="B82" s="59" t="s">
        <v>249</v>
      </c>
      <c r="C82" s="59"/>
      <c r="D82" s="59"/>
    </row>
    <row r="83" spans="1:4" ht="15" customHeight="1">
      <c r="A83" s="58">
        <v>80</v>
      </c>
      <c r="B83" s="59" t="s">
        <v>250</v>
      </c>
      <c r="C83" s="59"/>
      <c r="D83" s="59"/>
    </row>
    <row r="84" spans="1:4" ht="15" customHeight="1">
      <c r="A84" s="58">
        <v>81</v>
      </c>
      <c r="B84" s="59" t="s">
        <v>251</v>
      </c>
      <c r="C84" s="59"/>
      <c r="D84" s="59"/>
    </row>
    <row r="85" spans="1:4" ht="15" customHeight="1">
      <c r="A85" s="58">
        <v>82</v>
      </c>
      <c r="B85" s="59" t="s">
        <v>252</v>
      </c>
      <c r="C85" s="59"/>
      <c r="D85" s="59"/>
    </row>
    <row r="86" spans="1:4" ht="15" customHeight="1">
      <c r="A86" s="58">
        <v>83</v>
      </c>
      <c r="B86" s="59" t="s">
        <v>253</v>
      </c>
      <c r="C86" s="59"/>
      <c r="D86" s="59"/>
    </row>
    <row r="87" spans="1:4" ht="15" customHeight="1">
      <c r="A87" s="58">
        <v>84</v>
      </c>
      <c r="B87" s="59" t="s">
        <v>254</v>
      </c>
      <c r="C87" s="59"/>
      <c r="D87" s="59"/>
    </row>
    <row r="88" spans="1:4" ht="15" customHeight="1">
      <c r="A88" s="58">
        <v>85</v>
      </c>
      <c r="B88" s="59" t="s">
        <v>255</v>
      </c>
      <c r="C88" s="59"/>
      <c r="D88" s="59"/>
    </row>
    <row r="89" spans="1:4" ht="15" customHeight="1">
      <c r="A89" s="58">
        <v>86</v>
      </c>
      <c r="B89" s="59" t="s">
        <v>256</v>
      </c>
      <c r="C89" s="59"/>
      <c r="D89" s="59"/>
    </row>
    <row r="90" spans="1:4" ht="15" customHeight="1">
      <c r="A90" s="58">
        <v>87</v>
      </c>
      <c r="B90" s="59" t="s">
        <v>257</v>
      </c>
      <c r="C90" s="59"/>
      <c r="D90" s="59"/>
    </row>
    <row r="91" spans="1:4" ht="15" customHeight="1">
      <c r="A91" s="58">
        <v>88</v>
      </c>
      <c r="B91" s="59" t="s">
        <v>258</v>
      </c>
      <c r="C91" s="59"/>
      <c r="D91" s="59"/>
    </row>
    <row r="92" spans="1:4" ht="15" customHeight="1">
      <c r="A92" s="58">
        <v>89</v>
      </c>
      <c r="B92" s="59" t="s">
        <v>259</v>
      </c>
      <c r="C92" s="59"/>
      <c r="D92" s="59"/>
    </row>
    <row r="93" spans="1:4" ht="15" customHeight="1">
      <c r="A93" s="58">
        <v>90</v>
      </c>
      <c r="B93" s="59" t="s">
        <v>260</v>
      </c>
      <c r="C93" s="59"/>
      <c r="D93" s="59"/>
    </row>
    <row r="94" spans="1:4" ht="15" customHeight="1">
      <c r="A94" s="58">
        <v>91</v>
      </c>
      <c r="B94" s="59" t="s">
        <v>261</v>
      </c>
      <c r="C94" s="59"/>
      <c r="D94" s="59"/>
    </row>
    <row r="95" spans="1:4" ht="15" customHeight="1">
      <c r="A95" s="58">
        <v>92</v>
      </c>
      <c r="B95" s="59" t="s">
        <v>262</v>
      </c>
      <c r="C95" s="59"/>
      <c r="D95" s="59"/>
    </row>
    <row r="96" spans="1:4" ht="15" customHeight="1">
      <c r="A96" s="58">
        <v>93</v>
      </c>
      <c r="B96" s="59" t="s">
        <v>263</v>
      </c>
      <c r="C96" s="59"/>
      <c r="D96" s="59"/>
    </row>
    <row r="97" spans="1:4" ht="15" customHeight="1">
      <c r="A97" s="58">
        <v>94</v>
      </c>
      <c r="B97" s="59" t="s">
        <v>264</v>
      </c>
      <c r="C97" s="59"/>
      <c r="D97" s="59"/>
    </row>
    <row r="98" spans="1:4" ht="15" customHeight="1">
      <c r="A98" s="58">
        <v>95</v>
      </c>
      <c r="B98" s="59" t="s">
        <v>265</v>
      </c>
      <c r="C98" s="59"/>
      <c r="D98" s="59"/>
    </row>
    <row r="99" spans="1:4" ht="15" customHeight="1">
      <c r="A99" s="58">
        <v>96</v>
      </c>
      <c r="B99" s="59" t="s">
        <v>266</v>
      </c>
      <c r="C99" s="59"/>
      <c r="D99" s="59"/>
    </row>
    <row r="100" spans="1:4" ht="15" customHeight="1">
      <c r="A100" s="58">
        <v>97</v>
      </c>
      <c r="B100" s="59" t="s">
        <v>267</v>
      </c>
      <c r="C100" s="59"/>
      <c r="D100" s="59"/>
    </row>
    <row r="101" spans="1:4" ht="15" customHeight="1">
      <c r="A101" s="58">
        <v>98</v>
      </c>
      <c r="B101" s="59" t="s">
        <v>268</v>
      </c>
      <c r="C101" s="59"/>
      <c r="D101" s="59"/>
    </row>
    <row r="102" spans="1:4" ht="15" customHeight="1">
      <c r="A102" s="58">
        <v>99</v>
      </c>
      <c r="B102" s="59" t="s">
        <v>269</v>
      </c>
      <c r="C102" s="59"/>
      <c r="D102" s="59"/>
    </row>
    <row r="103" spans="1:4" ht="15" customHeight="1">
      <c r="A103" s="58">
        <v>100</v>
      </c>
      <c r="B103" s="59" t="s">
        <v>270</v>
      </c>
      <c r="C103" s="59"/>
      <c r="D103" s="59"/>
    </row>
    <row r="104" spans="1:4" ht="15.7" customHeight="1">
      <c r="A104" s="1"/>
      <c r="B104" s="1"/>
      <c r="C104" s="1"/>
      <c r="D104" s="1"/>
    </row>
    <row r="105" spans="1:4" ht="15.7" customHeight="1">
      <c r="A105" s="1"/>
      <c r="B105" s="1"/>
      <c r="C105" s="1"/>
      <c r="D105" s="1"/>
    </row>
    <row r="106" spans="1:4" ht="15.7" customHeight="1">
      <c r="A106" s="1"/>
      <c r="B106" s="1"/>
      <c r="C106" s="1"/>
      <c r="D106" s="1"/>
    </row>
    <row r="107" spans="1:4" ht="15.7" customHeight="1">
      <c r="A107" s="1"/>
      <c r="B107" s="1"/>
      <c r="C107" s="1"/>
      <c r="D107" s="1"/>
    </row>
    <row r="108" spans="1:4" ht="15.7" customHeight="1">
      <c r="A108" s="1"/>
      <c r="B108" s="1"/>
      <c r="C108" s="1"/>
      <c r="D108" s="1"/>
    </row>
    <row r="109" spans="1:4" ht="15.7" customHeight="1">
      <c r="A109" s="1"/>
      <c r="B109" s="1"/>
      <c r="C109" s="1"/>
      <c r="D109" s="1"/>
    </row>
    <row r="110" spans="1:4" ht="15.7" customHeight="1">
      <c r="A110" s="1"/>
      <c r="B110" s="1"/>
      <c r="C110" s="1"/>
      <c r="D110" s="1"/>
    </row>
    <row r="111" spans="1:4" ht="15.7" customHeight="1">
      <c r="A111" s="1"/>
      <c r="B111" s="1"/>
      <c r="C111" s="1"/>
      <c r="D111" s="1"/>
    </row>
    <row r="112" spans="1:4" ht="15.7" customHeight="1">
      <c r="A112" s="1"/>
      <c r="B112" s="1"/>
      <c r="C112" s="1"/>
      <c r="D112" s="1"/>
    </row>
    <row r="113" spans="1:4" ht="15.7" customHeight="1">
      <c r="A113" s="1"/>
      <c r="B113" s="1"/>
      <c r="C113" s="1"/>
      <c r="D113" s="1"/>
    </row>
    <row r="114" spans="1:4" ht="15.7" customHeight="1">
      <c r="A114" s="1"/>
      <c r="B114" s="1"/>
      <c r="C114" s="1"/>
      <c r="D114" s="1"/>
    </row>
    <row r="115" spans="1:4" ht="15.7" customHeight="1">
      <c r="A115" s="1"/>
      <c r="B115" s="1"/>
      <c r="C115" s="1"/>
      <c r="D115" s="1"/>
    </row>
    <row r="116" spans="1:4" ht="15.7" customHeight="1">
      <c r="A116" s="1"/>
      <c r="B116" s="1"/>
      <c r="C116" s="1"/>
      <c r="D116" s="1"/>
    </row>
    <row r="117" spans="1:4" ht="15.7" customHeight="1">
      <c r="A117" s="1"/>
      <c r="B117" s="1"/>
      <c r="C117" s="1"/>
      <c r="D117" s="1"/>
    </row>
    <row r="118" spans="1:4" ht="15.7" customHeight="1">
      <c r="A118" s="1"/>
      <c r="B118" s="1"/>
      <c r="C118" s="1"/>
      <c r="D118" s="1"/>
    </row>
    <row r="119" spans="1:4" ht="15.7" customHeight="1">
      <c r="A119" s="1"/>
      <c r="B119" s="1"/>
      <c r="C119" s="1"/>
      <c r="D119" s="1"/>
    </row>
    <row r="120" spans="1:4" ht="15.7" customHeight="1">
      <c r="A120" s="1"/>
      <c r="B120" s="1"/>
      <c r="C120" s="1"/>
      <c r="D120" s="1"/>
    </row>
    <row r="121" spans="1:4" ht="15.7" customHeight="1">
      <c r="A121" s="1"/>
      <c r="B121" s="1"/>
      <c r="C121" s="1"/>
      <c r="D121" s="1"/>
    </row>
    <row r="122" spans="1:4" ht="15.7" customHeight="1">
      <c r="A122" s="1"/>
      <c r="B122" s="1"/>
      <c r="C122" s="1"/>
      <c r="D122" s="1"/>
    </row>
    <row r="123" spans="1:4" ht="15.7" customHeight="1">
      <c r="A123" s="1"/>
      <c r="B123" s="1"/>
      <c r="C123" s="1"/>
      <c r="D123" s="1"/>
    </row>
    <row r="124" spans="1:4" ht="15.7" customHeight="1">
      <c r="A124" s="1"/>
      <c r="B124" s="1"/>
      <c r="C124" s="1"/>
      <c r="D124" s="1"/>
    </row>
    <row r="125" spans="1:4" ht="15.7" customHeight="1">
      <c r="A125" s="1"/>
      <c r="B125" s="1"/>
      <c r="C125" s="1"/>
      <c r="D125" s="1"/>
    </row>
    <row r="126" spans="1:4" ht="15.7" customHeight="1">
      <c r="A126" s="1"/>
      <c r="B126" s="1"/>
      <c r="C126" s="1"/>
      <c r="D126" s="1"/>
    </row>
    <row r="127" spans="1:4" ht="15.7" customHeight="1">
      <c r="A127" s="1"/>
      <c r="B127" s="1"/>
      <c r="C127" s="1"/>
      <c r="D127" s="1"/>
    </row>
    <row r="128" spans="1:4" ht="15.7" customHeight="1">
      <c r="A128" s="1"/>
      <c r="B128" s="1"/>
      <c r="C128" s="1"/>
      <c r="D128" s="1"/>
    </row>
    <row r="129" spans="1:4" ht="15.7" customHeight="1">
      <c r="A129" s="1"/>
      <c r="B129" s="1"/>
      <c r="C129" s="1"/>
      <c r="D129" s="1"/>
    </row>
    <row r="130" spans="1:4" ht="15.7" customHeight="1">
      <c r="A130" s="1"/>
      <c r="B130" s="1"/>
      <c r="C130" s="1"/>
      <c r="D130" s="1"/>
    </row>
    <row r="131" spans="1:4" ht="15.7" customHeight="1">
      <c r="A131" s="1"/>
      <c r="B131" s="1"/>
      <c r="C131" s="1"/>
      <c r="D131" s="1"/>
    </row>
    <row r="132" spans="1:4" ht="15.7" customHeight="1">
      <c r="A132" s="1"/>
      <c r="B132" s="1"/>
      <c r="C132" s="1"/>
      <c r="D132" s="1"/>
    </row>
    <row r="133" spans="1:4" ht="15.7" customHeight="1">
      <c r="A133" s="1"/>
      <c r="B133" s="1"/>
      <c r="C133" s="1"/>
      <c r="D133" s="1"/>
    </row>
    <row r="134" spans="1:4" ht="15.7" customHeight="1">
      <c r="A134" s="1"/>
      <c r="B134" s="1"/>
      <c r="C134" s="1"/>
      <c r="D134" s="1"/>
    </row>
    <row r="135" spans="1:4" ht="15.7" customHeight="1">
      <c r="A135" s="1"/>
      <c r="B135" s="1"/>
      <c r="C135" s="1"/>
      <c r="D135" s="1"/>
    </row>
    <row r="136" spans="1:4" ht="15.7" customHeight="1">
      <c r="A136" s="1"/>
      <c r="B136" s="1"/>
      <c r="C136" s="1"/>
      <c r="D136" s="1"/>
    </row>
    <row r="137" spans="1:4" ht="15.7" customHeight="1">
      <c r="A137" s="1"/>
      <c r="B137" s="1"/>
      <c r="C137" s="1"/>
      <c r="D137" s="1"/>
    </row>
    <row r="138" spans="1:4" ht="15.7" customHeight="1">
      <c r="A138" s="1"/>
      <c r="B138" s="1"/>
      <c r="C138" s="1"/>
      <c r="D138" s="1"/>
    </row>
    <row r="139" spans="1:4" ht="15.7" customHeight="1">
      <c r="A139" s="1"/>
      <c r="B139" s="1"/>
      <c r="C139" s="1"/>
      <c r="D139" s="1"/>
    </row>
    <row r="140" spans="1:4" ht="15.7" customHeight="1">
      <c r="A140" s="1"/>
      <c r="B140" s="1"/>
      <c r="C140" s="1"/>
      <c r="D140" s="1"/>
    </row>
    <row r="141" spans="1:4" ht="15.7" customHeight="1">
      <c r="A141" s="1"/>
      <c r="B141" s="1"/>
      <c r="C141" s="1"/>
      <c r="D141" s="1"/>
    </row>
    <row r="142" spans="1:4" ht="15.7" customHeight="1">
      <c r="A142" s="1"/>
      <c r="B142" s="1"/>
      <c r="C142" s="1"/>
      <c r="D142" s="1"/>
    </row>
    <row r="143" spans="1:4" ht="15.7" customHeight="1">
      <c r="A143" s="1"/>
      <c r="B143" s="1"/>
      <c r="C143" s="1"/>
      <c r="D143" s="1"/>
    </row>
    <row r="144" spans="1:4" ht="15.7" customHeight="1">
      <c r="A144" s="1"/>
      <c r="B144" s="1"/>
      <c r="C144" s="1"/>
      <c r="D144" s="1"/>
    </row>
    <row r="145" spans="1:4" ht="15.7" customHeight="1">
      <c r="A145" s="1"/>
      <c r="B145" s="1"/>
      <c r="C145" s="1"/>
      <c r="D145" s="1"/>
    </row>
    <row r="146" spans="1:4" ht="15.7" customHeight="1">
      <c r="A146" s="1"/>
      <c r="B146" s="1"/>
      <c r="C146" s="1"/>
      <c r="D146" s="1"/>
    </row>
    <row r="147" spans="1:4" ht="15.7" customHeight="1">
      <c r="A147" s="1"/>
      <c r="B147" s="1"/>
      <c r="C147" s="1"/>
      <c r="D147" s="1"/>
    </row>
    <row r="148" spans="1:4" ht="15.7" customHeight="1">
      <c r="A148" s="1"/>
      <c r="B148" s="1"/>
      <c r="C148" s="1"/>
      <c r="D148" s="1"/>
    </row>
    <row r="149" spans="1:4" ht="15.7" customHeight="1">
      <c r="A149" s="1"/>
      <c r="B149" s="1"/>
      <c r="C149" s="1"/>
      <c r="D149" s="1"/>
    </row>
    <row r="150" spans="1:4" ht="15.7" customHeight="1">
      <c r="A150" s="1"/>
      <c r="B150" s="1"/>
      <c r="C150" s="1"/>
      <c r="D150" s="1"/>
    </row>
    <row r="151" spans="1:4" ht="15.7" customHeight="1">
      <c r="A151" s="1"/>
      <c r="B151" s="1"/>
      <c r="C151" s="1"/>
      <c r="D151" s="1"/>
    </row>
    <row r="152" spans="1:4" ht="15.7" customHeight="1">
      <c r="A152" s="1"/>
      <c r="B152" s="1"/>
      <c r="C152" s="1"/>
      <c r="D152" s="1"/>
    </row>
    <row r="153" spans="1:4" ht="15.7" customHeight="1">
      <c r="A153" s="1"/>
      <c r="B153" s="1"/>
      <c r="C153" s="1"/>
      <c r="D153" s="1"/>
    </row>
    <row r="154" spans="1:4" ht="15.7" customHeight="1">
      <c r="A154" s="1"/>
      <c r="B154" s="1"/>
      <c r="C154" s="1"/>
      <c r="D154" s="1"/>
    </row>
    <row r="155" spans="1:4" ht="15.7" customHeight="1">
      <c r="A155" s="1"/>
      <c r="B155" s="1"/>
      <c r="C155" s="1"/>
      <c r="D155" s="1"/>
    </row>
    <row r="156" spans="1:4" ht="15.7" customHeight="1">
      <c r="A156" s="1"/>
      <c r="B156" s="1"/>
      <c r="C156" s="1"/>
      <c r="D156" s="1"/>
    </row>
    <row r="157" spans="1:4" ht="15.7" customHeight="1">
      <c r="A157" s="1"/>
      <c r="B157" s="1"/>
      <c r="C157" s="1"/>
      <c r="D157" s="1"/>
    </row>
    <row r="158" spans="1:4" ht="15.7" customHeight="1">
      <c r="A158" s="1"/>
      <c r="B158" s="1"/>
      <c r="C158" s="1"/>
      <c r="D158" s="1"/>
    </row>
    <row r="159" spans="1:4" ht="15.7" customHeight="1">
      <c r="A159" s="1"/>
      <c r="B159" s="1"/>
      <c r="C159" s="1"/>
      <c r="D159" s="1"/>
    </row>
    <row r="160" spans="1:4" ht="15.7" customHeight="1">
      <c r="A160" s="1"/>
      <c r="B160" s="1"/>
      <c r="C160" s="1"/>
      <c r="D160" s="1"/>
    </row>
    <row r="161" spans="1:4" ht="15.7" customHeight="1">
      <c r="A161" s="1"/>
      <c r="B161" s="1"/>
      <c r="C161" s="1"/>
      <c r="D161" s="1"/>
    </row>
    <row r="162" spans="1:4" ht="15.7" customHeight="1">
      <c r="A162" s="1"/>
      <c r="B162" s="1"/>
      <c r="C162" s="1"/>
      <c r="D162" s="1"/>
    </row>
    <row r="163" spans="1:4" ht="15.7" customHeight="1">
      <c r="A163" s="1"/>
      <c r="B163" s="1"/>
      <c r="C163" s="1"/>
      <c r="D163" s="1"/>
    </row>
    <row r="164" spans="1:4" ht="15.7" customHeight="1">
      <c r="A164" s="1"/>
      <c r="B164" s="1"/>
      <c r="C164" s="1"/>
      <c r="D164" s="1"/>
    </row>
    <row r="165" spans="1:4" ht="15.7" customHeight="1">
      <c r="A165" s="1"/>
      <c r="B165" s="1"/>
      <c r="C165" s="1"/>
      <c r="D165" s="1"/>
    </row>
    <row r="166" spans="1:4" ht="15.7" customHeight="1">
      <c r="A166" s="1"/>
      <c r="B166" s="1"/>
      <c r="C166" s="1"/>
      <c r="D166" s="1"/>
    </row>
    <row r="167" spans="1:4" ht="15.7" customHeight="1">
      <c r="A167" s="1"/>
      <c r="B167" s="1"/>
      <c r="C167" s="1"/>
      <c r="D167" s="1"/>
    </row>
    <row r="168" spans="1:4" ht="15.7" customHeight="1">
      <c r="A168" s="1"/>
      <c r="B168" s="1"/>
      <c r="C168" s="1"/>
      <c r="D168" s="1"/>
    </row>
    <row r="169" spans="1:4" ht="15.7" customHeight="1">
      <c r="A169" s="1"/>
      <c r="B169" s="1"/>
      <c r="C169" s="1"/>
      <c r="D169" s="1"/>
    </row>
    <row r="170" spans="1:4" ht="15.7" customHeight="1">
      <c r="A170" s="1"/>
      <c r="B170" s="1"/>
      <c r="C170" s="1"/>
      <c r="D170" s="1"/>
    </row>
    <row r="171" spans="1:4" ht="15.7" customHeight="1">
      <c r="A171" s="1"/>
      <c r="B171" s="1"/>
      <c r="C171" s="1"/>
      <c r="D171" s="1"/>
    </row>
    <row r="172" spans="1:4" ht="15.7" customHeight="1">
      <c r="A172" s="1"/>
      <c r="B172" s="1"/>
      <c r="C172" s="1"/>
      <c r="D172" s="1"/>
    </row>
    <row r="173" spans="1:4" ht="15.7" customHeight="1">
      <c r="A173" s="1"/>
      <c r="B173" s="1"/>
      <c r="C173" s="1"/>
      <c r="D173" s="1"/>
    </row>
    <row r="174" spans="1:4" ht="15.7" customHeight="1">
      <c r="A174" s="1"/>
      <c r="B174" s="1"/>
      <c r="C174" s="1"/>
      <c r="D174" s="1"/>
    </row>
    <row r="175" spans="1:4" ht="15.7" customHeight="1">
      <c r="A175" s="1"/>
      <c r="B175" s="1"/>
      <c r="C175" s="1"/>
      <c r="D175" s="1"/>
    </row>
    <row r="176" spans="1:4" ht="15.7" customHeight="1">
      <c r="A176" s="1"/>
      <c r="B176" s="1"/>
      <c r="C176" s="1"/>
      <c r="D176" s="1"/>
    </row>
    <row r="177" spans="1:4" ht="15.7" customHeight="1">
      <c r="A177" s="1"/>
      <c r="B177" s="1"/>
      <c r="C177" s="1"/>
      <c r="D177" s="1"/>
    </row>
    <row r="178" spans="1:4" ht="15.7" customHeight="1">
      <c r="A178" s="1"/>
      <c r="B178" s="1"/>
      <c r="C178" s="1"/>
      <c r="D178" s="1"/>
    </row>
    <row r="179" spans="1:4" ht="15.7" customHeight="1">
      <c r="A179" s="1"/>
      <c r="B179" s="1"/>
      <c r="C179" s="1"/>
      <c r="D179" s="1"/>
    </row>
    <row r="180" spans="1:4" ht="15.7" customHeight="1">
      <c r="A180" s="1"/>
      <c r="B180" s="1"/>
      <c r="C180" s="1"/>
      <c r="D180" s="1"/>
    </row>
    <row r="181" spans="1:4" ht="15.7" customHeight="1">
      <c r="A181" s="1"/>
      <c r="B181" s="1"/>
      <c r="C181" s="1"/>
      <c r="D181" s="1"/>
    </row>
    <row r="182" spans="1:4" ht="15.7" customHeight="1">
      <c r="A182" s="1"/>
      <c r="B182" s="1"/>
      <c r="C182" s="1"/>
      <c r="D182" s="1"/>
    </row>
    <row r="183" spans="1:4" ht="15.7" customHeight="1">
      <c r="A183" s="1"/>
      <c r="B183" s="1"/>
      <c r="C183" s="1"/>
      <c r="D183" s="1"/>
    </row>
    <row r="184" spans="1:4" ht="15.7" customHeight="1">
      <c r="A184" s="1"/>
      <c r="B184" s="1"/>
      <c r="C184" s="1"/>
      <c r="D184" s="1"/>
    </row>
    <row r="185" spans="1:4" ht="15.7" customHeight="1">
      <c r="A185" s="1"/>
      <c r="B185" s="1"/>
      <c r="C185" s="1"/>
      <c r="D185" s="1"/>
    </row>
    <row r="186" spans="1:4" ht="15.7" customHeight="1">
      <c r="A186" s="1"/>
      <c r="B186" s="1"/>
      <c r="C186" s="1"/>
      <c r="D186" s="1"/>
    </row>
    <row r="187" spans="1:4" ht="15.7" customHeight="1">
      <c r="A187" s="1"/>
      <c r="B187" s="1"/>
      <c r="C187" s="1"/>
      <c r="D187" s="1"/>
    </row>
    <row r="188" spans="1:4" ht="15.7" customHeight="1">
      <c r="A188" s="1"/>
      <c r="B188" s="1"/>
      <c r="C188" s="1"/>
      <c r="D188" s="1"/>
    </row>
    <row r="189" spans="1:4" ht="15.7" customHeight="1">
      <c r="A189" s="1"/>
      <c r="B189" s="1"/>
      <c r="C189" s="1"/>
      <c r="D189" s="1"/>
    </row>
    <row r="190" spans="1:4" ht="15.7" customHeight="1">
      <c r="A190" s="1"/>
      <c r="B190" s="1"/>
      <c r="C190" s="1"/>
      <c r="D190" s="1"/>
    </row>
    <row r="191" spans="1:4" ht="15.7" customHeight="1">
      <c r="A191" s="1"/>
      <c r="B191" s="1"/>
      <c r="C191" s="1"/>
      <c r="D191" s="1"/>
    </row>
    <row r="192" spans="1:4" ht="15.7" customHeight="1">
      <c r="A192" s="1"/>
      <c r="B192" s="1"/>
      <c r="C192" s="1"/>
      <c r="D192" s="1"/>
    </row>
    <row r="193" spans="1:4" ht="15.7" customHeight="1">
      <c r="A193" s="1"/>
      <c r="B193" s="1"/>
      <c r="C193" s="1"/>
      <c r="D193" s="1"/>
    </row>
    <row r="194" spans="1:4" ht="15.7" customHeight="1">
      <c r="A194" s="1"/>
      <c r="B194" s="1"/>
      <c r="C194" s="1"/>
      <c r="D194" s="1"/>
    </row>
    <row r="195" spans="1:4" ht="15.7" customHeight="1">
      <c r="A195" s="1"/>
      <c r="B195" s="1"/>
      <c r="C195" s="1"/>
      <c r="D195" s="1"/>
    </row>
    <row r="196" spans="1:4" ht="15.7" customHeight="1">
      <c r="A196" s="1"/>
      <c r="B196" s="1"/>
      <c r="C196" s="1"/>
      <c r="D196" s="1"/>
    </row>
    <row r="197" spans="1:4" ht="15.7" customHeight="1">
      <c r="A197" s="1"/>
      <c r="B197" s="1"/>
      <c r="C197" s="1"/>
      <c r="D197" s="1"/>
    </row>
    <row r="198" spans="1:4" ht="15.7" customHeight="1">
      <c r="A198" s="1"/>
      <c r="B198" s="1"/>
      <c r="C198" s="1"/>
      <c r="D198" s="1"/>
    </row>
    <row r="199" spans="1:4" ht="15.7" customHeight="1">
      <c r="A199" s="1"/>
      <c r="B199" s="1"/>
      <c r="C199" s="1"/>
      <c r="D199" s="1"/>
    </row>
    <row r="200" spans="1:4" ht="15.7" customHeight="1">
      <c r="A200" s="1"/>
      <c r="B200" s="1"/>
      <c r="C200" s="1"/>
      <c r="D200" s="1"/>
    </row>
    <row r="201" spans="1:4" ht="15.7" customHeight="1">
      <c r="A201" s="1"/>
      <c r="B201" s="1"/>
      <c r="C201" s="1"/>
      <c r="D201" s="1"/>
    </row>
    <row r="202" spans="1:4" ht="15.7" customHeight="1">
      <c r="A202" s="1"/>
      <c r="B202" s="1"/>
      <c r="C202" s="1"/>
      <c r="D202" s="1"/>
    </row>
    <row r="203" spans="1:4" ht="15.7" customHeight="1">
      <c r="A203" s="1"/>
      <c r="B203" s="1"/>
      <c r="C203" s="1"/>
      <c r="D203" s="1"/>
    </row>
    <row r="204" spans="1:4" ht="15.7" customHeight="1">
      <c r="A204" s="1"/>
      <c r="B204" s="1"/>
      <c r="C204" s="1"/>
      <c r="D204" s="1"/>
    </row>
    <row r="205" spans="1:4" ht="15.7" customHeight="1">
      <c r="A205" s="1"/>
      <c r="B205" s="1"/>
      <c r="C205" s="1"/>
      <c r="D205" s="1"/>
    </row>
    <row r="206" spans="1:4" ht="15.7" customHeight="1">
      <c r="A206" s="1"/>
      <c r="B206" s="1"/>
      <c r="C206" s="1"/>
      <c r="D206" s="1"/>
    </row>
    <row r="207" spans="1:4" ht="15.7" customHeight="1">
      <c r="A207" s="1"/>
      <c r="B207" s="1"/>
      <c r="C207" s="1"/>
      <c r="D207" s="1"/>
    </row>
    <row r="208" spans="1:4" ht="15.7" customHeight="1">
      <c r="A208" s="1"/>
      <c r="B208" s="1"/>
      <c r="C208" s="1"/>
      <c r="D208" s="1"/>
    </row>
    <row r="209" spans="1:4" ht="15.7" customHeight="1">
      <c r="A209" s="1"/>
      <c r="B209" s="1"/>
      <c r="C209" s="1"/>
      <c r="D209" s="1"/>
    </row>
    <row r="210" spans="1:4" ht="15.7" customHeight="1">
      <c r="A210" s="1"/>
      <c r="B210" s="1"/>
      <c r="C210" s="1"/>
      <c r="D210" s="1"/>
    </row>
    <row r="211" spans="1:4" ht="15.7" customHeight="1">
      <c r="A211" s="1"/>
      <c r="B211" s="1"/>
      <c r="C211" s="1"/>
      <c r="D211" s="1"/>
    </row>
    <row r="212" spans="1:4" ht="15.7" customHeight="1">
      <c r="A212" s="1"/>
      <c r="B212" s="1"/>
      <c r="C212" s="1"/>
      <c r="D212" s="1"/>
    </row>
    <row r="213" spans="1:4" ht="15.7" customHeight="1">
      <c r="A213" s="1"/>
      <c r="B213" s="1"/>
      <c r="C213" s="1"/>
      <c r="D213" s="1"/>
    </row>
    <row r="214" spans="1:4" ht="15.7" customHeight="1">
      <c r="A214" s="1"/>
      <c r="B214" s="1"/>
      <c r="C214" s="1"/>
      <c r="D214" s="1"/>
    </row>
    <row r="215" spans="1:4" ht="15.7" customHeight="1">
      <c r="A215" s="1"/>
      <c r="B215" s="1"/>
      <c r="C215" s="1"/>
      <c r="D215" s="1"/>
    </row>
    <row r="216" spans="1:4" ht="15.7" customHeight="1">
      <c r="A216" s="1"/>
      <c r="B216" s="1"/>
      <c r="C216" s="1"/>
      <c r="D216" s="1"/>
    </row>
    <row r="217" spans="1:4" ht="15.7" customHeight="1">
      <c r="A217" s="1"/>
      <c r="B217" s="1"/>
      <c r="C217" s="1"/>
      <c r="D217" s="1"/>
    </row>
    <row r="218" spans="1:4" ht="15.7" customHeight="1">
      <c r="A218" s="1"/>
      <c r="B218" s="1"/>
      <c r="C218" s="1"/>
      <c r="D218" s="1"/>
    </row>
    <row r="219" spans="1:4" ht="15.7" customHeight="1">
      <c r="A219" s="1"/>
      <c r="B219" s="1"/>
      <c r="C219" s="1"/>
      <c r="D219" s="1"/>
    </row>
    <row r="220" spans="1:4" ht="15.7" customHeight="1">
      <c r="A220" s="1"/>
      <c r="B220" s="1"/>
      <c r="C220" s="1"/>
      <c r="D220" s="1"/>
    </row>
    <row r="221" spans="1:4" ht="15.7" customHeight="1">
      <c r="A221" s="1"/>
      <c r="B221" s="1"/>
      <c r="C221" s="1"/>
      <c r="D221" s="1"/>
    </row>
    <row r="222" spans="1:4" ht="15.7" customHeight="1">
      <c r="A222" s="1"/>
      <c r="B222" s="1"/>
      <c r="C222" s="1"/>
      <c r="D222" s="1"/>
    </row>
    <row r="223" spans="1:4" ht="15.7" customHeight="1">
      <c r="A223" s="1"/>
      <c r="B223" s="1"/>
      <c r="C223" s="1"/>
      <c r="D223" s="1"/>
    </row>
    <row r="224" spans="1:4" ht="15.7" customHeight="1">
      <c r="A224" s="1"/>
      <c r="B224" s="1"/>
      <c r="C224" s="1"/>
      <c r="D224" s="1"/>
    </row>
    <row r="225" spans="1:4" ht="15.7" customHeight="1">
      <c r="A225" s="1"/>
      <c r="B225" s="1"/>
      <c r="C225" s="1"/>
      <c r="D225" s="1"/>
    </row>
    <row r="226" spans="1:4" ht="15.7" customHeight="1">
      <c r="A226" s="1"/>
      <c r="B226" s="1"/>
      <c r="C226" s="1"/>
      <c r="D226" s="1"/>
    </row>
    <row r="227" spans="1:4" ht="15.7" customHeight="1">
      <c r="A227" s="1"/>
      <c r="B227" s="1"/>
      <c r="C227" s="1"/>
      <c r="D227" s="1"/>
    </row>
    <row r="228" spans="1:4" ht="15.7" customHeight="1">
      <c r="A228" s="1"/>
      <c r="B228" s="1"/>
      <c r="C228" s="1"/>
      <c r="D228" s="1"/>
    </row>
    <row r="229" spans="1:4" ht="15.7" customHeight="1">
      <c r="A229" s="1"/>
      <c r="B229" s="1"/>
      <c r="C229" s="1"/>
      <c r="D229" s="1"/>
    </row>
    <row r="230" spans="1:4" ht="15.7" customHeight="1">
      <c r="A230" s="1"/>
      <c r="B230" s="1"/>
      <c r="C230" s="1"/>
      <c r="D230" s="1"/>
    </row>
    <row r="231" spans="1:4" ht="15.7" customHeight="1">
      <c r="A231" s="1"/>
      <c r="B231" s="1"/>
      <c r="C231" s="1"/>
      <c r="D231" s="1"/>
    </row>
    <row r="232" spans="1:4" ht="15.7" customHeight="1">
      <c r="A232" s="1"/>
      <c r="B232" s="1"/>
      <c r="C232" s="1"/>
      <c r="D232" s="1"/>
    </row>
    <row r="233" spans="1:4" ht="15.7" customHeight="1">
      <c r="A233" s="1"/>
      <c r="B233" s="1"/>
      <c r="C233" s="1"/>
      <c r="D233" s="1"/>
    </row>
    <row r="234" spans="1:4" ht="15.7" customHeight="1">
      <c r="A234" s="1"/>
      <c r="B234" s="1"/>
      <c r="C234" s="1"/>
      <c r="D234" s="1"/>
    </row>
    <row r="235" spans="1:4" ht="15.7" customHeight="1">
      <c r="A235" s="1"/>
      <c r="B235" s="1"/>
      <c r="C235" s="1"/>
      <c r="D235" s="1"/>
    </row>
    <row r="236" spans="1:4" ht="15.7" customHeight="1">
      <c r="A236" s="1"/>
      <c r="B236" s="1"/>
      <c r="C236" s="1"/>
      <c r="D236" s="1"/>
    </row>
    <row r="237" spans="1:4" ht="15.7" customHeight="1">
      <c r="A237" s="1"/>
      <c r="B237" s="1"/>
      <c r="C237" s="1"/>
      <c r="D237" s="1"/>
    </row>
    <row r="238" spans="1:4" ht="15.7" customHeight="1">
      <c r="A238" s="1"/>
      <c r="B238" s="1"/>
      <c r="C238" s="1"/>
      <c r="D238" s="1"/>
    </row>
    <row r="239" spans="1:4" ht="15.7" customHeight="1">
      <c r="A239" s="1"/>
      <c r="B239" s="1"/>
      <c r="C239" s="1"/>
      <c r="D239" s="1"/>
    </row>
    <row r="240" spans="1:4" ht="15.7" customHeight="1">
      <c r="A240" s="1"/>
      <c r="B240" s="1"/>
      <c r="C240" s="1"/>
      <c r="D240" s="1"/>
    </row>
    <row r="241" spans="1:4" ht="15.7" customHeight="1">
      <c r="A241" s="1"/>
      <c r="B241" s="1"/>
      <c r="C241" s="1"/>
      <c r="D241" s="1"/>
    </row>
    <row r="242" spans="1:4" ht="15.7" customHeight="1">
      <c r="A242" s="1"/>
      <c r="B242" s="1"/>
      <c r="C242" s="1"/>
      <c r="D242" s="1"/>
    </row>
    <row r="243" spans="1:4" ht="15.7" customHeight="1">
      <c r="A243" s="1"/>
      <c r="B243" s="1"/>
      <c r="C243" s="1"/>
      <c r="D243" s="1"/>
    </row>
    <row r="244" spans="1:4" ht="15.7" customHeight="1">
      <c r="A244" s="1"/>
      <c r="B244" s="1"/>
      <c r="C244" s="1"/>
      <c r="D244" s="1"/>
    </row>
    <row r="245" spans="1:4" ht="15.7" customHeight="1">
      <c r="A245" s="1"/>
      <c r="B245" s="1"/>
      <c r="C245" s="1"/>
      <c r="D245" s="1"/>
    </row>
    <row r="246" spans="1:4" ht="15.7" customHeight="1">
      <c r="A246" s="1"/>
      <c r="B246" s="1"/>
      <c r="C246" s="1"/>
      <c r="D246" s="1"/>
    </row>
    <row r="247" spans="1:4" ht="15.7" customHeight="1">
      <c r="A247" s="1"/>
      <c r="B247" s="1"/>
      <c r="C247" s="1"/>
      <c r="D247" s="1"/>
    </row>
    <row r="248" spans="1:4" ht="15.7" customHeight="1">
      <c r="A248" s="1"/>
      <c r="B248" s="1"/>
      <c r="C248" s="1"/>
      <c r="D248" s="1"/>
    </row>
    <row r="249" spans="1:4" ht="15.7" customHeight="1">
      <c r="A249" s="1"/>
      <c r="B249" s="1"/>
      <c r="C249" s="1"/>
      <c r="D249" s="1"/>
    </row>
    <row r="250" spans="1:4" ht="15.7" customHeight="1">
      <c r="A250" s="1"/>
      <c r="B250" s="1"/>
      <c r="C250" s="1"/>
      <c r="D250" s="1"/>
    </row>
    <row r="251" spans="1:4" ht="15.7" customHeight="1">
      <c r="A251" s="1"/>
      <c r="B251" s="1"/>
      <c r="C251" s="1"/>
      <c r="D251" s="1"/>
    </row>
    <row r="252" spans="1:4" ht="15.7" customHeight="1">
      <c r="A252" s="1"/>
      <c r="B252" s="1"/>
      <c r="C252" s="1"/>
      <c r="D252" s="1"/>
    </row>
    <row r="253" spans="1:4" ht="15.7" customHeight="1">
      <c r="A253" s="1"/>
      <c r="B253" s="1"/>
      <c r="C253" s="1"/>
      <c r="D253" s="1"/>
    </row>
    <row r="254" spans="1:4" ht="15.7" customHeight="1">
      <c r="A254" s="1"/>
      <c r="B254" s="1"/>
      <c r="C254" s="1"/>
      <c r="D254" s="1"/>
    </row>
    <row r="255" spans="1:4" ht="15.7" customHeight="1">
      <c r="A255" s="1"/>
      <c r="B255" s="1"/>
      <c r="C255" s="1"/>
      <c r="D255" s="1"/>
    </row>
    <row r="256" spans="1:4" ht="15.7" customHeight="1">
      <c r="A256" s="1"/>
      <c r="B256" s="1"/>
      <c r="C256" s="1"/>
      <c r="D256" s="1"/>
    </row>
    <row r="257" spans="1:4" ht="15.7" customHeight="1">
      <c r="A257" s="1"/>
      <c r="B257" s="1"/>
      <c r="C257" s="1"/>
      <c r="D257" s="1"/>
    </row>
    <row r="258" spans="1:4" ht="15.7" customHeight="1">
      <c r="A258" s="1"/>
      <c r="B258" s="1"/>
      <c r="C258" s="1"/>
      <c r="D258" s="1"/>
    </row>
    <row r="259" spans="1:4" ht="15.7" customHeight="1">
      <c r="A259" s="1"/>
      <c r="B259" s="1"/>
      <c r="C259" s="1"/>
      <c r="D259" s="1"/>
    </row>
    <row r="260" spans="1:4" ht="15.7" customHeight="1">
      <c r="A260" s="1"/>
      <c r="B260" s="1"/>
      <c r="C260" s="1"/>
      <c r="D260" s="1"/>
    </row>
    <row r="261" spans="1:4" ht="15.7" customHeight="1">
      <c r="A261" s="1"/>
      <c r="B261" s="1"/>
      <c r="C261" s="1"/>
      <c r="D261" s="1"/>
    </row>
    <row r="262" spans="1:4" ht="15.7" customHeight="1">
      <c r="A262" s="1"/>
      <c r="B262" s="1"/>
      <c r="C262" s="1"/>
      <c r="D262" s="1"/>
    </row>
    <row r="263" spans="1:4" ht="15.7" customHeight="1">
      <c r="A263" s="1"/>
      <c r="B263" s="1"/>
      <c r="C263" s="1"/>
      <c r="D263" s="1"/>
    </row>
    <row r="264" spans="1:4" ht="15.7" customHeight="1">
      <c r="A264" s="1"/>
      <c r="B264" s="1"/>
      <c r="C264" s="1"/>
      <c r="D264" s="1"/>
    </row>
    <row r="265" spans="1:4" ht="15.7" customHeight="1">
      <c r="A265" s="1"/>
      <c r="B265" s="1"/>
      <c r="C265" s="1"/>
      <c r="D265" s="1"/>
    </row>
    <row r="266" spans="1:4" ht="15.7" customHeight="1">
      <c r="A266" s="1"/>
      <c r="B266" s="1"/>
      <c r="C266" s="1"/>
      <c r="D266" s="1"/>
    </row>
    <row r="267" spans="1:4" ht="15.7" customHeight="1">
      <c r="A267" s="1"/>
      <c r="B267" s="1"/>
      <c r="C267" s="1"/>
      <c r="D267" s="1"/>
    </row>
    <row r="268" spans="1:4" ht="15.7" customHeight="1">
      <c r="A268" s="1"/>
      <c r="B268" s="1"/>
      <c r="C268" s="1"/>
      <c r="D268" s="1"/>
    </row>
    <row r="269" spans="1:4" ht="15.7" customHeight="1">
      <c r="A269" s="1"/>
      <c r="B269" s="1"/>
      <c r="C269" s="1"/>
      <c r="D269" s="1"/>
    </row>
    <row r="270" spans="1:4" ht="15.7" customHeight="1">
      <c r="A270" s="1"/>
      <c r="B270" s="1"/>
      <c r="C270" s="1"/>
      <c r="D270" s="1"/>
    </row>
    <row r="271" spans="1:4" ht="15.7" customHeight="1">
      <c r="A271" s="1"/>
      <c r="B271" s="1"/>
      <c r="C271" s="1"/>
      <c r="D271" s="1"/>
    </row>
    <row r="272" spans="1:4" ht="15.7" customHeight="1">
      <c r="A272" s="1"/>
      <c r="B272" s="1"/>
      <c r="C272" s="1"/>
      <c r="D272" s="1"/>
    </row>
    <row r="273" spans="1:4" ht="15.7" customHeight="1">
      <c r="A273" s="1"/>
      <c r="B273" s="1"/>
      <c r="C273" s="1"/>
      <c r="D273" s="1"/>
    </row>
    <row r="274" spans="1:4" ht="15.7" customHeight="1">
      <c r="A274" s="1"/>
      <c r="B274" s="1"/>
      <c r="C274" s="1"/>
      <c r="D274" s="1"/>
    </row>
    <row r="275" spans="1:4" ht="15.7" customHeight="1">
      <c r="A275" s="1"/>
      <c r="B275" s="1"/>
      <c r="C275" s="1"/>
      <c r="D275" s="1"/>
    </row>
    <row r="276" spans="1:4" ht="15.7" customHeight="1">
      <c r="A276" s="1"/>
      <c r="B276" s="1"/>
      <c r="C276" s="1"/>
      <c r="D276" s="1"/>
    </row>
    <row r="277" spans="1:4" ht="15.7" customHeight="1">
      <c r="A277" s="1"/>
      <c r="B277" s="1"/>
      <c r="C277" s="1"/>
      <c r="D277" s="1"/>
    </row>
    <row r="278" spans="1:4" ht="15.7" customHeight="1">
      <c r="A278" s="1"/>
      <c r="B278" s="1"/>
      <c r="C278" s="1"/>
      <c r="D278" s="1"/>
    </row>
    <row r="279" spans="1:4" ht="15.7" customHeight="1">
      <c r="A279" s="1"/>
      <c r="B279" s="1"/>
      <c r="C279" s="1"/>
      <c r="D279" s="1"/>
    </row>
    <row r="280" spans="1:4" ht="15.7" customHeight="1">
      <c r="A280" s="1"/>
      <c r="B280" s="1"/>
      <c r="C280" s="1"/>
      <c r="D280" s="1"/>
    </row>
    <row r="281" spans="1:4" ht="15.7" customHeight="1">
      <c r="A281" s="1"/>
      <c r="B281" s="1"/>
      <c r="C281" s="1"/>
      <c r="D281" s="1"/>
    </row>
    <row r="282" spans="1:4" ht="15.7" customHeight="1">
      <c r="A282" s="1"/>
      <c r="B282" s="1"/>
      <c r="C282" s="1"/>
      <c r="D282" s="1"/>
    </row>
    <row r="283" spans="1:4" ht="15.7" customHeight="1">
      <c r="A283" s="1"/>
      <c r="B283" s="1"/>
      <c r="C283" s="1"/>
      <c r="D283" s="1"/>
    </row>
    <row r="284" spans="1:4" ht="15.7" customHeight="1">
      <c r="A284" s="1"/>
      <c r="B284" s="1"/>
      <c r="C284" s="1"/>
      <c r="D284" s="1"/>
    </row>
    <row r="285" spans="1:4" ht="15.7" customHeight="1">
      <c r="A285" s="1"/>
      <c r="B285" s="1"/>
      <c r="C285" s="1"/>
      <c r="D285" s="1"/>
    </row>
    <row r="286" spans="1:4" ht="15.7" customHeight="1">
      <c r="A286" s="1"/>
      <c r="B286" s="1"/>
      <c r="C286" s="1"/>
      <c r="D286" s="1"/>
    </row>
    <row r="287" spans="1:4" ht="15.7" customHeight="1">
      <c r="A287" s="1"/>
      <c r="B287" s="1"/>
      <c r="C287" s="1"/>
      <c r="D287" s="1"/>
    </row>
    <row r="288" spans="1:4" ht="15.7" customHeight="1">
      <c r="A288" s="1"/>
      <c r="B288" s="1"/>
      <c r="C288" s="1"/>
      <c r="D288" s="1"/>
    </row>
    <row r="289" spans="1:4" ht="15.7" customHeight="1">
      <c r="A289" s="1"/>
      <c r="B289" s="1"/>
      <c r="C289" s="1"/>
      <c r="D289" s="1"/>
    </row>
    <row r="290" spans="1:4" ht="15.7" customHeight="1">
      <c r="A290" s="1"/>
      <c r="B290" s="1"/>
      <c r="C290" s="1"/>
      <c r="D290" s="1"/>
    </row>
    <row r="291" spans="1:4" ht="15.7" customHeight="1">
      <c r="A291" s="1"/>
      <c r="B291" s="1"/>
      <c r="C291" s="1"/>
      <c r="D291" s="1"/>
    </row>
    <row r="292" spans="1:4" ht="15.7" customHeight="1">
      <c r="A292" s="1"/>
      <c r="B292" s="1"/>
      <c r="C292" s="1"/>
      <c r="D292" s="1"/>
    </row>
    <row r="293" spans="1:4" ht="15.7" customHeight="1">
      <c r="A293" s="1"/>
      <c r="B293" s="1"/>
      <c r="C293" s="1"/>
      <c r="D293" s="1"/>
    </row>
    <row r="294" spans="1:4" ht="15.7" customHeight="1">
      <c r="A294" s="1"/>
      <c r="B294" s="1"/>
      <c r="C294" s="1"/>
      <c r="D294" s="1"/>
    </row>
    <row r="295" spans="1:4" ht="15.7" customHeight="1">
      <c r="A295" s="1"/>
      <c r="B295" s="1"/>
      <c r="C295" s="1"/>
      <c r="D295" s="1"/>
    </row>
    <row r="296" spans="1:4" ht="15.7" customHeight="1">
      <c r="A296" s="1"/>
      <c r="B296" s="1"/>
      <c r="C296" s="1"/>
      <c r="D296" s="1"/>
    </row>
    <row r="297" spans="1:4" ht="15.7" customHeight="1">
      <c r="A297" s="1"/>
      <c r="B297" s="1"/>
      <c r="C297" s="1"/>
      <c r="D297" s="1"/>
    </row>
    <row r="298" spans="1:4" ht="15.7" customHeight="1">
      <c r="A298" s="1"/>
      <c r="B298" s="1"/>
      <c r="C298" s="1"/>
      <c r="D298" s="1"/>
    </row>
    <row r="299" spans="1:4" ht="15.7" customHeight="1">
      <c r="A299" s="1"/>
      <c r="B299" s="1"/>
      <c r="C299" s="1"/>
      <c r="D299" s="1"/>
    </row>
    <row r="300" spans="1:4" ht="15.7" customHeight="1">
      <c r="A300" s="1"/>
      <c r="B300" s="1"/>
      <c r="C300" s="1"/>
      <c r="D300" s="1"/>
    </row>
    <row r="301" spans="1:4" ht="15.7" customHeight="1">
      <c r="A301" s="1"/>
      <c r="B301" s="1"/>
      <c r="C301" s="1"/>
      <c r="D301" s="1"/>
    </row>
    <row r="302" spans="1:4" ht="15.7" customHeight="1">
      <c r="A302" s="1"/>
      <c r="B302" s="1"/>
      <c r="C302" s="1"/>
      <c r="D302" s="1"/>
    </row>
    <row r="303" spans="1:4" ht="15.7" customHeight="1">
      <c r="A303" s="1"/>
      <c r="B303" s="1"/>
      <c r="C303" s="1"/>
      <c r="D303" s="1"/>
    </row>
    <row r="304" spans="1:4" ht="15.7" customHeight="1">
      <c r="A304" s="1"/>
      <c r="B304" s="1"/>
      <c r="C304" s="1"/>
      <c r="D304" s="1"/>
    </row>
    <row r="305" spans="1:4" ht="15.7" customHeight="1">
      <c r="A305" s="1"/>
      <c r="B305" s="1"/>
      <c r="C305" s="1"/>
      <c r="D305" s="1"/>
    </row>
    <row r="306" spans="1:4" ht="15.7" customHeight="1">
      <c r="A306" s="1"/>
      <c r="B306" s="1"/>
      <c r="C306" s="1"/>
      <c r="D306" s="1"/>
    </row>
    <row r="307" spans="1:4" ht="15.7" customHeight="1">
      <c r="A307" s="1"/>
      <c r="B307" s="1"/>
      <c r="C307" s="1"/>
      <c r="D307" s="1"/>
    </row>
    <row r="308" spans="1:4" ht="15.7" customHeight="1">
      <c r="A308" s="1"/>
      <c r="B308" s="1"/>
      <c r="C308" s="1"/>
      <c r="D308" s="1"/>
    </row>
    <row r="309" spans="1:4" ht="15.7" customHeight="1">
      <c r="A309" s="1"/>
      <c r="B309" s="1"/>
      <c r="C309" s="1"/>
      <c r="D309" s="1"/>
    </row>
    <row r="310" spans="1:4" ht="15.7" customHeight="1">
      <c r="A310" s="1"/>
      <c r="B310" s="1"/>
      <c r="C310" s="1"/>
      <c r="D310" s="1"/>
    </row>
    <row r="311" spans="1:4" ht="15.7" customHeight="1">
      <c r="A311" s="1"/>
      <c r="B311" s="1"/>
      <c r="C311" s="1"/>
      <c r="D311" s="1"/>
    </row>
    <row r="312" spans="1:4" ht="15.7" customHeight="1">
      <c r="A312" s="1"/>
      <c r="B312" s="1"/>
      <c r="C312" s="1"/>
      <c r="D312" s="1"/>
    </row>
    <row r="313" spans="1:4" ht="15.7" customHeight="1">
      <c r="A313" s="1"/>
      <c r="B313" s="1"/>
      <c r="C313" s="1"/>
      <c r="D313" s="1"/>
    </row>
    <row r="314" spans="1:4" ht="15.7" customHeight="1">
      <c r="A314" s="1"/>
      <c r="B314" s="1"/>
      <c r="C314" s="1"/>
      <c r="D314" s="1"/>
    </row>
    <row r="315" spans="1:4" ht="15.7" customHeight="1">
      <c r="A315" s="1"/>
      <c r="B315" s="1"/>
      <c r="C315" s="1"/>
      <c r="D315" s="1"/>
    </row>
    <row r="316" spans="1:4" ht="15.7" customHeight="1">
      <c r="A316" s="1"/>
      <c r="B316" s="1"/>
      <c r="C316" s="1"/>
      <c r="D316" s="1"/>
    </row>
    <row r="317" spans="1:4" ht="15.7" customHeight="1">
      <c r="A317" s="1"/>
      <c r="B317" s="1"/>
      <c r="C317" s="1"/>
      <c r="D317" s="1"/>
    </row>
    <row r="318" spans="1:4" ht="15.7" customHeight="1">
      <c r="A318" s="1"/>
      <c r="B318" s="1"/>
      <c r="C318" s="1"/>
      <c r="D318" s="1"/>
    </row>
    <row r="319" spans="1:4" ht="15.7" customHeight="1">
      <c r="A319" s="1"/>
      <c r="B319" s="1"/>
      <c r="C319" s="1"/>
      <c r="D319" s="1"/>
    </row>
    <row r="320" spans="1:4" ht="15.7" customHeight="1">
      <c r="A320" s="1"/>
      <c r="B320" s="1"/>
      <c r="C320" s="1"/>
      <c r="D320" s="1"/>
    </row>
    <row r="321" spans="1:4" ht="15.7" customHeight="1">
      <c r="A321" s="1"/>
      <c r="B321" s="1"/>
      <c r="C321" s="1"/>
      <c r="D321" s="1"/>
    </row>
    <row r="322" spans="1:4" ht="15.7" customHeight="1">
      <c r="A322" s="1"/>
      <c r="B322" s="1"/>
      <c r="C322" s="1"/>
      <c r="D322" s="1"/>
    </row>
    <row r="323" spans="1:4" ht="15.7" customHeight="1">
      <c r="A323" s="1"/>
      <c r="B323" s="1"/>
      <c r="C323" s="1"/>
      <c r="D323" s="1"/>
    </row>
    <row r="324" spans="1:4" ht="15.7" customHeight="1">
      <c r="A324" s="1"/>
      <c r="B324" s="1"/>
      <c r="C324" s="1"/>
      <c r="D324" s="1"/>
    </row>
    <row r="325" spans="1:4" ht="15.7" customHeight="1">
      <c r="A325" s="1"/>
      <c r="B325" s="1"/>
      <c r="C325" s="1"/>
      <c r="D325" s="1"/>
    </row>
    <row r="326" spans="1:4" ht="15.7" customHeight="1">
      <c r="A326" s="1"/>
      <c r="B326" s="1"/>
      <c r="C326" s="1"/>
      <c r="D326" s="1"/>
    </row>
    <row r="327" spans="1:4" ht="15.7" customHeight="1">
      <c r="A327" s="1"/>
      <c r="B327" s="1"/>
      <c r="C327" s="1"/>
      <c r="D327" s="1"/>
    </row>
    <row r="328" spans="1:4" ht="15.7" customHeight="1">
      <c r="A328" s="1"/>
      <c r="B328" s="1"/>
      <c r="C328" s="1"/>
      <c r="D328" s="1"/>
    </row>
    <row r="329" spans="1:4" ht="15.7" customHeight="1">
      <c r="A329" s="1"/>
      <c r="B329" s="1"/>
      <c r="C329" s="1"/>
      <c r="D329" s="1"/>
    </row>
    <row r="330" spans="1:4" ht="15.7" customHeight="1">
      <c r="A330" s="1"/>
      <c r="B330" s="1"/>
      <c r="C330" s="1"/>
      <c r="D330" s="1"/>
    </row>
    <row r="331" spans="1:4" ht="15.7" customHeight="1">
      <c r="A331" s="1"/>
      <c r="B331" s="1"/>
      <c r="C331" s="1"/>
      <c r="D331" s="1"/>
    </row>
    <row r="332" spans="1:4" ht="15.7" customHeight="1">
      <c r="A332" s="1"/>
      <c r="B332" s="1"/>
      <c r="C332" s="1"/>
      <c r="D332" s="1"/>
    </row>
    <row r="333" spans="1:4" ht="15.7" customHeight="1">
      <c r="A333" s="1"/>
      <c r="B333" s="1"/>
      <c r="C333" s="1"/>
      <c r="D333" s="1"/>
    </row>
    <row r="334" spans="1:4" ht="15.7" customHeight="1">
      <c r="A334" s="1"/>
      <c r="B334" s="1"/>
      <c r="C334" s="1"/>
      <c r="D334" s="1"/>
    </row>
    <row r="335" spans="1:4" ht="15.7" customHeight="1">
      <c r="A335" s="1"/>
      <c r="B335" s="1"/>
      <c r="C335" s="1"/>
      <c r="D335" s="1"/>
    </row>
    <row r="336" spans="1:4" ht="15.7" customHeight="1">
      <c r="A336" s="1"/>
      <c r="B336" s="1"/>
      <c r="C336" s="1"/>
      <c r="D336" s="1"/>
    </row>
    <row r="337" spans="1:4" ht="15.7" customHeight="1">
      <c r="A337" s="1"/>
      <c r="B337" s="1"/>
      <c r="C337" s="1"/>
      <c r="D337" s="1"/>
    </row>
    <row r="338" spans="1:4" ht="15.7" customHeight="1">
      <c r="A338" s="1"/>
      <c r="B338" s="1"/>
      <c r="C338" s="1"/>
      <c r="D338" s="1"/>
    </row>
    <row r="339" spans="1:4" ht="15.7" customHeight="1">
      <c r="A339" s="1"/>
      <c r="B339" s="1"/>
      <c r="C339" s="1"/>
      <c r="D339" s="1"/>
    </row>
    <row r="340" spans="1:4" ht="15.7" customHeight="1">
      <c r="A340" s="1"/>
      <c r="B340" s="1"/>
      <c r="C340" s="1"/>
      <c r="D340" s="1"/>
    </row>
    <row r="341" spans="1:4" ht="15.7" customHeight="1">
      <c r="A341" s="1"/>
      <c r="B341" s="1"/>
      <c r="C341" s="1"/>
      <c r="D341" s="1"/>
    </row>
    <row r="342" spans="1:4" ht="15.7" customHeight="1">
      <c r="A342" s="1"/>
      <c r="B342" s="1"/>
      <c r="C342" s="1"/>
      <c r="D342" s="1"/>
    </row>
    <row r="343" spans="1:4" ht="15.7" customHeight="1">
      <c r="A343" s="1"/>
      <c r="B343" s="1"/>
      <c r="C343" s="1"/>
      <c r="D343" s="1"/>
    </row>
    <row r="344" spans="1:4" ht="15.7" customHeight="1">
      <c r="A344" s="1"/>
      <c r="B344" s="1"/>
      <c r="C344" s="1"/>
      <c r="D344" s="1"/>
    </row>
    <row r="345" spans="1:4" ht="15.7" customHeight="1">
      <c r="A345" s="1"/>
      <c r="B345" s="1"/>
      <c r="C345" s="1"/>
      <c r="D345" s="1"/>
    </row>
    <row r="346" spans="1:4" ht="15.7" customHeight="1">
      <c r="A346" s="1"/>
      <c r="B346" s="1"/>
      <c r="C346" s="1"/>
      <c r="D346" s="1"/>
    </row>
    <row r="347" spans="1:4" ht="15.7" customHeight="1">
      <c r="A347" s="1"/>
      <c r="B347" s="1"/>
      <c r="C347" s="1"/>
      <c r="D347" s="1"/>
    </row>
    <row r="348" spans="1:4" ht="15.7" customHeight="1">
      <c r="A348" s="1"/>
      <c r="B348" s="1"/>
      <c r="C348" s="1"/>
      <c r="D348" s="1"/>
    </row>
    <row r="349" spans="1:4" ht="15.7" customHeight="1">
      <c r="A349" s="1"/>
      <c r="B349" s="1"/>
      <c r="C349" s="1"/>
      <c r="D349" s="1"/>
    </row>
    <row r="350" spans="1:4" ht="15.7" customHeight="1">
      <c r="A350" s="1"/>
      <c r="B350" s="1"/>
      <c r="C350" s="1"/>
      <c r="D350" s="1"/>
    </row>
    <row r="351" spans="1:4" ht="15.7" customHeight="1">
      <c r="A351" s="1"/>
      <c r="B351" s="1"/>
      <c r="C351" s="1"/>
      <c r="D351" s="1"/>
    </row>
    <row r="352" spans="1:4" ht="15.7" customHeight="1">
      <c r="A352" s="1"/>
      <c r="B352" s="1"/>
      <c r="C352" s="1"/>
      <c r="D352" s="1"/>
    </row>
    <row r="353" spans="1:4" ht="15.7" customHeight="1">
      <c r="A353" s="1"/>
      <c r="B353" s="1"/>
      <c r="C353" s="1"/>
      <c r="D353" s="1"/>
    </row>
    <row r="354" spans="1:4" ht="15.7" customHeight="1">
      <c r="A354" s="1"/>
      <c r="B354" s="1"/>
      <c r="C354" s="1"/>
      <c r="D354" s="1"/>
    </row>
    <row r="355" spans="1:4" ht="15.7" customHeight="1">
      <c r="A355" s="1"/>
      <c r="B355" s="1"/>
      <c r="C355" s="1"/>
      <c r="D355" s="1"/>
    </row>
    <row r="356" spans="1:4" ht="15.7" customHeight="1">
      <c r="A356" s="1"/>
      <c r="B356" s="1"/>
      <c r="C356" s="1"/>
      <c r="D356" s="1"/>
    </row>
    <row r="357" spans="1:4" ht="15.7" customHeight="1">
      <c r="A357" s="1"/>
      <c r="B357" s="1"/>
      <c r="C357" s="1"/>
      <c r="D357" s="1"/>
    </row>
    <row r="358" spans="1:4" ht="15.7" customHeight="1">
      <c r="A358" s="1"/>
      <c r="B358" s="1"/>
      <c r="C358" s="1"/>
      <c r="D358" s="1"/>
    </row>
    <row r="359" spans="1:4" ht="15.7" customHeight="1">
      <c r="A359" s="1"/>
      <c r="B359" s="1"/>
      <c r="C359" s="1"/>
      <c r="D359" s="1"/>
    </row>
    <row r="360" spans="1:4" ht="15.7" customHeight="1">
      <c r="A360" s="1"/>
      <c r="B360" s="1"/>
      <c r="C360" s="1"/>
      <c r="D360" s="1"/>
    </row>
    <row r="361" spans="1:4" ht="15.7" customHeight="1">
      <c r="A361" s="1"/>
      <c r="B361" s="1"/>
      <c r="C361" s="1"/>
      <c r="D361" s="1"/>
    </row>
    <row r="362" spans="1:4" ht="15.7" customHeight="1">
      <c r="A362" s="1"/>
      <c r="B362" s="1"/>
      <c r="C362" s="1"/>
      <c r="D362" s="1"/>
    </row>
    <row r="363" spans="1:4" ht="15.7" customHeight="1">
      <c r="A363" s="1"/>
      <c r="B363" s="1"/>
      <c r="C363" s="1"/>
      <c r="D363" s="1"/>
    </row>
    <row r="364" spans="1:4" ht="15.7" customHeight="1">
      <c r="A364" s="1"/>
      <c r="B364" s="1"/>
      <c r="C364" s="1"/>
      <c r="D364" s="1"/>
    </row>
    <row r="365" spans="1:4" ht="15.7" customHeight="1">
      <c r="A365" s="1"/>
      <c r="B365" s="1"/>
      <c r="C365" s="1"/>
      <c r="D365" s="1"/>
    </row>
    <row r="366" spans="1:4" ht="15.7" customHeight="1">
      <c r="A366" s="1"/>
      <c r="B366" s="1"/>
      <c r="C366" s="1"/>
      <c r="D366" s="1"/>
    </row>
    <row r="367" spans="1:4" ht="15.7" customHeight="1">
      <c r="A367" s="1"/>
      <c r="B367" s="1"/>
      <c r="C367" s="1"/>
      <c r="D367" s="1"/>
    </row>
    <row r="368" spans="1:4" ht="15.7" customHeight="1">
      <c r="A368" s="1"/>
      <c r="B368" s="1"/>
      <c r="C368" s="1"/>
      <c r="D368" s="1"/>
    </row>
    <row r="369" spans="1:4" ht="15.7" customHeight="1">
      <c r="A369" s="1"/>
      <c r="B369" s="1"/>
      <c r="C369" s="1"/>
      <c r="D369" s="1"/>
    </row>
    <row r="370" spans="1:4" ht="15.7" customHeight="1">
      <c r="A370" s="1"/>
      <c r="B370" s="1"/>
      <c r="C370" s="1"/>
      <c r="D370" s="1"/>
    </row>
    <row r="371" spans="1:4" ht="15.7" customHeight="1">
      <c r="A371" s="1"/>
      <c r="B371" s="1"/>
      <c r="C371" s="1"/>
      <c r="D371" s="1"/>
    </row>
    <row r="372" spans="1:4" ht="15.7" customHeight="1">
      <c r="A372" s="1"/>
      <c r="B372" s="1"/>
      <c r="C372" s="1"/>
      <c r="D372" s="1"/>
    </row>
    <row r="373" spans="1:4" ht="15.7" customHeight="1">
      <c r="A373" s="1"/>
      <c r="B373" s="1"/>
      <c r="C373" s="1"/>
      <c r="D373" s="1"/>
    </row>
    <row r="374" spans="1:4" ht="15.7" customHeight="1">
      <c r="A374" s="1"/>
      <c r="B374" s="1"/>
      <c r="C374" s="1"/>
      <c r="D374" s="1"/>
    </row>
    <row r="375" spans="1:4" ht="15.7" customHeight="1">
      <c r="A375" s="1"/>
      <c r="B375" s="1"/>
      <c r="C375" s="1"/>
      <c r="D375" s="1"/>
    </row>
    <row r="376" spans="1:4" ht="15.7" customHeight="1">
      <c r="A376" s="1"/>
      <c r="B376" s="1"/>
      <c r="C376" s="1"/>
      <c r="D376" s="1"/>
    </row>
    <row r="377" spans="1:4" ht="15.7" customHeight="1">
      <c r="A377" s="1"/>
      <c r="B377" s="1"/>
      <c r="C377" s="1"/>
      <c r="D377" s="1"/>
    </row>
    <row r="378" spans="1:4" ht="15.7" customHeight="1">
      <c r="A378" s="1"/>
      <c r="B378" s="1"/>
      <c r="C378" s="1"/>
      <c r="D378" s="1"/>
    </row>
    <row r="379" spans="1:4" ht="15.7" customHeight="1">
      <c r="A379" s="1"/>
      <c r="B379" s="1"/>
      <c r="C379" s="1"/>
      <c r="D379" s="1"/>
    </row>
    <row r="380" spans="1:4" ht="15.7" customHeight="1">
      <c r="A380" s="1"/>
      <c r="B380" s="1"/>
      <c r="C380" s="1"/>
      <c r="D380" s="1"/>
    </row>
    <row r="381" spans="1:4" ht="15.7" customHeight="1">
      <c r="A381" s="1"/>
      <c r="B381" s="1"/>
      <c r="C381" s="1"/>
      <c r="D381" s="1"/>
    </row>
    <row r="382" spans="1:4" ht="15.7" customHeight="1">
      <c r="A382" s="1"/>
      <c r="B382" s="1"/>
      <c r="C382" s="1"/>
      <c r="D382" s="1"/>
    </row>
    <row r="383" spans="1:4" ht="15.7" customHeight="1">
      <c r="A383" s="1"/>
      <c r="B383" s="1"/>
      <c r="C383" s="1"/>
      <c r="D383" s="1"/>
    </row>
    <row r="384" spans="1:4" ht="15.7" customHeight="1">
      <c r="A384" s="1"/>
      <c r="B384" s="1"/>
      <c r="C384" s="1"/>
      <c r="D384" s="1"/>
    </row>
    <row r="385" spans="1:4" ht="15.7" customHeight="1">
      <c r="A385" s="1"/>
      <c r="B385" s="1"/>
      <c r="C385" s="1"/>
      <c r="D385" s="1"/>
    </row>
    <row r="386" spans="1:4" ht="15.7" customHeight="1">
      <c r="A386" s="1"/>
      <c r="B386" s="1"/>
      <c r="C386" s="1"/>
      <c r="D386" s="1"/>
    </row>
    <row r="387" spans="1:4" ht="15.7" customHeight="1">
      <c r="A387" s="1"/>
      <c r="B387" s="1"/>
      <c r="C387" s="1"/>
      <c r="D387" s="1"/>
    </row>
    <row r="388" spans="1:4" ht="15.7" customHeight="1">
      <c r="A388" s="1"/>
      <c r="B388" s="1"/>
      <c r="C388" s="1"/>
      <c r="D388" s="1"/>
    </row>
    <row r="389" spans="1:4" ht="15.7" customHeight="1">
      <c r="A389" s="1"/>
      <c r="B389" s="1"/>
      <c r="C389" s="1"/>
      <c r="D389" s="1"/>
    </row>
    <row r="390" spans="1:4" ht="15.7" customHeight="1">
      <c r="A390" s="1"/>
      <c r="B390" s="1"/>
      <c r="C390" s="1"/>
      <c r="D390" s="1"/>
    </row>
    <row r="391" spans="1:4" ht="15.7" customHeight="1">
      <c r="A391" s="1"/>
      <c r="B391" s="1"/>
      <c r="C391" s="1"/>
      <c r="D391" s="1"/>
    </row>
    <row r="392" spans="1:4" ht="15.7" customHeight="1">
      <c r="A392" s="1"/>
      <c r="B392" s="1"/>
      <c r="C392" s="1"/>
      <c r="D392" s="1"/>
    </row>
    <row r="393" spans="1:4" ht="15.7" customHeight="1">
      <c r="A393" s="1"/>
      <c r="B393" s="1"/>
      <c r="C393" s="1"/>
      <c r="D393" s="1"/>
    </row>
    <row r="394" spans="1:4" ht="15.7" customHeight="1">
      <c r="A394" s="1"/>
      <c r="B394" s="1"/>
      <c r="C394" s="1"/>
      <c r="D394" s="1"/>
    </row>
    <row r="395" spans="1:4" ht="15.7" customHeight="1">
      <c r="A395" s="1"/>
      <c r="B395" s="1"/>
      <c r="C395" s="1"/>
      <c r="D395" s="1"/>
    </row>
    <row r="396" spans="1:4" ht="15.7" customHeight="1">
      <c r="A396" s="1"/>
      <c r="B396" s="1"/>
      <c r="C396" s="1"/>
      <c r="D396" s="1"/>
    </row>
    <row r="397" spans="1:4" ht="15.7" customHeight="1">
      <c r="A397" s="1"/>
      <c r="B397" s="1"/>
      <c r="C397" s="1"/>
      <c r="D397" s="1"/>
    </row>
    <row r="398" spans="1:4" ht="15.7" customHeight="1">
      <c r="A398" s="1"/>
      <c r="B398" s="1"/>
      <c r="C398" s="1"/>
      <c r="D398" s="1"/>
    </row>
    <row r="399" spans="1:4" ht="15.7" customHeight="1">
      <c r="A399" s="1"/>
      <c r="B399" s="1"/>
      <c r="C399" s="1"/>
      <c r="D399" s="1"/>
    </row>
    <row r="400" spans="1:4" ht="15.7" customHeight="1">
      <c r="A400" s="1"/>
      <c r="B400" s="1"/>
      <c r="C400" s="1"/>
      <c r="D400" s="1"/>
    </row>
    <row r="401" spans="1:4" ht="15.7" customHeight="1">
      <c r="A401" s="1"/>
      <c r="B401" s="1"/>
      <c r="C401" s="1"/>
      <c r="D401" s="1"/>
    </row>
    <row r="402" spans="1:4" ht="15.7" customHeight="1">
      <c r="A402" s="1"/>
      <c r="B402" s="1"/>
      <c r="C402" s="1"/>
      <c r="D402" s="1"/>
    </row>
    <row r="403" spans="1:4" ht="15.7" customHeight="1">
      <c r="A403" s="1"/>
      <c r="B403" s="1"/>
      <c r="C403" s="1"/>
      <c r="D403" s="1"/>
    </row>
    <row r="404" spans="1:4" ht="15.7" customHeight="1">
      <c r="A404" s="1"/>
      <c r="B404" s="1"/>
      <c r="C404" s="1"/>
      <c r="D404" s="1"/>
    </row>
    <row r="405" spans="1:4" ht="15.7" customHeight="1">
      <c r="A405" s="1"/>
      <c r="B405" s="1"/>
      <c r="C405" s="1"/>
      <c r="D405" s="1"/>
    </row>
    <row r="406" spans="1:4" ht="15.7" customHeight="1">
      <c r="A406" s="1"/>
      <c r="B406" s="1"/>
      <c r="C406" s="1"/>
      <c r="D406" s="1"/>
    </row>
    <row r="407" spans="1:4" ht="15.7" customHeight="1">
      <c r="A407" s="1"/>
      <c r="B407" s="1"/>
      <c r="C407" s="1"/>
      <c r="D407" s="1"/>
    </row>
    <row r="408" spans="1:4" ht="15.7" customHeight="1">
      <c r="A408" s="1"/>
      <c r="B408" s="1"/>
      <c r="C408" s="1"/>
      <c r="D408" s="1"/>
    </row>
    <row r="409" spans="1:4" ht="15.7" customHeight="1">
      <c r="A409" s="1"/>
      <c r="B409" s="1"/>
      <c r="C409" s="1"/>
      <c r="D409" s="1"/>
    </row>
    <row r="410" spans="1:4" ht="15.7" customHeight="1">
      <c r="A410" s="1"/>
      <c r="B410" s="1"/>
      <c r="C410" s="1"/>
      <c r="D410" s="1"/>
    </row>
    <row r="411" spans="1:4" ht="15.7" customHeight="1">
      <c r="A411" s="1"/>
      <c r="B411" s="1"/>
      <c r="C411" s="1"/>
      <c r="D411" s="1"/>
    </row>
    <row r="412" spans="1:4" ht="15.7" customHeight="1">
      <c r="A412" s="1"/>
      <c r="B412" s="1"/>
      <c r="C412" s="1"/>
      <c r="D412" s="1"/>
    </row>
    <row r="413" spans="1:4" ht="15.7" customHeight="1">
      <c r="A413" s="1"/>
      <c r="B413" s="1"/>
      <c r="C413" s="1"/>
      <c r="D413" s="1"/>
    </row>
    <row r="414" spans="1:4" ht="15.7" customHeight="1">
      <c r="A414" s="1"/>
      <c r="B414" s="1"/>
      <c r="C414" s="1"/>
      <c r="D414" s="1"/>
    </row>
    <row r="415" spans="1:4" ht="15.7" customHeight="1">
      <c r="A415" s="1"/>
      <c r="B415" s="1"/>
      <c r="C415" s="1"/>
      <c r="D415" s="1"/>
    </row>
    <row r="416" spans="1:4" ht="15.7" customHeight="1">
      <c r="A416" s="1"/>
      <c r="B416" s="1"/>
      <c r="C416" s="1"/>
      <c r="D416" s="1"/>
    </row>
    <row r="417" spans="1:4" ht="15.7" customHeight="1">
      <c r="A417" s="1"/>
      <c r="B417" s="1"/>
      <c r="C417" s="1"/>
      <c r="D417" s="1"/>
    </row>
    <row r="418" spans="1:4" ht="15.7" customHeight="1">
      <c r="A418" s="1"/>
      <c r="B418" s="1"/>
      <c r="C418" s="1"/>
      <c r="D418" s="1"/>
    </row>
    <row r="419" spans="1:4" ht="15.7" customHeight="1">
      <c r="A419" s="1"/>
      <c r="B419" s="1"/>
      <c r="C419" s="1"/>
      <c r="D419" s="1"/>
    </row>
    <row r="420" spans="1:4" ht="15.7" customHeight="1">
      <c r="A420" s="1"/>
      <c r="B420" s="1"/>
      <c r="C420" s="1"/>
      <c r="D420" s="1"/>
    </row>
    <row r="421" spans="1:4" ht="15.7" customHeight="1">
      <c r="A421" s="1"/>
      <c r="B421" s="1"/>
      <c r="C421" s="1"/>
      <c r="D421" s="1"/>
    </row>
    <row r="422" spans="1:4" ht="15.7" customHeight="1">
      <c r="A422" s="1"/>
      <c r="B422" s="1"/>
      <c r="C422" s="1"/>
      <c r="D422" s="1"/>
    </row>
    <row r="423" spans="1:4" ht="15.7" customHeight="1">
      <c r="A423" s="1"/>
      <c r="B423" s="1"/>
      <c r="C423" s="1"/>
      <c r="D423" s="1"/>
    </row>
    <row r="424" spans="1:4" ht="15.7" customHeight="1">
      <c r="A424" s="1"/>
      <c r="B424" s="1"/>
      <c r="C424" s="1"/>
      <c r="D424" s="1"/>
    </row>
    <row r="425" spans="1:4" ht="15.7" customHeight="1">
      <c r="A425" s="1"/>
      <c r="B425" s="1"/>
      <c r="C425" s="1"/>
      <c r="D425" s="1"/>
    </row>
    <row r="426" spans="1:4" ht="15.7" customHeight="1">
      <c r="A426" s="1"/>
      <c r="B426" s="1"/>
      <c r="C426" s="1"/>
      <c r="D426" s="1"/>
    </row>
    <row r="427" spans="1:4" ht="15.7" customHeight="1">
      <c r="A427" s="1"/>
      <c r="B427" s="1"/>
      <c r="C427" s="1"/>
      <c r="D427" s="1"/>
    </row>
    <row r="428" spans="1:4" ht="15.7" customHeight="1">
      <c r="A428" s="1"/>
      <c r="B428" s="1"/>
      <c r="C428" s="1"/>
      <c r="D428" s="1"/>
    </row>
    <row r="429" spans="1:4" ht="15.7" customHeight="1">
      <c r="A429" s="1"/>
      <c r="B429" s="1"/>
      <c r="C429" s="1"/>
      <c r="D429" s="1"/>
    </row>
    <row r="430" spans="1:4" ht="15.7" customHeight="1">
      <c r="A430" s="1"/>
      <c r="B430" s="1"/>
      <c r="C430" s="1"/>
      <c r="D430" s="1"/>
    </row>
    <row r="431" spans="1:4" ht="15.7" customHeight="1">
      <c r="A431" s="1"/>
      <c r="B431" s="1"/>
      <c r="C431" s="1"/>
      <c r="D431" s="1"/>
    </row>
    <row r="432" spans="1:4" ht="15.7" customHeight="1">
      <c r="A432" s="1"/>
      <c r="B432" s="1"/>
      <c r="C432" s="1"/>
      <c r="D432" s="1"/>
    </row>
    <row r="433" spans="1:4" ht="15.7" customHeight="1">
      <c r="A433" s="1"/>
      <c r="B433" s="1"/>
      <c r="C433" s="1"/>
      <c r="D433" s="1"/>
    </row>
    <row r="434" spans="1:4" ht="15.7" customHeight="1">
      <c r="A434" s="1"/>
      <c r="B434" s="1"/>
      <c r="C434" s="1"/>
      <c r="D434" s="1"/>
    </row>
    <row r="435" spans="1:4" ht="15.7" customHeight="1">
      <c r="A435" s="1"/>
      <c r="B435" s="1"/>
      <c r="C435" s="1"/>
      <c r="D435" s="1"/>
    </row>
    <row r="436" spans="1:4" ht="15.7" customHeight="1">
      <c r="A436" s="1"/>
      <c r="B436" s="1"/>
      <c r="C436" s="1"/>
      <c r="D436" s="1"/>
    </row>
    <row r="437" spans="1:4" ht="15.7" customHeight="1">
      <c r="A437" s="1"/>
      <c r="B437" s="1"/>
      <c r="C437" s="1"/>
      <c r="D437" s="1"/>
    </row>
    <row r="438" spans="1:4" ht="15.7" customHeight="1">
      <c r="A438" s="1"/>
      <c r="B438" s="1"/>
      <c r="C438" s="1"/>
      <c r="D438" s="1"/>
    </row>
    <row r="439" spans="1:4" ht="15.7" customHeight="1">
      <c r="A439" s="1"/>
      <c r="B439" s="1"/>
      <c r="C439" s="1"/>
      <c r="D439" s="1"/>
    </row>
    <row r="440" spans="1:4" ht="15.7" customHeight="1">
      <c r="A440" s="1"/>
      <c r="B440" s="1"/>
      <c r="C440" s="1"/>
      <c r="D440" s="1"/>
    </row>
    <row r="441" spans="1:4" ht="15.7" customHeight="1">
      <c r="A441" s="1"/>
      <c r="B441" s="1"/>
      <c r="C441" s="1"/>
      <c r="D441" s="1"/>
    </row>
    <row r="442" spans="1:4" ht="15.7" customHeight="1">
      <c r="A442" s="1"/>
      <c r="B442" s="1"/>
      <c r="C442" s="1"/>
      <c r="D442" s="1"/>
    </row>
    <row r="443" spans="1:4" ht="15.7" customHeight="1">
      <c r="A443" s="1"/>
      <c r="B443" s="1"/>
      <c r="C443" s="1"/>
      <c r="D443" s="1"/>
    </row>
    <row r="444" spans="1:4" ht="15.7" customHeight="1">
      <c r="A444" s="1"/>
      <c r="B444" s="1"/>
      <c r="C444" s="1"/>
      <c r="D444" s="1"/>
    </row>
    <row r="445" spans="1:4" ht="15.7" customHeight="1">
      <c r="A445" s="1"/>
      <c r="B445" s="1"/>
      <c r="C445" s="1"/>
      <c r="D445" s="1"/>
    </row>
    <row r="446" spans="1:4" ht="15.7" customHeight="1">
      <c r="A446" s="1"/>
      <c r="B446" s="1"/>
      <c r="C446" s="1"/>
      <c r="D446" s="1"/>
    </row>
    <row r="447" spans="1:4" ht="15.7" customHeight="1">
      <c r="A447" s="1"/>
      <c r="B447" s="1"/>
      <c r="C447" s="1"/>
      <c r="D447" s="1"/>
    </row>
    <row r="448" spans="1:4" ht="15.7" customHeight="1">
      <c r="A448" s="1"/>
      <c r="B448" s="1"/>
      <c r="C448" s="1"/>
      <c r="D448" s="1"/>
    </row>
    <row r="449" spans="1:4" ht="15.7" customHeight="1">
      <c r="A449" s="1"/>
      <c r="B449" s="1"/>
      <c r="C449" s="1"/>
      <c r="D449" s="1"/>
    </row>
    <row r="450" spans="1:4" ht="15.7" customHeight="1">
      <c r="A450" s="1"/>
      <c r="B450" s="1"/>
      <c r="C450" s="1"/>
      <c r="D450" s="1"/>
    </row>
    <row r="451" spans="1:4" ht="15.7" customHeight="1">
      <c r="A451" s="1"/>
      <c r="B451" s="1"/>
      <c r="C451" s="1"/>
      <c r="D451" s="1"/>
    </row>
    <row r="452" spans="1:4" ht="15.7" customHeight="1">
      <c r="A452" s="1"/>
      <c r="B452" s="1"/>
      <c r="C452" s="1"/>
      <c r="D452" s="1"/>
    </row>
    <row r="453" spans="1:4" ht="15.7" customHeight="1">
      <c r="A453" s="1"/>
      <c r="B453" s="1"/>
      <c r="C453" s="1"/>
      <c r="D453" s="1"/>
    </row>
    <row r="454" spans="1:4" ht="15.7" customHeight="1">
      <c r="A454" s="1"/>
      <c r="B454" s="1"/>
      <c r="C454" s="1"/>
      <c r="D454" s="1"/>
    </row>
    <row r="455" spans="1:4" ht="15.7" customHeight="1">
      <c r="A455" s="1"/>
      <c r="B455" s="1"/>
      <c r="C455" s="1"/>
      <c r="D455" s="1"/>
    </row>
    <row r="456" spans="1:4" ht="15.7" customHeight="1">
      <c r="A456" s="1"/>
      <c r="B456" s="1"/>
      <c r="C456" s="1"/>
      <c r="D456" s="1"/>
    </row>
    <row r="457" spans="1:4" ht="15.7" customHeight="1">
      <c r="A457" s="1"/>
      <c r="B457" s="1"/>
      <c r="C457" s="1"/>
      <c r="D457" s="1"/>
    </row>
    <row r="458" spans="1:4" ht="15.7" customHeight="1">
      <c r="A458" s="1"/>
      <c r="B458" s="1"/>
      <c r="C458" s="1"/>
      <c r="D458" s="1"/>
    </row>
    <row r="459" spans="1:4" ht="15.7" customHeight="1">
      <c r="A459" s="1"/>
      <c r="B459" s="1"/>
      <c r="C459" s="1"/>
      <c r="D459" s="1"/>
    </row>
    <row r="460" spans="1:4" ht="15.7" customHeight="1">
      <c r="A460" s="1"/>
      <c r="B460" s="1"/>
      <c r="C460" s="1"/>
      <c r="D460" s="1"/>
    </row>
    <row r="461" spans="1:4" ht="15.7" customHeight="1">
      <c r="A461" s="1"/>
      <c r="B461" s="1"/>
      <c r="C461" s="1"/>
      <c r="D461" s="1"/>
    </row>
    <row r="462" spans="1:4" ht="15.7" customHeight="1">
      <c r="A462" s="1"/>
      <c r="B462" s="1"/>
      <c r="C462" s="1"/>
      <c r="D462" s="1"/>
    </row>
    <row r="463" spans="1:4" ht="15.7" customHeight="1">
      <c r="A463" s="1"/>
      <c r="B463" s="1"/>
      <c r="C463" s="1"/>
      <c r="D463" s="1"/>
    </row>
    <row r="464" spans="1:4" ht="15.7" customHeight="1">
      <c r="A464" s="1"/>
      <c r="B464" s="1"/>
      <c r="C464" s="1"/>
      <c r="D464" s="1"/>
    </row>
    <row r="465" spans="1:4" ht="15.7" customHeight="1">
      <c r="A465" s="1"/>
      <c r="B465" s="1"/>
      <c r="C465" s="1"/>
      <c r="D465" s="1"/>
    </row>
    <row r="466" spans="1:4" ht="15.7" customHeight="1">
      <c r="A466" s="1"/>
      <c r="B466" s="1"/>
      <c r="C466" s="1"/>
      <c r="D466" s="1"/>
    </row>
    <row r="467" spans="1:4" ht="15.7" customHeight="1">
      <c r="A467" s="1"/>
      <c r="B467" s="1"/>
      <c r="C467" s="1"/>
      <c r="D467" s="1"/>
    </row>
    <row r="468" spans="1:4" ht="15.7" customHeight="1">
      <c r="A468" s="1"/>
      <c r="B468" s="1"/>
      <c r="C468" s="1"/>
      <c r="D468" s="1"/>
    </row>
    <row r="469" spans="1:4" ht="15.7" customHeight="1">
      <c r="A469" s="1"/>
      <c r="B469" s="1"/>
      <c r="C469" s="1"/>
      <c r="D469" s="1"/>
    </row>
    <row r="470" spans="1:4" ht="15.7" customHeight="1">
      <c r="A470" s="1"/>
      <c r="B470" s="1"/>
      <c r="C470" s="1"/>
      <c r="D470" s="1"/>
    </row>
    <row r="471" spans="1:4" ht="15.7" customHeight="1">
      <c r="A471" s="1"/>
      <c r="B471" s="1"/>
      <c r="C471" s="1"/>
      <c r="D471" s="1"/>
    </row>
    <row r="472" spans="1:4" ht="15.7" customHeight="1">
      <c r="A472" s="1"/>
      <c r="B472" s="1"/>
      <c r="C472" s="1"/>
      <c r="D472" s="1"/>
    </row>
    <row r="473" spans="1:4" ht="15.7" customHeight="1">
      <c r="A473" s="1"/>
      <c r="B473" s="1"/>
      <c r="C473" s="1"/>
      <c r="D473" s="1"/>
    </row>
    <row r="474" spans="1:4" ht="15.7" customHeight="1">
      <c r="A474" s="1"/>
      <c r="B474" s="1"/>
      <c r="C474" s="1"/>
      <c r="D474" s="1"/>
    </row>
    <row r="475" spans="1:4" ht="15.7" customHeight="1">
      <c r="A475" s="1"/>
      <c r="B475" s="1"/>
      <c r="C475" s="1"/>
      <c r="D475" s="1"/>
    </row>
    <row r="476" spans="1:4" ht="15.7" customHeight="1">
      <c r="A476" s="1"/>
      <c r="B476" s="1"/>
      <c r="C476" s="1"/>
      <c r="D476" s="1"/>
    </row>
    <row r="477" spans="1:4" ht="15.7" customHeight="1">
      <c r="A477" s="1"/>
      <c r="B477" s="1"/>
      <c r="C477" s="1"/>
      <c r="D477" s="1"/>
    </row>
    <row r="478" spans="1:4" ht="15.7" customHeight="1">
      <c r="A478" s="1"/>
      <c r="B478" s="1"/>
      <c r="C478" s="1"/>
      <c r="D478" s="1"/>
    </row>
    <row r="479" spans="1:4" ht="15.7" customHeight="1">
      <c r="A479" s="1"/>
      <c r="B479" s="1"/>
      <c r="C479" s="1"/>
      <c r="D479" s="1"/>
    </row>
    <row r="480" spans="1:4" ht="15.7" customHeight="1">
      <c r="A480" s="1"/>
      <c r="B480" s="1"/>
      <c r="C480" s="1"/>
      <c r="D480" s="1"/>
    </row>
    <row r="481" spans="1:4" ht="15.7" customHeight="1">
      <c r="A481" s="1"/>
      <c r="B481" s="1"/>
      <c r="C481" s="1"/>
      <c r="D481" s="1"/>
    </row>
    <row r="482" spans="1:4" ht="15.7" customHeight="1">
      <c r="A482" s="1"/>
      <c r="B482" s="1"/>
      <c r="C482" s="1"/>
      <c r="D482" s="1"/>
    </row>
    <row r="483" spans="1:4" ht="15.7" customHeight="1">
      <c r="A483" s="1"/>
      <c r="B483" s="1"/>
      <c r="C483" s="1"/>
      <c r="D483" s="1"/>
    </row>
    <row r="484" spans="1:4" ht="15.7" customHeight="1">
      <c r="A484" s="1"/>
      <c r="B484" s="1"/>
      <c r="C484" s="1"/>
      <c r="D484" s="1"/>
    </row>
    <row r="485" spans="1:4" ht="15.7" customHeight="1">
      <c r="A485" s="1"/>
      <c r="B485" s="1"/>
      <c r="C485" s="1"/>
      <c r="D485" s="1"/>
    </row>
    <row r="486" spans="1:4" ht="15.7" customHeight="1">
      <c r="A486" s="1"/>
      <c r="B486" s="1"/>
      <c r="C486" s="1"/>
      <c r="D486" s="1"/>
    </row>
    <row r="487" spans="1:4" ht="15.7" customHeight="1">
      <c r="A487" s="1"/>
      <c r="B487" s="1"/>
      <c r="C487" s="1"/>
      <c r="D487" s="1"/>
    </row>
    <row r="488" spans="1:4" ht="15.7" customHeight="1">
      <c r="A488" s="1"/>
      <c r="B488" s="1"/>
      <c r="C488" s="1"/>
      <c r="D488" s="1"/>
    </row>
    <row r="489" spans="1:4" ht="15.7" customHeight="1">
      <c r="A489" s="1"/>
      <c r="B489" s="1"/>
      <c r="C489" s="1"/>
      <c r="D489" s="1"/>
    </row>
    <row r="490" spans="1:4" ht="15.7" customHeight="1">
      <c r="A490" s="1"/>
      <c r="B490" s="1"/>
      <c r="C490" s="1"/>
      <c r="D490" s="1"/>
    </row>
    <row r="491" spans="1:4" ht="15.7" customHeight="1">
      <c r="A491" s="1"/>
      <c r="B491" s="1"/>
      <c r="C491" s="1"/>
      <c r="D491" s="1"/>
    </row>
    <row r="492" spans="1:4" ht="15.7" customHeight="1">
      <c r="A492" s="1"/>
      <c r="B492" s="1"/>
      <c r="C492" s="1"/>
      <c r="D492" s="1"/>
    </row>
    <row r="493" spans="1:4" ht="15.7" customHeight="1">
      <c r="A493" s="1"/>
      <c r="B493" s="1"/>
      <c r="C493" s="1"/>
      <c r="D493" s="1"/>
    </row>
    <row r="494" spans="1:4" ht="15.7" customHeight="1">
      <c r="A494" s="1"/>
      <c r="B494" s="1"/>
      <c r="C494" s="1"/>
      <c r="D494" s="1"/>
    </row>
    <row r="495" spans="1:4" ht="15.7" customHeight="1">
      <c r="A495" s="1"/>
      <c r="B495" s="1"/>
      <c r="C495" s="1"/>
      <c r="D495" s="1"/>
    </row>
    <row r="496" spans="1:4" ht="15.7" customHeight="1">
      <c r="A496" s="1"/>
      <c r="B496" s="1"/>
      <c r="C496" s="1"/>
      <c r="D496" s="1"/>
    </row>
    <row r="497" spans="1:4" ht="15.7" customHeight="1">
      <c r="A497" s="1"/>
      <c r="B497" s="1"/>
      <c r="C497" s="1"/>
      <c r="D497" s="1"/>
    </row>
    <row r="498" spans="1:4" ht="15.7" customHeight="1">
      <c r="A498" s="1"/>
      <c r="B498" s="1"/>
      <c r="C498" s="1"/>
      <c r="D498" s="1"/>
    </row>
    <row r="499" spans="1:4" ht="15.7" customHeight="1">
      <c r="A499" s="1"/>
      <c r="B499" s="1"/>
      <c r="C499" s="1"/>
      <c r="D499" s="1"/>
    </row>
    <row r="500" spans="1:4" ht="15.7" customHeight="1">
      <c r="A500" s="1"/>
      <c r="B500" s="1"/>
      <c r="C500" s="1"/>
      <c r="D500" s="1"/>
    </row>
    <row r="501" spans="1:4" ht="15.7" customHeight="1">
      <c r="A501" s="1"/>
      <c r="B501" s="1"/>
      <c r="C501" s="1"/>
      <c r="D501" s="1"/>
    </row>
    <row r="502" spans="1:4" ht="15.7" customHeight="1">
      <c r="A502" s="1"/>
      <c r="B502" s="1"/>
      <c r="C502" s="1"/>
      <c r="D502" s="1"/>
    </row>
    <row r="503" spans="1:4" ht="15.7" customHeight="1">
      <c r="A503" s="1"/>
      <c r="B503" s="1"/>
      <c r="C503" s="1"/>
      <c r="D503" s="1"/>
    </row>
    <row r="504" spans="1:4" ht="15.7" customHeight="1">
      <c r="A504" s="1"/>
      <c r="B504" s="1"/>
      <c r="C504" s="1"/>
      <c r="D504" s="1"/>
    </row>
    <row r="505" spans="1:4" ht="15.7" customHeight="1">
      <c r="A505" s="1"/>
      <c r="B505" s="1"/>
      <c r="C505" s="1"/>
      <c r="D505" s="1"/>
    </row>
    <row r="506" spans="1:4" ht="15.7" customHeight="1">
      <c r="A506" s="1"/>
      <c r="B506" s="1"/>
      <c r="C506" s="1"/>
      <c r="D506" s="1"/>
    </row>
    <row r="507" spans="1:4" ht="15.7" customHeight="1">
      <c r="A507" s="1"/>
      <c r="B507" s="1"/>
      <c r="C507" s="1"/>
      <c r="D507" s="1"/>
    </row>
    <row r="508" spans="1:4" ht="15.7" customHeight="1">
      <c r="A508" s="1"/>
      <c r="B508" s="1"/>
      <c r="C508" s="1"/>
      <c r="D508" s="1"/>
    </row>
    <row r="509" spans="1:4" ht="15.7" customHeight="1">
      <c r="A509" s="1"/>
      <c r="B509" s="1"/>
      <c r="C509" s="1"/>
      <c r="D509" s="1"/>
    </row>
    <row r="510" spans="1:4" ht="15.7" customHeight="1">
      <c r="A510" s="1"/>
      <c r="B510" s="1"/>
      <c r="C510" s="1"/>
      <c r="D510" s="1"/>
    </row>
    <row r="511" spans="1:4" ht="15.7" customHeight="1">
      <c r="A511" s="1"/>
      <c r="B511" s="1"/>
      <c r="C511" s="1"/>
      <c r="D511" s="1"/>
    </row>
    <row r="512" spans="1:4" ht="15.7" customHeight="1">
      <c r="A512" s="1"/>
      <c r="B512" s="1"/>
      <c r="C512" s="1"/>
      <c r="D512" s="1"/>
    </row>
    <row r="513" spans="1:4" ht="15.7" customHeight="1">
      <c r="A513" s="1"/>
      <c r="B513" s="1"/>
      <c r="C513" s="1"/>
      <c r="D513" s="1"/>
    </row>
    <row r="514" spans="1:4" ht="15.7" customHeight="1">
      <c r="A514" s="1"/>
      <c r="B514" s="1"/>
      <c r="C514" s="1"/>
      <c r="D514" s="1"/>
    </row>
    <row r="515" spans="1:4" ht="15.7" customHeight="1">
      <c r="A515" s="1"/>
      <c r="B515" s="1"/>
      <c r="C515" s="1"/>
      <c r="D515" s="1"/>
    </row>
    <row r="516" spans="1:4" ht="15.7" customHeight="1">
      <c r="A516" s="1"/>
      <c r="B516" s="1"/>
      <c r="C516" s="1"/>
      <c r="D516" s="1"/>
    </row>
    <row r="517" spans="1:4" ht="15.7" customHeight="1">
      <c r="A517" s="1"/>
      <c r="B517" s="1"/>
      <c r="C517" s="1"/>
      <c r="D517" s="1"/>
    </row>
    <row r="518" spans="1:4" ht="15.7" customHeight="1">
      <c r="A518" s="1"/>
      <c r="B518" s="1"/>
      <c r="C518" s="1"/>
      <c r="D518" s="1"/>
    </row>
    <row r="519" spans="1:4" ht="15.7" customHeight="1">
      <c r="A519" s="1"/>
      <c r="B519" s="1"/>
      <c r="C519" s="1"/>
      <c r="D519" s="1"/>
    </row>
    <row r="520" spans="1:4" ht="15.7" customHeight="1">
      <c r="A520" s="1"/>
      <c r="B520" s="1"/>
      <c r="C520" s="1"/>
      <c r="D520" s="1"/>
    </row>
    <row r="521" spans="1:4" ht="15.7" customHeight="1">
      <c r="A521" s="1"/>
      <c r="B521" s="1"/>
      <c r="C521" s="1"/>
      <c r="D521" s="1"/>
    </row>
    <row r="522" spans="1:4" ht="15.7" customHeight="1">
      <c r="A522" s="1"/>
      <c r="B522" s="1"/>
      <c r="C522" s="1"/>
      <c r="D522" s="1"/>
    </row>
    <row r="523" spans="1:4" ht="15.7" customHeight="1">
      <c r="A523" s="1"/>
      <c r="B523" s="1"/>
      <c r="C523" s="1"/>
      <c r="D523" s="1"/>
    </row>
    <row r="524" spans="1:4" ht="15.7" customHeight="1">
      <c r="A524" s="1"/>
      <c r="B524" s="1"/>
      <c r="C524" s="1"/>
      <c r="D524" s="1"/>
    </row>
    <row r="525" spans="1:4" ht="15.7" customHeight="1">
      <c r="A525" s="1"/>
      <c r="B525" s="1"/>
      <c r="C525" s="1"/>
      <c r="D525" s="1"/>
    </row>
    <row r="526" spans="1:4" ht="15.7" customHeight="1">
      <c r="A526" s="1"/>
      <c r="B526" s="1"/>
      <c r="C526" s="1"/>
      <c r="D526" s="1"/>
    </row>
    <row r="527" spans="1:4" ht="15.7" customHeight="1">
      <c r="A527" s="1"/>
      <c r="B527" s="1"/>
      <c r="C527" s="1"/>
      <c r="D527" s="1"/>
    </row>
    <row r="528" spans="1:4" ht="15.7" customHeight="1">
      <c r="A528" s="1"/>
      <c r="B528" s="1"/>
      <c r="C528" s="1"/>
      <c r="D528" s="1"/>
    </row>
    <row r="529" spans="1:4" ht="15.7" customHeight="1">
      <c r="A529" s="1"/>
      <c r="B529" s="1"/>
      <c r="C529" s="1"/>
      <c r="D529" s="1"/>
    </row>
    <row r="530" spans="1:4" ht="15.7" customHeight="1">
      <c r="A530" s="1"/>
      <c r="B530" s="1"/>
      <c r="C530" s="1"/>
      <c r="D530" s="1"/>
    </row>
    <row r="531" spans="1:4" ht="15.7" customHeight="1">
      <c r="A531" s="1"/>
      <c r="B531" s="1"/>
      <c r="C531" s="1"/>
      <c r="D531" s="1"/>
    </row>
    <row r="532" spans="1:4" ht="15.7" customHeight="1">
      <c r="A532" s="1"/>
      <c r="B532" s="1"/>
      <c r="C532" s="1"/>
      <c r="D532" s="1"/>
    </row>
    <row r="533" spans="1:4" ht="15.7" customHeight="1">
      <c r="A533" s="1"/>
      <c r="B533" s="1"/>
      <c r="C533" s="1"/>
      <c r="D533" s="1"/>
    </row>
    <row r="534" spans="1:4" ht="15.7" customHeight="1">
      <c r="A534" s="1"/>
      <c r="B534" s="1"/>
      <c r="C534" s="1"/>
      <c r="D534" s="1"/>
    </row>
    <row r="535" spans="1:4" ht="15.7" customHeight="1">
      <c r="A535" s="1"/>
      <c r="B535" s="1"/>
      <c r="C535" s="1"/>
      <c r="D535" s="1"/>
    </row>
    <row r="536" spans="1:4" ht="15.7" customHeight="1">
      <c r="A536" s="1"/>
      <c r="B536" s="1"/>
      <c r="C536" s="1"/>
      <c r="D536" s="1"/>
    </row>
    <row r="537" spans="1:4" ht="15.7" customHeight="1">
      <c r="A537" s="1"/>
      <c r="B537" s="1"/>
      <c r="C537" s="1"/>
      <c r="D537" s="1"/>
    </row>
    <row r="538" spans="1:4" ht="15.7" customHeight="1">
      <c r="A538" s="1"/>
      <c r="B538" s="1"/>
      <c r="C538" s="1"/>
      <c r="D538" s="1"/>
    </row>
    <row r="539" spans="1:4" ht="15.7" customHeight="1">
      <c r="A539" s="1"/>
      <c r="B539" s="1"/>
      <c r="C539" s="1"/>
      <c r="D539" s="1"/>
    </row>
    <row r="540" spans="1:4" ht="15.7" customHeight="1">
      <c r="A540" s="1"/>
      <c r="B540" s="1"/>
      <c r="C540" s="1"/>
      <c r="D540" s="1"/>
    </row>
    <row r="541" spans="1:4" ht="15.7" customHeight="1">
      <c r="A541" s="1"/>
      <c r="B541" s="1"/>
      <c r="C541" s="1"/>
      <c r="D541" s="1"/>
    </row>
    <row r="542" spans="1:4" ht="15.7" customHeight="1">
      <c r="A542" s="1"/>
      <c r="B542" s="1"/>
      <c r="C542" s="1"/>
      <c r="D542" s="1"/>
    </row>
    <row r="543" spans="1:4" ht="15.7" customHeight="1">
      <c r="A543" s="1"/>
      <c r="B543" s="1"/>
      <c r="C543" s="1"/>
      <c r="D543" s="1"/>
    </row>
    <row r="544" spans="1:4" ht="15.7" customHeight="1">
      <c r="A544" s="1"/>
      <c r="B544" s="1"/>
      <c r="C544" s="1"/>
      <c r="D544" s="1"/>
    </row>
    <row r="545" spans="1:4" ht="15.7" customHeight="1">
      <c r="A545" s="1"/>
      <c r="B545" s="1"/>
      <c r="C545" s="1"/>
      <c r="D545" s="1"/>
    </row>
    <row r="546" spans="1:4" ht="15.7" customHeight="1">
      <c r="A546" s="1"/>
      <c r="B546" s="1"/>
      <c r="C546" s="1"/>
      <c r="D546" s="1"/>
    </row>
    <row r="547" spans="1:4" ht="15.7" customHeight="1">
      <c r="A547" s="1"/>
      <c r="B547" s="1"/>
      <c r="C547" s="1"/>
      <c r="D547" s="1"/>
    </row>
    <row r="548" spans="1:4" ht="15.7" customHeight="1">
      <c r="A548" s="1"/>
      <c r="B548" s="1"/>
      <c r="C548" s="1"/>
      <c r="D548" s="1"/>
    </row>
    <row r="549" spans="1:4" ht="15.7" customHeight="1">
      <c r="A549" s="1"/>
      <c r="B549" s="1"/>
      <c r="C549" s="1"/>
      <c r="D549" s="1"/>
    </row>
    <row r="550" spans="1:4" ht="15.7" customHeight="1">
      <c r="A550" s="1"/>
      <c r="B550" s="1"/>
      <c r="C550" s="1"/>
      <c r="D550" s="1"/>
    </row>
    <row r="551" spans="1:4" ht="15.7" customHeight="1">
      <c r="A551" s="1"/>
      <c r="B551" s="1"/>
      <c r="C551" s="1"/>
      <c r="D551" s="1"/>
    </row>
    <row r="552" spans="1:4" ht="15.7" customHeight="1">
      <c r="A552" s="1"/>
      <c r="B552" s="1"/>
      <c r="C552" s="1"/>
      <c r="D552" s="1"/>
    </row>
    <row r="553" spans="1:4" ht="15.7" customHeight="1">
      <c r="A553" s="1"/>
      <c r="B553" s="1"/>
      <c r="C553" s="1"/>
      <c r="D553" s="1"/>
    </row>
    <row r="554" spans="1:4" ht="15.7" customHeight="1">
      <c r="A554" s="1"/>
      <c r="B554" s="1"/>
      <c r="C554" s="1"/>
      <c r="D554" s="1"/>
    </row>
    <row r="555" spans="1:4" ht="15.7" customHeight="1">
      <c r="A555" s="1"/>
      <c r="B555" s="1"/>
      <c r="C555" s="1"/>
      <c r="D555" s="1"/>
    </row>
    <row r="556" spans="1:4" ht="15.7" customHeight="1">
      <c r="A556" s="1"/>
      <c r="B556" s="1"/>
      <c r="C556" s="1"/>
      <c r="D556" s="1"/>
    </row>
    <row r="557" spans="1:4" ht="15.7" customHeight="1">
      <c r="A557" s="1"/>
      <c r="B557" s="1"/>
      <c r="C557" s="1"/>
      <c r="D557" s="1"/>
    </row>
    <row r="558" spans="1:4" ht="15.7" customHeight="1">
      <c r="A558" s="1"/>
      <c r="B558" s="1"/>
      <c r="C558" s="1"/>
      <c r="D558" s="1"/>
    </row>
    <row r="559" spans="1:4" ht="15.7" customHeight="1">
      <c r="A559" s="1"/>
      <c r="B559" s="1"/>
      <c r="C559" s="1"/>
      <c r="D559" s="1"/>
    </row>
    <row r="560" spans="1:4" ht="15.7" customHeight="1">
      <c r="A560" s="1"/>
      <c r="B560" s="1"/>
      <c r="C560" s="1"/>
      <c r="D560" s="1"/>
    </row>
    <row r="561" spans="1:4" ht="15.7" customHeight="1">
      <c r="A561" s="1"/>
      <c r="B561" s="1"/>
      <c r="C561" s="1"/>
      <c r="D561" s="1"/>
    </row>
    <row r="562" spans="1:4" ht="15.7" customHeight="1">
      <c r="A562" s="1"/>
      <c r="B562" s="1"/>
      <c r="C562" s="1"/>
      <c r="D562" s="1"/>
    </row>
    <row r="563" spans="1:4" ht="15.7" customHeight="1">
      <c r="A563" s="1"/>
      <c r="B563" s="1"/>
      <c r="C563" s="1"/>
      <c r="D563" s="1"/>
    </row>
    <row r="564" spans="1:4" ht="15.7" customHeight="1">
      <c r="A564" s="1"/>
      <c r="B564" s="1"/>
      <c r="C564" s="1"/>
      <c r="D564" s="1"/>
    </row>
    <row r="565" spans="1:4" ht="15.7" customHeight="1">
      <c r="A565" s="1"/>
      <c r="B565" s="1"/>
      <c r="C565" s="1"/>
      <c r="D565" s="1"/>
    </row>
    <row r="566" spans="1:4" ht="15.7" customHeight="1">
      <c r="A566" s="1"/>
      <c r="B566" s="1"/>
      <c r="C566" s="1"/>
      <c r="D566" s="1"/>
    </row>
    <row r="567" spans="1:4" ht="15.7" customHeight="1">
      <c r="A567" s="1"/>
      <c r="B567" s="1"/>
      <c r="C567" s="1"/>
      <c r="D567" s="1"/>
    </row>
    <row r="568" spans="1:4" ht="15.7" customHeight="1">
      <c r="A568" s="1"/>
      <c r="B568" s="1"/>
      <c r="C568" s="1"/>
      <c r="D568" s="1"/>
    </row>
    <row r="569" spans="1:4" ht="15.7" customHeight="1">
      <c r="A569" s="1"/>
      <c r="B569" s="1"/>
      <c r="C569" s="1"/>
      <c r="D569" s="1"/>
    </row>
    <row r="570" spans="1:4" ht="15.7" customHeight="1">
      <c r="A570" s="1"/>
      <c r="B570" s="1"/>
      <c r="C570" s="1"/>
      <c r="D570" s="1"/>
    </row>
    <row r="571" spans="1:4" ht="15.7" customHeight="1">
      <c r="A571" s="1"/>
      <c r="B571" s="1"/>
      <c r="C571" s="1"/>
      <c r="D571" s="1"/>
    </row>
    <row r="572" spans="1:4" ht="15.7" customHeight="1">
      <c r="A572" s="1"/>
      <c r="B572" s="1"/>
      <c r="C572" s="1"/>
      <c r="D572" s="1"/>
    </row>
    <row r="573" spans="1:4" ht="15.7" customHeight="1">
      <c r="A573" s="1"/>
      <c r="B573" s="1"/>
      <c r="C573" s="1"/>
      <c r="D573" s="1"/>
    </row>
    <row r="574" spans="1:4" ht="15.7" customHeight="1">
      <c r="A574" s="1"/>
      <c r="B574" s="1"/>
      <c r="C574" s="1"/>
      <c r="D574" s="1"/>
    </row>
    <row r="575" spans="1:4" ht="15.7" customHeight="1">
      <c r="A575" s="1"/>
      <c r="B575" s="1"/>
      <c r="C575" s="1"/>
      <c r="D575" s="1"/>
    </row>
    <row r="576" spans="1:4" ht="15.7" customHeight="1">
      <c r="A576" s="1"/>
      <c r="B576" s="1"/>
      <c r="C576" s="1"/>
      <c r="D576" s="1"/>
    </row>
    <row r="577" spans="1:4" ht="15.7" customHeight="1">
      <c r="A577" s="1"/>
      <c r="B577" s="1"/>
      <c r="C577" s="1"/>
      <c r="D577" s="1"/>
    </row>
    <row r="578" spans="1:4" ht="15.7" customHeight="1">
      <c r="A578" s="1"/>
      <c r="B578" s="1"/>
      <c r="C578" s="1"/>
      <c r="D578" s="1"/>
    </row>
    <row r="579" spans="1:4" ht="15.7" customHeight="1">
      <c r="A579" s="1"/>
      <c r="B579" s="1"/>
      <c r="C579" s="1"/>
      <c r="D579" s="1"/>
    </row>
    <row r="580" spans="1:4" ht="15.7" customHeight="1">
      <c r="A580" s="1"/>
      <c r="B580" s="1"/>
      <c r="C580" s="1"/>
      <c r="D580" s="1"/>
    </row>
    <row r="581" spans="1:4" ht="15.7" customHeight="1">
      <c r="A581" s="1"/>
      <c r="B581" s="1"/>
      <c r="C581" s="1"/>
      <c r="D581" s="1"/>
    </row>
    <row r="582" spans="1:4" ht="15.7" customHeight="1">
      <c r="A582" s="1"/>
      <c r="B582" s="1"/>
      <c r="C582" s="1"/>
      <c r="D582" s="1"/>
    </row>
    <row r="583" spans="1:4" ht="15.7" customHeight="1">
      <c r="A583" s="1"/>
      <c r="B583" s="1"/>
      <c r="C583" s="1"/>
      <c r="D583" s="1"/>
    </row>
    <row r="584" spans="1:4" ht="15.7" customHeight="1">
      <c r="A584" s="1"/>
      <c r="B584" s="1"/>
      <c r="C584" s="1"/>
      <c r="D584" s="1"/>
    </row>
    <row r="585" spans="1:4" ht="15.7" customHeight="1">
      <c r="A585" s="1"/>
      <c r="B585" s="1"/>
      <c r="C585" s="1"/>
      <c r="D585" s="1"/>
    </row>
    <row r="586" spans="1:4" ht="15.7" customHeight="1">
      <c r="A586" s="1"/>
      <c r="B586" s="1"/>
      <c r="C586" s="1"/>
      <c r="D586" s="1"/>
    </row>
    <row r="587" spans="1:4" ht="15.7" customHeight="1">
      <c r="A587" s="1"/>
      <c r="B587" s="1"/>
      <c r="C587" s="1"/>
      <c r="D587" s="1"/>
    </row>
    <row r="588" spans="1:4" ht="15.7" customHeight="1">
      <c r="A588" s="1"/>
      <c r="B588" s="1"/>
      <c r="C588" s="1"/>
      <c r="D588" s="1"/>
    </row>
    <row r="589" spans="1:4" ht="15.7" customHeight="1">
      <c r="A589" s="1"/>
      <c r="B589" s="1"/>
      <c r="C589" s="1"/>
      <c r="D589" s="1"/>
    </row>
    <row r="590" spans="1:4" ht="15.7" customHeight="1">
      <c r="A590" s="1"/>
      <c r="B590" s="1"/>
      <c r="C590" s="1"/>
      <c r="D590" s="1"/>
    </row>
    <row r="591" spans="1:4" ht="15.7" customHeight="1">
      <c r="A591" s="1"/>
      <c r="B591" s="1"/>
      <c r="C591" s="1"/>
      <c r="D591" s="1"/>
    </row>
    <row r="592" spans="1:4" ht="15.7" customHeight="1">
      <c r="A592" s="1"/>
      <c r="B592" s="1"/>
      <c r="C592" s="1"/>
      <c r="D592" s="1"/>
    </row>
    <row r="593" spans="1:4" ht="15.7" customHeight="1">
      <c r="A593" s="1"/>
      <c r="B593" s="1"/>
      <c r="C593" s="1"/>
      <c r="D593" s="1"/>
    </row>
    <row r="594" spans="1:4" ht="15.7" customHeight="1">
      <c r="A594" s="1"/>
      <c r="B594" s="1"/>
      <c r="C594" s="1"/>
      <c r="D594" s="1"/>
    </row>
    <row r="595" spans="1:4" ht="15.7" customHeight="1">
      <c r="A595" s="1"/>
      <c r="B595" s="1"/>
      <c r="C595" s="1"/>
      <c r="D595" s="1"/>
    </row>
    <row r="596" spans="1:4" ht="15.7" customHeight="1">
      <c r="A596" s="1"/>
      <c r="B596" s="1"/>
      <c r="C596" s="1"/>
      <c r="D596" s="1"/>
    </row>
    <row r="597" spans="1:4" ht="15.7" customHeight="1">
      <c r="A597" s="1"/>
      <c r="B597" s="1"/>
      <c r="C597" s="1"/>
      <c r="D597" s="1"/>
    </row>
    <row r="598" spans="1:4" ht="15.7" customHeight="1">
      <c r="A598" s="1"/>
      <c r="B598" s="1"/>
      <c r="C598" s="1"/>
      <c r="D598" s="1"/>
    </row>
    <row r="599" spans="1:4" ht="15.7" customHeight="1">
      <c r="A599" s="1"/>
      <c r="B599" s="1"/>
      <c r="C599" s="1"/>
      <c r="D599" s="1"/>
    </row>
    <row r="600" spans="1:4" ht="15.7" customHeight="1">
      <c r="A600" s="1"/>
      <c r="B600" s="1"/>
      <c r="C600" s="1"/>
      <c r="D600" s="1"/>
    </row>
    <row r="601" spans="1:4" ht="15.7" customHeight="1">
      <c r="A601" s="1"/>
      <c r="B601" s="1"/>
      <c r="C601" s="1"/>
      <c r="D601" s="1"/>
    </row>
    <row r="602" spans="1:4" ht="15.7" customHeight="1">
      <c r="A602" s="1"/>
      <c r="B602" s="1"/>
      <c r="C602" s="1"/>
      <c r="D602" s="1"/>
    </row>
    <row r="603" spans="1:4" ht="15.7" customHeight="1">
      <c r="A603" s="1"/>
      <c r="B603" s="1"/>
      <c r="C603" s="1"/>
      <c r="D603" s="1"/>
    </row>
    <row r="604" spans="1:4" ht="15.7" customHeight="1">
      <c r="A604" s="1"/>
      <c r="B604" s="1"/>
      <c r="C604" s="1"/>
      <c r="D604" s="1"/>
    </row>
    <row r="605" spans="1:4" ht="15.7" customHeight="1">
      <c r="A605" s="1"/>
      <c r="B605" s="1"/>
      <c r="C605" s="1"/>
      <c r="D605" s="1"/>
    </row>
    <row r="606" spans="1:4" ht="15.7" customHeight="1">
      <c r="A606" s="1"/>
      <c r="B606" s="1"/>
      <c r="C606" s="1"/>
      <c r="D606" s="1"/>
    </row>
    <row r="607" spans="1:4" ht="15.7" customHeight="1">
      <c r="A607" s="1"/>
      <c r="B607" s="1"/>
      <c r="C607" s="1"/>
      <c r="D607" s="1"/>
    </row>
    <row r="608" spans="1:4" ht="15.7" customHeight="1">
      <c r="A608" s="1"/>
      <c r="B608" s="1"/>
      <c r="C608" s="1"/>
      <c r="D608" s="1"/>
    </row>
    <row r="609" spans="1:4" ht="15.7" customHeight="1">
      <c r="A609" s="1"/>
      <c r="B609" s="1"/>
      <c r="C609" s="1"/>
      <c r="D609" s="1"/>
    </row>
    <row r="610" spans="1:4" ht="15.7" customHeight="1">
      <c r="A610" s="1"/>
      <c r="B610" s="1"/>
      <c r="C610" s="1"/>
      <c r="D610" s="1"/>
    </row>
    <row r="611" spans="1:4" ht="15.7" customHeight="1">
      <c r="A611" s="1"/>
      <c r="B611" s="1"/>
      <c r="C611" s="1"/>
      <c r="D611" s="1"/>
    </row>
    <row r="612" spans="1:4" ht="15.7" customHeight="1">
      <c r="A612" s="1"/>
      <c r="B612" s="1"/>
      <c r="C612" s="1"/>
      <c r="D612" s="1"/>
    </row>
    <row r="613" spans="1:4" ht="15.7" customHeight="1">
      <c r="A613" s="1"/>
      <c r="B613" s="1"/>
      <c r="C613" s="1"/>
      <c r="D613" s="1"/>
    </row>
    <row r="614" spans="1:4" ht="15.7" customHeight="1">
      <c r="A614" s="1"/>
      <c r="B614" s="1"/>
      <c r="C614" s="1"/>
      <c r="D614" s="1"/>
    </row>
    <row r="615" spans="1:4" ht="15.7" customHeight="1">
      <c r="A615" s="1"/>
      <c r="B615" s="1"/>
      <c r="C615" s="1"/>
      <c r="D615" s="1"/>
    </row>
    <row r="616" spans="1:4" ht="15.7" customHeight="1">
      <c r="A616" s="1"/>
      <c r="B616" s="1"/>
      <c r="C616" s="1"/>
      <c r="D616" s="1"/>
    </row>
    <row r="617" spans="1:4" ht="15.7" customHeight="1">
      <c r="A617" s="1"/>
      <c r="B617" s="1"/>
      <c r="C617" s="1"/>
      <c r="D617" s="1"/>
    </row>
    <row r="618" spans="1:4" ht="15.7" customHeight="1">
      <c r="A618" s="1"/>
      <c r="B618" s="1"/>
      <c r="C618" s="1"/>
      <c r="D618" s="1"/>
    </row>
    <row r="619" spans="1:4" ht="15.7" customHeight="1">
      <c r="A619" s="1"/>
      <c r="B619" s="1"/>
      <c r="C619" s="1"/>
      <c r="D619" s="1"/>
    </row>
    <row r="620" spans="1:4" ht="15.7" customHeight="1">
      <c r="A620" s="1"/>
      <c r="B620" s="1"/>
      <c r="C620" s="1"/>
      <c r="D620" s="1"/>
    </row>
    <row r="621" spans="1:4" ht="15.7" customHeight="1">
      <c r="A621" s="1"/>
      <c r="B621" s="1"/>
      <c r="C621" s="1"/>
      <c r="D621" s="1"/>
    </row>
    <row r="622" spans="1:4" ht="15.7" customHeight="1">
      <c r="A622" s="1"/>
      <c r="B622" s="1"/>
      <c r="C622" s="1"/>
      <c r="D622" s="1"/>
    </row>
    <row r="623" spans="1:4" ht="15.7" customHeight="1">
      <c r="A623" s="1"/>
      <c r="B623" s="1"/>
      <c r="C623" s="1"/>
      <c r="D623" s="1"/>
    </row>
    <row r="624" spans="1:4" ht="15.7" customHeight="1">
      <c r="A624" s="1"/>
      <c r="B624" s="1"/>
      <c r="C624" s="1"/>
      <c r="D624" s="1"/>
    </row>
    <row r="625" spans="1:4" ht="15.7" customHeight="1">
      <c r="A625" s="1"/>
      <c r="B625" s="1"/>
      <c r="C625" s="1"/>
      <c r="D625" s="1"/>
    </row>
    <row r="626" spans="1:4" ht="15.7" customHeight="1">
      <c r="A626" s="1"/>
      <c r="B626" s="1"/>
      <c r="C626" s="1"/>
      <c r="D626" s="1"/>
    </row>
    <row r="627" spans="1:4" ht="15.7" customHeight="1">
      <c r="A627" s="1"/>
      <c r="B627" s="1"/>
      <c r="C627" s="1"/>
      <c r="D627" s="1"/>
    </row>
    <row r="628" spans="1:4" ht="15.7" customHeight="1">
      <c r="A628" s="1"/>
      <c r="B628" s="1"/>
      <c r="C628" s="1"/>
      <c r="D628" s="1"/>
    </row>
    <row r="629" spans="1:4" ht="15.7" customHeight="1">
      <c r="A629" s="1"/>
      <c r="B629" s="1"/>
      <c r="C629" s="1"/>
      <c r="D629" s="1"/>
    </row>
    <row r="630" spans="1:4" ht="15.7" customHeight="1">
      <c r="A630" s="1"/>
      <c r="B630" s="1"/>
      <c r="C630" s="1"/>
      <c r="D630" s="1"/>
    </row>
    <row r="631" spans="1:4" ht="15.7" customHeight="1">
      <c r="A631" s="1"/>
      <c r="B631" s="1"/>
      <c r="C631" s="1"/>
      <c r="D631" s="1"/>
    </row>
    <row r="632" spans="1:4" ht="15.7" customHeight="1">
      <c r="A632" s="1"/>
      <c r="B632" s="1"/>
      <c r="C632" s="1"/>
      <c r="D632" s="1"/>
    </row>
    <row r="633" spans="1:4" ht="15.7" customHeight="1">
      <c r="A633" s="1"/>
      <c r="B633" s="1"/>
      <c r="C633" s="1"/>
      <c r="D633" s="1"/>
    </row>
    <row r="634" spans="1:4" ht="15.7" customHeight="1">
      <c r="A634" s="1"/>
      <c r="B634" s="1"/>
      <c r="C634" s="1"/>
      <c r="D634" s="1"/>
    </row>
    <row r="635" spans="1:4" ht="15.7" customHeight="1">
      <c r="A635" s="1"/>
      <c r="B635" s="1"/>
      <c r="C635" s="1"/>
      <c r="D635" s="1"/>
    </row>
    <row r="636" spans="1:4" ht="15.7" customHeight="1">
      <c r="A636" s="1"/>
      <c r="B636" s="1"/>
      <c r="C636" s="1"/>
      <c r="D636" s="1"/>
    </row>
    <row r="637" spans="1:4" ht="15.7" customHeight="1">
      <c r="A637" s="1"/>
      <c r="B637" s="1"/>
      <c r="C637" s="1"/>
      <c r="D637" s="1"/>
    </row>
    <row r="638" spans="1:4" ht="15.7" customHeight="1">
      <c r="A638" s="1"/>
      <c r="B638" s="1"/>
      <c r="C638" s="1"/>
      <c r="D638" s="1"/>
    </row>
    <row r="639" spans="1:4" ht="15.7" customHeight="1">
      <c r="A639" s="1"/>
      <c r="B639" s="1"/>
      <c r="C639" s="1"/>
      <c r="D639" s="1"/>
    </row>
    <row r="640" spans="1:4" ht="15.7" customHeight="1">
      <c r="A640" s="1"/>
      <c r="B640" s="1"/>
      <c r="C640" s="1"/>
      <c r="D640" s="1"/>
    </row>
    <row r="641" spans="1:4" ht="15.7" customHeight="1">
      <c r="A641" s="1"/>
      <c r="B641" s="1"/>
      <c r="C641" s="1"/>
      <c r="D641" s="1"/>
    </row>
    <row r="642" spans="1:4" ht="15.7" customHeight="1">
      <c r="A642" s="1"/>
      <c r="B642" s="1"/>
      <c r="C642" s="1"/>
      <c r="D642" s="1"/>
    </row>
    <row r="643" spans="1:4" ht="15.7" customHeight="1">
      <c r="A643" s="1"/>
      <c r="B643" s="1"/>
      <c r="C643" s="1"/>
      <c r="D643" s="1"/>
    </row>
    <row r="644" spans="1:4" ht="15.7" customHeight="1">
      <c r="A644" s="1"/>
      <c r="B644" s="1"/>
      <c r="C644" s="1"/>
      <c r="D644" s="1"/>
    </row>
    <row r="645" spans="1:4" ht="15.7" customHeight="1">
      <c r="A645" s="1"/>
      <c r="B645" s="1"/>
      <c r="C645" s="1"/>
      <c r="D645" s="1"/>
    </row>
    <row r="646" spans="1:4" ht="15.7" customHeight="1">
      <c r="A646" s="1"/>
      <c r="B646" s="1"/>
      <c r="C646" s="1"/>
      <c r="D646" s="1"/>
    </row>
    <row r="647" spans="1:4" ht="15.7" customHeight="1">
      <c r="A647" s="1"/>
      <c r="B647" s="1"/>
      <c r="C647" s="1"/>
      <c r="D647" s="1"/>
    </row>
    <row r="648" spans="1:4" ht="15.7" customHeight="1">
      <c r="A648" s="1"/>
      <c r="B648" s="1"/>
      <c r="C648" s="1"/>
      <c r="D648" s="1"/>
    </row>
    <row r="649" spans="1:4" ht="15.7" customHeight="1">
      <c r="A649" s="1"/>
      <c r="B649" s="1"/>
      <c r="C649" s="1"/>
      <c r="D649" s="1"/>
    </row>
    <row r="650" spans="1:4" ht="15.7" customHeight="1">
      <c r="A650" s="1"/>
      <c r="B650" s="1"/>
      <c r="C650" s="1"/>
      <c r="D650" s="1"/>
    </row>
    <row r="651" spans="1:4" ht="15.7" customHeight="1">
      <c r="A651" s="1"/>
      <c r="B651" s="1"/>
      <c r="C651" s="1"/>
      <c r="D651" s="1"/>
    </row>
    <row r="652" spans="1:4" ht="15.7" customHeight="1">
      <c r="A652" s="1"/>
      <c r="B652" s="1"/>
      <c r="C652" s="1"/>
      <c r="D652" s="1"/>
    </row>
    <row r="653" spans="1:4" ht="15.7" customHeight="1">
      <c r="A653" s="1"/>
      <c r="B653" s="1"/>
      <c r="C653" s="1"/>
      <c r="D653" s="1"/>
    </row>
    <row r="654" spans="1:4" ht="15.7" customHeight="1">
      <c r="A654" s="1"/>
      <c r="B654" s="1"/>
      <c r="C654" s="1"/>
      <c r="D654" s="1"/>
    </row>
    <row r="655" spans="1:4" ht="15.7" customHeight="1">
      <c r="A655" s="1"/>
      <c r="B655" s="1"/>
      <c r="C655" s="1"/>
      <c r="D655" s="1"/>
    </row>
    <row r="656" spans="1:4" ht="15.7" customHeight="1">
      <c r="A656" s="1"/>
      <c r="B656" s="1"/>
      <c r="C656" s="1"/>
      <c r="D656" s="1"/>
    </row>
    <row r="657" spans="1:4" ht="15.7" customHeight="1">
      <c r="A657" s="1"/>
      <c r="B657" s="1"/>
      <c r="C657" s="1"/>
      <c r="D657" s="1"/>
    </row>
    <row r="658" spans="1:4" ht="15.7" customHeight="1">
      <c r="A658" s="1"/>
      <c r="B658" s="1"/>
      <c r="C658" s="1"/>
      <c r="D658" s="1"/>
    </row>
    <row r="659" spans="1:4" ht="15.7" customHeight="1">
      <c r="A659" s="1"/>
      <c r="B659" s="1"/>
      <c r="C659" s="1"/>
      <c r="D659" s="1"/>
    </row>
    <row r="660" spans="1:4" ht="15.7" customHeight="1">
      <c r="A660" s="1"/>
      <c r="B660" s="1"/>
      <c r="C660" s="1"/>
      <c r="D660" s="1"/>
    </row>
    <row r="661" spans="1:4" ht="15.7" customHeight="1">
      <c r="A661" s="1"/>
      <c r="B661" s="1"/>
      <c r="C661" s="1"/>
      <c r="D661" s="1"/>
    </row>
    <row r="662" spans="1:4" ht="15.7" customHeight="1">
      <c r="A662" s="1"/>
      <c r="B662" s="1"/>
      <c r="C662" s="1"/>
      <c r="D662" s="1"/>
    </row>
    <row r="663" spans="1:4" ht="15.7" customHeight="1">
      <c r="A663" s="1"/>
      <c r="B663" s="1"/>
      <c r="C663" s="1"/>
      <c r="D663" s="1"/>
    </row>
    <row r="664" spans="1:4" ht="15.7" customHeight="1">
      <c r="A664" s="1"/>
      <c r="B664" s="1"/>
      <c r="C664" s="1"/>
      <c r="D664" s="1"/>
    </row>
    <row r="665" spans="1:4" ht="15.7" customHeight="1">
      <c r="A665" s="1"/>
      <c r="B665" s="1"/>
      <c r="C665" s="1"/>
      <c r="D665" s="1"/>
    </row>
    <row r="666" spans="1:4" ht="15.7" customHeight="1">
      <c r="A666" s="1"/>
      <c r="B666" s="1"/>
      <c r="C666" s="1"/>
      <c r="D666" s="1"/>
    </row>
    <row r="667" spans="1:4" ht="15.7" customHeight="1">
      <c r="A667" s="1"/>
      <c r="B667" s="1"/>
      <c r="C667" s="1"/>
      <c r="D667" s="1"/>
    </row>
    <row r="668" spans="1:4" ht="15.7" customHeight="1">
      <c r="A668" s="1"/>
      <c r="B668" s="1"/>
      <c r="C668" s="1"/>
      <c r="D668" s="1"/>
    </row>
    <row r="669" spans="1:4" ht="15.7" customHeight="1">
      <c r="A669" s="1"/>
      <c r="B669" s="1"/>
      <c r="C669" s="1"/>
      <c r="D669" s="1"/>
    </row>
    <row r="670" spans="1:4" ht="15.7" customHeight="1">
      <c r="A670" s="1"/>
      <c r="B670" s="1"/>
      <c r="C670" s="1"/>
      <c r="D670" s="1"/>
    </row>
    <row r="671" spans="1:4" ht="15.7" customHeight="1">
      <c r="A671" s="1"/>
      <c r="B671" s="1"/>
      <c r="C671" s="1"/>
      <c r="D671" s="1"/>
    </row>
    <row r="672" spans="1:4" ht="15.7" customHeight="1">
      <c r="A672" s="1"/>
      <c r="B672" s="1"/>
      <c r="C672" s="1"/>
      <c r="D672" s="1"/>
    </row>
    <row r="673" spans="1:4" ht="15.7" customHeight="1">
      <c r="A673" s="1"/>
      <c r="B673" s="1"/>
      <c r="C673" s="1"/>
      <c r="D673" s="1"/>
    </row>
    <row r="674" spans="1:4" ht="15.7" customHeight="1">
      <c r="A674" s="1"/>
      <c r="B674" s="1"/>
      <c r="C674" s="1"/>
      <c r="D674" s="1"/>
    </row>
    <row r="675" spans="1:4" ht="15.7" customHeight="1">
      <c r="A675" s="1"/>
      <c r="B675" s="1"/>
      <c r="C675" s="1"/>
      <c r="D675" s="1"/>
    </row>
    <row r="676" spans="1:4" ht="15.7" customHeight="1">
      <c r="A676" s="1"/>
      <c r="B676" s="1"/>
      <c r="C676" s="1"/>
      <c r="D676" s="1"/>
    </row>
    <row r="677" spans="1:4" ht="15.7" customHeight="1">
      <c r="A677" s="1"/>
      <c r="B677" s="1"/>
      <c r="C677" s="1"/>
      <c r="D677" s="1"/>
    </row>
    <row r="678" spans="1:4" ht="15.7" customHeight="1">
      <c r="A678" s="1"/>
      <c r="B678" s="1"/>
      <c r="C678" s="1"/>
      <c r="D678" s="1"/>
    </row>
    <row r="679" spans="1:4" ht="15.7" customHeight="1">
      <c r="A679" s="1"/>
      <c r="B679" s="1"/>
      <c r="C679" s="1"/>
      <c r="D679" s="1"/>
    </row>
    <row r="680" spans="1:4" ht="15.7" customHeight="1">
      <c r="A680" s="1"/>
      <c r="B680" s="1"/>
      <c r="C680" s="1"/>
      <c r="D680" s="1"/>
    </row>
    <row r="681" spans="1:4" ht="15.7" customHeight="1">
      <c r="A681" s="1"/>
      <c r="B681" s="1"/>
      <c r="C681" s="1"/>
      <c r="D681" s="1"/>
    </row>
    <row r="682" spans="1:4" ht="15.7" customHeight="1">
      <c r="A682" s="1"/>
      <c r="B682" s="1"/>
      <c r="C682" s="1"/>
      <c r="D682" s="1"/>
    </row>
    <row r="683" spans="1:4" ht="15.7" customHeight="1">
      <c r="A683" s="1"/>
      <c r="B683" s="1"/>
      <c r="C683" s="1"/>
      <c r="D683" s="1"/>
    </row>
    <row r="684" spans="1:4" ht="15.7" customHeight="1">
      <c r="A684" s="1"/>
      <c r="B684" s="1"/>
      <c r="C684" s="1"/>
      <c r="D684" s="1"/>
    </row>
    <row r="685" spans="1:4" ht="15.7" customHeight="1">
      <c r="A685" s="1"/>
      <c r="B685" s="1"/>
      <c r="C685" s="1"/>
      <c r="D685" s="1"/>
    </row>
    <row r="686" spans="1:4" ht="15.7" customHeight="1">
      <c r="A686" s="1"/>
      <c r="B686" s="1"/>
      <c r="C686" s="1"/>
      <c r="D686" s="1"/>
    </row>
    <row r="687" spans="1:4" ht="15.7" customHeight="1">
      <c r="A687" s="1"/>
      <c r="B687" s="1"/>
      <c r="C687" s="1"/>
      <c r="D687" s="1"/>
    </row>
    <row r="688" spans="1:4" ht="15.7" customHeight="1">
      <c r="A688" s="1"/>
      <c r="B688" s="1"/>
      <c r="C688" s="1"/>
      <c r="D688" s="1"/>
    </row>
    <row r="689" spans="1:4" ht="15.7" customHeight="1">
      <c r="A689" s="1"/>
      <c r="B689" s="1"/>
      <c r="C689" s="1"/>
      <c r="D689" s="1"/>
    </row>
    <row r="690" spans="1:4" ht="15.7" customHeight="1">
      <c r="A690" s="1"/>
      <c r="B690" s="1"/>
      <c r="C690" s="1"/>
      <c r="D690" s="1"/>
    </row>
    <row r="691" spans="1:4" ht="15.7" customHeight="1">
      <c r="A691" s="1"/>
      <c r="B691" s="1"/>
      <c r="C691" s="1"/>
      <c r="D691" s="1"/>
    </row>
    <row r="692" spans="1:4" ht="15.7" customHeight="1">
      <c r="A692" s="1"/>
      <c r="B692" s="1"/>
      <c r="C692" s="1"/>
      <c r="D692" s="1"/>
    </row>
    <row r="693" spans="1:4" ht="15.7" customHeight="1">
      <c r="A693" s="1"/>
      <c r="B693" s="1"/>
      <c r="C693" s="1"/>
      <c r="D693" s="1"/>
    </row>
    <row r="694" spans="1:4" ht="15.7" customHeight="1">
      <c r="A694" s="1"/>
      <c r="B694" s="1"/>
      <c r="C694" s="1"/>
      <c r="D694" s="1"/>
    </row>
    <row r="695" spans="1:4" ht="15.7" customHeight="1">
      <c r="A695" s="1"/>
      <c r="B695" s="1"/>
      <c r="C695" s="1"/>
      <c r="D695" s="1"/>
    </row>
    <row r="696" spans="1:4" ht="15.7" customHeight="1">
      <c r="A696" s="1"/>
      <c r="B696" s="1"/>
      <c r="C696" s="1"/>
      <c r="D696" s="1"/>
    </row>
    <row r="697" spans="1:4" ht="15.7" customHeight="1">
      <c r="A697" s="1"/>
      <c r="B697" s="1"/>
      <c r="C697" s="1"/>
      <c r="D697" s="1"/>
    </row>
    <row r="698" spans="1:4" ht="15.7" customHeight="1">
      <c r="A698" s="1"/>
      <c r="B698" s="1"/>
      <c r="C698" s="1"/>
      <c r="D698" s="1"/>
    </row>
    <row r="699" spans="1:4" ht="15.7" customHeight="1">
      <c r="A699" s="1"/>
      <c r="B699" s="1"/>
      <c r="C699" s="1"/>
      <c r="D699" s="1"/>
    </row>
    <row r="700" spans="1:4" ht="15.7" customHeight="1">
      <c r="A700" s="1"/>
      <c r="B700" s="1"/>
      <c r="C700" s="1"/>
      <c r="D700" s="1"/>
    </row>
    <row r="701" spans="1:4" ht="15.7" customHeight="1">
      <c r="A701" s="1"/>
      <c r="B701" s="1"/>
      <c r="C701" s="1"/>
      <c r="D701" s="1"/>
    </row>
    <row r="702" spans="1:4" ht="15.7" customHeight="1">
      <c r="A702" s="1"/>
      <c r="B702" s="1"/>
      <c r="C702" s="1"/>
      <c r="D702" s="1"/>
    </row>
    <row r="703" spans="1:4" ht="15.7" customHeight="1">
      <c r="A703" s="1"/>
      <c r="B703" s="1"/>
      <c r="C703" s="1"/>
      <c r="D703" s="1"/>
    </row>
    <row r="704" spans="1:4" ht="15.7" customHeight="1">
      <c r="A704" s="1"/>
      <c r="B704" s="1"/>
      <c r="C704" s="1"/>
      <c r="D704" s="1"/>
    </row>
    <row r="705" spans="1:4" ht="15.7" customHeight="1">
      <c r="A705" s="1"/>
      <c r="B705" s="1"/>
      <c r="C705" s="1"/>
      <c r="D705" s="1"/>
    </row>
    <row r="706" spans="1:4" ht="15.7" customHeight="1">
      <c r="A706" s="1"/>
      <c r="B706" s="1"/>
      <c r="C706" s="1"/>
      <c r="D706" s="1"/>
    </row>
    <row r="707" spans="1:4" ht="15.7" customHeight="1">
      <c r="A707" s="1"/>
      <c r="B707" s="1"/>
      <c r="C707" s="1"/>
      <c r="D707" s="1"/>
    </row>
    <row r="708" spans="1:4" ht="15.7" customHeight="1">
      <c r="A708" s="1"/>
      <c r="B708" s="1"/>
      <c r="C708" s="1"/>
      <c r="D708" s="1"/>
    </row>
    <row r="709" spans="1:4" ht="15.7" customHeight="1">
      <c r="A709" s="1"/>
      <c r="B709" s="1"/>
      <c r="C709" s="1"/>
      <c r="D709" s="1"/>
    </row>
    <row r="710" spans="1:4" ht="15.7" customHeight="1">
      <c r="A710" s="1"/>
      <c r="B710" s="1"/>
      <c r="C710" s="1"/>
      <c r="D710" s="1"/>
    </row>
    <row r="711" spans="1:4" ht="15.7" customHeight="1">
      <c r="A711" s="1"/>
      <c r="B711" s="1"/>
      <c r="C711" s="1"/>
      <c r="D711" s="1"/>
    </row>
    <row r="712" spans="1:4" ht="15.7" customHeight="1">
      <c r="A712" s="1"/>
      <c r="B712" s="1"/>
      <c r="C712" s="1"/>
      <c r="D712" s="1"/>
    </row>
    <row r="713" spans="1:4" ht="15.7" customHeight="1">
      <c r="A713" s="1"/>
      <c r="B713" s="1"/>
      <c r="C713" s="1"/>
      <c r="D713" s="1"/>
    </row>
    <row r="714" spans="1:4" ht="15.7" customHeight="1">
      <c r="A714" s="1"/>
      <c r="B714" s="1"/>
      <c r="C714" s="1"/>
      <c r="D714" s="1"/>
    </row>
    <row r="715" spans="1:4" ht="15.7" customHeight="1">
      <c r="A715" s="1"/>
      <c r="B715" s="1"/>
      <c r="C715" s="1"/>
      <c r="D715" s="1"/>
    </row>
    <row r="716" spans="1:4" ht="15.7" customHeight="1">
      <c r="A716" s="1"/>
      <c r="B716" s="1"/>
      <c r="C716" s="1"/>
      <c r="D716" s="1"/>
    </row>
    <row r="717" spans="1:4" ht="15.7" customHeight="1">
      <c r="A717" s="1"/>
      <c r="B717" s="1"/>
      <c r="C717" s="1"/>
      <c r="D717" s="1"/>
    </row>
    <row r="718" spans="1:4" ht="15.7" customHeight="1">
      <c r="A718" s="1"/>
      <c r="B718" s="1"/>
      <c r="C718" s="1"/>
      <c r="D718" s="1"/>
    </row>
    <row r="719" spans="1:4" ht="15.7" customHeight="1">
      <c r="A719" s="1"/>
      <c r="B719" s="1"/>
      <c r="C719" s="1"/>
      <c r="D719" s="1"/>
    </row>
    <row r="720" spans="1:4" ht="15.7" customHeight="1">
      <c r="A720" s="1"/>
      <c r="B720" s="1"/>
      <c r="C720" s="1"/>
      <c r="D720" s="1"/>
    </row>
    <row r="721" spans="1:4" ht="15.7" customHeight="1">
      <c r="A721" s="1"/>
      <c r="B721" s="1"/>
      <c r="C721" s="1"/>
      <c r="D721" s="1"/>
    </row>
    <row r="722" spans="1:4" ht="15.7" customHeight="1">
      <c r="A722" s="1"/>
      <c r="B722" s="1"/>
      <c r="C722" s="1"/>
      <c r="D722" s="1"/>
    </row>
    <row r="723" spans="1:4" ht="15.7" customHeight="1">
      <c r="A723" s="1"/>
      <c r="B723" s="1"/>
      <c r="C723" s="1"/>
      <c r="D723" s="1"/>
    </row>
    <row r="724" spans="1:4" ht="15.7" customHeight="1">
      <c r="A724" s="1"/>
      <c r="B724" s="1"/>
      <c r="C724" s="1"/>
      <c r="D724" s="1"/>
    </row>
    <row r="725" spans="1:4" ht="15.7" customHeight="1">
      <c r="A725" s="1"/>
      <c r="B725" s="1"/>
      <c r="C725" s="1"/>
      <c r="D725" s="1"/>
    </row>
    <row r="726" spans="1:4" ht="15.7" customHeight="1">
      <c r="A726" s="1"/>
      <c r="B726" s="1"/>
      <c r="C726" s="1"/>
      <c r="D726" s="1"/>
    </row>
    <row r="727" spans="1:4" ht="15.7" customHeight="1">
      <c r="A727" s="1"/>
      <c r="B727" s="1"/>
      <c r="C727" s="1"/>
      <c r="D727" s="1"/>
    </row>
    <row r="728" spans="1:4" ht="15.7" customHeight="1">
      <c r="A728" s="1"/>
      <c r="B728" s="1"/>
      <c r="C728" s="1"/>
      <c r="D728" s="1"/>
    </row>
    <row r="729" spans="1:4" ht="15.7" customHeight="1">
      <c r="A729" s="1"/>
      <c r="B729" s="1"/>
      <c r="C729" s="1"/>
      <c r="D729" s="1"/>
    </row>
    <row r="730" spans="1:4" ht="15.7" customHeight="1">
      <c r="A730" s="1"/>
      <c r="B730" s="1"/>
      <c r="C730" s="1"/>
      <c r="D730" s="1"/>
    </row>
    <row r="731" spans="1:4" ht="15.7" customHeight="1">
      <c r="A731" s="1"/>
      <c r="B731" s="1"/>
      <c r="C731" s="1"/>
      <c r="D731" s="1"/>
    </row>
    <row r="732" spans="1:4" ht="15.7" customHeight="1">
      <c r="A732" s="1"/>
      <c r="B732" s="1"/>
      <c r="C732" s="1"/>
      <c r="D732" s="1"/>
    </row>
    <row r="733" spans="1:4" ht="15.7" customHeight="1">
      <c r="A733" s="1"/>
      <c r="B733" s="1"/>
      <c r="C733" s="1"/>
      <c r="D733" s="1"/>
    </row>
    <row r="734" spans="1:4" ht="15.7" customHeight="1">
      <c r="A734" s="1"/>
      <c r="B734" s="1"/>
      <c r="C734" s="1"/>
      <c r="D734" s="1"/>
    </row>
    <row r="735" spans="1:4" ht="15.7" customHeight="1">
      <c r="A735" s="1"/>
      <c r="B735" s="1"/>
      <c r="C735" s="1"/>
      <c r="D735" s="1"/>
    </row>
    <row r="736" spans="1:4" ht="15.7" customHeight="1">
      <c r="A736" s="1"/>
      <c r="B736" s="1"/>
      <c r="C736" s="1"/>
      <c r="D736" s="1"/>
    </row>
    <row r="737" spans="1:4" ht="15.7" customHeight="1">
      <c r="A737" s="1"/>
      <c r="B737" s="1"/>
      <c r="C737" s="1"/>
      <c r="D737" s="1"/>
    </row>
    <row r="738" spans="1:4" ht="15.7" customHeight="1">
      <c r="A738" s="1"/>
      <c r="B738" s="1"/>
      <c r="C738" s="1"/>
      <c r="D738" s="1"/>
    </row>
    <row r="739" spans="1:4" ht="15.7" customHeight="1">
      <c r="A739" s="1"/>
      <c r="B739" s="1"/>
      <c r="C739" s="1"/>
      <c r="D739" s="1"/>
    </row>
    <row r="740" spans="1:4" ht="15.7" customHeight="1">
      <c r="A740" s="1"/>
      <c r="B740" s="1"/>
      <c r="C740" s="1"/>
      <c r="D740" s="1"/>
    </row>
    <row r="741" spans="1:4" ht="15.7" customHeight="1">
      <c r="A741" s="1"/>
      <c r="B741" s="1"/>
      <c r="C741" s="1"/>
      <c r="D741" s="1"/>
    </row>
    <row r="742" spans="1:4" ht="15.7" customHeight="1">
      <c r="A742" s="1"/>
      <c r="B742" s="1"/>
      <c r="C742" s="1"/>
      <c r="D742" s="1"/>
    </row>
    <row r="743" spans="1:4" ht="15.7" customHeight="1">
      <c r="A743" s="1"/>
      <c r="B743" s="1"/>
      <c r="C743" s="1"/>
      <c r="D743" s="1"/>
    </row>
    <row r="744" spans="1:4" ht="15.7" customHeight="1">
      <c r="A744" s="1"/>
      <c r="B744" s="1"/>
      <c r="C744" s="1"/>
      <c r="D744" s="1"/>
    </row>
    <row r="745" spans="1:4" ht="15.7" customHeight="1">
      <c r="A745" s="1"/>
      <c r="B745" s="1"/>
      <c r="C745" s="1"/>
      <c r="D745" s="1"/>
    </row>
    <row r="746" spans="1:4" ht="15.7" customHeight="1">
      <c r="A746" s="1"/>
      <c r="B746" s="1"/>
      <c r="C746" s="1"/>
      <c r="D746" s="1"/>
    </row>
    <row r="747" spans="1:4" ht="15.7" customHeight="1">
      <c r="A747" s="1"/>
      <c r="B747" s="1"/>
      <c r="C747" s="1"/>
      <c r="D747" s="1"/>
    </row>
    <row r="748" spans="1:4" ht="15.7" customHeight="1">
      <c r="A748" s="1"/>
      <c r="B748" s="1"/>
      <c r="C748" s="1"/>
      <c r="D748" s="1"/>
    </row>
    <row r="749" spans="1:4" ht="15.7" customHeight="1">
      <c r="A749" s="1"/>
      <c r="B749" s="1"/>
      <c r="C749" s="1"/>
      <c r="D749" s="1"/>
    </row>
    <row r="750" spans="1:4" ht="15.7" customHeight="1">
      <c r="A750" s="1"/>
      <c r="B750" s="1"/>
      <c r="C750" s="1"/>
      <c r="D750" s="1"/>
    </row>
    <row r="751" spans="1:4" ht="15.7" customHeight="1">
      <c r="A751" s="1"/>
      <c r="B751" s="1"/>
      <c r="C751" s="1"/>
      <c r="D751" s="1"/>
    </row>
    <row r="752" spans="1:4" ht="15.7" customHeight="1">
      <c r="A752" s="1"/>
      <c r="B752" s="1"/>
      <c r="C752" s="1"/>
      <c r="D752" s="1"/>
    </row>
    <row r="753" spans="1:4" ht="15.7" customHeight="1">
      <c r="A753" s="1"/>
      <c r="B753" s="1"/>
      <c r="C753" s="1"/>
      <c r="D753" s="1"/>
    </row>
    <row r="754" spans="1:4" ht="15.7" customHeight="1">
      <c r="A754" s="1"/>
      <c r="B754" s="1"/>
      <c r="C754" s="1"/>
      <c r="D754" s="1"/>
    </row>
    <row r="755" spans="1:4" ht="15.7" customHeight="1">
      <c r="A755" s="1"/>
      <c r="B755" s="1"/>
      <c r="C755" s="1"/>
      <c r="D755" s="1"/>
    </row>
    <row r="756" spans="1:4" ht="15.7" customHeight="1">
      <c r="A756" s="1"/>
      <c r="B756" s="1"/>
      <c r="C756" s="1"/>
      <c r="D756" s="1"/>
    </row>
    <row r="757" spans="1:4" ht="15.7" customHeight="1">
      <c r="A757" s="1"/>
      <c r="B757" s="1"/>
      <c r="C757" s="1"/>
      <c r="D757" s="1"/>
    </row>
    <row r="758" spans="1:4" ht="15.7" customHeight="1">
      <c r="A758" s="1"/>
      <c r="B758" s="1"/>
      <c r="C758" s="1"/>
      <c r="D758" s="1"/>
    </row>
    <row r="759" spans="1:4" ht="15.7" customHeight="1">
      <c r="A759" s="1"/>
      <c r="B759" s="1"/>
      <c r="C759" s="1"/>
      <c r="D759" s="1"/>
    </row>
    <row r="760" spans="1:4" ht="15.7" customHeight="1">
      <c r="A760" s="1"/>
      <c r="B760" s="1"/>
      <c r="C760" s="1"/>
      <c r="D760" s="1"/>
    </row>
    <row r="761" spans="1:4" ht="15.7" customHeight="1">
      <c r="A761" s="1"/>
      <c r="B761" s="1"/>
      <c r="C761" s="1"/>
      <c r="D761" s="1"/>
    </row>
    <row r="762" spans="1:4" ht="15.7" customHeight="1">
      <c r="A762" s="1"/>
      <c r="B762" s="1"/>
      <c r="C762" s="1"/>
      <c r="D762" s="1"/>
    </row>
    <row r="763" spans="1:4" ht="15.7" customHeight="1">
      <c r="A763" s="1"/>
      <c r="B763" s="1"/>
      <c r="C763" s="1"/>
      <c r="D763" s="1"/>
    </row>
    <row r="764" spans="1:4" ht="15.7" customHeight="1">
      <c r="A764" s="1"/>
      <c r="B764" s="1"/>
      <c r="C764" s="1"/>
      <c r="D764" s="1"/>
    </row>
    <row r="765" spans="1:4" ht="15.7" customHeight="1">
      <c r="A765" s="1"/>
      <c r="B765" s="1"/>
      <c r="C765" s="1"/>
      <c r="D765" s="1"/>
    </row>
    <row r="766" spans="1:4" ht="15.7" customHeight="1">
      <c r="A766" s="1"/>
      <c r="B766" s="1"/>
      <c r="C766" s="1"/>
      <c r="D766" s="1"/>
    </row>
    <row r="767" spans="1:4" ht="15.7" customHeight="1">
      <c r="A767" s="1"/>
      <c r="B767" s="1"/>
      <c r="C767" s="1"/>
      <c r="D767" s="1"/>
    </row>
    <row r="768" spans="1:4" ht="15.7" customHeight="1">
      <c r="A768" s="1"/>
      <c r="B768" s="1"/>
      <c r="C768" s="1"/>
      <c r="D768" s="1"/>
    </row>
    <row r="769" spans="1:4" ht="15.7" customHeight="1">
      <c r="A769" s="1"/>
      <c r="B769" s="1"/>
      <c r="C769" s="1"/>
      <c r="D769" s="1"/>
    </row>
    <row r="770" spans="1:4" ht="15.7" customHeight="1">
      <c r="A770" s="1"/>
      <c r="B770" s="1"/>
      <c r="C770" s="1"/>
      <c r="D770" s="1"/>
    </row>
    <row r="771" spans="1:4" ht="15.7" customHeight="1">
      <c r="A771" s="1"/>
      <c r="B771" s="1"/>
      <c r="C771" s="1"/>
      <c r="D771" s="1"/>
    </row>
    <row r="772" spans="1:4" ht="15.7" customHeight="1">
      <c r="A772" s="1"/>
      <c r="B772" s="1"/>
      <c r="C772" s="1"/>
      <c r="D772" s="1"/>
    </row>
    <row r="773" spans="1:4" ht="15.7" customHeight="1">
      <c r="A773" s="1"/>
      <c r="B773" s="1"/>
      <c r="C773" s="1"/>
      <c r="D773" s="1"/>
    </row>
    <row r="774" spans="1:4" ht="15.7" customHeight="1">
      <c r="A774" s="1"/>
      <c r="B774" s="1"/>
      <c r="C774" s="1"/>
      <c r="D774" s="1"/>
    </row>
    <row r="775" spans="1:4" ht="15.7" customHeight="1">
      <c r="A775" s="1"/>
      <c r="B775" s="1"/>
      <c r="C775" s="1"/>
      <c r="D775" s="1"/>
    </row>
    <row r="776" spans="1:4" ht="15.7" customHeight="1">
      <c r="A776" s="1"/>
      <c r="B776" s="1"/>
      <c r="C776" s="1"/>
      <c r="D776" s="1"/>
    </row>
    <row r="777" spans="1:4" ht="15.7" customHeight="1">
      <c r="A777" s="1"/>
      <c r="B777" s="1"/>
      <c r="C777" s="1"/>
      <c r="D777" s="1"/>
    </row>
    <row r="778" spans="1:4" ht="15.7" customHeight="1">
      <c r="A778" s="1"/>
      <c r="B778" s="1"/>
      <c r="C778" s="1"/>
      <c r="D778" s="1"/>
    </row>
    <row r="779" spans="1:4" ht="15.7" customHeight="1">
      <c r="A779" s="1"/>
      <c r="B779" s="1"/>
      <c r="C779" s="1"/>
      <c r="D779" s="1"/>
    </row>
    <row r="780" spans="1:4" ht="15.7" customHeight="1">
      <c r="A780" s="1"/>
      <c r="B780" s="1"/>
      <c r="C780" s="1"/>
      <c r="D780" s="1"/>
    </row>
    <row r="781" spans="1:4" ht="15.7" customHeight="1">
      <c r="A781" s="1"/>
      <c r="B781" s="1"/>
      <c r="C781" s="1"/>
      <c r="D781" s="1"/>
    </row>
    <row r="782" spans="1:4" ht="15.7" customHeight="1">
      <c r="A782" s="1"/>
      <c r="B782" s="1"/>
      <c r="C782" s="1"/>
      <c r="D782" s="1"/>
    </row>
    <row r="783" spans="1:4" ht="15.7" customHeight="1">
      <c r="A783" s="1"/>
      <c r="B783" s="1"/>
      <c r="C783" s="1"/>
      <c r="D783" s="1"/>
    </row>
    <row r="784" spans="1:4" ht="15.7" customHeight="1">
      <c r="A784" s="1"/>
      <c r="B784" s="1"/>
      <c r="C784" s="1"/>
      <c r="D784" s="1"/>
    </row>
    <row r="785" spans="1:4" ht="15.7" customHeight="1">
      <c r="A785" s="1"/>
      <c r="B785" s="1"/>
      <c r="C785" s="1"/>
      <c r="D785" s="1"/>
    </row>
    <row r="786" spans="1:4" ht="15.7" customHeight="1">
      <c r="A786" s="1"/>
      <c r="B786" s="1"/>
      <c r="C786" s="1"/>
      <c r="D786" s="1"/>
    </row>
    <row r="787" spans="1:4" ht="15.7" customHeight="1">
      <c r="A787" s="1"/>
      <c r="B787" s="1"/>
      <c r="C787" s="1"/>
      <c r="D787" s="1"/>
    </row>
    <row r="788" spans="1:4" ht="15.7" customHeight="1">
      <c r="A788" s="1"/>
      <c r="B788" s="1"/>
      <c r="C788" s="1"/>
      <c r="D788" s="1"/>
    </row>
    <row r="789" spans="1:4" ht="15.7" customHeight="1">
      <c r="A789" s="1"/>
      <c r="B789" s="1"/>
      <c r="C789" s="1"/>
      <c r="D789" s="1"/>
    </row>
    <row r="790" spans="1:4" ht="15.7" customHeight="1">
      <c r="A790" s="1"/>
      <c r="B790" s="1"/>
      <c r="C790" s="1"/>
      <c r="D790" s="1"/>
    </row>
    <row r="791" spans="1:4" ht="15.7" customHeight="1">
      <c r="A791" s="1"/>
      <c r="B791" s="1"/>
      <c r="C791" s="1"/>
      <c r="D791" s="1"/>
    </row>
    <row r="792" spans="1:4" ht="15.7" customHeight="1">
      <c r="A792" s="1"/>
      <c r="B792" s="1"/>
      <c r="C792" s="1"/>
      <c r="D792" s="1"/>
    </row>
    <row r="793" spans="1:4" ht="15.7" customHeight="1">
      <c r="A793" s="1"/>
      <c r="B793" s="1"/>
      <c r="C793" s="1"/>
      <c r="D793" s="1"/>
    </row>
    <row r="794" spans="1:4" ht="15.7" customHeight="1">
      <c r="A794" s="1"/>
      <c r="B794" s="1"/>
      <c r="C794" s="1"/>
      <c r="D794" s="1"/>
    </row>
    <row r="795" spans="1:4" ht="15.7" customHeight="1">
      <c r="A795" s="1"/>
      <c r="B795" s="1"/>
      <c r="C795" s="1"/>
      <c r="D795" s="1"/>
    </row>
    <row r="796" spans="1:4" ht="15.7" customHeight="1">
      <c r="A796" s="1"/>
      <c r="B796" s="1"/>
      <c r="C796" s="1"/>
      <c r="D796" s="1"/>
    </row>
    <row r="797" spans="1:4" ht="15.7" customHeight="1">
      <c r="A797" s="1"/>
      <c r="B797" s="1"/>
      <c r="C797" s="1"/>
      <c r="D797" s="1"/>
    </row>
    <row r="798" spans="1:4" ht="15.7" customHeight="1">
      <c r="A798" s="1"/>
      <c r="B798" s="1"/>
      <c r="C798" s="1"/>
      <c r="D798" s="1"/>
    </row>
    <row r="799" spans="1:4" ht="15.7" customHeight="1">
      <c r="A799" s="1"/>
      <c r="B799" s="1"/>
      <c r="C799" s="1"/>
      <c r="D799" s="1"/>
    </row>
    <row r="800" spans="1:4" ht="15.7" customHeight="1">
      <c r="A800" s="1"/>
      <c r="B800" s="1"/>
      <c r="C800" s="1"/>
      <c r="D800" s="1"/>
    </row>
    <row r="801" spans="1:4" ht="15.7" customHeight="1">
      <c r="A801" s="1"/>
      <c r="B801" s="1"/>
      <c r="C801" s="1"/>
      <c r="D801" s="1"/>
    </row>
    <row r="802" spans="1:4" ht="15.7" customHeight="1">
      <c r="A802" s="1"/>
      <c r="B802" s="1"/>
      <c r="C802" s="1"/>
      <c r="D802" s="1"/>
    </row>
    <row r="803" spans="1:4" ht="15.7" customHeight="1">
      <c r="A803" s="1"/>
      <c r="B803" s="1"/>
      <c r="C803" s="1"/>
      <c r="D803" s="1"/>
    </row>
    <row r="804" spans="1:4" ht="15.7" customHeight="1">
      <c r="A804" s="1"/>
      <c r="B804" s="1"/>
      <c r="C804" s="1"/>
      <c r="D804" s="1"/>
    </row>
    <row r="805" spans="1:4" ht="15.7" customHeight="1">
      <c r="A805" s="1"/>
      <c r="B805" s="1"/>
      <c r="C805" s="1"/>
      <c r="D805" s="1"/>
    </row>
    <row r="806" spans="1:4" ht="15.7" customHeight="1">
      <c r="A806" s="1"/>
      <c r="B806" s="1"/>
      <c r="C806" s="1"/>
      <c r="D806" s="1"/>
    </row>
    <row r="807" spans="1:4" ht="15.7" customHeight="1">
      <c r="A807" s="1"/>
      <c r="B807" s="1"/>
      <c r="C807" s="1"/>
      <c r="D807" s="1"/>
    </row>
    <row r="808" spans="1:4" ht="15.7" customHeight="1">
      <c r="A808" s="1"/>
      <c r="B808" s="1"/>
      <c r="C808" s="1"/>
      <c r="D808" s="1"/>
    </row>
    <row r="809" spans="1:4" ht="15.7" customHeight="1">
      <c r="A809" s="1"/>
      <c r="B809" s="1"/>
      <c r="C809" s="1"/>
      <c r="D809" s="1"/>
    </row>
    <row r="810" spans="1:4" ht="15.7" customHeight="1">
      <c r="A810" s="1"/>
      <c r="B810" s="1"/>
      <c r="C810" s="1"/>
      <c r="D810" s="1"/>
    </row>
    <row r="811" spans="1:4" ht="15.7" customHeight="1">
      <c r="A811" s="1"/>
      <c r="B811" s="1"/>
      <c r="C811" s="1"/>
      <c r="D811" s="1"/>
    </row>
    <row r="812" spans="1:4" ht="15.7" customHeight="1">
      <c r="A812" s="1"/>
      <c r="B812" s="1"/>
      <c r="C812" s="1"/>
      <c r="D812" s="1"/>
    </row>
    <row r="813" spans="1:4" ht="15.7" customHeight="1">
      <c r="A813" s="1"/>
      <c r="B813" s="1"/>
      <c r="C813" s="1"/>
      <c r="D813" s="1"/>
    </row>
    <row r="814" spans="1:4" ht="15.7" customHeight="1">
      <c r="A814" s="1"/>
      <c r="B814" s="1"/>
      <c r="C814" s="1"/>
      <c r="D814" s="1"/>
    </row>
    <row r="815" spans="1:4" ht="15.7" customHeight="1">
      <c r="A815" s="1"/>
      <c r="B815" s="1"/>
      <c r="C815" s="1"/>
      <c r="D815" s="1"/>
    </row>
    <row r="816" spans="1:4" ht="15.7" customHeight="1">
      <c r="A816" s="1"/>
      <c r="B816" s="1"/>
      <c r="C816" s="1"/>
      <c r="D816" s="1"/>
    </row>
    <row r="817" spans="1:4" ht="15.7" customHeight="1">
      <c r="A817" s="1"/>
      <c r="B817" s="1"/>
      <c r="C817" s="1"/>
      <c r="D817" s="1"/>
    </row>
    <row r="818" spans="1:4" ht="15.7" customHeight="1">
      <c r="A818" s="1"/>
      <c r="B818" s="1"/>
      <c r="C818" s="1"/>
      <c r="D818" s="1"/>
    </row>
    <row r="819" spans="1:4" ht="15.7" customHeight="1">
      <c r="A819" s="1"/>
      <c r="B819" s="1"/>
      <c r="C819" s="1"/>
      <c r="D819" s="1"/>
    </row>
    <row r="820" spans="1:4" ht="15.7" customHeight="1">
      <c r="A820" s="1"/>
      <c r="B820" s="1"/>
      <c r="C820" s="1"/>
      <c r="D820" s="1"/>
    </row>
    <row r="821" spans="1:4" ht="15.7" customHeight="1">
      <c r="A821" s="1"/>
      <c r="B821" s="1"/>
      <c r="C821" s="1"/>
      <c r="D821" s="1"/>
    </row>
    <row r="822" spans="1:4" ht="15.7" customHeight="1">
      <c r="A822" s="1"/>
      <c r="B822" s="1"/>
      <c r="C822" s="1"/>
      <c r="D822" s="1"/>
    </row>
    <row r="823" spans="1:4" ht="15.7" customHeight="1">
      <c r="A823" s="1"/>
      <c r="B823" s="1"/>
      <c r="C823" s="1"/>
      <c r="D823" s="1"/>
    </row>
    <row r="824" spans="1:4" ht="15.7" customHeight="1">
      <c r="A824" s="1"/>
      <c r="B824" s="1"/>
      <c r="C824" s="1"/>
      <c r="D824" s="1"/>
    </row>
    <row r="825" spans="1:4" ht="15.7" customHeight="1">
      <c r="A825" s="1"/>
      <c r="B825" s="1"/>
      <c r="C825" s="1"/>
      <c r="D825" s="1"/>
    </row>
    <row r="826" spans="1:4" ht="15.7" customHeight="1">
      <c r="A826" s="1"/>
      <c r="B826" s="1"/>
      <c r="C826" s="1"/>
      <c r="D826" s="1"/>
    </row>
    <row r="827" spans="1:4" ht="15.7" customHeight="1">
      <c r="A827" s="1"/>
      <c r="B827" s="1"/>
      <c r="C827" s="1"/>
      <c r="D827" s="1"/>
    </row>
    <row r="828" spans="1:4" ht="15.7" customHeight="1">
      <c r="A828" s="1"/>
      <c r="B828" s="1"/>
      <c r="C828" s="1"/>
      <c r="D828" s="1"/>
    </row>
    <row r="829" spans="1:4" ht="15.7" customHeight="1">
      <c r="A829" s="1"/>
      <c r="B829" s="1"/>
      <c r="C829" s="1"/>
      <c r="D829" s="1"/>
    </row>
    <row r="830" spans="1:4" ht="15.7" customHeight="1">
      <c r="A830" s="1"/>
      <c r="B830" s="1"/>
      <c r="C830" s="1"/>
      <c r="D830" s="1"/>
    </row>
    <row r="831" spans="1:4" ht="15.7" customHeight="1">
      <c r="A831" s="1"/>
      <c r="B831" s="1"/>
      <c r="C831" s="1"/>
      <c r="D831" s="1"/>
    </row>
    <row r="832" spans="1:4" ht="15.7" customHeight="1">
      <c r="A832" s="1"/>
      <c r="B832" s="1"/>
      <c r="C832" s="1"/>
      <c r="D832" s="1"/>
    </row>
    <row r="833" spans="1:4" ht="15.7" customHeight="1">
      <c r="A833" s="1"/>
      <c r="B833" s="1"/>
      <c r="C833" s="1"/>
      <c r="D833" s="1"/>
    </row>
    <row r="834" spans="1:4" ht="15.7" customHeight="1">
      <c r="A834" s="1"/>
      <c r="B834" s="1"/>
      <c r="C834" s="1"/>
      <c r="D834" s="1"/>
    </row>
    <row r="835" spans="1:4" ht="15.7" customHeight="1">
      <c r="A835" s="1"/>
      <c r="B835" s="1"/>
      <c r="C835" s="1"/>
      <c r="D835" s="1"/>
    </row>
    <row r="836" spans="1:4" ht="15.7" customHeight="1">
      <c r="A836" s="1"/>
      <c r="B836" s="1"/>
      <c r="C836" s="1"/>
      <c r="D836" s="1"/>
    </row>
    <row r="837" spans="1:4" ht="15.7" customHeight="1">
      <c r="A837" s="1"/>
      <c r="B837" s="1"/>
      <c r="C837" s="1"/>
      <c r="D837" s="1"/>
    </row>
    <row r="838" spans="1:4" ht="15.7" customHeight="1">
      <c r="A838" s="1"/>
      <c r="B838" s="1"/>
      <c r="C838" s="1"/>
      <c r="D838" s="1"/>
    </row>
    <row r="839" spans="1:4" ht="15.7" customHeight="1">
      <c r="A839" s="1"/>
      <c r="B839" s="1"/>
      <c r="C839" s="1"/>
      <c r="D839" s="1"/>
    </row>
    <row r="840" spans="1:4" ht="15.7" customHeight="1">
      <c r="A840" s="1"/>
      <c r="B840" s="1"/>
      <c r="C840" s="1"/>
      <c r="D840" s="1"/>
    </row>
    <row r="841" spans="1:4" ht="15.7" customHeight="1">
      <c r="A841" s="1"/>
      <c r="B841" s="1"/>
      <c r="C841" s="1"/>
      <c r="D841" s="1"/>
    </row>
    <row r="842" spans="1:4" ht="15.7" customHeight="1">
      <c r="A842" s="1"/>
      <c r="B842" s="1"/>
      <c r="C842" s="1"/>
      <c r="D842" s="1"/>
    </row>
    <row r="843" spans="1:4" ht="15.7" customHeight="1">
      <c r="A843" s="1"/>
      <c r="B843" s="1"/>
      <c r="C843" s="1"/>
      <c r="D843" s="1"/>
    </row>
    <row r="844" spans="1:4" ht="15.7" customHeight="1">
      <c r="A844" s="1"/>
      <c r="B844" s="1"/>
      <c r="C844" s="1"/>
      <c r="D844" s="1"/>
    </row>
    <row r="845" spans="1:4" ht="15.7" customHeight="1">
      <c r="A845" s="1"/>
      <c r="B845" s="1"/>
      <c r="C845" s="1"/>
      <c r="D845" s="1"/>
    </row>
    <row r="846" spans="1:4" ht="15.7" customHeight="1">
      <c r="A846" s="1"/>
      <c r="B846" s="1"/>
      <c r="C846" s="1"/>
      <c r="D846" s="1"/>
    </row>
    <row r="847" spans="1:4" ht="15.7" customHeight="1">
      <c r="A847" s="1"/>
      <c r="B847" s="1"/>
      <c r="C847" s="1"/>
      <c r="D847" s="1"/>
    </row>
    <row r="848" spans="1:4" ht="15.7" customHeight="1">
      <c r="A848" s="1"/>
      <c r="B848" s="1"/>
      <c r="C848" s="1"/>
      <c r="D848" s="1"/>
    </row>
    <row r="849" spans="1:4" ht="15.7" customHeight="1">
      <c r="A849" s="1"/>
      <c r="B849" s="1"/>
      <c r="C849" s="1"/>
      <c r="D849" s="1"/>
    </row>
    <row r="850" spans="1:4" ht="15.7" customHeight="1">
      <c r="A850" s="1"/>
      <c r="B850" s="1"/>
      <c r="C850" s="1"/>
      <c r="D850" s="1"/>
    </row>
    <row r="851" spans="1:4" ht="15.7" customHeight="1">
      <c r="A851" s="1"/>
      <c r="B851" s="1"/>
      <c r="C851" s="1"/>
      <c r="D851" s="1"/>
    </row>
    <row r="852" spans="1:4" ht="15.7" customHeight="1">
      <c r="A852" s="1"/>
      <c r="B852" s="1"/>
      <c r="C852" s="1"/>
      <c r="D852" s="1"/>
    </row>
    <row r="853" spans="1:4" ht="15.7" customHeight="1">
      <c r="A853" s="1"/>
      <c r="B853" s="1"/>
      <c r="C853" s="1"/>
      <c r="D853" s="1"/>
    </row>
    <row r="854" spans="1:4" ht="15.7" customHeight="1">
      <c r="A854" s="1"/>
      <c r="B854" s="1"/>
      <c r="C854" s="1"/>
      <c r="D854" s="1"/>
    </row>
    <row r="855" spans="1:4" ht="15.7" customHeight="1">
      <c r="A855" s="1"/>
      <c r="B855" s="1"/>
      <c r="C855" s="1"/>
      <c r="D855" s="1"/>
    </row>
    <row r="856" spans="1:4" ht="15.7" customHeight="1">
      <c r="A856" s="1"/>
      <c r="B856" s="1"/>
      <c r="C856" s="1"/>
      <c r="D856" s="1"/>
    </row>
    <row r="857" spans="1:4" ht="15.7" customHeight="1">
      <c r="A857" s="1"/>
      <c r="B857" s="1"/>
      <c r="C857" s="1"/>
      <c r="D857" s="1"/>
    </row>
    <row r="858" spans="1:4" ht="15.7" customHeight="1">
      <c r="A858" s="1"/>
      <c r="B858" s="1"/>
      <c r="C858" s="1"/>
      <c r="D858" s="1"/>
    </row>
    <row r="859" spans="1:4" ht="15.7" customHeight="1">
      <c r="A859" s="1"/>
      <c r="B859" s="1"/>
      <c r="C859" s="1"/>
      <c r="D859" s="1"/>
    </row>
    <row r="860" spans="1:4" ht="15.7" customHeight="1">
      <c r="A860" s="1"/>
      <c r="B860" s="1"/>
      <c r="C860" s="1"/>
      <c r="D860" s="1"/>
    </row>
    <row r="861" spans="1:4" ht="15.7" customHeight="1">
      <c r="A861" s="1"/>
      <c r="B861" s="1"/>
      <c r="C861" s="1"/>
      <c r="D861" s="1"/>
    </row>
    <row r="862" spans="1:4" ht="15.7" customHeight="1">
      <c r="A862" s="1"/>
      <c r="B862" s="1"/>
      <c r="C862" s="1"/>
      <c r="D862" s="1"/>
    </row>
    <row r="863" spans="1:4" ht="15.7" customHeight="1">
      <c r="A863" s="1"/>
      <c r="B863" s="1"/>
      <c r="C863" s="1"/>
      <c r="D863" s="1"/>
    </row>
    <row r="864" spans="1:4" ht="15.7" customHeight="1">
      <c r="A864" s="1"/>
      <c r="B864" s="1"/>
      <c r="C864" s="1"/>
      <c r="D864" s="1"/>
    </row>
    <row r="865" spans="1:4" ht="15.7" customHeight="1">
      <c r="A865" s="1"/>
      <c r="B865" s="1"/>
      <c r="C865" s="1"/>
      <c r="D865" s="1"/>
    </row>
    <row r="866" spans="1:4" ht="15.7" customHeight="1">
      <c r="A866" s="1"/>
      <c r="B866" s="1"/>
      <c r="C866" s="1"/>
      <c r="D866" s="1"/>
    </row>
    <row r="867" spans="1:4" ht="15.7" customHeight="1">
      <c r="A867" s="1"/>
      <c r="B867" s="1"/>
      <c r="C867" s="1"/>
      <c r="D867" s="1"/>
    </row>
    <row r="868" spans="1:4" ht="15.7" customHeight="1">
      <c r="A868" s="1"/>
      <c r="B868" s="1"/>
      <c r="C868" s="1"/>
      <c r="D868" s="1"/>
    </row>
    <row r="869" spans="1:4" ht="15.7" customHeight="1">
      <c r="A869" s="1"/>
      <c r="B869" s="1"/>
      <c r="C869" s="1"/>
      <c r="D869" s="1"/>
    </row>
    <row r="870" spans="1:4" ht="15.7" customHeight="1">
      <c r="A870" s="1"/>
      <c r="B870" s="1"/>
      <c r="C870" s="1"/>
      <c r="D870" s="1"/>
    </row>
    <row r="871" spans="1:4" ht="15.7" customHeight="1">
      <c r="A871" s="1"/>
      <c r="B871" s="1"/>
      <c r="C871" s="1"/>
      <c r="D871" s="1"/>
    </row>
    <row r="872" spans="1:4" ht="15.7" customHeight="1">
      <c r="A872" s="1"/>
      <c r="B872" s="1"/>
      <c r="C872" s="1"/>
      <c r="D872" s="1"/>
    </row>
    <row r="873" spans="1:4" ht="15.7" customHeight="1">
      <c r="A873" s="1"/>
      <c r="B873" s="1"/>
      <c r="C873" s="1"/>
      <c r="D873" s="1"/>
    </row>
    <row r="874" spans="1:4" ht="15.7" customHeight="1">
      <c r="A874" s="1"/>
      <c r="B874" s="1"/>
      <c r="C874" s="1"/>
      <c r="D874" s="1"/>
    </row>
    <row r="875" spans="1:4" ht="15.7" customHeight="1">
      <c r="A875" s="1"/>
      <c r="B875" s="1"/>
      <c r="C875" s="1"/>
      <c r="D875" s="1"/>
    </row>
    <row r="876" spans="1:4" ht="15.7" customHeight="1">
      <c r="A876" s="1"/>
      <c r="B876" s="1"/>
      <c r="C876" s="1"/>
      <c r="D876" s="1"/>
    </row>
    <row r="877" spans="1:4" ht="15.7" customHeight="1">
      <c r="A877" s="1"/>
      <c r="B877" s="1"/>
      <c r="C877" s="1"/>
      <c r="D877" s="1"/>
    </row>
    <row r="878" spans="1:4" ht="15.7" customHeight="1">
      <c r="A878" s="1"/>
      <c r="B878" s="1"/>
      <c r="C878" s="1"/>
      <c r="D878" s="1"/>
    </row>
    <row r="879" spans="1:4" ht="15.7" customHeight="1">
      <c r="A879" s="1"/>
      <c r="B879" s="1"/>
      <c r="C879" s="1"/>
      <c r="D879" s="1"/>
    </row>
    <row r="880" spans="1:4" ht="15.7" customHeight="1">
      <c r="A880" s="1"/>
      <c r="B880" s="1"/>
      <c r="C880" s="1"/>
      <c r="D880" s="1"/>
    </row>
    <row r="881" spans="1:4" ht="15.7" customHeight="1">
      <c r="A881" s="1"/>
      <c r="B881" s="1"/>
      <c r="C881" s="1"/>
      <c r="D881" s="1"/>
    </row>
    <row r="882" spans="1:4" ht="15.7" customHeight="1">
      <c r="A882" s="1"/>
      <c r="B882" s="1"/>
      <c r="C882" s="1"/>
      <c r="D882" s="1"/>
    </row>
    <row r="883" spans="1:4" ht="15.7" customHeight="1">
      <c r="A883" s="1"/>
      <c r="B883" s="1"/>
      <c r="C883" s="1"/>
      <c r="D883" s="1"/>
    </row>
    <row r="884" spans="1:4" ht="15.7" customHeight="1">
      <c r="A884" s="1"/>
      <c r="B884" s="1"/>
      <c r="C884" s="1"/>
      <c r="D884" s="1"/>
    </row>
    <row r="885" spans="1:4" ht="15.7" customHeight="1">
      <c r="A885" s="1"/>
      <c r="B885" s="1"/>
      <c r="C885" s="1"/>
      <c r="D885" s="1"/>
    </row>
    <row r="886" spans="1:4" ht="15.7" customHeight="1">
      <c r="A886" s="1"/>
      <c r="B886" s="1"/>
      <c r="C886" s="1"/>
      <c r="D886" s="1"/>
    </row>
    <row r="887" spans="1:4" ht="15.7" customHeight="1">
      <c r="A887" s="1"/>
      <c r="B887" s="1"/>
      <c r="C887" s="1"/>
      <c r="D887" s="1"/>
    </row>
    <row r="888" spans="1:4" ht="15.7" customHeight="1">
      <c r="A888" s="1"/>
      <c r="B888" s="1"/>
      <c r="C888" s="1"/>
      <c r="D888" s="1"/>
    </row>
    <row r="889" spans="1:4" ht="15.7" customHeight="1">
      <c r="A889" s="1"/>
      <c r="B889" s="1"/>
      <c r="C889" s="1"/>
      <c r="D889" s="1"/>
    </row>
    <row r="890" spans="1:4" ht="15.7" customHeight="1">
      <c r="A890" s="1"/>
      <c r="B890" s="1"/>
      <c r="C890" s="1"/>
      <c r="D890" s="1"/>
    </row>
    <row r="891" spans="1:4" ht="15.7" customHeight="1">
      <c r="A891" s="1"/>
      <c r="B891" s="1"/>
      <c r="C891" s="1"/>
      <c r="D891" s="1"/>
    </row>
    <row r="892" spans="1:4" ht="15.7" customHeight="1">
      <c r="A892" s="1"/>
      <c r="B892" s="1"/>
      <c r="C892" s="1"/>
      <c r="D892" s="1"/>
    </row>
    <row r="893" spans="1:4" ht="15.7" customHeight="1">
      <c r="A893" s="1"/>
      <c r="B893" s="1"/>
      <c r="C893" s="1"/>
      <c r="D893" s="1"/>
    </row>
    <row r="894" spans="1:4" ht="15.7" customHeight="1">
      <c r="A894" s="1"/>
      <c r="B894" s="1"/>
      <c r="C894" s="1"/>
      <c r="D894" s="1"/>
    </row>
    <row r="895" spans="1:4" ht="15.7" customHeight="1">
      <c r="A895" s="1"/>
      <c r="B895" s="1"/>
      <c r="C895" s="1"/>
      <c r="D895" s="1"/>
    </row>
    <row r="896" spans="1:4" ht="15.7" customHeight="1">
      <c r="A896" s="1"/>
      <c r="B896" s="1"/>
      <c r="C896" s="1"/>
      <c r="D896" s="1"/>
    </row>
    <row r="897" spans="1:4" ht="15.7" customHeight="1">
      <c r="A897" s="1"/>
      <c r="B897" s="1"/>
      <c r="C897" s="1"/>
      <c r="D897" s="1"/>
    </row>
    <row r="898" spans="1:4" ht="15.7" customHeight="1">
      <c r="A898" s="1"/>
      <c r="B898" s="1"/>
      <c r="C898" s="1"/>
      <c r="D898" s="1"/>
    </row>
    <row r="899" spans="1:4" ht="15.7" customHeight="1">
      <c r="A899" s="1"/>
      <c r="B899" s="1"/>
      <c r="C899" s="1"/>
      <c r="D899" s="1"/>
    </row>
    <row r="900" spans="1:4" ht="15.7" customHeight="1">
      <c r="A900" s="1"/>
      <c r="B900" s="1"/>
      <c r="C900" s="1"/>
      <c r="D900" s="1"/>
    </row>
    <row r="901" spans="1:4" ht="15.7" customHeight="1">
      <c r="A901" s="1"/>
      <c r="B901" s="1"/>
      <c r="C901" s="1"/>
      <c r="D901" s="1"/>
    </row>
    <row r="902" spans="1:4" ht="15.7" customHeight="1">
      <c r="A902" s="1"/>
      <c r="B902" s="1"/>
      <c r="C902" s="1"/>
      <c r="D902" s="1"/>
    </row>
    <row r="903" spans="1:4" ht="15.7" customHeight="1">
      <c r="A903" s="1"/>
      <c r="B903" s="1"/>
      <c r="C903" s="1"/>
      <c r="D903" s="1"/>
    </row>
    <row r="904" spans="1:4" ht="15.7" customHeight="1">
      <c r="A904" s="1"/>
      <c r="B904" s="1"/>
      <c r="C904" s="1"/>
      <c r="D904" s="1"/>
    </row>
    <row r="905" spans="1:4" ht="15.7" customHeight="1">
      <c r="A905" s="1"/>
      <c r="B905" s="1"/>
      <c r="C905" s="1"/>
      <c r="D905" s="1"/>
    </row>
    <row r="906" spans="1:4" ht="15.7" customHeight="1">
      <c r="A906" s="1"/>
      <c r="B906" s="1"/>
      <c r="C906" s="1"/>
      <c r="D906" s="1"/>
    </row>
    <row r="907" spans="1:4" ht="15.7" customHeight="1">
      <c r="A907" s="1"/>
      <c r="B907" s="1"/>
      <c r="C907" s="1"/>
      <c r="D907" s="1"/>
    </row>
    <row r="908" spans="1:4" ht="15.7" customHeight="1">
      <c r="A908" s="1"/>
      <c r="B908" s="1"/>
      <c r="C908" s="1"/>
      <c r="D908" s="1"/>
    </row>
    <row r="909" spans="1:4" ht="15.7" customHeight="1">
      <c r="A909" s="1"/>
      <c r="B909" s="1"/>
      <c r="C909" s="1"/>
      <c r="D909" s="1"/>
    </row>
    <row r="910" spans="1:4" ht="15.7" customHeight="1">
      <c r="A910" s="1"/>
      <c r="B910" s="1"/>
      <c r="C910" s="1"/>
      <c r="D910" s="1"/>
    </row>
    <row r="911" spans="1:4" ht="15.7" customHeight="1">
      <c r="A911" s="1"/>
      <c r="B911" s="1"/>
      <c r="C911" s="1"/>
      <c r="D911" s="1"/>
    </row>
    <row r="912" spans="1:4" ht="15.7" customHeight="1">
      <c r="A912" s="1"/>
      <c r="B912" s="1"/>
      <c r="C912" s="1"/>
      <c r="D912" s="1"/>
    </row>
    <row r="913" spans="1:4" ht="15.7" customHeight="1">
      <c r="A913" s="1"/>
      <c r="B913" s="1"/>
      <c r="C913" s="1"/>
      <c r="D913" s="1"/>
    </row>
    <row r="914" spans="1:4" ht="15.7" customHeight="1">
      <c r="A914" s="1"/>
      <c r="B914" s="1"/>
      <c r="C914" s="1"/>
      <c r="D914" s="1"/>
    </row>
    <row r="915" spans="1:4" ht="15.7" customHeight="1">
      <c r="A915" s="1"/>
      <c r="B915" s="1"/>
      <c r="C915" s="1"/>
      <c r="D915" s="1"/>
    </row>
    <row r="916" spans="1:4" ht="15.7" customHeight="1">
      <c r="A916" s="1"/>
      <c r="B916" s="1"/>
      <c r="C916" s="1"/>
      <c r="D916" s="1"/>
    </row>
    <row r="917" spans="1:4" ht="15.7" customHeight="1">
      <c r="A917" s="1"/>
      <c r="B917" s="1"/>
      <c r="C917" s="1"/>
      <c r="D917" s="1"/>
    </row>
    <row r="918" spans="1:4" ht="15.7" customHeight="1">
      <c r="A918" s="1"/>
      <c r="B918" s="1"/>
      <c r="C918" s="1"/>
      <c r="D918" s="1"/>
    </row>
    <row r="919" spans="1:4" ht="15.7" customHeight="1">
      <c r="A919" s="1"/>
      <c r="B919" s="1"/>
      <c r="C919" s="1"/>
      <c r="D919" s="1"/>
    </row>
    <row r="920" spans="1:4" ht="15.7" customHeight="1">
      <c r="A920" s="1"/>
      <c r="B920" s="1"/>
      <c r="C920" s="1"/>
      <c r="D920" s="1"/>
    </row>
    <row r="921" spans="1:4" ht="15.7" customHeight="1">
      <c r="A921" s="1"/>
      <c r="B921" s="1"/>
      <c r="C921" s="1"/>
      <c r="D921" s="1"/>
    </row>
    <row r="922" spans="1:4" ht="15.7" customHeight="1">
      <c r="A922" s="1"/>
      <c r="B922" s="1"/>
      <c r="C922" s="1"/>
      <c r="D922" s="1"/>
    </row>
    <row r="923" spans="1:4" ht="15.7" customHeight="1">
      <c r="A923" s="1"/>
      <c r="B923" s="1"/>
      <c r="C923" s="1"/>
      <c r="D923" s="1"/>
    </row>
    <row r="924" spans="1:4" ht="15.7" customHeight="1">
      <c r="A924" s="1"/>
      <c r="B924" s="1"/>
      <c r="C924" s="1"/>
      <c r="D924" s="1"/>
    </row>
    <row r="925" spans="1:4" ht="15.7" customHeight="1">
      <c r="A925" s="1"/>
      <c r="B925" s="1"/>
      <c r="C925" s="1"/>
      <c r="D925" s="1"/>
    </row>
    <row r="926" spans="1:4" ht="15.7" customHeight="1">
      <c r="A926" s="1"/>
      <c r="B926" s="1"/>
      <c r="C926" s="1"/>
      <c r="D926" s="1"/>
    </row>
    <row r="927" spans="1:4" ht="15.7" customHeight="1">
      <c r="A927" s="1"/>
      <c r="B927" s="1"/>
      <c r="C927" s="1"/>
      <c r="D927" s="1"/>
    </row>
    <row r="928" spans="1:4" ht="15.7" customHeight="1">
      <c r="A928" s="1"/>
      <c r="B928" s="1"/>
      <c r="C928" s="1"/>
      <c r="D928" s="1"/>
    </row>
    <row r="929" spans="1:4" ht="15.7" customHeight="1">
      <c r="A929" s="1"/>
      <c r="B929" s="1"/>
      <c r="C929" s="1"/>
      <c r="D929" s="1"/>
    </row>
    <row r="930" spans="1:4" ht="15.7" customHeight="1">
      <c r="A930" s="1"/>
      <c r="B930" s="1"/>
      <c r="C930" s="1"/>
      <c r="D930" s="1"/>
    </row>
    <row r="931" spans="1:4" ht="15.7" customHeight="1">
      <c r="A931" s="1"/>
      <c r="B931" s="1"/>
      <c r="C931" s="1"/>
      <c r="D931" s="1"/>
    </row>
    <row r="932" spans="1:4" ht="15.7" customHeight="1">
      <c r="A932" s="1"/>
      <c r="B932" s="1"/>
      <c r="C932" s="1"/>
      <c r="D932" s="1"/>
    </row>
    <row r="933" spans="1:4" ht="15.7" customHeight="1">
      <c r="A933" s="1"/>
      <c r="B933" s="1"/>
      <c r="C933" s="1"/>
      <c r="D933" s="1"/>
    </row>
    <row r="934" spans="1:4" ht="15.7" customHeight="1">
      <c r="A934" s="1"/>
      <c r="B934" s="1"/>
      <c r="C934" s="1"/>
      <c r="D934" s="1"/>
    </row>
    <row r="935" spans="1:4" ht="15.7" customHeight="1">
      <c r="A935" s="1"/>
      <c r="B935" s="1"/>
      <c r="C935" s="1"/>
      <c r="D935" s="1"/>
    </row>
    <row r="936" spans="1:4" ht="15.7" customHeight="1">
      <c r="A936" s="1"/>
      <c r="B936" s="1"/>
      <c r="C936" s="1"/>
      <c r="D936" s="1"/>
    </row>
    <row r="937" spans="1:4" ht="15.7" customHeight="1">
      <c r="A937" s="1"/>
      <c r="B937" s="1"/>
      <c r="C937" s="1"/>
      <c r="D937" s="1"/>
    </row>
    <row r="938" spans="1:4" ht="15.7" customHeight="1">
      <c r="A938" s="1"/>
      <c r="B938" s="1"/>
      <c r="C938" s="1"/>
      <c r="D938" s="1"/>
    </row>
    <row r="939" spans="1:4" ht="15.7" customHeight="1">
      <c r="A939" s="1"/>
      <c r="B939" s="1"/>
      <c r="C939" s="1"/>
      <c r="D939" s="1"/>
    </row>
    <row r="940" spans="1:4" ht="15.7" customHeight="1">
      <c r="A940" s="1"/>
      <c r="B940" s="1"/>
      <c r="C940" s="1"/>
      <c r="D940" s="1"/>
    </row>
    <row r="941" spans="1:4" ht="15.7" customHeight="1">
      <c r="A941" s="1"/>
      <c r="B941" s="1"/>
      <c r="C941" s="1"/>
      <c r="D941" s="1"/>
    </row>
    <row r="942" spans="1:4" ht="15.7" customHeight="1">
      <c r="A942" s="1"/>
      <c r="B942" s="1"/>
      <c r="C942" s="1"/>
      <c r="D942" s="1"/>
    </row>
    <row r="943" spans="1:4" ht="15.7" customHeight="1">
      <c r="A943" s="1"/>
      <c r="B943" s="1"/>
      <c r="C943" s="1"/>
      <c r="D943" s="1"/>
    </row>
    <row r="944" spans="1:4" ht="15.7" customHeight="1">
      <c r="A944" s="1"/>
      <c r="B944" s="1"/>
      <c r="C944" s="1"/>
      <c r="D944" s="1"/>
    </row>
    <row r="945" spans="1:4" ht="15.7" customHeight="1">
      <c r="A945" s="1"/>
      <c r="B945" s="1"/>
      <c r="C945" s="1"/>
      <c r="D945" s="1"/>
    </row>
    <row r="946" spans="1:4" ht="15.7" customHeight="1">
      <c r="A946" s="1"/>
      <c r="B946" s="1"/>
      <c r="C946" s="1"/>
      <c r="D946" s="1"/>
    </row>
    <row r="947" spans="1:4" ht="15.7" customHeight="1">
      <c r="A947" s="1"/>
      <c r="B947" s="1"/>
      <c r="C947" s="1"/>
      <c r="D947" s="1"/>
    </row>
    <row r="948" spans="1:4" ht="15.7" customHeight="1">
      <c r="A948" s="1"/>
      <c r="B948" s="1"/>
      <c r="C948" s="1"/>
      <c r="D948" s="1"/>
    </row>
    <row r="949" spans="1:4" ht="15.7" customHeight="1">
      <c r="A949" s="1"/>
      <c r="B949" s="1"/>
      <c r="C949" s="1"/>
      <c r="D949" s="1"/>
    </row>
    <row r="950" spans="1:4" ht="15.7" customHeight="1">
      <c r="A950" s="1"/>
      <c r="B950" s="1"/>
      <c r="C950" s="1"/>
      <c r="D950" s="1"/>
    </row>
    <row r="951" spans="1:4" ht="15.7" customHeight="1">
      <c r="A951" s="1"/>
      <c r="B951" s="1"/>
      <c r="C951" s="1"/>
      <c r="D951" s="1"/>
    </row>
    <row r="952" spans="1:4" ht="15.7" customHeight="1">
      <c r="A952" s="1"/>
      <c r="B952" s="1"/>
      <c r="C952" s="1"/>
      <c r="D952" s="1"/>
    </row>
    <row r="953" spans="1:4" ht="15.7" customHeight="1">
      <c r="A953" s="1"/>
      <c r="B953" s="1"/>
      <c r="C953" s="1"/>
      <c r="D953" s="1"/>
    </row>
    <row r="954" spans="1:4" ht="15.7" customHeight="1">
      <c r="A954" s="1"/>
      <c r="B954" s="1"/>
      <c r="C954" s="1"/>
      <c r="D954" s="1"/>
    </row>
    <row r="955" spans="1:4" ht="15.7" customHeight="1">
      <c r="A955" s="1"/>
      <c r="B955" s="1"/>
      <c r="C955" s="1"/>
      <c r="D955" s="1"/>
    </row>
    <row r="956" spans="1:4" ht="15.7" customHeight="1">
      <c r="A956" s="1"/>
      <c r="B956" s="1"/>
      <c r="C956" s="1"/>
      <c r="D956" s="1"/>
    </row>
    <row r="957" spans="1:4" ht="15.7" customHeight="1">
      <c r="A957" s="1"/>
      <c r="B957" s="1"/>
      <c r="C957" s="1"/>
      <c r="D957" s="1"/>
    </row>
    <row r="958" spans="1:4" ht="15.7" customHeight="1">
      <c r="A958" s="1"/>
      <c r="B958" s="1"/>
      <c r="C958" s="1"/>
      <c r="D958" s="1"/>
    </row>
    <row r="959" spans="1:4" ht="15.7" customHeight="1">
      <c r="A959" s="1"/>
      <c r="B959" s="1"/>
      <c r="C959" s="1"/>
      <c r="D959" s="1"/>
    </row>
    <row r="960" spans="1:4" ht="15.7" customHeight="1">
      <c r="A960" s="1"/>
      <c r="B960" s="1"/>
      <c r="C960" s="1"/>
      <c r="D960" s="1"/>
    </row>
    <row r="961" spans="1:4" ht="15.7" customHeight="1">
      <c r="A961" s="1"/>
      <c r="B961" s="1"/>
      <c r="C961" s="1"/>
      <c r="D961" s="1"/>
    </row>
    <row r="962" spans="1:4" ht="15.7" customHeight="1">
      <c r="A962" s="1"/>
      <c r="B962" s="1"/>
      <c r="C962" s="1"/>
      <c r="D962" s="1"/>
    </row>
    <row r="963" spans="1:4" ht="15.7" customHeight="1">
      <c r="A963" s="1"/>
      <c r="B963" s="1"/>
      <c r="C963" s="1"/>
      <c r="D963" s="1"/>
    </row>
    <row r="964" spans="1:4" ht="15.7" customHeight="1">
      <c r="A964" s="1"/>
      <c r="B964" s="1"/>
      <c r="C964" s="1"/>
      <c r="D964" s="1"/>
    </row>
    <row r="965" spans="1:4" ht="15.7" customHeight="1">
      <c r="A965" s="1"/>
      <c r="B965" s="1"/>
      <c r="C965" s="1"/>
      <c r="D965" s="1"/>
    </row>
    <row r="966" spans="1:4" ht="15.7" customHeight="1">
      <c r="A966" s="1"/>
      <c r="B966" s="1"/>
      <c r="C966" s="1"/>
      <c r="D966" s="1"/>
    </row>
    <row r="967" spans="1:4" ht="15.7" customHeight="1">
      <c r="A967" s="1"/>
      <c r="B967" s="1"/>
      <c r="C967" s="1"/>
      <c r="D967" s="1"/>
    </row>
    <row r="968" spans="1:4" ht="15.7" customHeight="1">
      <c r="A968" s="1"/>
      <c r="B968" s="1"/>
      <c r="C968" s="1"/>
      <c r="D968" s="1"/>
    </row>
    <row r="969" spans="1:4" ht="15.7" customHeight="1">
      <c r="A969" s="1"/>
      <c r="B969" s="1"/>
      <c r="C969" s="1"/>
      <c r="D969" s="1"/>
    </row>
    <row r="970" spans="1:4" ht="15.7" customHeight="1">
      <c r="A970" s="1"/>
      <c r="B970" s="1"/>
      <c r="C970" s="1"/>
      <c r="D970" s="1"/>
    </row>
    <row r="971" spans="1:4" ht="15.7" customHeight="1">
      <c r="A971" s="1"/>
      <c r="B971" s="1"/>
      <c r="C971" s="1"/>
      <c r="D971" s="1"/>
    </row>
    <row r="972" spans="1:4" ht="15.7" customHeight="1">
      <c r="A972" s="1"/>
      <c r="B972" s="1"/>
      <c r="C972" s="1"/>
      <c r="D972" s="1"/>
    </row>
    <row r="973" spans="1:4" ht="15.7" customHeight="1">
      <c r="A973" s="1"/>
      <c r="B973" s="1"/>
      <c r="C973" s="1"/>
      <c r="D973" s="1"/>
    </row>
    <row r="974" spans="1:4" ht="15.7" customHeight="1">
      <c r="A974" s="1"/>
      <c r="B974" s="1"/>
      <c r="C974" s="1"/>
      <c r="D974" s="1"/>
    </row>
    <row r="975" spans="1:4" ht="15.7" customHeight="1">
      <c r="A975" s="1"/>
      <c r="B975" s="1"/>
      <c r="C975" s="1"/>
      <c r="D975" s="1"/>
    </row>
    <row r="976" spans="1:4" ht="15.7" customHeight="1">
      <c r="A976" s="1"/>
      <c r="B976" s="1"/>
      <c r="C976" s="1"/>
      <c r="D976" s="1"/>
    </row>
    <row r="977" spans="1:4" ht="15.7" customHeight="1">
      <c r="A977" s="1"/>
      <c r="B977" s="1"/>
      <c r="C977" s="1"/>
      <c r="D977" s="1"/>
    </row>
    <row r="978" spans="1:4" ht="15.7" customHeight="1">
      <c r="A978" s="1"/>
      <c r="B978" s="1"/>
      <c r="C978" s="1"/>
      <c r="D978" s="1"/>
    </row>
    <row r="979" spans="1:4" ht="15.7" customHeight="1">
      <c r="A979" s="1"/>
      <c r="B979" s="1"/>
      <c r="C979" s="1"/>
      <c r="D979" s="1"/>
    </row>
    <row r="980" spans="1:4" ht="15.7" customHeight="1">
      <c r="A980" s="1"/>
      <c r="B980" s="1"/>
      <c r="C980" s="1"/>
      <c r="D980" s="1"/>
    </row>
    <row r="981" spans="1:4" ht="15.7" customHeight="1">
      <c r="A981" s="1"/>
      <c r="B981" s="1"/>
      <c r="C981" s="1"/>
      <c r="D981" s="1"/>
    </row>
    <row r="982" spans="1:4" ht="15.7" customHeight="1">
      <c r="A982" s="1"/>
      <c r="B982" s="1"/>
      <c r="C982" s="1"/>
      <c r="D982" s="1"/>
    </row>
    <row r="983" spans="1:4" ht="15.7" customHeight="1">
      <c r="A983" s="1"/>
      <c r="B983" s="1"/>
      <c r="C983" s="1"/>
      <c r="D983" s="1"/>
    </row>
    <row r="984" spans="1:4" ht="15.7" customHeight="1">
      <c r="A984" s="1"/>
      <c r="B984" s="1"/>
      <c r="C984" s="1"/>
      <c r="D984" s="1"/>
    </row>
    <row r="985" spans="1:4" ht="15.7" customHeight="1">
      <c r="A985" s="1"/>
      <c r="B985" s="1"/>
      <c r="C985" s="1"/>
      <c r="D985" s="1"/>
    </row>
    <row r="986" spans="1:4" ht="15.7" customHeight="1">
      <c r="A986" s="1"/>
      <c r="B986" s="1"/>
      <c r="C986" s="1"/>
      <c r="D986" s="1"/>
    </row>
    <row r="987" spans="1:4" ht="15.7" customHeight="1">
      <c r="A987" s="1"/>
      <c r="B987" s="1"/>
      <c r="C987" s="1"/>
      <c r="D987" s="1"/>
    </row>
    <row r="988" spans="1:4" ht="15.7" customHeight="1">
      <c r="A988" s="1"/>
      <c r="B988" s="1"/>
      <c r="C988" s="1"/>
      <c r="D988" s="1"/>
    </row>
    <row r="989" spans="1:4" ht="15.7" customHeight="1">
      <c r="A989" s="1"/>
      <c r="B989" s="1"/>
      <c r="C989" s="1"/>
      <c r="D989" s="1"/>
    </row>
    <row r="990" spans="1:4" ht="15.7" customHeight="1">
      <c r="A990" s="1"/>
      <c r="B990" s="1"/>
      <c r="C990" s="1"/>
      <c r="D990" s="1"/>
    </row>
    <row r="991" spans="1:4" ht="15.7" customHeight="1">
      <c r="A991" s="1"/>
      <c r="B991" s="1"/>
      <c r="C991" s="1"/>
      <c r="D991" s="1"/>
    </row>
    <row r="992" spans="1:4" ht="15.7" customHeight="1">
      <c r="A992" s="1"/>
      <c r="B992" s="1"/>
      <c r="C992" s="1"/>
      <c r="D992" s="1"/>
    </row>
    <row r="993" spans="1:4" ht="15.7" customHeight="1">
      <c r="A993" s="1"/>
      <c r="B993" s="1"/>
      <c r="C993" s="1"/>
      <c r="D993" s="1"/>
    </row>
    <row r="994" spans="1:4" ht="15.7" customHeight="1">
      <c r="A994" s="1"/>
      <c r="B994" s="1"/>
      <c r="C994" s="1"/>
      <c r="D994" s="1"/>
    </row>
    <row r="995" spans="1:4" ht="15.7" customHeight="1">
      <c r="A995" s="1"/>
      <c r="B995" s="1"/>
      <c r="C995" s="1"/>
      <c r="D995" s="1"/>
    </row>
    <row r="996" spans="1:4" ht="15.7" customHeight="1">
      <c r="A996" s="1"/>
      <c r="B996" s="1"/>
      <c r="C996" s="1"/>
      <c r="D996" s="1"/>
    </row>
    <row r="997" spans="1:4" ht="15.7" customHeight="1">
      <c r="A997" s="1"/>
      <c r="B997" s="1"/>
      <c r="C997" s="1"/>
      <c r="D997" s="1"/>
    </row>
    <row r="998" spans="1:4" ht="15.7" customHeight="1">
      <c r="A998" s="1"/>
      <c r="B998" s="1"/>
      <c r="C998" s="1"/>
      <c r="D998" s="1"/>
    </row>
    <row r="999" spans="1:4" ht="15.7" customHeight="1">
      <c r="A999" s="1"/>
      <c r="B999" s="1"/>
      <c r="C999" s="1"/>
      <c r="D999" s="1"/>
    </row>
    <row r="1000" spans="1:4" ht="15.7" customHeight="1">
      <c r="A1000" s="1"/>
      <c r="B1000" s="1"/>
      <c r="C1000" s="1"/>
      <c r="D1000" s="1"/>
    </row>
  </sheetData>
  <mergeCells count="2">
    <mergeCell ref="A1:D1"/>
    <mergeCell ref="A2:D2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D1000"/>
  <sheetViews>
    <sheetView showGridLines="0" workbookViewId="0">
      <pane xSplit="12" ySplit="3" topLeftCell="M4" activePane="bottomRight" state="frozen"/>
      <selection pane="topRight" activeCell="M1" sqref="M1"/>
      <selection pane="bottomLeft" activeCell="A4" sqref="A4"/>
      <selection pane="bottomRight" activeCell="K3" sqref="K3"/>
    </sheetView>
  </sheetViews>
  <sheetFormatPr defaultColWidth="14.3984375" defaultRowHeight="15" customHeight="1"/>
  <cols>
    <col min="1" max="1" width="5" customWidth="1"/>
    <col min="2" max="2" width="14" customWidth="1"/>
    <col min="3" max="3" width="7" customWidth="1"/>
    <col min="4" max="4" width="6" customWidth="1"/>
    <col min="5" max="5" width="8" customWidth="1"/>
    <col min="6" max="6" width="11" customWidth="1"/>
    <col min="7" max="7" width="8" customWidth="1"/>
    <col min="8" max="9" width="18" customWidth="1"/>
    <col min="10" max="10" width="28" customWidth="1"/>
    <col min="11" max="212" width="7" customWidth="1"/>
  </cols>
  <sheetData>
    <row r="1" spans="1:212" ht="29.95" customHeight="1">
      <c r="A1" s="169" t="s">
        <v>271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157"/>
      <c r="AD1" s="157"/>
      <c r="AE1" s="157"/>
      <c r="AF1" s="157"/>
      <c r="AG1" s="157"/>
      <c r="AH1" s="157"/>
      <c r="AI1" s="157"/>
      <c r="AJ1" s="157"/>
      <c r="AK1" s="157"/>
      <c r="AL1" s="157"/>
      <c r="AM1" s="157"/>
      <c r="AN1" s="157"/>
      <c r="AO1" s="157"/>
      <c r="AP1" s="157"/>
      <c r="AQ1" s="157"/>
      <c r="AR1" s="157"/>
      <c r="AS1" s="157"/>
      <c r="AT1" s="157"/>
      <c r="AU1" s="157"/>
      <c r="AV1" s="157"/>
      <c r="AW1" s="157"/>
      <c r="AX1" s="157"/>
      <c r="AY1" s="157"/>
      <c r="AZ1" s="157"/>
      <c r="BA1" s="157"/>
      <c r="BB1" s="157"/>
      <c r="BC1" s="157"/>
      <c r="BD1" s="157"/>
      <c r="BE1" s="157"/>
      <c r="BF1" s="157"/>
      <c r="BG1" s="157"/>
      <c r="BH1" s="157"/>
      <c r="BI1" s="157"/>
      <c r="BJ1" s="157"/>
      <c r="BK1" s="157"/>
      <c r="BL1" s="157"/>
      <c r="BM1" s="157"/>
      <c r="BN1" s="157"/>
      <c r="BO1" s="157"/>
      <c r="BP1" s="157"/>
      <c r="BQ1" s="157"/>
      <c r="BR1" s="157"/>
      <c r="BS1" s="157"/>
      <c r="BT1" s="157"/>
      <c r="BU1" s="157"/>
      <c r="BV1" s="157"/>
      <c r="BW1" s="157"/>
      <c r="BX1" s="157"/>
      <c r="BY1" s="157"/>
      <c r="BZ1" s="157"/>
      <c r="CA1" s="157"/>
      <c r="CB1" s="157"/>
      <c r="CC1" s="157"/>
      <c r="CD1" s="157"/>
      <c r="CE1" s="157"/>
      <c r="CF1" s="157"/>
      <c r="CG1" s="157"/>
      <c r="CH1" s="157"/>
      <c r="CI1" s="157"/>
      <c r="CJ1" s="157"/>
      <c r="CK1" s="157"/>
      <c r="CL1" s="157"/>
      <c r="CM1" s="157"/>
      <c r="CN1" s="157"/>
      <c r="CO1" s="157"/>
      <c r="CP1" s="157"/>
      <c r="CQ1" s="157"/>
      <c r="CR1" s="157"/>
      <c r="CS1" s="157"/>
      <c r="CT1" s="157"/>
      <c r="CU1" s="157"/>
      <c r="CV1" s="157"/>
      <c r="CW1" s="157"/>
      <c r="CX1" s="157"/>
      <c r="CY1" s="157"/>
      <c r="CZ1" s="157"/>
      <c r="DA1" s="157"/>
      <c r="DB1" s="157"/>
      <c r="DC1" s="157"/>
      <c r="DD1" s="157"/>
      <c r="DE1" s="157"/>
      <c r="DF1" s="157"/>
      <c r="DG1" s="157"/>
      <c r="DH1" s="157"/>
      <c r="DI1" s="157"/>
      <c r="DJ1" s="157"/>
      <c r="DK1" s="157"/>
      <c r="DL1" s="157"/>
      <c r="DM1" s="157"/>
      <c r="DN1" s="157"/>
      <c r="DO1" s="157"/>
      <c r="DP1" s="157"/>
      <c r="DQ1" s="157"/>
      <c r="DR1" s="157"/>
      <c r="DS1" s="157"/>
      <c r="DT1" s="157"/>
      <c r="DU1" s="157"/>
      <c r="DV1" s="157"/>
      <c r="DW1" s="157"/>
      <c r="DX1" s="157"/>
      <c r="DY1" s="157"/>
      <c r="DZ1" s="157"/>
      <c r="EA1" s="157"/>
      <c r="EB1" s="157"/>
      <c r="EC1" s="157"/>
      <c r="ED1" s="157"/>
      <c r="EE1" s="157"/>
      <c r="EF1" s="157"/>
      <c r="EG1" s="157"/>
      <c r="EH1" s="157"/>
      <c r="EI1" s="157"/>
      <c r="EJ1" s="157"/>
      <c r="EK1" s="157"/>
      <c r="EL1" s="157"/>
      <c r="EM1" s="157"/>
      <c r="EN1" s="157"/>
      <c r="EO1" s="157"/>
      <c r="EP1" s="157"/>
      <c r="EQ1" s="157"/>
      <c r="ER1" s="157"/>
      <c r="ES1" s="157"/>
      <c r="ET1" s="157"/>
      <c r="EU1" s="157"/>
      <c r="EV1" s="157"/>
      <c r="EW1" s="157"/>
      <c r="EX1" s="157"/>
      <c r="EY1" s="157"/>
      <c r="EZ1" s="157"/>
      <c r="FA1" s="157"/>
      <c r="FB1" s="157"/>
      <c r="FC1" s="157"/>
      <c r="FD1" s="157"/>
      <c r="FE1" s="157"/>
      <c r="FF1" s="157"/>
      <c r="FG1" s="157"/>
      <c r="FH1" s="157"/>
      <c r="FI1" s="157"/>
      <c r="FJ1" s="157"/>
      <c r="FK1" s="157"/>
      <c r="FL1" s="157"/>
      <c r="FM1" s="157"/>
      <c r="FN1" s="157"/>
      <c r="FO1" s="157"/>
      <c r="FP1" s="157"/>
      <c r="FQ1" s="157"/>
      <c r="FR1" s="157"/>
      <c r="FS1" s="157"/>
      <c r="FT1" s="157"/>
      <c r="FU1" s="157"/>
      <c r="FV1" s="157"/>
      <c r="FW1" s="157"/>
      <c r="FX1" s="157"/>
      <c r="FY1" s="157"/>
      <c r="FZ1" s="157"/>
      <c r="GA1" s="157"/>
      <c r="GB1" s="157"/>
      <c r="GC1" s="157"/>
      <c r="GD1" s="157"/>
      <c r="GE1" s="157"/>
      <c r="GF1" s="157"/>
      <c r="GG1" s="157"/>
      <c r="GH1" s="157"/>
      <c r="GI1" s="157"/>
      <c r="GJ1" s="157"/>
      <c r="GK1" s="157"/>
      <c r="GL1" s="157"/>
      <c r="GM1" s="157"/>
      <c r="GN1" s="157"/>
      <c r="GO1" s="157"/>
      <c r="GP1" s="157"/>
      <c r="GQ1" s="157"/>
      <c r="GR1" s="157"/>
      <c r="GS1" s="157"/>
      <c r="GT1" s="157"/>
      <c r="GU1" s="157"/>
      <c r="GV1" s="157"/>
      <c r="GW1" s="157"/>
      <c r="GX1" s="157"/>
      <c r="GY1" s="157"/>
      <c r="GZ1" s="157"/>
      <c r="HA1" s="157"/>
      <c r="HB1" s="157"/>
      <c r="HC1" s="157"/>
      <c r="HD1" s="158"/>
    </row>
    <row r="2" spans="1:212" ht="27.8" customHeight="1">
      <c r="A2" s="173" t="s">
        <v>272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2"/>
      <c r="M2" s="172" t="str">
        <f>'NGUOI CHOI'!B4</f>
        <v>Người chơi 1</v>
      </c>
      <c r="N2" s="162"/>
      <c r="O2" s="171" t="str">
        <f>'NGUOI CHOI'!B5</f>
        <v>Người chơi 2</v>
      </c>
      <c r="P2" s="162"/>
      <c r="Q2" s="172" t="str">
        <f>'NGUOI CHOI'!B6</f>
        <v>Người chơi 3</v>
      </c>
      <c r="R2" s="162"/>
      <c r="S2" s="171" t="str">
        <f>'NGUOI CHOI'!B7</f>
        <v>Người chơi 4</v>
      </c>
      <c r="T2" s="162"/>
      <c r="U2" s="172" t="str">
        <f>'NGUOI CHOI'!B8</f>
        <v>Người chơi 5</v>
      </c>
      <c r="V2" s="162"/>
      <c r="W2" s="171" t="str">
        <f>'NGUOI CHOI'!B9</f>
        <v>Người chơi 6</v>
      </c>
      <c r="X2" s="162"/>
      <c r="Y2" s="172" t="str">
        <f>'NGUOI CHOI'!B10</f>
        <v>Người chơi 7</v>
      </c>
      <c r="Z2" s="162"/>
      <c r="AA2" s="171" t="str">
        <f>'NGUOI CHOI'!B11</f>
        <v>Người chơi 8</v>
      </c>
      <c r="AB2" s="162"/>
      <c r="AC2" s="172" t="str">
        <f>'NGUOI CHOI'!B12</f>
        <v>Người chơi 9</v>
      </c>
      <c r="AD2" s="162"/>
      <c r="AE2" s="171" t="str">
        <f>'NGUOI CHOI'!B13</f>
        <v>Người chơi 10</v>
      </c>
      <c r="AF2" s="162"/>
      <c r="AG2" s="172" t="str">
        <f>'NGUOI CHOI'!B14</f>
        <v>Người chơi 11</v>
      </c>
      <c r="AH2" s="162"/>
      <c r="AI2" s="171" t="str">
        <f>'NGUOI CHOI'!B15</f>
        <v>Người chơi 12</v>
      </c>
      <c r="AJ2" s="162"/>
      <c r="AK2" s="172" t="str">
        <f>'NGUOI CHOI'!B16</f>
        <v>Người chơi 13</v>
      </c>
      <c r="AL2" s="162"/>
      <c r="AM2" s="171" t="str">
        <f>'NGUOI CHOI'!B17</f>
        <v>Người chơi 14</v>
      </c>
      <c r="AN2" s="162"/>
      <c r="AO2" s="172" t="str">
        <f>'NGUOI CHOI'!B18</f>
        <v>Người chơi 15</v>
      </c>
      <c r="AP2" s="162"/>
      <c r="AQ2" s="171" t="str">
        <f>'NGUOI CHOI'!B19</f>
        <v>Người chơi 16</v>
      </c>
      <c r="AR2" s="162"/>
      <c r="AS2" s="172" t="str">
        <f>'NGUOI CHOI'!B20</f>
        <v>Người chơi 17</v>
      </c>
      <c r="AT2" s="162"/>
      <c r="AU2" s="171" t="str">
        <f>'NGUOI CHOI'!B21</f>
        <v>Người chơi 18</v>
      </c>
      <c r="AV2" s="162"/>
      <c r="AW2" s="172" t="str">
        <f>'NGUOI CHOI'!B22</f>
        <v>Người chơi 19</v>
      </c>
      <c r="AX2" s="162"/>
      <c r="AY2" s="171" t="str">
        <f>'NGUOI CHOI'!B23</f>
        <v>Người chơi 20</v>
      </c>
      <c r="AZ2" s="162"/>
      <c r="BA2" s="172" t="str">
        <f>'NGUOI CHOI'!B24</f>
        <v>Người chơi 21</v>
      </c>
      <c r="BB2" s="162"/>
      <c r="BC2" s="171" t="str">
        <f>'NGUOI CHOI'!B25</f>
        <v>Người chơi 22</v>
      </c>
      <c r="BD2" s="162"/>
      <c r="BE2" s="172" t="str">
        <f>'NGUOI CHOI'!B26</f>
        <v>Người chơi 23</v>
      </c>
      <c r="BF2" s="162"/>
      <c r="BG2" s="171" t="str">
        <f>'NGUOI CHOI'!B27</f>
        <v>Người chơi 24</v>
      </c>
      <c r="BH2" s="162"/>
      <c r="BI2" s="172" t="str">
        <f>'NGUOI CHOI'!B28</f>
        <v>Người chơi 25</v>
      </c>
      <c r="BJ2" s="162"/>
      <c r="BK2" s="171" t="str">
        <f>'NGUOI CHOI'!B29</f>
        <v>Người chơi 26</v>
      </c>
      <c r="BL2" s="162"/>
      <c r="BM2" s="172" t="str">
        <f>'NGUOI CHOI'!B30</f>
        <v>Người chơi 27</v>
      </c>
      <c r="BN2" s="162"/>
      <c r="BO2" s="171" t="str">
        <f>'NGUOI CHOI'!B31</f>
        <v>Người chơi 28</v>
      </c>
      <c r="BP2" s="162"/>
      <c r="BQ2" s="172" t="str">
        <f>'NGUOI CHOI'!B32</f>
        <v>Người chơi 29</v>
      </c>
      <c r="BR2" s="162"/>
      <c r="BS2" s="171" t="str">
        <f>'NGUOI CHOI'!B33</f>
        <v>Người chơi 30</v>
      </c>
      <c r="BT2" s="162"/>
      <c r="BU2" s="172" t="str">
        <f>'NGUOI CHOI'!B34</f>
        <v>Người chơi 31</v>
      </c>
      <c r="BV2" s="162"/>
      <c r="BW2" s="171" t="str">
        <f>'NGUOI CHOI'!B35</f>
        <v>Người chơi 32</v>
      </c>
      <c r="BX2" s="162"/>
      <c r="BY2" s="172" t="str">
        <f>'NGUOI CHOI'!B36</f>
        <v>Người chơi 33</v>
      </c>
      <c r="BZ2" s="162"/>
      <c r="CA2" s="171" t="str">
        <f>'NGUOI CHOI'!B37</f>
        <v>Người chơi 34</v>
      </c>
      <c r="CB2" s="162"/>
      <c r="CC2" s="172" t="str">
        <f>'NGUOI CHOI'!B38</f>
        <v>Người chơi 35</v>
      </c>
      <c r="CD2" s="162"/>
      <c r="CE2" s="171" t="str">
        <f>'NGUOI CHOI'!B39</f>
        <v>Người chơi 36</v>
      </c>
      <c r="CF2" s="162"/>
      <c r="CG2" s="172" t="str">
        <f>'NGUOI CHOI'!B40</f>
        <v>Người chơi 37</v>
      </c>
      <c r="CH2" s="162"/>
      <c r="CI2" s="171" t="str">
        <f>'NGUOI CHOI'!B41</f>
        <v>Người chơi 38</v>
      </c>
      <c r="CJ2" s="162"/>
      <c r="CK2" s="172" t="str">
        <f>'NGUOI CHOI'!B42</f>
        <v>Người chơi 39</v>
      </c>
      <c r="CL2" s="162"/>
      <c r="CM2" s="171" t="str">
        <f>'NGUOI CHOI'!B43</f>
        <v>Người chơi 40</v>
      </c>
      <c r="CN2" s="162"/>
      <c r="CO2" s="172" t="str">
        <f>'NGUOI CHOI'!B44</f>
        <v>Người chơi 41</v>
      </c>
      <c r="CP2" s="162"/>
      <c r="CQ2" s="171" t="str">
        <f>'NGUOI CHOI'!B45</f>
        <v>Người chơi 42</v>
      </c>
      <c r="CR2" s="162"/>
      <c r="CS2" s="172" t="str">
        <f>'NGUOI CHOI'!B46</f>
        <v>Người chơi 43</v>
      </c>
      <c r="CT2" s="162"/>
      <c r="CU2" s="171" t="str">
        <f>'NGUOI CHOI'!B47</f>
        <v>Người chơi 44</v>
      </c>
      <c r="CV2" s="162"/>
      <c r="CW2" s="172" t="str">
        <f>'NGUOI CHOI'!B48</f>
        <v>Người chơi 45</v>
      </c>
      <c r="CX2" s="162"/>
      <c r="CY2" s="171" t="str">
        <f>'NGUOI CHOI'!B49</f>
        <v>Người chơi 46</v>
      </c>
      <c r="CZ2" s="162"/>
      <c r="DA2" s="172" t="str">
        <f>'NGUOI CHOI'!B50</f>
        <v>Người chơi 47</v>
      </c>
      <c r="DB2" s="162"/>
      <c r="DC2" s="171" t="str">
        <f>'NGUOI CHOI'!B51</f>
        <v>Người chơi 48</v>
      </c>
      <c r="DD2" s="162"/>
      <c r="DE2" s="172" t="str">
        <f>'NGUOI CHOI'!B52</f>
        <v>Người chơi 49</v>
      </c>
      <c r="DF2" s="162"/>
      <c r="DG2" s="171" t="str">
        <f>'NGUOI CHOI'!B53</f>
        <v>Người chơi 50</v>
      </c>
      <c r="DH2" s="162"/>
      <c r="DI2" s="172" t="str">
        <f>'NGUOI CHOI'!B54</f>
        <v>Người chơi 51</v>
      </c>
      <c r="DJ2" s="162"/>
      <c r="DK2" s="171" t="str">
        <f>'NGUOI CHOI'!B55</f>
        <v>Người chơi 52</v>
      </c>
      <c r="DL2" s="162"/>
      <c r="DM2" s="172" t="str">
        <f>'NGUOI CHOI'!B56</f>
        <v>Người chơi 53</v>
      </c>
      <c r="DN2" s="162"/>
      <c r="DO2" s="171" t="str">
        <f>'NGUOI CHOI'!B57</f>
        <v>Người chơi 54</v>
      </c>
      <c r="DP2" s="162"/>
      <c r="DQ2" s="172" t="str">
        <f>'NGUOI CHOI'!B58</f>
        <v>Người chơi 55</v>
      </c>
      <c r="DR2" s="162"/>
      <c r="DS2" s="171" t="str">
        <f>'NGUOI CHOI'!B59</f>
        <v>Người chơi 56</v>
      </c>
      <c r="DT2" s="162"/>
      <c r="DU2" s="172" t="str">
        <f>'NGUOI CHOI'!B60</f>
        <v>Người chơi 57</v>
      </c>
      <c r="DV2" s="162"/>
      <c r="DW2" s="171" t="str">
        <f>'NGUOI CHOI'!B61</f>
        <v>Người chơi 58</v>
      </c>
      <c r="DX2" s="162"/>
      <c r="DY2" s="172" t="str">
        <f>'NGUOI CHOI'!B62</f>
        <v>Người chơi 59</v>
      </c>
      <c r="DZ2" s="162"/>
      <c r="EA2" s="171" t="str">
        <f>'NGUOI CHOI'!B63</f>
        <v>Người chơi 60</v>
      </c>
      <c r="EB2" s="162"/>
      <c r="EC2" s="172" t="str">
        <f>'NGUOI CHOI'!B64</f>
        <v>Người chơi 61</v>
      </c>
      <c r="ED2" s="162"/>
      <c r="EE2" s="171" t="str">
        <f>'NGUOI CHOI'!B65</f>
        <v>Người chơi 62</v>
      </c>
      <c r="EF2" s="162"/>
      <c r="EG2" s="172" t="str">
        <f>'NGUOI CHOI'!B66</f>
        <v>Người chơi 63</v>
      </c>
      <c r="EH2" s="162"/>
      <c r="EI2" s="171" t="str">
        <f>'NGUOI CHOI'!B67</f>
        <v>Người chơi 64</v>
      </c>
      <c r="EJ2" s="162"/>
      <c r="EK2" s="172" t="str">
        <f>'NGUOI CHOI'!B68</f>
        <v>Người chơi 65</v>
      </c>
      <c r="EL2" s="162"/>
      <c r="EM2" s="171" t="str">
        <f>'NGUOI CHOI'!B69</f>
        <v>Người chơi 66</v>
      </c>
      <c r="EN2" s="162"/>
      <c r="EO2" s="172" t="str">
        <f>'NGUOI CHOI'!B70</f>
        <v>Người chơi 67</v>
      </c>
      <c r="EP2" s="162"/>
      <c r="EQ2" s="171" t="str">
        <f>'NGUOI CHOI'!B71</f>
        <v>Người chơi 68</v>
      </c>
      <c r="ER2" s="162"/>
      <c r="ES2" s="172" t="str">
        <f>'NGUOI CHOI'!B72</f>
        <v>Người chơi 69</v>
      </c>
      <c r="ET2" s="162"/>
      <c r="EU2" s="171" t="str">
        <f>'NGUOI CHOI'!B73</f>
        <v>Người chơi 70</v>
      </c>
      <c r="EV2" s="162"/>
      <c r="EW2" s="172" t="str">
        <f>'NGUOI CHOI'!B74</f>
        <v>Người chơi 71</v>
      </c>
      <c r="EX2" s="162"/>
      <c r="EY2" s="171" t="str">
        <f>'NGUOI CHOI'!B75</f>
        <v>Người chơi 72</v>
      </c>
      <c r="EZ2" s="162"/>
      <c r="FA2" s="172" t="str">
        <f>'NGUOI CHOI'!B76</f>
        <v>Người chơi 73</v>
      </c>
      <c r="FB2" s="162"/>
      <c r="FC2" s="171" t="str">
        <f>'NGUOI CHOI'!B77</f>
        <v>Người chơi 74</v>
      </c>
      <c r="FD2" s="162"/>
      <c r="FE2" s="172" t="str">
        <f>'NGUOI CHOI'!B78</f>
        <v>Người chơi 75</v>
      </c>
      <c r="FF2" s="162"/>
      <c r="FG2" s="171" t="str">
        <f>'NGUOI CHOI'!B79</f>
        <v>Người chơi 76</v>
      </c>
      <c r="FH2" s="162"/>
      <c r="FI2" s="172" t="str">
        <f>'NGUOI CHOI'!B80</f>
        <v>Người chơi 77</v>
      </c>
      <c r="FJ2" s="162"/>
      <c r="FK2" s="171" t="str">
        <f>'NGUOI CHOI'!B81</f>
        <v>Người chơi 78</v>
      </c>
      <c r="FL2" s="162"/>
      <c r="FM2" s="172" t="str">
        <f>'NGUOI CHOI'!B82</f>
        <v>Người chơi 79</v>
      </c>
      <c r="FN2" s="162"/>
      <c r="FO2" s="171" t="str">
        <f>'NGUOI CHOI'!B83</f>
        <v>Người chơi 80</v>
      </c>
      <c r="FP2" s="162"/>
      <c r="FQ2" s="172" t="str">
        <f>'NGUOI CHOI'!B84</f>
        <v>Người chơi 81</v>
      </c>
      <c r="FR2" s="162"/>
      <c r="FS2" s="171" t="str">
        <f>'NGUOI CHOI'!B85</f>
        <v>Người chơi 82</v>
      </c>
      <c r="FT2" s="162"/>
      <c r="FU2" s="172" t="str">
        <f>'NGUOI CHOI'!B86</f>
        <v>Người chơi 83</v>
      </c>
      <c r="FV2" s="162"/>
      <c r="FW2" s="171" t="str">
        <f>'NGUOI CHOI'!B87</f>
        <v>Người chơi 84</v>
      </c>
      <c r="FX2" s="162"/>
      <c r="FY2" s="172" t="str">
        <f>'NGUOI CHOI'!B88</f>
        <v>Người chơi 85</v>
      </c>
      <c r="FZ2" s="162"/>
      <c r="GA2" s="171" t="str">
        <f>'NGUOI CHOI'!B89</f>
        <v>Người chơi 86</v>
      </c>
      <c r="GB2" s="162"/>
      <c r="GC2" s="172" t="str">
        <f>'NGUOI CHOI'!B90</f>
        <v>Người chơi 87</v>
      </c>
      <c r="GD2" s="162"/>
      <c r="GE2" s="171" t="str">
        <f>'NGUOI CHOI'!B91</f>
        <v>Người chơi 88</v>
      </c>
      <c r="GF2" s="162"/>
      <c r="GG2" s="172" t="str">
        <f>'NGUOI CHOI'!B92</f>
        <v>Người chơi 89</v>
      </c>
      <c r="GH2" s="162"/>
      <c r="GI2" s="171" t="str">
        <f>'NGUOI CHOI'!B93</f>
        <v>Người chơi 90</v>
      </c>
      <c r="GJ2" s="162"/>
      <c r="GK2" s="172" t="str">
        <f>'NGUOI CHOI'!B94</f>
        <v>Người chơi 91</v>
      </c>
      <c r="GL2" s="162"/>
      <c r="GM2" s="171" t="str">
        <f>'NGUOI CHOI'!B95</f>
        <v>Người chơi 92</v>
      </c>
      <c r="GN2" s="162"/>
      <c r="GO2" s="172" t="str">
        <f>'NGUOI CHOI'!B96</f>
        <v>Người chơi 93</v>
      </c>
      <c r="GP2" s="162"/>
      <c r="GQ2" s="171" t="str">
        <f>'NGUOI CHOI'!B97</f>
        <v>Người chơi 94</v>
      </c>
      <c r="GR2" s="162"/>
      <c r="GS2" s="172" t="str">
        <f>'NGUOI CHOI'!B98</f>
        <v>Người chơi 95</v>
      </c>
      <c r="GT2" s="162"/>
      <c r="GU2" s="171" t="str">
        <f>'NGUOI CHOI'!B99</f>
        <v>Người chơi 96</v>
      </c>
      <c r="GV2" s="162"/>
      <c r="GW2" s="172" t="str">
        <f>'NGUOI CHOI'!B100</f>
        <v>Người chơi 97</v>
      </c>
      <c r="GX2" s="162"/>
      <c r="GY2" s="171" t="str">
        <f>'NGUOI CHOI'!B101</f>
        <v>Người chơi 98</v>
      </c>
      <c r="GZ2" s="162"/>
      <c r="HA2" s="172" t="str">
        <f>'NGUOI CHOI'!B102</f>
        <v>Người chơi 99</v>
      </c>
      <c r="HB2" s="162"/>
      <c r="HC2" s="171" t="str">
        <f>'NGUOI CHOI'!B103</f>
        <v>Người chơi 100</v>
      </c>
      <c r="HD2" s="162"/>
    </row>
    <row r="3" spans="1:212" ht="24.8" customHeight="1">
      <c r="A3" s="4" t="s">
        <v>167</v>
      </c>
      <c r="B3" s="4" t="s">
        <v>18</v>
      </c>
      <c r="C3" s="4" t="s">
        <v>20</v>
      </c>
      <c r="D3" s="4" t="s">
        <v>273</v>
      </c>
      <c r="E3" s="4" t="s">
        <v>274</v>
      </c>
      <c r="F3" s="4" t="s">
        <v>275</v>
      </c>
      <c r="G3" s="4" t="s">
        <v>276</v>
      </c>
      <c r="H3" s="4" t="s">
        <v>277</v>
      </c>
      <c r="I3" s="4" t="s">
        <v>278</v>
      </c>
      <c r="J3" s="4" t="s">
        <v>279</v>
      </c>
      <c r="K3" s="60" t="s">
        <v>280</v>
      </c>
      <c r="L3" s="60" t="s">
        <v>281</v>
      </c>
      <c r="M3" s="61" t="s">
        <v>282</v>
      </c>
      <c r="N3" s="61" t="s">
        <v>283</v>
      </c>
      <c r="O3" s="62" t="s">
        <v>282</v>
      </c>
      <c r="P3" s="62" t="s">
        <v>283</v>
      </c>
      <c r="Q3" s="61" t="s">
        <v>282</v>
      </c>
      <c r="R3" s="61" t="s">
        <v>283</v>
      </c>
      <c r="S3" s="62" t="s">
        <v>282</v>
      </c>
      <c r="T3" s="62" t="s">
        <v>283</v>
      </c>
      <c r="U3" s="61" t="s">
        <v>282</v>
      </c>
      <c r="V3" s="61" t="s">
        <v>283</v>
      </c>
      <c r="W3" s="62" t="s">
        <v>282</v>
      </c>
      <c r="X3" s="62" t="s">
        <v>283</v>
      </c>
      <c r="Y3" s="61" t="s">
        <v>282</v>
      </c>
      <c r="Z3" s="61" t="s">
        <v>283</v>
      </c>
      <c r="AA3" s="62" t="s">
        <v>282</v>
      </c>
      <c r="AB3" s="62" t="s">
        <v>283</v>
      </c>
      <c r="AC3" s="61" t="s">
        <v>282</v>
      </c>
      <c r="AD3" s="61" t="s">
        <v>283</v>
      </c>
      <c r="AE3" s="62" t="s">
        <v>282</v>
      </c>
      <c r="AF3" s="62" t="s">
        <v>283</v>
      </c>
      <c r="AG3" s="61" t="s">
        <v>282</v>
      </c>
      <c r="AH3" s="61" t="s">
        <v>283</v>
      </c>
      <c r="AI3" s="62" t="s">
        <v>282</v>
      </c>
      <c r="AJ3" s="62" t="s">
        <v>283</v>
      </c>
      <c r="AK3" s="61" t="s">
        <v>282</v>
      </c>
      <c r="AL3" s="61" t="s">
        <v>283</v>
      </c>
      <c r="AM3" s="62" t="s">
        <v>282</v>
      </c>
      <c r="AN3" s="62" t="s">
        <v>283</v>
      </c>
      <c r="AO3" s="61" t="s">
        <v>282</v>
      </c>
      <c r="AP3" s="61" t="s">
        <v>283</v>
      </c>
      <c r="AQ3" s="62" t="s">
        <v>282</v>
      </c>
      <c r="AR3" s="62" t="s">
        <v>283</v>
      </c>
      <c r="AS3" s="61" t="s">
        <v>282</v>
      </c>
      <c r="AT3" s="61" t="s">
        <v>283</v>
      </c>
      <c r="AU3" s="62" t="s">
        <v>282</v>
      </c>
      <c r="AV3" s="62" t="s">
        <v>283</v>
      </c>
      <c r="AW3" s="61" t="s">
        <v>282</v>
      </c>
      <c r="AX3" s="61" t="s">
        <v>283</v>
      </c>
      <c r="AY3" s="62" t="s">
        <v>282</v>
      </c>
      <c r="AZ3" s="62" t="s">
        <v>283</v>
      </c>
      <c r="BA3" s="61" t="s">
        <v>282</v>
      </c>
      <c r="BB3" s="61" t="s">
        <v>283</v>
      </c>
      <c r="BC3" s="62" t="s">
        <v>282</v>
      </c>
      <c r="BD3" s="62" t="s">
        <v>283</v>
      </c>
      <c r="BE3" s="61" t="s">
        <v>282</v>
      </c>
      <c r="BF3" s="61" t="s">
        <v>283</v>
      </c>
      <c r="BG3" s="62" t="s">
        <v>282</v>
      </c>
      <c r="BH3" s="62" t="s">
        <v>283</v>
      </c>
      <c r="BI3" s="61" t="s">
        <v>282</v>
      </c>
      <c r="BJ3" s="61" t="s">
        <v>283</v>
      </c>
      <c r="BK3" s="62" t="s">
        <v>282</v>
      </c>
      <c r="BL3" s="62" t="s">
        <v>283</v>
      </c>
      <c r="BM3" s="61" t="s">
        <v>282</v>
      </c>
      <c r="BN3" s="61" t="s">
        <v>283</v>
      </c>
      <c r="BO3" s="62" t="s">
        <v>282</v>
      </c>
      <c r="BP3" s="62" t="s">
        <v>283</v>
      </c>
      <c r="BQ3" s="61" t="s">
        <v>282</v>
      </c>
      <c r="BR3" s="61" t="s">
        <v>283</v>
      </c>
      <c r="BS3" s="62" t="s">
        <v>282</v>
      </c>
      <c r="BT3" s="62" t="s">
        <v>283</v>
      </c>
      <c r="BU3" s="61" t="s">
        <v>282</v>
      </c>
      <c r="BV3" s="61" t="s">
        <v>283</v>
      </c>
      <c r="BW3" s="62" t="s">
        <v>282</v>
      </c>
      <c r="BX3" s="62" t="s">
        <v>283</v>
      </c>
      <c r="BY3" s="61" t="s">
        <v>282</v>
      </c>
      <c r="BZ3" s="61" t="s">
        <v>283</v>
      </c>
      <c r="CA3" s="62" t="s">
        <v>282</v>
      </c>
      <c r="CB3" s="62" t="s">
        <v>283</v>
      </c>
      <c r="CC3" s="61" t="s">
        <v>282</v>
      </c>
      <c r="CD3" s="61" t="s">
        <v>283</v>
      </c>
      <c r="CE3" s="62" t="s">
        <v>282</v>
      </c>
      <c r="CF3" s="62" t="s">
        <v>283</v>
      </c>
      <c r="CG3" s="61" t="s">
        <v>282</v>
      </c>
      <c r="CH3" s="61" t="s">
        <v>283</v>
      </c>
      <c r="CI3" s="62" t="s">
        <v>282</v>
      </c>
      <c r="CJ3" s="62" t="s">
        <v>283</v>
      </c>
      <c r="CK3" s="61" t="s">
        <v>282</v>
      </c>
      <c r="CL3" s="61" t="s">
        <v>283</v>
      </c>
      <c r="CM3" s="62" t="s">
        <v>282</v>
      </c>
      <c r="CN3" s="62" t="s">
        <v>283</v>
      </c>
      <c r="CO3" s="61" t="s">
        <v>282</v>
      </c>
      <c r="CP3" s="61" t="s">
        <v>283</v>
      </c>
      <c r="CQ3" s="62" t="s">
        <v>282</v>
      </c>
      <c r="CR3" s="62" t="s">
        <v>283</v>
      </c>
      <c r="CS3" s="61" t="s">
        <v>282</v>
      </c>
      <c r="CT3" s="61" t="s">
        <v>283</v>
      </c>
      <c r="CU3" s="62" t="s">
        <v>282</v>
      </c>
      <c r="CV3" s="62" t="s">
        <v>283</v>
      </c>
      <c r="CW3" s="61" t="s">
        <v>282</v>
      </c>
      <c r="CX3" s="61" t="s">
        <v>283</v>
      </c>
      <c r="CY3" s="62" t="s">
        <v>282</v>
      </c>
      <c r="CZ3" s="62" t="s">
        <v>283</v>
      </c>
      <c r="DA3" s="61" t="s">
        <v>282</v>
      </c>
      <c r="DB3" s="61" t="s">
        <v>283</v>
      </c>
      <c r="DC3" s="62" t="s">
        <v>282</v>
      </c>
      <c r="DD3" s="62" t="s">
        <v>283</v>
      </c>
      <c r="DE3" s="61" t="s">
        <v>282</v>
      </c>
      <c r="DF3" s="61" t="s">
        <v>283</v>
      </c>
      <c r="DG3" s="62" t="s">
        <v>282</v>
      </c>
      <c r="DH3" s="62" t="s">
        <v>283</v>
      </c>
      <c r="DI3" s="61" t="s">
        <v>282</v>
      </c>
      <c r="DJ3" s="61" t="s">
        <v>283</v>
      </c>
      <c r="DK3" s="62" t="s">
        <v>282</v>
      </c>
      <c r="DL3" s="62" t="s">
        <v>283</v>
      </c>
      <c r="DM3" s="61" t="s">
        <v>282</v>
      </c>
      <c r="DN3" s="61" t="s">
        <v>283</v>
      </c>
      <c r="DO3" s="62" t="s">
        <v>282</v>
      </c>
      <c r="DP3" s="62" t="s">
        <v>283</v>
      </c>
      <c r="DQ3" s="61" t="s">
        <v>282</v>
      </c>
      <c r="DR3" s="61" t="s">
        <v>283</v>
      </c>
      <c r="DS3" s="62" t="s">
        <v>282</v>
      </c>
      <c r="DT3" s="62" t="s">
        <v>283</v>
      </c>
      <c r="DU3" s="61" t="s">
        <v>282</v>
      </c>
      <c r="DV3" s="61" t="s">
        <v>283</v>
      </c>
      <c r="DW3" s="62" t="s">
        <v>282</v>
      </c>
      <c r="DX3" s="62" t="s">
        <v>283</v>
      </c>
      <c r="DY3" s="61" t="s">
        <v>282</v>
      </c>
      <c r="DZ3" s="61" t="s">
        <v>283</v>
      </c>
      <c r="EA3" s="62" t="s">
        <v>282</v>
      </c>
      <c r="EB3" s="62" t="s">
        <v>283</v>
      </c>
      <c r="EC3" s="61" t="s">
        <v>282</v>
      </c>
      <c r="ED3" s="61" t="s">
        <v>283</v>
      </c>
      <c r="EE3" s="62" t="s">
        <v>282</v>
      </c>
      <c r="EF3" s="62" t="s">
        <v>283</v>
      </c>
      <c r="EG3" s="61" t="s">
        <v>282</v>
      </c>
      <c r="EH3" s="61" t="s">
        <v>283</v>
      </c>
      <c r="EI3" s="62" t="s">
        <v>282</v>
      </c>
      <c r="EJ3" s="62" t="s">
        <v>283</v>
      </c>
      <c r="EK3" s="61" t="s">
        <v>282</v>
      </c>
      <c r="EL3" s="61" t="s">
        <v>283</v>
      </c>
      <c r="EM3" s="62" t="s">
        <v>282</v>
      </c>
      <c r="EN3" s="62" t="s">
        <v>283</v>
      </c>
      <c r="EO3" s="61" t="s">
        <v>282</v>
      </c>
      <c r="EP3" s="61" t="s">
        <v>283</v>
      </c>
      <c r="EQ3" s="62" t="s">
        <v>282</v>
      </c>
      <c r="ER3" s="62" t="s">
        <v>283</v>
      </c>
      <c r="ES3" s="61" t="s">
        <v>282</v>
      </c>
      <c r="ET3" s="61" t="s">
        <v>283</v>
      </c>
      <c r="EU3" s="62" t="s">
        <v>282</v>
      </c>
      <c r="EV3" s="62" t="s">
        <v>283</v>
      </c>
      <c r="EW3" s="61" t="s">
        <v>282</v>
      </c>
      <c r="EX3" s="61" t="s">
        <v>283</v>
      </c>
      <c r="EY3" s="62" t="s">
        <v>282</v>
      </c>
      <c r="EZ3" s="62" t="s">
        <v>283</v>
      </c>
      <c r="FA3" s="61" t="s">
        <v>282</v>
      </c>
      <c r="FB3" s="61" t="s">
        <v>283</v>
      </c>
      <c r="FC3" s="62" t="s">
        <v>282</v>
      </c>
      <c r="FD3" s="62" t="s">
        <v>283</v>
      </c>
      <c r="FE3" s="61" t="s">
        <v>282</v>
      </c>
      <c r="FF3" s="61" t="s">
        <v>283</v>
      </c>
      <c r="FG3" s="62" t="s">
        <v>282</v>
      </c>
      <c r="FH3" s="62" t="s">
        <v>283</v>
      </c>
      <c r="FI3" s="61" t="s">
        <v>282</v>
      </c>
      <c r="FJ3" s="61" t="s">
        <v>283</v>
      </c>
      <c r="FK3" s="62" t="s">
        <v>282</v>
      </c>
      <c r="FL3" s="62" t="s">
        <v>283</v>
      </c>
      <c r="FM3" s="61" t="s">
        <v>282</v>
      </c>
      <c r="FN3" s="61" t="s">
        <v>283</v>
      </c>
      <c r="FO3" s="62" t="s">
        <v>282</v>
      </c>
      <c r="FP3" s="62" t="s">
        <v>283</v>
      </c>
      <c r="FQ3" s="61" t="s">
        <v>282</v>
      </c>
      <c r="FR3" s="61" t="s">
        <v>283</v>
      </c>
      <c r="FS3" s="62" t="s">
        <v>282</v>
      </c>
      <c r="FT3" s="62" t="s">
        <v>283</v>
      </c>
      <c r="FU3" s="61" t="s">
        <v>282</v>
      </c>
      <c r="FV3" s="61" t="s">
        <v>283</v>
      </c>
      <c r="FW3" s="62" t="s">
        <v>282</v>
      </c>
      <c r="FX3" s="62" t="s">
        <v>283</v>
      </c>
      <c r="FY3" s="61" t="s">
        <v>282</v>
      </c>
      <c r="FZ3" s="61" t="s">
        <v>283</v>
      </c>
      <c r="GA3" s="62" t="s">
        <v>282</v>
      </c>
      <c r="GB3" s="62" t="s">
        <v>283</v>
      </c>
      <c r="GC3" s="61" t="s">
        <v>282</v>
      </c>
      <c r="GD3" s="61" t="s">
        <v>283</v>
      </c>
      <c r="GE3" s="62" t="s">
        <v>282</v>
      </c>
      <c r="GF3" s="62" t="s">
        <v>283</v>
      </c>
      <c r="GG3" s="61" t="s">
        <v>282</v>
      </c>
      <c r="GH3" s="61" t="s">
        <v>283</v>
      </c>
      <c r="GI3" s="62" t="s">
        <v>282</v>
      </c>
      <c r="GJ3" s="62" t="s">
        <v>283</v>
      </c>
      <c r="GK3" s="61" t="s">
        <v>282</v>
      </c>
      <c r="GL3" s="61" t="s">
        <v>283</v>
      </c>
      <c r="GM3" s="62" t="s">
        <v>282</v>
      </c>
      <c r="GN3" s="62" t="s">
        <v>283</v>
      </c>
      <c r="GO3" s="61" t="s">
        <v>282</v>
      </c>
      <c r="GP3" s="61" t="s">
        <v>283</v>
      </c>
      <c r="GQ3" s="62" t="s">
        <v>282</v>
      </c>
      <c r="GR3" s="62" t="s">
        <v>283</v>
      </c>
      <c r="GS3" s="61" t="s">
        <v>282</v>
      </c>
      <c r="GT3" s="61" t="s">
        <v>283</v>
      </c>
      <c r="GU3" s="62" t="s">
        <v>282</v>
      </c>
      <c r="GV3" s="62" t="s">
        <v>283</v>
      </c>
      <c r="GW3" s="61" t="s">
        <v>282</v>
      </c>
      <c r="GX3" s="61" t="s">
        <v>283</v>
      </c>
      <c r="GY3" s="62" t="s">
        <v>282</v>
      </c>
      <c r="GZ3" s="62" t="s">
        <v>283</v>
      </c>
      <c r="HA3" s="61" t="s">
        <v>282</v>
      </c>
      <c r="HB3" s="61" t="s">
        <v>283</v>
      </c>
      <c r="HC3" s="62" t="s">
        <v>282</v>
      </c>
      <c r="HD3" s="62" t="s">
        <v>283</v>
      </c>
    </row>
    <row r="4" spans="1:212" ht="19.45" customHeight="1">
      <c r="A4" s="63">
        <v>1</v>
      </c>
      <c r="B4" s="9" t="s">
        <v>21</v>
      </c>
      <c r="C4" s="10">
        <v>1</v>
      </c>
      <c r="D4" s="63" t="s">
        <v>49</v>
      </c>
      <c r="E4" s="9" t="s">
        <v>284</v>
      </c>
      <c r="F4" s="64">
        <v>46185</v>
      </c>
      <c r="G4" s="65">
        <v>46185.083333333299</v>
      </c>
      <c r="H4" s="63" t="s">
        <v>50</v>
      </c>
      <c r="I4" s="63" t="s">
        <v>56</v>
      </c>
      <c r="J4" s="66" t="s">
        <v>285</v>
      </c>
      <c r="K4" s="67"/>
      <c r="L4" s="67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68"/>
      <c r="BS4" s="68"/>
      <c r="BT4" s="68"/>
      <c r="BU4" s="68"/>
      <c r="BV4" s="68"/>
      <c r="BW4" s="68"/>
      <c r="BX4" s="68"/>
      <c r="BY4" s="68"/>
      <c r="BZ4" s="68"/>
      <c r="CA4" s="68"/>
      <c r="CB4" s="68"/>
      <c r="CC4" s="68"/>
      <c r="CD4" s="68"/>
      <c r="CE4" s="68"/>
      <c r="CF4" s="68"/>
      <c r="CG4" s="68"/>
      <c r="CH4" s="68"/>
      <c r="CI4" s="68"/>
      <c r="CJ4" s="68"/>
      <c r="CK4" s="68"/>
      <c r="CL4" s="68"/>
      <c r="CM4" s="68"/>
      <c r="CN4" s="68"/>
      <c r="CO4" s="68"/>
      <c r="CP4" s="68"/>
      <c r="CQ4" s="68"/>
      <c r="CR4" s="68"/>
      <c r="CS4" s="68"/>
      <c r="CT4" s="68"/>
      <c r="CU4" s="68"/>
      <c r="CV4" s="68"/>
      <c r="CW4" s="68"/>
      <c r="CX4" s="68"/>
      <c r="CY4" s="68"/>
      <c r="CZ4" s="68"/>
      <c r="DA4" s="68"/>
      <c r="DB4" s="68"/>
      <c r="DC4" s="68"/>
      <c r="DD4" s="68"/>
      <c r="DE4" s="68"/>
      <c r="DF4" s="68"/>
      <c r="DG4" s="68"/>
      <c r="DH4" s="68"/>
      <c r="DI4" s="68"/>
      <c r="DJ4" s="68"/>
      <c r="DK4" s="68"/>
      <c r="DL4" s="68"/>
      <c r="DM4" s="68"/>
      <c r="DN4" s="68"/>
      <c r="DO4" s="68"/>
      <c r="DP4" s="68"/>
      <c r="DQ4" s="68"/>
      <c r="DR4" s="68"/>
      <c r="DS4" s="68"/>
      <c r="DT4" s="68"/>
      <c r="DU4" s="68"/>
      <c r="DV4" s="68"/>
      <c r="DW4" s="68"/>
      <c r="DX4" s="68"/>
      <c r="DY4" s="68"/>
      <c r="DZ4" s="68"/>
      <c r="EA4" s="68"/>
      <c r="EB4" s="68"/>
      <c r="EC4" s="68"/>
      <c r="ED4" s="68"/>
      <c r="EE4" s="68"/>
      <c r="EF4" s="68"/>
      <c r="EG4" s="68"/>
      <c r="EH4" s="68"/>
      <c r="EI4" s="68"/>
      <c r="EJ4" s="68"/>
      <c r="EK4" s="68"/>
      <c r="EL4" s="68"/>
      <c r="EM4" s="68"/>
      <c r="EN4" s="68"/>
      <c r="EO4" s="68"/>
      <c r="EP4" s="68"/>
      <c r="EQ4" s="68"/>
      <c r="ER4" s="68"/>
      <c r="ES4" s="68"/>
      <c r="ET4" s="68"/>
      <c r="EU4" s="68"/>
      <c r="EV4" s="68"/>
      <c r="EW4" s="68"/>
      <c r="EX4" s="68"/>
      <c r="EY4" s="68"/>
      <c r="EZ4" s="68"/>
      <c r="FA4" s="68"/>
      <c r="FB4" s="68"/>
      <c r="FC4" s="68"/>
      <c r="FD4" s="68"/>
      <c r="FE4" s="68"/>
      <c r="FF4" s="68"/>
      <c r="FG4" s="68"/>
      <c r="FH4" s="68"/>
      <c r="FI4" s="68"/>
      <c r="FJ4" s="68"/>
      <c r="FK4" s="68"/>
      <c r="FL4" s="68"/>
      <c r="FM4" s="68"/>
      <c r="FN4" s="68"/>
      <c r="FO4" s="68"/>
      <c r="FP4" s="68"/>
      <c r="FQ4" s="68"/>
      <c r="FR4" s="68"/>
      <c r="FS4" s="68"/>
      <c r="FT4" s="68"/>
      <c r="FU4" s="68"/>
      <c r="FV4" s="68"/>
      <c r="FW4" s="68"/>
      <c r="FX4" s="68"/>
      <c r="FY4" s="68"/>
      <c r="FZ4" s="68"/>
      <c r="GA4" s="68"/>
      <c r="GB4" s="68"/>
      <c r="GC4" s="68"/>
      <c r="GD4" s="68"/>
      <c r="GE4" s="68"/>
      <c r="GF4" s="68"/>
      <c r="GG4" s="68"/>
      <c r="GH4" s="68"/>
      <c r="GI4" s="68"/>
      <c r="GJ4" s="68"/>
      <c r="GK4" s="68"/>
      <c r="GL4" s="68"/>
      <c r="GM4" s="68"/>
      <c r="GN4" s="68"/>
      <c r="GO4" s="68"/>
      <c r="GP4" s="68"/>
      <c r="GQ4" s="68"/>
      <c r="GR4" s="68"/>
      <c r="GS4" s="68"/>
      <c r="GT4" s="68"/>
      <c r="GU4" s="68"/>
      <c r="GV4" s="68"/>
      <c r="GW4" s="68"/>
      <c r="GX4" s="68"/>
      <c r="GY4" s="68"/>
      <c r="GZ4" s="68"/>
      <c r="HA4" s="68"/>
      <c r="HB4" s="68"/>
      <c r="HC4" s="68"/>
      <c r="HD4" s="68"/>
    </row>
    <row r="5" spans="1:212" ht="19.45" customHeight="1">
      <c r="A5" s="63">
        <v>2</v>
      </c>
      <c r="B5" s="9" t="s">
        <v>21</v>
      </c>
      <c r="C5" s="10">
        <v>1</v>
      </c>
      <c r="D5" s="63" t="s">
        <v>49</v>
      </c>
      <c r="E5" s="9" t="s">
        <v>284</v>
      </c>
      <c r="F5" s="64">
        <v>46185</v>
      </c>
      <c r="G5" s="65">
        <v>46185.375</v>
      </c>
      <c r="H5" s="63" t="s">
        <v>52</v>
      </c>
      <c r="I5" s="63" t="s">
        <v>54</v>
      </c>
      <c r="J5" s="66" t="s">
        <v>286</v>
      </c>
      <c r="K5" s="67"/>
      <c r="L5" s="67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68"/>
      <c r="BK5" s="68"/>
      <c r="BL5" s="68"/>
      <c r="BM5" s="68"/>
      <c r="BN5" s="68"/>
      <c r="BO5" s="68"/>
      <c r="BP5" s="68"/>
      <c r="BQ5" s="68"/>
      <c r="BR5" s="68"/>
      <c r="BS5" s="68"/>
      <c r="BT5" s="68"/>
      <c r="BU5" s="68"/>
      <c r="BV5" s="68"/>
      <c r="BW5" s="68"/>
      <c r="BX5" s="68"/>
      <c r="BY5" s="68"/>
      <c r="BZ5" s="68"/>
      <c r="CA5" s="68"/>
      <c r="CB5" s="68"/>
      <c r="CC5" s="68"/>
      <c r="CD5" s="68"/>
      <c r="CE5" s="68"/>
      <c r="CF5" s="68"/>
      <c r="CG5" s="68"/>
      <c r="CH5" s="68"/>
      <c r="CI5" s="68"/>
      <c r="CJ5" s="68"/>
      <c r="CK5" s="68"/>
      <c r="CL5" s="68"/>
      <c r="CM5" s="68"/>
      <c r="CN5" s="68"/>
      <c r="CO5" s="68"/>
      <c r="CP5" s="68"/>
      <c r="CQ5" s="68"/>
      <c r="CR5" s="68"/>
      <c r="CS5" s="68"/>
      <c r="CT5" s="68"/>
      <c r="CU5" s="68"/>
      <c r="CV5" s="68"/>
      <c r="CW5" s="68"/>
      <c r="CX5" s="68"/>
      <c r="CY5" s="68"/>
      <c r="CZ5" s="68"/>
      <c r="DA5" s="68"/>
      <c r="DB5" s="68"/>
      <c r="DC5" s="68"/>
      <c r="DD5" s="68"/>
      <c r="DE5" s="68"/>
      <c r="DF5" s="68"/>
      <c r="DG5" s="68"/>
      <c r="DH5" s="68"/>
      <c r="DI5" s="68"/>
      <c r="DJ5" s="68"/>
      <c r="DK5" s="68"/>
      <c r="DL5" s="68"/>
      <c r="DM5" s="68"/>
      <c r="DN5" s="68"/>
      <c r="DO5" s="68"/>
      <c r="DP5" s="68"/>
      <c r="DQ5" s="68"/>
      <c r="DR5" s="68"/>
      <c r="DS5" s="68"/>
      <c r="DT5" s="68"/>
      <c r="DU5" s="68"/>
      <c r="DV5" s="68"/>
      <c r="DW5" s="68"/>
      <c r="DX5" s="68"/>
      <c r="DY5" s="68"/>
      <c r="DZ5" s="68"/>
      <c r="EA5" s="68"/>
      <c r="EB5" s="68"/>
      <c r="EC5" s="68"/>
      <c r="ED5" s="68"/>
      <c r="EE5" s="68"/>
      <c r="EF5" s="68"/>
      <c r="EG5" s="68"/>
      <c r="EH5" s="68"/>
      <c r="EI5" s="68"/>
      <c r="EJ5" s="68"/>
      <c r="EK5" s="68"/>
      <c r="EL5" s="68"/>
      <c r="EM5" s="68"/>
      <c r="EN5" s="68"/>
      <c r="EO5" s="68"/>
      <c r="EP5" s="68"/>
      <c r="EQ5" s="68"/>
      <c r="ER5" s="68"/>
      <c r="ES5" s="68"/>
      <c r="ET5" s="68"/>
      <c r="EU5" s="68"/>
      <c r="EV5" s="68"/>
      <c r="EW5" s="68"/>
      <c r="EX5" s="68"/>
      <c r="EY5" s="68"/>
      <c r="EZ5" s="68"/>
      <c r="FA5" s="68"/>
      <c r="FB5" s="68"/>
      <c r="FC5" s="68"/>
      <c r="FD5" s="68"/>
      <c r="FE5" s="68"/>
      <c r="FF5" s="68"/>
      <c r="FG5" s="68"/>
      <c r="FH5" s="68"/>
      <c r="FI5" s="68"/>
      <c r="FJ5" s="68"/>
      <c r="FK5" s="68"/>
      <c r="FL5" s="68"/>
      <c r="FM5" s="68"/>
      <c r="FN5" s="68"/>
      <c r="FO5" s="68"/>
      <c r="FP5" s="68"/>
      <c r="FQ5" s="68"/>
      <c r="FR5" s="68"/>
      <c r="FS5" s="68"/>
      <c r="FT5" s="68"/>
      <c r="FU5" s="68"/>
      <c r="FV5" s="68"/>
      <c r="FW5" s="68"/>
      <c r="FX5" s="68"/>
      <c r="FY5" s="68"/>
      <c r="FZ5" s="68"/>
      <c r="GA5" s="68"/>
      <c r="GB5" s="68"/>
      <c r="GC5" s="68"/>
      <c r="GD5" s="68"/>
      <c r="GE5" s="68"/>
      <c r="GF5" s="68"/>
      <c r="GG5" s="68"/>
      <c r="GH5" s="68"/>
      <c r="GI5" s="68"/>
      <c r="GJ5" s="68"/>
      <c r="GK5" s="68"/>
      <c r="GL5" s="68"/>
      <c r="GM5" s="68"/>
      <c r="GN5" s="68"/>
      <c r="GO5" s="68"/>
      <c r="GP5" s="68"/>
      <c r="GQ5" s="68"/>
      <c r="GR5" s="68"/>
      <c r="GS5" s="68"/>
      <c r="GT5" s="68"/>
      <c r="GU5" s="68"/>
      <c r="GV5" s="68"/>
      <c r="GW5" s="68"/>
      <c r="GX5" s="68"/>
      <c r="GY5" s="68"/>
      <c r="GZ5" s="68"/>
      <c r="HA5" s="68"/>
      <c r="HB5" s="68"/>
      <c r="HC5" s="68"/>
      <c r="HD5" s="68"/>
    </row>
    <row r="6" spans="1:212" ht="19.45" customHeight="1">
      <c r="A6" s="63">
        <v>3</v>
      </c>
      <c r="B6" s="9" t="s">
        <v>21</v>
      </c>
      <c r="C6" s="10">
        <v>1</v>
      </c>
      <c r="D6" s="63" t="s">
        <v>49</v>
      </c>
      <c r="E6" s="9" t="s">
        <v>287</v>
      </c>
      <c r="F6" s="64">
        <v>46191</v>
      </c>
      <c r="G6" s="65">
        <v>46191.958333333299</v>
      </c>
      <c r="H6" s="63" t="s">
        <v>54</v>
      </c>
      <c r="I6" s="63" t="s">
        <v>56</v>
      </c>
      <c r="J6" s="66" t="s">
        <v>288</v>
      </c>
      <c r="K6" s="67"/>
      <c r="L6" s="67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68"/>
      <c r="BK6" s="68"/>
      <c r="BL6" s="68"/>
      <c r="BM6" s="68"/>
      <c r="BN6" s="68"/>
      <c r="BO6" s="68"/>
      <c r="BP6" s="68"/>
      <c r="BQ6" s="68"/>
      <c r="BR6" s="68"/>
      <c r="BS6" s="68"/>
      <c r="BT6" s="68"/>
      <c r="BU6" s="68"/>
      <c r="BV6" s="68"/>
      <c r="BW6" s="68"/>
      <c r="BX6" s="68"/>
      <c r="BY6" s="68"/>
      <c r="BZ6" s="68"/>
      <c r="CA6" s="68"/>
      <c r="CB6" s="68"/>
      <c r="CC6" s="68"/>
      <c r="CD6" s="68"/>
      <c r="CE6" s="68"/>
      <c r="CF6" s="68"/>
      <c r="CG6" s="68"/>
      <c r="CH6" s="68"/>
      <c r="CI6" s="68"/>
      <c r="CJ6" s="68"/>
      <c r="CK6" s="68"/>
      <c r="CL6" s="68"/>
      <c r="CM6" s="68"/>
      <c r="CN6" s="68"/>
      <c r="CO6" s="68"/>
      <c r="CP6" s="68"/>
      <c r="CQ6" s="68"/>
      <c r="CR6" s="68"/>
      <c r="CS6" s="68"/>
      <c r="CT6" s="68"/>
      <c r="CU6" s="68"/>
      <c r="CV6" s="68"/>
      <c r="CW6" s="68"/>
      <c r="CX6" s="68"/>
      <c r="CY6" s="68"/>
      <c r="CZ6" s="68"/>
      <c r="DA6" s="68"/>
      <c r="DB6" s="68"/>
      <c r="DC6" s="68"/>
      <c r="DD6" s="68"/>
      <c r="DE6" s="68"/>
      <c r="DF6" s="68"/>
      <c r="DG6" s="68"/>
      <c r="DH6" s="68"/>
      <c r="DI6" s="68"/>
      <c r="DJ6" s="68"/>
      <c r="DK6" s="68"/>
      <c r="DL6" s="68"/>
      <c r="DM6" s="68"/>
      <c r="DN6" s="68"/>
      <c r="DO6" s="68"/>
      <c r="DP6" s="68"/>
      <c r="DQ6" s="68"/>
      <c r="DR6" s="68"/>
      <c r="DS6" s="68"/>
      <c r="DT6" s="68"/>
      <c r="DU6" s="68"/>
      <c r="DV6" s="68"/>
      <c r="DW6" s="68"/>
      <c r="DX6" s="68"/>
      <c r="DY6" s="68"/>
      <c r="DZ6" s="68"/>
      <c r="EA6" s="68"/>
      <c r="EB6" s="68"/>
      <c r="EC6" s="68"/>
      <c r="ED6" s="68"/>
      <c r="EE6" s="68"/>
      <c r="EF6" s="68"/>
      <c r="EG6" s="68"/>
      <c r="EH6" s="68"/>
      <c r="EI6" s="68"/>
      <c r="EJ6" s="68"/>
      <c r="EK6" s="68"/>
      <c r="EL6" s="68"/>
      <c r="EM6" s="68"/>
      <c r="EN6" s="68"/>
      <c r="EO6" s="68"/>
      <c r="EP6" s="68"/>
      <c r="EQ6" s="68"/>
      <c r="ER6" s="68"/>
      <c r="ES6" s="68"/>
      <c r="ET6" s="68"/>
      <c r="EU6" s="68"/>
      <c r="EV6" s="68"/>
      <c r="EW6" s="68"/>
      <c r="EX6" s="68"/>
      <c r="EY6" s="68"/>
      <c r="EZ6" s="68"/>
      <c r="FA6" s="68"/>
      <c r="FB6" s="68"/>
      <c r="FC6" s="68"/>
      <c r="FD6" s="68"/>
      <c r="FE6" s="68"/>
      <c r="FF6" s="68"/>
      <c r="FG6" s="68"/>
      <c r="FH6" s="68"/>
      <c r="FI6" s="68"/>
      <c r="FJ6" s="68"/>
      <c r="FK6" s="68"/>
      <c r="FL6" s="68"/>
      <c r="FM6" s="68"/>
      <c r="FN6" s="68"/>
      <c r="FO6" s="68"/>
      <c r="FP6" s="68"/>
      <c r="FQ6" s="68"/>
      <c r="FR6" s="68"/>
      <c r="FS6" s="68"/>
      <c r="FT6" s="68"/>
      <c r="FU6" s="68"/>
      <c r="FV6" s="68"/>
      <c r="FW6" s="68"/>
      <c r="FX6" s="68"/>
      <c r="FY6" s="68"/>
      <c r="FZ6" s="68"/>
      <c r="GA6" s="68"/>
      <c r="GB6" s="68"/>
      <c r="GC6" s="68"/>
      <c r="GD6" s="68"/>
      <c r="GE6" s="68"/>
      <c r="GF6" s="68"/>
      <c r="GG6" s="68"/>
      <c r="GH6" s="68"/>
      <c r="GI6" s="68"/>
      <c r="GJ6" s="68"/>
      <c r="GK6" s="68"/>
      <c r="GL6" s="68"/>
      <c r="GM6" s="68"/>
      <c r="GN6" s="68"/>
      <c r="GO6" s="68"/>
      <c r="GP6" s="68"/>
      <c r="GQ6" s="68"/>
      <c r="GR6" s="68"/>
      <c r="GS6" s="68"/>
      <c r="GT6" s="68"/>
      <c r="GU6" s="68"/>
      <c r="GV6" s="68"/>
      <c r="GW6" s="68"/>
      <c r="GX6" s="68"/>
      <c r="GY6" s="68"/>
      <c r="GZ6" s="68"/>
      <c r="HA6" s="68"/>
      <c r="HB6" s="68"/>
      <c r="HC6" s="68"/>
      <c r="HD6" s="68"/>
    </row>
    <row r="7" spans="1:212" ht="19.45" customHeight="1">
      <c r="A7" s="63">
        <v>4</v>
      </c>
      <c r="B7" s="9" t="s">
        <v>21</v>
      </c>
      <c r="C7" s="10">
        <v>1</v>
      </c>
      <c r="D7" s="63" t="s">
        <v>49</v>
      </c>
      <c r="E7" s="9" t="s">
        <v>284</v>
      </c>
      <c r="F7" s="64">
        <v>46192</v>
      </c>
      <c r="G7" s="65">
        <v>46192.333333333299</v>
      </c>
      <c r="H7" s="63" t="s">
        <v>50</v>
      </c>
      <c r="I7" s="63" t="s">
        <v>52</v>
      </c>
      <c r="J7" s="66" t="s">
        <v>286</v>
      </c>
      <c r="K7" s="67"/>
      <c r="L7" s="67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8"/>
      <c r="BI7" s="68"/>
      <c r="BJ7" s="68"/>
      <c r="BK7" s="68"/>
      <c r="BL7" s="68"/>
      <c r="BM7" s="68"/>
      <c r="BN7" s="68"/>
      <c r="BO7" s="68"/>
      <c r="BP7" s="68"/>
      <c r="BQ7" s="68"/>
      <c r="BR7" s="68"/>
      <c r="BS7" s="68"/>
      <c r="BT7" s="68"/>
      <c r="BU7" s="68"/>
      <c r="BV7" s="68"/>
      <c r="BW7" s="68"/>
      <c r="BX7" s="68"/>
      <c r="BY7" s="68"/>
      <c r="BZ7" s="68"/>
      <c r="CA7" s="68"/>
      <c r="CB7" s="68"/>
      <c r="CC7" s="68"/>
      <c r="CD7" s="68"/>
      <c r="CE7" s="68"/>
      <c r="CF7" s="68"/>
      <c r="CG7" s="68"/>
      <c r="CH7" s="68"/>
      <c r="CI7" s="68"/>
      <c r="CJ7" s="68"/>
      <c r="CK7" s="68"/>
      <c r="CL7" s="68"/>
      <c r="CM7" s="68"/>
      <c r="CN7" s="68"/>
      <c r="CO7" s="68"/>
      <c r="CP7" s="68"/>
      <c r="CQ7" s="68"/>
      <c r="CR7" s="68"/>
      <c r="CS7" s="68"/>
      <c r="CT7" s="68"/>
      <c r="CU7" s="68"/>
      <c r="CV7" s="68"/>
      <c r="CW7" s="68"/>
      <c r="CX7" s="68"/>
      <c r="CY7" s="68"/>
      <c r="CZ7" s="68"/>
      <c r="DA7" s="68"/>
      <c r="DB7" s="68"/>
      <c r="DC7" s="68"/>
      <c r="DD7" s="68"/>
      <c r="DE7" s="68"/>
      <c r="DF7" s="68"/>
      <c r="DG7" s="68"/>
      <c r="DH7" s="68"/>
      <c r="DI7" s="68"/>
      <c r="DJ7" s="68"/>
      <c r="DK7" s="68"/>
      <c r="DL7" s="68"/>
      <c r="DM7" s="68"/>
      <c r="DN7" s="68"/>
      <c r="DO7" s="68"/>
      <c r="DP7" s="68"/>
      <c r="DQ7" s="68"/>
      <c r="DR7" s="68"/>
      <c r="DS7" s="68"/>
      <c r="DT7" s="68"/>
      <c r="DU7" s="68"/>
      <c r="DV7" s="68"/>
      <c r="DW7" s="68"/>
      <c r="DX7" s="68"/>
      <c r="DY7" s="68"/>
      <c r="DZ7" s="68"/>
      <c r="EA7" s="68"/>
      <c r="EB7" s="68"/>
      <c r="EC7" s="68"/>
      <c r="ED7" s="68"/>
      <c r="EE7" s="68"/>
      <c r="EF7" s="68"/>
      <c r="EG7" s="68"/>
      <c r="EH7" s="68"/>
      <c r="EI7" s="68"/>
      <c r="EJ7" s="68"/>
      <c r="EK7" s="68"/>
      <c r="EL7" s="68"/>
      <c r="EM7" s="68"/>
      <c r="EN7" s="68"/>
      <c r="EO7" s="68"/>
      <c r="EP7" s="68"/>
      <c r="EQ7" s="68"/>
      <c r="ER7" s="68"/>
      <c r="ES7" s="68"/>
      <c r="ET7" s="68"/>
      <c r="EU7" s="68"/>
      <c r="EV7" s="68"/>
      <c r="EW7" s="68"/>
      <c r="EX7" s="68"/>
      <c r="EY7" s="68"/>
      <c r="EZ7" s="68"/>
      <c r="FA7" s="68"/>
      <c r="FB7" s="68"/>
      <c r="FC7" s="68"/>
      <c r="FD7" s="68"/>
      <c r="FE7" s="68"/>
      <c r="FF7" s="68"/>
      <c r="FG7" s="68"/>
      <c r="FH7" s="68"/>
      <c r="FI7" s="68"/>
      <c r="FJ7" s="68"/>
      <c r="FK7" s="68"/>
      <c r="FL7" s="68"/>
      <c r="FM7" s="68"/>
      <c r="FN7" s="68"/>
      <c r="FO7" s="68"/>
      <c r="FP7" s="68"/>
      <c r="FQ7" s="68"/>
      <c r="FR7" s="68"/>
      <c r="FS7" s="68"/>
      <c r="FT7" s="68"/>
      <c r="FU7" s="68"/>
      <c r="FV7" s="68"/>
      <c r="FW7" s="68"/>
      <c r="FX7" s="68"/>
      <c r="FY7" s="68"/>
      <c r="FZ7" s="68"/>
      <c r="GA7" s="68"/>
      <c r="GB7" s="68"/>
      <c r="GC7" s="68"/>
      <c r="GD7" s="68"/>
      <c r="GE7" s="68"/>
      <c r="GF7" s="68"/>
      <c r="GG7" s="68"/>
      <c r="GH7" s="68"/>
      <c r="GI7" s="68"/>
      <c r="GJ7" s="68"/>
      <c r="GK7" s="68"/>
      <c r="GL7" s="68"/>
      <c r="GM7" s="68"/>
      <c r="GN7" s="68"/>
      <c r="GO7" s="68"/>
      <c r="GP7" s="68"/>
      <c r="GQ7" s="68"/>
      <c r="GR7" s="68"/>
      <c r="GS7" s="68"/>
      <c r="GT7" s="68"/>
      <c r="GU7" s="68"/>
      <c r="GV7" s="68"/>
      <c r="GW7" s="68"/>
      <c r="GX7" s="68"/>
      <c r="GY7" s="68"/>
      <c r="GZ7" s="68"/>
      <c r="HA7" s="68"/>
      <c r="HB7" s="68"/>
      <c r="HC7" s="68"/>
      <c r="HD7" s="68"/>
    </row>
    <row r="8" spans="1:212" ht="19.45" customHeight="1">
      <c r="A8" s="63">
        <v>5</v>
      </c>
      <c r="B8" s="9" t="s">
        <v>21</v>
      </c>
      <c r="C8" s="10">
        <v>1</v>
      </c>
      <c r="D8" s="63" t="s">
        <v>49</v>
      </c>
      <c r="E8" s="9" t="s">
        <v>287</v>
      </c>
      <c r="F8" s="64">
        <v>46198</v>
      </c>
      <c r="G8" s="65">
        <v>46198.333333333299</v>
      </c>
      <c r="H8" s="63" t="s">
        <v>54</v>
      </c>
      <c r="I8" s="63" t="s">
        <v>50</v>
      </c>
      <c r="J8" s="66" t="s">
        <v>285</v>
      </c>
      <c r="K8" s="67"/>
      <c r="L8" s="67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68"/>
      <c r="BI8" s="68"/>
      <c r="BJ8" s="68"/>
      <c r="BK8" s="68"/>
      <c r="BL8" s="68"/>
      <c r="BM8" s="68"/>
      <c r="BN8" s="68"/>
      <c r="BO8" s="68"/>
      <c r="BP8" s="68"/>
      <c r="BQ8" s="68"/>
      <c r="BR8" s="68"/>
      <c r="BS8" s="68"/>
      <c r="BT8" s="68"/>
      <c r="BU8" s="68"/>
      <c r="BV8" s="68"/>
      <c r="BW8" s="68"/>
      <c r="BX8" s="68"/>
      <c r="BY8" s="68"/>
      <c r="BZ8" s="68"/>
      <c r="CA8" s="68"/>
      <c r="CB8" s="68"/>
      <c r="CC8" s="68"/>
      <c r="CD8" s="68"/>
      <c r="CE8" s="68"/>
      <c r="CF8" s="68"/>
      <c r="CG8" s="68"/>
      <c r="CH8" s="68"/>
      <c r="CI8" s="68"/>
      <c r="CJ8" s="68"/>
      <c r="CK8" s="68"/>
      <c r="CL8" s="68"/>
      <c r="CM8" s="68"/>
      <c r="CN8" s="68"/>
      <c r="CO8" s="68"/>
      <c r="CP8" s="68"/>
      <c r="CQ8" s="68"/>
      <c r="CR8" s="68"/>
      <c r="CS8" s="68"/>
      <c r="CT8" s="68"/>
      <c r="CU8" s="68"/>
      <c r="CV8" s="68"/>
      <c r="CW8" s="68"/>
      <c r="CX8" s="68"/>
      <c r="CY8" s="68"/>
      <c r="CZ8" s="68"/>
      <c r="DA8" s="68"/>
      <c r="DB8" s="68"/>
      <c r="DC8" s="68"/>
      <c r="DD8" s="68"/>
      <c r="DE8" s="68"/>
      <c r="DF8" s="68"/>
      <c r="DG8" s="68"/>
      <c r="DH8" s="68"/>
      <c r="DI8" s="68"/>
      <c r="DJ8" s="68"/>
      <c r="DK8" s="68"/>
      <c r="DL8" s="68"/>
      <c r="DM8" s="68"/>
      <c r="DN8" s="68"/>
      <c r="DO8" s="68"/>
      <c r="DP8" s="68"/>
      <c r="DQ8" s="68"/>
      <c r="DR8" s="68"/>
      <c r="DS8" s="68"/>
      <c r="DT8" s="68"/>
      <c r="DU8" s="68"/>
      <c r="DV8" s="68"/>
      <c r="DW8" s="68"/>
      <c r="DX8" s="68"/>
      <c r="DY8" s="68"/>
      <c r="DZ8" s="68"/>
      <c r="EA8" s="68"/>
      <c r="EB8" s="68"/>
      <c r="EC8" s="68"/>
      <c r="ED8" s="68"/>
      <c r="EE8" s="68"/>
      <c r="EF8" s="68"/>
      <c r="EG8" s="68"/>
      <c r="EH8" s="68"/>
      <c r="EI8" s="68"/>
      <c r="EJ8" s="68"/>
      <c r="EK8" s="68"/>
      <c r="EL8" s="68"/>
      <c r="EM8" s="68"/>
      <c r="EN8" s="68"/>
      <c r="EO8" s="68"/>
      <c r="EP8" s="68"/>
      <c r="EQ8" s="68"/>
      <c r="ER8" s="68"/>
      <c r="ES8" s="68"/>
      <c r="ET8" s="68"/>
      <c r="EU8" s="68"/>
      <c r="EV8" s="68"/>
      <c r="EW8" s="68"/>
      <c r="EX8" s="68"/>
      <c r="EY8" s="68"/>
      <c r="EZ8" s="68"/>
      <c r="FA8" s="68"/>
      <c r="FB8" s="68"/>
      <c r="FC8" s="68"/>
      <c r="FD8" s="68"/>
      <c r="FE8" s="68"/>
      <c r="FF8" s="68"/>
      <c r="FG8" s="68"/>
      <c r="FH8" s="68"/>
      <c r="FI8" s="68"/>
      <c r="FJ8" s="68"/>
      <c r="FK8" s="68"/>
      <c r="FL8" s="68"/>
      <c r="FM8" s="68"/>
      <c r="FN8" s="68"/>
      <c r="FO8" s="68"/>
      <c r="FP8" s="68"/>
      <c r="FQ8" s="68"/>
      <c r="FR8" s="68"/>
      <c r="FS8" s="68"/>
      <c r="FT8" s="68"/>
      <c r="FU8" s="68"/>
      <c r="FV8" s="68"/>
      <c r="FW8" s="68"/>
      <c r="FX8" s="68"/>
      <c r="FY8" s="68"/>
      <c r="FZ8" s="68"/>
      <c r="GA8" s="68"/>
      <c r="GB8" s="68"/>
      <c r="GC8" s="68"/>
      <c r="GD8" s="68"/>
      <c r="GE8" s="68"/>
      <c r="GF8" s="68"/>
      <c r="GG8" s="68"/>
      <c r="GH8" s="68"/>
      <c r="GI8" s="68"/>
      <c r="GJ8" s="68"/>
      <c r="GK8" s="68"/>
      <c r="GL8" s="68"/>
      <c r="GM8" s="68"/>
      <c r="GN8" s="68"/>
      <c r="GO8" s="68"/>
      <c r="GP8" s="68"/>
      <c r="GQ8" s="68"/>
      <c r="GR8" s="68"/>
      <c r="GS8" s="68"/>
      <c r="GT8" s="68"/>
      <c r="GU8" s="68"/>
      <c r="GV8" s="68"/>
      <c r="GW8" s="68"/>
      <c r="GX8" s="68"/>
      <c r="GY8" s="68"/>
      <c r="GZ8" s="68"/>
      <c r="HA8" s="68"/>
      <c r="HB8" s="68"/>
      <c r="HC8" s="68"/>
      <c r="HD8" s="68"/>
    </row>
    <row r="9" spans="1:212" ht="19.45" customHeight="1">
      <c r="A9" s="63">
        <v>6</v>
      </c>
      <c r="B9" s="9" t="s">
        <v>21</v>
      </c>
      <c r="C9" s="10">
        <v>1</v>
      </c>
      <c r="D9" s="63" t="s">
        <v>49</v>
      </c>
      <c r="E9" s="9" t="s">
        <v>287</v>
      </c>
      <c r="F9" s="64">
        <v>46198</v>
      </c>
      <c r="G9" s="65">
        <v>46198.333333333299</v>
      </c>
      <c r="H9" s="63" t="s">
        <v>56</v>
      </c>
      <c r="I9" s="63" t="s">
        <v>52</v>
      </c>
      <c r="J9" s="66" t="s">
        <v>289</v>
      </c>
      <c r="K9" s="67"/>
      <c r="L9" s="67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68"/>
      <c r="BK9" s="68"/>
      <c r="BL9" s="68"/>
      <c r="BM9" s="68"/>
      <c r="BN9" s="68"/>
      <c r="BO9" s="68"/>
      <c r="BP9" s="68"/>
      <c r="BQ9" s="68"/>
      <c r="BR9" s="68"/>
      <c r="BS9" s="68"/>
      <c r="BT9" s="68"/>
      <c r="BU9" s="68"/>
      <c r="BV9" s="68"/>
      <c r="BW9" s="68"/>
      <c r="BX9" s="68"/>
      <c r="BY9" s="68"/>
      <c r="BZ9" s="68"/>
      <c r="CA9" s="68"/>
      <c r="CB9" s="68"/>
      <c r="CC9" s="68"/>
      <c r="CD9" s="68"/>
      <c r="CE9" s="68"/>
      <c r="CF9" s="68"/>
      <c r="CG9" s="68"/>
      <c r="CH9" s="68"/>
      <c r="CI9" s="68"/>
      <c r="CJ9" s="68"/>
      <c r="CK9" s="68"/>
      <c r="CL9" s="68"/>
      <c r="CM9" s="68"/>
      <c r="CN9" s="68"/>
      <c r="CO9" s="68"/>
      <c r="CP9" s="68"/>
      <c r="CQ9" s="68"/>
      <c r="CR9" s="68"/>
      <c r="CS9" s="68"/>
      <c r="CT9" s="68"/>
      <c r="CU9" s="68"/>
      <c r="CV9" s="68"/>
      <c r="CW9" s="68"/>
      <c r="CX9" s="68"/>
      <c r="CY9" s="68"/>
      <c r="CZ9" s="68"/>
      <c r="DA9" s="68"/>
      <c r="DB9" s="68"/>
      <c r="DC9" s="68"/>
      <c r="DD9" s="68"/>
      <c r="DE9" s="68"/>
      <c r="DF9" s="68"/>
      <c r="DG9" s="68"/>
      <c r="DH9" s="68"/>
      <c r="DI9" s="68"/>
      <c r="DJ9" s="68"/>
      <c r="DK9" s="68"/>
      <c r="DL9" s="68"/>
      <c r="DM9" s="68"/>
      <c r="DN9" s="68"/>
      <c r="DO9" s="68"/>
      <c r="DP9" s="68"/>
      <c r="DQ9" s="68"/>
      <c r="DR9" s="68"/>
      <c r="DS9" s="68"/>
      <c r="DT9" s="68"/>
      <c r="DU9" s="68"/>
      <c r="DV9" s="68"/>
      <c r="DW9" s="68"/>
      <c r="DX9" s="68"/>
      <c r="DY9" s="68"/>
      <c r="DZ9" s="68"/>
      <c r="EA9" s="68"/>
      <c r="EB9" s="68"/>
      <c r="EC9" s="68"/>
      <c r="ED9" s="68"/>
      <c r="EE9" s="68"/>
      <c r="EF9" s="68"/>
      <c r="EG9" s="68"/>
      <c r="EH9" s="68"/>
      <c r="EI9" s="68"/>
      <c r="EJ9" s="68"/>
      <c r="EK9" s="68"/>
      <c r="EL9" s="68"/>
      <c r="EM9" s="68"/>
      <c r="EN9" s="68"/>
      <c r="EO9" s="68"/>
      <c r="EP9" s="68"/>
      <c r="EQ9" s="68"/>
      <c r="ER9" s="68"/>
      <c r="ES9" s="68"/>
      <c r="ET9" s="68"/>
      <c r="EU9" s="68"/>
      <c r="EV9" s="68"/>
      <c r="EW9" s="68"/>
      <c r="EX9" s="68"/>
      <c r="EY9" s="68"/>
      <c r="EZ9" s="68"/>
      <c r="FA9" s="68"/>
      <c r="FB9" s="68"/>
      <c r="FC9" s="68"/>
      <c r="FD9" s="68"/>
      <c r="FE9" s="68"/>
      <c r="FF9" s="68"/>
      <c r="FG9" s="68"/>
      <c r="FH9" s="68"/>
      <c r="FI9" s="68"/>
      <c r="FJ9" s="68"/>
      <c r="FK9" s="68"/>
      <c r="FL9" s="68"/>
      <c r="FM9" s="68"/>
      <c r="FN9" s="68"/>
      <c r="FO9" s="68"/>
      <c r="FP9" s="68"/>
      <c r="FQ9" s="68"/>
      <c r="FR9" s="68"/>
      <c r="FS9" s="68"/>
      <c r="FT9" s="68"/>
      <c r="FU9" s="68"/>
      <c r="FV9" s="68"/>
      <c r="FW9" s="68"/>
      <c r="FX9" s="68"/>
      <c r="FY9" s="68"/>
      <c r="FZ9" s="68"/>
      <c r="GA9" s="68"/>
      <c r="GB9" s="68"/>
      <c r="GC9" s="68"/>
      <c r="GD9" s="68"/>
      <c r="GE9" s="68"/>
      <c r="GF9" s="68"/>
      <c r="GG9" s="68"/>
      <c r="GH9" s="68"/>
      <c r="GI9" s="68"/>
      <c r="GJ9" s="68"/>
      <c r="GK9" s="68"/>
      <c r="GL9" s="68"/>
      <c r="GM9" s="68"/>
      <c r="GN9" s="68"/>
      <c r="GO9" s="68"/>
      <c r="GP9" s="68"/>
      <c r="GQ9" s="68"/>
      <c r="GR9" s="68"/>
      <c r="GS9" s="68"/>
      <c r="GT9" s="68"/>
      <c r="GU9" s="68"/>
      <c r="GV9" s="68"/>
      <c r="GW9" s="68"/>
      <c r="GX9" s="68"/>
      <c r="GY9" s="68"/>
      <c r="GZ9" s="68"/>
      <c r="HA9" s="68"/>
      <c r="HB9" s="68"/>
      <c r="HC9" s="68"/>
      <c r="HD9" s="68"/>
    </row>
    <row r="10" spans="1:212" ht="19.45" customHeight="1">
      <c r="A10" s="63">
        <v>7</v>
      </c>
      <c r="B10" s="9" t="s">
        <v>21</v>
      </c>
      <c r="C10" s="10">
        <v>1</v>
      </c>
      <c r="D10" s="63" t="s">
        <v>42</v>
      </c>
      <c r="E10" s="9" t="s">
        <v>290</v>
      </c>
      <c r="F10" s="64">
        <v>46186</v>
      </c>
      <c r="G10" s="65">
        <v>46186.083333333299</v>
      </c>
      <c r="H10" s="63" t="s">
        <v>58</v>
      </c>
      <c r="I10" s="63" t="s">
        <v>65</v>
      </c>
      <c r="J10" s="66" t="s">
        <v>291</v>
      </c>
      <c r="K10" s="67"/>
      <c r="L10" s="67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68"/>
      <c r="BI10" s="68"/>
      <c r="BJ10" s="68"/>
      <c r="BK10" s="68"/>
      <c r="BL10" s="68"/>
      <c r="BM10" s="68"/>
      <c r="BN10" s="68"/>
      <c r="BO10" s="68"/>
      <c r="BP10" s="68"/>
      <c r="BQ10" s="68"/>
      <c r="BR10" s="68"/>
      <c r="BS10" s="68"/>
      <c r="BT10" s="68"/>
      <c r="BU10" s="68"/>
      <c r="BV10" s="68"/>
      <c r="BW10" s="68"/>
      <c r="BX10" s="68"/>
      <c r="BY10" s="68"/>
      <c r="BZ10" s="68"/>
      <c r="CA10" s="68"/>
      <c r="CB10" s="68"/>
      <c r="CC10" s="68"/>
      <c r="CD10" s="68"/>
      <c r="CE10" s="68"/>
      <c r="CF10" s="68"/>
      <c r="CG10" s="68"/>
      <c r="CH10" s="68"/>
      <c r="CI10" s="68"/>
      <c r="CJ10" s="68"/>
      <c r="CK10" s="68"/>
      <c r="CL10" s="68"/>
      <c r="CM10" s="68"/>
      <c r="CN10" s="68"/>
      <c r="CO10" s="68"/>
      <c r="CP10" s="68"/>
      <c r="CQ10" s="68"/>
      <c r="CR10" s="68"/>
      <c r="CS10" s="68"/>
      <c r="CT10" s="68"/>
      <c r="CU10" s="68"/>
      <c r="CV10" s="68"/>
      <c r="CW10" s="68"/>
      <c r="CX10" s="68"/>
      <c r="CY10" s="68"/>
      <c r="CZ10" s="68"/>
      <c r="DA10" s="68"/>
      <c r="DB10" s="68"/>
      <c r="DC10" s="68"/>
      <c r="DD10" s="68"/>
      <c r="DE10" s="68"/>
      <c r="DF10" s="68"/>
      <c r="DG10" s="68"/>
      <c r="DH10" s="68"/>
      <c r="DI10" s="68"/>
      <c r="DJ10" s="68"/>
      <c r="DK10" s="68"/>
      <c r="DL10" s="68"/>
      <c r="DM10" s="68"/>
      <c r="DN10" s="68"/>
      <c r="DO10" s="68"/>
      <c r="DP10" s="68"/>
      <c r="DQ10" s="68"/>
      <c r="DR10" s="68"/>
      <c r="DS10" s="68"/>
      <c r="DT10" s="68"/>
      <c r="DU10" s="68"/>
      <c r="DV10" s="68"/>
      <c r="DW10" s="68"/>
      <c r="DX10" s="68"/>
      <c r="DY10" s="68"/>
      <c r="DZ10" s="68"/>
      <c r="EA10" s="68"/>
      <c r="EB10" s="68"/>
      <c r="EC10" s="68"/>
      <c r="ED10" s="68"/>
      <c r="EE10" s="68"/>
      <c r="EF10" s="68"/>
      <c r="EG10" s="68"/>
      <c r="EH10" s="68"/>
      <c r="EI10" s="68"/>
      <c r="EJ10" s="68"/>
      <c r="EK10" s="68"/>
      <c r="EL10" s="68"/>
      <c r="EM10" s="68"/>
      <c r="EN10" s="68"/>
      <c r="EO10" s="68"/>
      <c r="EP10" s="68"/>
      <c r="EQ10" s="68"/>
      <c r="ER10" s="68"/>
      <c r="ES10" s="68"/>
      <c r="ET10" s="68"/>
      <c r="EU10" s="68"/>
      <c r="EV10" s="68"/>
      <c r="EW10" s="68"/>
      <c r="EX10" s="68"/>
      <c r="EY10" s="68"/>
      <c r="EZ10" s="68"/>
      <c r="FA10" s="68"/>
      <c r="FB10" s="68"/>
      <c r="FC10" s="68"/>
      <c r="FD10" s="68"/>
      <c r="FE10" s="68"/>
      <c r="FF10" s="68"/>
      <c r="FG10" s="68"/>
      <c r="FH10" s="68"/>
      <c r="FI10" s="68"/>
      <c r="FJ10" s="68"/>
      <c r="FK10" s="68"/>
      <c r="FL10" s="68"/>
      <c r="FM10" s="68"/>
      <c r="FN10" s="68"/>
      <c r="FO10" s="68"/>
      <c r="FP10" s="68"/>
      <c r="FQ10" s="68"/>
      <c r="FR10" s="68"/>
      <c r="FS10" s="68"/>
      <c r="FT10" s="68"/>
      <c r="FU10" s="68"/>
      <c r="FV10" s="68"/>
      <c r="FW10" s="68"/>
      <c r="FX10" s="68"/>
      <c r="FY10" s="68"/>
      <c r="FZ10" s="68"/>
      <c r="GA10" s="68"/>
      <c r="GB10" s="68"/>
      <c r="GC10" s="68"/>
      <c r="GD10" s="68"/>
      <c r="GE10" s="68"/>
      <c r="GF10" s="68"/>
      <c r="GG10" s="68"/>
      <c r="GH10" s="68"/>
      <c r="GI10" s="68"/>
      <c r="GJ10" s="68"/>
      <c r="GK10" s="68"/>
      <c r="GL10" s="68"/>
      <c r="GM10" s="68"/>
      <c r="GN10" s="68"/>
      <c r="GO10" s="68"/>
      <c r="GP10" s="68"/>
      <c r="GQ10" s="68"/>
      <c r="GR10" s="68"/>
      <c r="GS10" s="68"/>
      <c r="GT10" s="68"/>
      <c r="GU10" s="68"/>
      <c r="GV10" s="68"/>
      <c r="GW10" s="68"/>
      <c r="GX10" s="68"/>
      <c r="GY10" s="68"/>
      <c r="GZ10" s="68"/>
      <c r="HA10" s="68"/>
      <c r="HB10" s="68"/>
      <c r="HC10" s="68"/>
      <c r="HD10" s="68"/>
    </row>
    <row r="11" spans="1:212" ht="19.45" customHeight="1">
      <c r="A11" s="63">
        <v>8</v>
      </c>
      <c r="B11" s="9" t="s">
        <v>21</v>
      </c>
      <c r="C11" s="10">
        <v>1</v>
      </c>
      <c r="D11" s="63" t="s">
        <v>42</v>
      </c>
      <c r="E11" s="9" t="s">
        <v>292</v>
      </c>
      <c r="F11" s="64">
        <v>46187</v>
      </c>
      <c r="G11" s="65">
        <v>46187.083333333299</v>
      </c>
      <c r="H11" s="63" t="s">
        <v>67</v>
      </c>
      <c r="I11" s="63" t="s">
        <v>63</v>
      </c>
      <c r="J11" s="66" t="s">
        <v>293</v>
      </c>
      <c r="K11" s="67"/>
      <c r="L11" s="67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68"/>
      <c r="BK11" s="68"/>
      <c r="BL11" s="68"/>
      <c r="BM11" s="68"/>
      <c r="BN11" s="68"/>
      <c r="BO11" s="68"/>
      <c r="BP11" s="68"/>
      <c r="BQ11" s="68"/>
      <c r="BR11" s="68"/>
      <c r="BS11" s="68"/>
      <c r="BT11" s="68"/>
      <c r="BU11" s="68"/>
      <c r="BV11" s="68"/>
      <c r="BW11" s="68"/>
      <c r="BX11" s="68"/>
      <c r="BY11" s="68"/>
      <c r="BZ11" s="68"/>
      <c r="CA11" s="68"/>
      <c r="CB11" s="68"/>
      <c r="CC11" s="68"/>
      <c r="CD11" s="68"/>
      <c r="CE11" s="68"/>
      <c r="CF11" s="68"/>
      <c r="CG11" s="68"/>
      <c r="CH11" s="68"/>
      <c r="CI11" s="68"/>
      <c r="CJ11" s="68"/>
      <c r="CK11" s="68"/>
      <c r="CL11" s="68"/>
      <c r="CM11" s="68"/>
      <c r="CN11" s="68"/>
      <c r="CO11" s="68"/>
      <c r="CP11" s="68"/>
      <c r="CQ11" s="68"/>
      <c r="CR11" s="68"/>
      <c r="CS11" s="68"/>
      <c r="CT11" s="68"/>
      <c r="CU11" s="68"/>
      <c r="CV11" s="68"/>
      <c r="CW11" s="68"/>
      <c r="CX11" s="68"/>
      <c r="CY11" s="68"/>
      <c r="CZ11" s="68"/>
      <c r="DA11" s="68"/>
      <c r="DB11" s="68"/>
      <c r="DC11" s="68"/>
      <c r="DD11" s="68"/>
      <c r="DE11" s="68"/>
      <c r="DF11" s="68"/>
      <c r="DG11" s="68"/>
      <c r="DH11" s="68"/>
      <c r="DI11" s="68"/>
      <c r="DJ11" s="68"/>
      <c r="DK11" s="68"/>
      <c r="DL11" s="68"/>
      <c r="DM11" s="68"/>
      <c r="DN11" s="68"/>
      <c r="DO11" s="68"/>
      <c r="DP11" s="68"/>
      <c r="DQ11" s="68"/>
      <c r="DR11" s="68"/>
      <c r="DS11" s="68"/>
      <c r="DT11" s="68"/>
      <c r="DU11" s="68"/>
      <c r="DV11" s="68"/>
      <c r="DW11" s="68"/>
      <c r="DX11" s="68"/>
      <c r="DY11" s="68"/>
      <c r="DZ11" s="68"/>
      <c r="EA11" s="68"/>
      <c r="EB11" s="68"/>
      <c r="EC11" s="68"/>
      <c r="ED11" s="68"/>
      <c r="EE11" s="68"/>
      <c r="EF11" s="68"/>
      <c r="EG11" s="68"/>
      <c r="EH11" s="68"/>
      <c r="EI11" s="68"/>
      <c r="EJ11" s="68"/>
      <c r="EK11" s="68"/>
      <c r="EL11" s="68"/>
      <c r="EM11" s="68"/>
      <c r="EN11" s="68"/>
      <c r="EO11" s="68"/>
      <c r="EP11" s="68"/>
      <c r="EQ11" s="68"/>
      <c r="ER11" s="68"/>
      <c r="ES11" s="68"/>
      <c r="ET11" s="68"/>
      <c r="EU11" s="68"/>
      <c r="EV11" s="68"/>
      <c r="EW11" s="68"/>
      <c r="EX11" s="68"/>
      <c r="EY11" s="68"/>
      <c r="EZ11" s="68"/>
      <c r="FA11" s="68"/>
      <c r="FB11" s="68"/>
      <c r="FC11" s="68"/>
      <c r="FD11" s="68"/>
      <c r="FE11" s="68"/>
      <c r="FF11" s="68"/>
      <c r="FG11" s="68"/>
      <c r="FH11" s="68"/>
      <c r="FI11" s="68"/>
      <c r="FJ11" s="68"/>
      <c r="FK11" s="68"/>
      <c r="FL11" s="68"/>
      <c r="FM11" s="68"/>
      <c r="FN11" s="68"/>
      <c r="FO11" s="68"/>
      <c r="FP11" s="68"/>
      <c r="FQ11" s="68"/>
      <c r="FR11" s="68"/>
      <c r="FS11" s="68"/>
      <c r="FT11" s="68"/>
      <c r="FU11" s="68"/>
      <c r="FV11" s="68"/>
      <c r="FW11" s="68"/>
      <c r="FX11" s="68"/>
      <c r="FY11" s="68"/>
      <c r="FZ11" s="68"/>
      <c r="GA11" s="68"/>
      <c r="GB11" s="68"/>
      <c r="GC11" s="68"/>
      <c r="GD11" s="68"/>
      <c r="GE11" s="68"/>
      <c r="GF11" s="68"/>
      <c r="GG11" s="68"/>
      <c r="GH11" s="68"/>
      <c r="GI11" s="68"/>
      <c r="GJ11" s="68"/>
      <c r="GK11" s="68"/>
      <c r="GL11" s="68"/>
      <c r="GM11" s="68"/>
      <c r="GN11" s="68"/>
      <c r="GO11" s="68"/>
      <c r="GP11" s="68"/>
      <c r="GQ11" s="68"/>
      <c r="GR11" s="68"/>
      <c r="GS11" s="68"/>
      <c r="GT11" s="68"/>
      <c r="GU11" s="68"/>
      <c r="GV11" s="68"/>
      <c r="GW11" s="68"/>
      <c r="GX11" s="68"/>
      <c r="GY11" s="68"/>
      <c r="GZ11" s="68"/>
      <c r="HA11" s="68"/>
      <c r="HB11" s="68"/>
      <c r="HC11" s="68"/>
      <c r="HD11" s="68"/>
    </row>
    <row r="12" spans="1:212" ht="19.45" customHeight="1">
      <c r="A12" s="63">
        <v>9</v>
      </c>
      <c r="B12" s="9" t="s">
        <v>21</v>
      </c>
      <c r="C12" s="10">
        <v>1</v>
      </c>
      <c r="D12" s="63" t="s">
        <v>42</v>
      </c>
      <c r="E12" s="9" t="s">
        <v>284</v>
      </c>
      <c r="F12" s="64">
        <v>46192</v>
      </c>
      <c r="G12" s="65">
        <v>46192.083333333299</v>
      </c>
      <c r="H12" s="63" t="s">
        <v>63</v>
      </c>
      <c r="I12" s="63" t="s">
        <v>65</v>
      </c>
      <c r="J12" s="66" t="s">
        <v>294</v>
      </c>
      <c r="K12" s="67"/>
      <c r="L12" s="67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68"/>
      <c r="CL12" s="68"/>
      <c r="CM12" s="68"/>
      <c r="CN12" s="68"/>
      <c r="CO12" s="68"/>
      <c r="CP12" s="68"/>
      <c r="CQ12" s="68"/>
      <c r="CR12" s="68"/>
      <c r="CS12" s="68"/>
      <c r="CT12" s="68"/>
      <c r="CU12" s="68"/>
      <c r="CV12" s="68"/>
      <c r="CW12" s="68"/>
      <c r="CX12" s="68"/>
      <c r="CY12" s="68"/>
      <c r="CZ12" s="68"/>
      <c r="DA12" s="68"/>
      <c r="DB12" s="68"/>
      <c r="DC12" s="68"/>
      <c r="DD12" s="68"/>
      <c r="DE12" s="68"/>
      <c r="DF12" s="68"/>
      <c r="DG12" s="68"/>
      <c r="DH12" s="68"/>
      <c r="DI12" s="68"/>
      <c r="DJ12" s="68"/>
      <c r="DK12" s="68"/>
      <c r="DL12" s="68"/>
      <c r="DM12" s="68"/>
      <c r="DN12" s="68"/>
      <c r="DO12" s="68"/>
      <c r="DP12" s="68"/>
      <c r="DQ12" s="68"/>
      <c r="DR12" s="68"/>
      <c r="DS12" s="68"/>
      <c r="DT12" s="68"/>
      <c r="DU12" s="68"/>
      <c r="DV12" s="68"/>
      <c r="DW12" s="68"/>
      <c r="DX12" s="68"/>
      <c r="DY12" s="68"/>
      <c r="DZ12" s="68"/>
      <c r="EA12" s="68"/>
      <c r="EB12" s="68"/>
      <c r="EC12" s="68"/>
      <c r="ED12" s="68"/>
      <c r="EE12" s="68"/>
      <c r="EF12" s="68"/>
      <c r="EG12" s="68"/>
      <c r="EH12" s="68"/>
      <c r="EI12" s="68"/>
      <c r="EJ12" s="68"/>
      <c r="EK12" s="68"/>
      <c r="EL12" s="68"/>
      <c r="EM12" s="68"/>
      <c r="EN12" s="68"/>
      <c r="EO12" s="68"/>
      <c r="EP12" s="68"/>
      <c r="EQ12" s="68"/>
      <c r="ER12" s="68"/>
      <c r="ES12" s="68"/>
      <c r="ET12" s="68"/>
      <c r="EU12" s="68"/>
      <c r="EV12" s="68"/>
      <c r="EW12" s="68"/>
      <c r="EX12" s="68"/>
      <c r="EY12" s="68"/>
      <c r="EZ12" s="68"/>
      <c r="FA12" s="68"/>
      <c r="FB12" s="68"/>
      <c r="FC12" s="68"/>
      <c r="FD12" s="68"/>
      <c r="FE12" s="68"/>
      <c r="FF12" s="68"/>
      <c r="FG12" s="68"/>
      <c r="FH12" s="68"/>
      <c r="FI12" s="68"/>
      <c r="FJ12" s="68"/>
      <c r="FK12" s="68"/>
      <c r="FL12" s="68"/>
      <c r="FM12" s="68"/>
      <c r="FN12" s="68"/>
      <c r="FO12" s="68"/>
      <c r="FP12" s="68"/>
      <c r="FQ12" s="68"/>
      <c r="FR12" s="68"/>
      <c r="FS12" s="68"/>
      <c r="FT12" s="68"/>
      <c r="FU12" s="68"/>
      <c r="FV12" s="68"/>
      <c r="FW12" s="68"/>
      <c r="FX12" s="68"/>
      <c r="FY12" s="68"/>
      <c r="FZ12" s="68"/>
      <c r="GA12" s="68"/>
      <c r="GB12" s="68"/>
      <c r="GC12" s="68"/>
      <c r="GD12" s="68"/>
      <c r="GE12" s="68"/>
      <c r="GF12" s="68"/>
      <c r="GG12" s="68"/>
      <c r="GH12" s="68"/>
      <c r="GI12" s="68"/>
      <c r="GJ12" s="68"/>
      <c r="GK12" s="68"/>
      <c r="GL12" s="68"/>
      <c r="GM12" s="68"/>
      <c r="GN12" s="68"/>
      <c r="GO12" s="68"/>
      <c r="GP12" s="68"/>
      <c r="GQ12" s="68"/>
      <c r="GR12" s="68"/>
      <c r="GS12" s="68"/>
      <c r="GT12" s="68"/>
      <c r="GU12" s="68"/>
      <c r="GV12" s="68"/>
      <c r="GW12" s="68"/>
      <c r="GX12" s="68"/>
      <c r="GY12" s="68"/>
      <c r="GZ12" s="68"/>
      <c r="HA12" s="68"/>
      <c r="HB12" s="68"/>
      <c r="HC12" s="68"/>
      <c r="HD12" s="68"/>
    </row>
    <row r="13" spans="1:212" ht="19.45" customHeight="1">
      <c r="A13" s="63">
        <v>10</v>
      </c>
      <c r="B13" s="9" t="s">
        <v>21</v>
      </c>
      <c r="C13" s="10">
        <v>1</v>
      </c>
      <c r="D13" s="63" t="s">
        <v>42</v>
      </c>
      <c r="E13" s="9" t="s">
        <v>284</v>
      </c>
      <c r="F13" s="64">
        <v>46192</v>
      </c>
      <c r="G13" s="65">
        <v>46192.208333333299</v>
      </c>
      <c r="H13" s="63" t="s">
        <v>58</v>
      </c>
      <c r="I13" s="63" t="s">
        <v>67</v>
      </c>
      <c r="J13" s="66" t="s">
        <v>295</v>
      </c>
      <c r="K13" s="67"/>
      <c r="L13" s="67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68"/>
      <c r="BF13" s="68"/>
      <c r="BG13" s="68"/>
      <c r="BH13" s="68"/>
      <c r="BI13" s="68"/>
      <c r="BJ13" s="68"/>
      <c r="BK13" s="68"/>
      <c r="BL13" s="68"/>
      <c r="BM13" s="68"/>
      <c r="BN13" s="68"/>
      <c r="BO13" s="68"/>
      <c r="BP13" s="68"/>
      <c r="BQ13" s="68"/>
      <c r="BR13" s="68"/>
      <c r="BS13" s="68"/>
      <c r="BT13" s="68"/>
      <c r="BU13" s="68"/>
      <c r="BV13" s="68"/>
      <c r="BW13" s="68"/>
      <c r="BX13" s="68"/>
      <c r="BY13" s="68"/>
      <c r="BZ13" s="68"/>
      <c r="CA13" s="68"/>
      <c r="CB13" s="68"/>
      <c r="CC13" s="68"/>
      <c r="CD13" s="68"/>
      <c r="CE13" s="68"/>
      <c r="CF13" s="68"/>
      <c r="CG13" s="68"/>
      <c r="CH13" s="68"/>
      <c r="CI13" s="68"/>
      <c r="CJ13" s="68"/>
      <c r="CK13" s="68"/>
      <c r="CL13" s="68"/>
      <c r="CM13" s="68"/>
      <c r="CN13" s="68"/>
      <c r="CO13" s="68"/>
      <c r="CP13" s="68"/>
      <c r="CQ13" s="68"/>
      <c r="CR13" s="68"/>
      <c r="CS13" s="68"/>
      <c r="CT13" s="68"/>
      <c r="CU13" s="68"/>
      <c r="CV13" s="68"/>
      <c r="CW13" s="68"/>
      <c r="CX13" s="68"/>
      <c r="CY13" s="68"/>
      <c r="CZ13" s="68"/>
      <c r="DA13" s="68"/>
      <c r="DB13" s="68"/>
      <c r="DC13" s="68"/>
      <c r="DD13" s="68"/>
      <c r="DE13" s="68"/>
      <c r="DF13" s="68"/>
      <c r="DG13" s="68"/>
      <c r="DH13" s="68"/>
      <c r="DI13" s="68"/>
      <c r="DJ13" s="68"/>
      <c r="DK13" s="68"/>
      <c r="DL13" s="68"/>
      <c r="DM13" s="68"/>
      <c r="DN13" s="68"/>
      <c r="DO13" s="68"/>
      <c r="DP13" s="68"/>
      <c r="DQ13" s="68"/>
      <c r="DR13" s="68"/>
      <c r="DS13" s="68"/>
      <c r="DT13" s="68"/>
      <c r="DU13" s="68"/>
      <c r="DV13" s="68"/>
      <c r="DW13" s="68"/>
      <c r="DX13" s="68"/>
      <c r="DY13" s="68"/>
      <c r="DZ13" s="68"/>
      <c r="EA13" s="68"/>
      <c r="EB13" s="68"/>
      <c r="EC13" s="68"/>
      <c r="ED13" s="68"/>
      <c r="EE13" s="68"/>
      <c r="EF13" s="68"/>
      <c r="EG13" s="68"/>
      <c r="EH13" s="68"/>
      <c r="EI13" s="68"/>
      <c r="EJ13" s="68"/>
      <c r="EK13" s="68"/>
      <c r="EL13" s="68"/>
      <c r="EM13" s="68"/>
      <c r="EN13" s="68"/>
      <c r="EO13" s="68"/>
      <c r="EP13" s="68"/>
      <c r="EQ13" s="68"/>
      <c r="ER13" s="68"/>
      <c r="ES13" s="68"/>
      <c r="ET13" s="68"/>
      <c r="EU13" s="68"/>
      <c r="EV13" s="68"/>
      <c r="EW13" s="68"/>
      <c r="EX13" s="68"/>
      <c r="EY13" s="68"/>
      <c r="EZ13" s="68"/>
      <c r="FA13" s="68"/>
      <c r="FB13" s="68"/>
      <c r="FC13" s="68"/>
      <c r="FD13" s="68"/>
      <c r="FE13" s="68"/>
      <c r="FF13" s="68"/>
      <c r="FG13" s="68"/>
      <c r="FH13" s="68"/>
      <c r="FI13" s="68"/>
      <c r="FJ13" s="68"/>
      <c r="FK13" s="68"/>
      <c r="FL13" s="68"/>
      <c r="FM13" s="68"/>
      <c r="FN13" s="68"/>
      <c r="FO13" s="68"/>
      <c r="FP13" s="68"/>
      <c r="FQ13" s="68"/>
      <c r="FR13" s="68"/>
      <c r="FS13" s="68"/>
      <c r="FT13" s="68"/>
      <c r="FU13" s="68"/>
      <c r="FV13" s="68"/>
      <c r="FW13" s="68"/>
      <c r="FX13" s="68"/>
      <c r="FY13" s="68"/>
      <c r="FZ13" s="68"/>
      <c r="GA13" s="68"/>
      <c r="GB13" s="68"/>
      <c r="GC13" s="68"/>
      <c r="GD13" s="68"/>
      <c r="GE13" s="68"/>
      <c r="GF13" s="68"/>
      <c r="GG13" s="68"/>
      <c r="GH13" s="68"/>
      <c r="GI13" s="68"/>
      <c r="GJ13" s="68"/>
      <c r="GK13" s="68"/>
      <c r="GL13" s="68"/>
      <c r="GM13" s="68"/>
      <c r="GN13" s="68"/>
      <c r="GO13" s="68"/>
      <c r="GP13" s="68"/>
      <c r="GQ13" s="68"/>
      <c r="GR13" s="68"/>
      <c r="GS13" s="68"/>
      <c r="GT13" s="68"/>
      <c r="GU13" s="68"/>
      <c r="GV13" s="68"/>
      <c r="GW13" s="68"/>
      <c r="GX13" s="68"/>
      <c r="GY13" s="68"/>
      <c r="GZ13" s="68"/>
      <c r="HA13" s="68"/>
      <c r="HB13" s="68"/>
      <c r="HC13" s="68"/>
      <c r="HD13" s="68"/>
    </row>
    <row r="14" spans="1:212" ht="19.45" customHeight="1">
      <c r="A14" s="63">
        <v>11</v>
      </c>
      <c r="B14" s="9" t="s">
        <v>21</v>
      </c>
      <c r="C14" s="10">
        <v>1</v>
      </c>
      <c r="D14" s="63" t="s">
        <v>42</v>
      </c>
      <c r="E14" s="9" t="s">
        <v>287</v>
      </c>
      <c r="F14" s="64">
        <v>46198</v>
      </c>
      <c r="G14" s="65">
        <v>46198.083333333299</v>
      </c>
      <c r="H14" s="63" t="s">
        <v>63</v>
      </c>
      <c r="I14" s="63" t="s">
        <v>58</v>
      </c>
      <c r="J14" s="66" t="s">
        <v>295</v>
      </c>
      <c r="K14" s="67"/>
      <c r="L14" s="67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68"/>
      <c r="BF14" s="68"/>
      <c r="BG14" s="68"/>
      <c r="BH14" s="68"/>
      <c r="BI14" s="68"/>
      <c r="BJ14" s="68"/>
      <c r="BK14" s="68"/>
      <c r="BL14" s="68"/>
      <c r="BM14" s="68"/>
      <c r="BN14" s="68"/>
      <c r="BO14" s="68"/>
      <c r="BP14" s="68"/>
      <c r="BQ14" s="68"/>
      <c r="BR14" s="68"/>
      <c r="BS14" s="68"/>
      <c r="BT14" s="68"/>
      <c r="BU14" s="68"/>
      <c r="BV14" s="68"/>
      <c r="BW14" s="68"/>
      <c r="BX14" s="68"/>
      <c r="BY14" s="68"/>
      <c r="BZ14" s="68"/>
      <c r="CA14" s="68"/>
      <c r="CB14" s="68"/>
      <c r="CC14" s="68"/>
      <c r="CD14" s="68"/>
      <c r="CE14" s="68"/>
      <c r="CF14" s="68"/>
      <c r="CG14" s="68"/>
      <c r="CH14" s="68"/>
      <c r="CI14" s="68"/>
      <c r="CJ14" s="68"/>
      <c r="CK14" s="68"/>
      <c r="CL14" s="68"/>
      <c r="CM14" s="68"/>
      <c r="CN14" s="68"/>
      <c r="CO14" s="68"/>
      <c r="CP14" s="68"/>
      <c r="CQ14" s="68"/>
      <c r="CR14" s="68"/>
      <c r="CS14" s="68"/>
      <c r="CT14" s="68"/>
      <c r="CU14" s="68"/>
      <c r="CV14" s="68"/>
      <c r="CW14" s="68"/>
      <c r="CX14" s="68"/>
      <c r="CY14" s="68"/>
      <c r="CZ14" s="68"/>
      <c r="DA14" s="68"/>
      <c r="DB14" s="68"/>
      <c r="DC14" s="68"/>
      <c r="DD14" s="68"/>
      <c r="DE14" s="68"/>
      <c r="DF14" s="68"/>
      <c r="DG14" s="68"/>
      <c r="DH14" s="68"/>
      <c r="DI14" s="68"/>
      <c r="DJ14" s="68"/>
      <c r="DK14" s="68"/>
      <c r="DL14" s="68"/>
      <c r="DM14" s="68"/>
      <c r="DN14" s="68"/>
      <c r="DO14" s="68"/>
      <c r="DP14" s="68"/>
      <c r="DQ14" s="68"/>
      <c r="DR14" s="68"/>
      <c r="DS14" s="68"/>
      <c r="DT14" s="68"/>
      <c r="DU14" s="68"/>
      <c r="DV14" s="68"/>
      <c r="DW14" s="68"/>
      <c r="DX14" s="68"/>
      <c r="DY14" s="68"/>
      <c r="DZ14" s="68"/>
      <c r="EA14" s="68"/>
      <c r="EB14" s="68"/>
      <c r="EC14" s="68"/>
      <c r="ED14" s="68"/>
      <c r="EE14" s="68"/>
      <c r="EF14" s="68"/>
      <c r="EG14" s="68"/>
      <c r="EH14" s="68"/>
      <c r="EI14" s="68"/>
      <c r="EJ14" s="68"/>
      <c r="EK14" s="68"/>
      <c r="EL14" s="68"/>
      <c r="EM14" s="68"/>
      <c r="EN14" s="68"/>
      <c r="EO14" s="68"/>
      <c r="EP14" s="68"/>
      <c r="EQ14" s="68"/>
      <c r="ER14" s="68"/>
      <c r="ES14" s="68"/>
      <c r="ET14" s="68"/>
      <c r="EU14" s="68"/>
      <c r="EV14" s="68"/>
      <c r="EW14" s="68"/>
      <c r="EX14" s="68"/>
      <c r="EY14" s="68"/>
      <c r="EZ14" s="68"/>
      <c r="FA14" s="68"/>
      <c r="FB14" s="68"/>
      <c r="FC14" s="68"/>
      <c r="FD14" s="68"/>
      <c r="FE14" s="68"/>
      <c r="FF14" s="68"/>
      <c r="FG14" s="68"/>
      <c r="FH14" s="68"/>
      <c r="FI14" s="68"/>
      <c r="FJ14" s="68"/>
      <c r="FK14" s="68"/>
      <c r="FL14" s="68"/>
      <c r="FM14" s="68"/>
      <c r="FN14" s="68"/>
      <c r="FO14" s="68"/>
      <c r="FP14" s="68"/>
      <c r="FQ14" s="68"/>
      <c r="FR14" s="68"/>
      <c r="FS14" s="68"/>
      <c r="FT14" s="68"/>
      <c r="FU14" s="68"/>
      <c r="FV14" s="68"/>
      <c r="FW14" s="68"/>
      <c r="FX14" s="68"/>
      <c r="FY14" s="68"/>
      <c r="FZ14" s="68"/>
      <c r="GA14" s="68"/>
      <c r="GB14" s="68"/>
      <c r="GC14" s="68"/>
      <c r="GD14" s="68"/>
      <c r="GE14" s="68"/>
      <c r="GF14" s="68"/>
      <c r="GG14" s="68"/>
      <c r="GH14" s="68"/>
      <c r="GI14" s="68"/>
      <c r="GJ14" s="68"/>
      <c r="GK14" s="68"/>
      <c r="GL14" s="68"/>
      <c r="GM14" s="68"/>
      <c r="GN14" s="68"/>
      <c r="GO14" s="68"/>
      <c r="GP14" s="68"/>
      <c r="GQ14" s="68"/>
      <c r="GR14" s="68"/>
      <c r="GS14" s="68"/>
      <c r="GT14" s="68"/>
      <c r="GU14" s="68"/>
      <c r="GV14" s="68"/>
      <c r="GW14" s="68"/>
      <c r="GX14" s="68"/>
      <c r="GY14" s="68"/>
      <c r="GZ14" s="68"/>
      <c r="HA14" s="68"/>
      <c r="HB14" s="68"/>
      <c r="HC14" s="68"/>
      <c r="HD14" s="68"/>
    </row>
    <row r="15" spans="1:212" ht="19.45" customHeight="1">
      <c r="A15" s="63">
        <v>12</v>
      </c>
      <c r="B15" s="9" t="s">
        <v>21</v>
      </c>
      <c r="C15" s="10">
        <v>1</v>
      </c>
      <c r="D15" s="63" t="s">
        <v>42</v>
      </c>
      <c r="E15" s="9" t="s">
        <v>287</v>
      </c>
      <c r="F15" s="64">
        <v>46198</v>
      </c>
      <c r="G15" s="65">
        <v>46198.083333333299</v>
      </c>
      <c r="H15" s="63" t="s">
        <v>65</v>
      </c>
      <c r="I15" s="63" t="s">
        <v>67</v>
      </c>
      <c r="J15" s="66" t="s">
        <v>296</v>
      </c>
      <c r="K15" s="67"/>
      <c r="L15" s="67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68"/>
      <c r="BF15" s="68"/>
      <c r="BG15" s="68"/>
      <c r="BH15" s="68"/>
      <c r="BI15" s="68"/>
      <c r="BJ15" s="68"/>
      <c r="BK15" s="68"/>
      <c r="BL15" s="68"/>
      <c r="BM15" s="68"/>
      <c r="BN15" s="68"/>
      <c r="BO15" s="68"/>
      <c r="BP15" s="68"/>
      <c r="BQ15" s="68"/>
      <c r="BR15" s="68"/>
      <c r="BS15" s="68"/>
      <c r="BT15" s="68"/>
      <c r="BU15" s="68"/>
      <c r="BV15" s="68"/>
      <c r="BW15" s="68"/>
      <c r="BX15" s="68"/>
      <c r="BY15" s="68"/>
      <c r="BZ15" s="68"/>
      <c r="CA15" s="68"/>
      <c r="CB15" s="68"/>
      <c r="CC15" s="68"/>
      <c r="CD15" s="68"/>
      <c r="CE15" s="68"/>
      <c r="CF15" s="68"/>
      <c r="CG15" s="68"/>
      <c r="CH15" s="68"/>
      <c r="CI15" s="68"/>
      <c r="CJ15" s="68"/>
      <c r="CK15" s="68"/>
      <c r="CL15" s="68"/>
      <c r="CM15" s="68"/>
      <c r="CN15" s="68"/>
      <c r="CO15" s="68"/>
      <c r="CP15" s="68"/>
      <c r="CQ15" s="68"/>
      <c r="CR15" s="68"/>
      <c r="CS15" s="68"/>
      <c r="CT15" s="68"/>
      <c r="CU15" s="68"/>
      <c r="CV15" s="68"/>
      <c r="CW15" s="68"/>
      <c r="CX15" s="68"/>
      <c r="CY15" s="68"/>
      <c r="CZ15" s="68"/>
      <c r="DA15" s="68"/>
      <c r="DB15" s="68"/>
      <c r="DC15" s="68"/>
      <c r="DD15" s="68"/>
      <c r="DE15" s="68"/>
      <c r="DF15" s="68"/>
      <c r="DG15" s="68"/>
      <c r="DH15" s="68"/>
      <c r="DI15" s="68"/>
      <c r="DJ15" s="68"/>
      <c r="DK15" s="68"/>
      <c r="DL15" s="68"/>
      <c r="DM15" s="68"/>
      <c r="DN15" s="68"/>
      <c r="DO15" s="68"/>
      <c r="DP15" s="68"/>
      <c r="DQ15" s="68"/>
      <c r="DR15" s="68"/>
      <c r="DS15" s="68"/>
      <c r="DT15" s="68"/>
      <c r="DU15" s="68"/>
      <c r="DV15" s="68"/>
      <c r="DW15" s="68"/>
      <c r="DX15" s="68"/>
      <c r="DY15" s="68"/>
      <c r="DZ15" s="68"/>
      <c r="EA15" s="68"/>
      <c r="EB15" s="68"/>
      <c r="EC15" s="68"/>
      <c r="ED15" s="68"/>
      <c r="EE15" s="68"/>
      <c r="EF15" s="68"/>
      <c r="EG15" s="68"/>
      <c r="EH15" s="68"/>
      <c r="EI15" s="68"/>
      <c r="EJ15" s="68"/>
      <c r="EK15" s="68"/>
      <c r="EL15" s="68"/>
      <c r="EM15" s="68"/>
      <c r="EN15" s="68"/>
      <c r="EO15" s="68"/>
      <c r="EP15" s="68"/>
      <c r="EQ15" s="68"/>
      <c r="ER15" s="68"/>
      <c r="ES15" s="68"/>
      <c r="ET15" s="68"/>
      <c r="EU15" s="68"/>
      <c r="EV15" s="68"/>
      <c r="EW15" s="68"/>
      <c r="EX15" s="68"/>
      <c r="EY15" s="68"/>
      <c r="EZ15" s="68"/>
      <c r="FA15" s="68"/>
      <c r="FB15" s="68"/>
      <c r="FC15" s="68"/>
      <c r="FD15" s="68"/>
      <c r="FE15" s="68"/>
      <c r="FF15" s="68"/>
      <c r="FG15" s="68"/>
      <c r="FH15" s="68"/>
      <c r="FI15" s="68"/>
      <c r="FJ15" s="68"/>
      <c r="FK15" s="68"/>
      <c r="FL15" s="68"/>
      <c r="FM15" s="68"/>
      <c r="FN15" s="68"/>
      <c r="FO15" s="68"/>
      <c r="FP15" s="68"/>
      <c r="FQ15" s="68"/>
      <c r="FR15" s="68"/>
      <c r="FS15" s="68"/>
      <c r="FT15" s="68"/>
      <c r="FU15" s="68"/>
      <c r="FV15" s="68"/>
      <c r="FW15" s="68"/>
      <c r="FX15" s="68"/>
      <c r="FY15" s="68"/>
      <c r="FZ15" s="68"/>
      <c r="GA15" s="68"/>
      <c r="GB15" s="68"/>
      <c r="GC15" s="68"/>
      <c r="GD15" s="68"/>
      <c r="GE15" s="68"/>
      <c r="GF15" s="68"/>
      <c r="GG15" s="68"/>
      <c r="GH15" s="68"/>
      <c r="GI15" s="68"/>
      <c r="GJ15" s="68"/>
      <c r="GK15" s="68"/>
      <c r="GL15" s="68"/>
      <c r="GM15" s="68"/>
      <c r="GN15" s="68"/>
      <c r="GO15" s="68"/>
      <c r="GP15" s="68"/>
      <c r="GQ15" s="68"/>
      <c r="GR15" s="68"/>
      <c r="GS15" s="68"/>
      <c r="GT15" s="68"/>
      <c r="GU15" s="68"/>
      <c r="GV15" s="68"/>
      <c r="GW15" s="68"/>
      <c r="GX15" s="68"/>
      <c r="GY15" s="68"/>
      <c r="GZ15" s="68"/>
      <c r="HA15" s="68"/>
      <c r="HB15" s="68"/>
      <c r="HC15" s="68"/>
      <c r="HD15" s="68"/>
    </row>
    <row r="16" spans="1:212" ht="19.45" customHeight="1">
      <c r="A16" s="63">
        <v>13</v>
      </c>
      <c r="B16" s="9" t="s">
        <v>21</v>
      </c>
      <c r="C16" s="10">
        <v>1</v>
      </c>
      <c r="D16" s="63" t="s">
        <v>69</v>
      </c>
      <c r="E16" s="9" t="s">
        <v>292</v>
      </c>
      <c r="F16" s="64">
        <v>46187</v>
      </c>
      <c r="G16" s="65">
        <v>46187.208333333299</v>
      </c>
      <c r="H16" s="63" t="s">
        <v>70</v>
      </c>
      <c r="I16" s="63" t="s">
        <v>74</v>
      </c>
      <c r="J16" s="66" t="s">
        <v>297</v>
      </c>
      <c r="K16" s="67"/>
      <c r="L16" s="67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68"/>
      <c r="BF16" s="68"/>
      <c r="BG16" s="68"/>
      <c r="BH16" s="68"/>
      <c r="BI16" s="68"/>
      <c r="BJ16" s="68"/>
      <c r="BK16" s="68"/>
      <c r="BL16" s="68"/>
      <c r="BM16" s="68"/>
      <c r="BN16" s="68"/>
      <c r="BO16" s="68"/>
      <c r="BP16" s="68"/>
      <c r="BQ16" s="68"/>
      <c r="BR16" s="68"/>
      <c r="BS16" s="68"/>
      <c r="BT16" s="68"/>
      <c r="BU16" s="68"/>
      <c r="BV16" s="68"/>
      <c r="BW16" s="68"/>
      <c r="BX16" s="68"/>
      <c r="BY16" s="68"/>
      <c r="BZ16" s="68"/>
      <c r="CA16" s="68"/>
      <c r="CB16" s="68"/>
      <c r="CC16" s="68"/>
      <c r="CD16" s="68"/>
      <c r="CE16" s="68"/>
      <c r="CF16" s="68"/>
      <c r="CG16" s="68"/>
      <c r="CH16" s="68"/>
      <c r="CI16" s="68"/>
      <c r="CJ16" s="68"/>
      <c r="CK16" s="68"/>
      <c r="CL16" s="68"/>
      <c r="CM16" s="68"/>
      <c r="CN16" s="68"/>
      <c r="CO16" s="68"/>
      <c r="CP16" s="68"/>
      <c r="CQ16" s="68"/>
      <c r="CR16" s="68"/>
      <c r="CS16" s="68"/>
      <c r="CT16" s="68"/>
      <c r="CU16" s="68"/>
      <c r="CV16" s="68"/>
      <c r="CW16" s="68"/>
      <c r="CX16" s="68"/>
      <c r="CY16" s="68"/>
      <c r="CZ16" s="68"/>
      <c r="DA16" s="68"/>
      <c r="DB16" s="68"/>
      <c r="DC16" s="68"/>
      <c r="DD16" s="68"/>
      <c r="DE16" s="68"/>
      <c r="DF16" s="68"/>
      <c r="DG16" s="68"/>
      <c r="DH16" s="68"/>
      <c r="DI16" s="68"/>
      <c r="DJ16" s="68"/>
      <c r="DK16" s="68"/>
      <c r="DL16" s="68"/>
      <c r="DM16" s="68"/>
      <c r="DN16" s="68"/>
      <c r="DO16" s="68"/>
      <c r="DP16" s="68"/>
      <c r="DQ16" s="68"/>
      <c r="DR16" s="68"/>
      <c r="DS16" s="68"/>
      <c r="DT16" s="68"/>
      <c r="DU16" s="68"/>
      <c r="DV16" s="68"/>
      <c r="DW16" s="68"/>
      <c r="DX16" s="68"/>
      <c r="DY16" s="68"/>
      <c r="DZ16" s="68"/>
      <c r="EA16" s="68"/>
      <c r="EB16" s="68"/>
      <c r="EC16" s="68"/>
      <c r="ED16" s="68"/>
      <c r="EE16" s="68"/>
      <c r="EF16" s="68"/>
      <c r="EG16" s="68"/>
      <c r="EH16" s="68"/>
      <c r="EI16" s="68"/>
      <c r="EJ16" s="68"/>
      <c r="EK16" s="68"/>
      <c r="EL16" s="68"/>
      <c r="EM16" s="68"/>
      <c r="EN16" s="68"/>
      <c r="EO16" s="68"/>
      <c r="EP16" s="68"/>
      <c r="EQ16" s="68"/>
      <c r="ER16" s="68"/>
      <c r="ES16" s="68"/>
      <c r="ET16" s="68"/>
      <c r="EU16" s="68"/>
      <c r="EV16" s="68"/>
      <c r="EW16" s="68"/>
      <c r="EX16" s="68"/>
      <c r="EY16" s="68"/>
      <c r="EZ16" s="68"/>
      <c r="FA16" s="68"/>
      <c r="FB16" s="68"/>
      <c r="FC16" s="68"/>
      <c r="FD16" s="68"/>
      <c r="FE16" s="68"/>
      <c r="FF16" s="68"/>
      <c r="FG16" s="68"/>
      <c r="FH16" s="68"/>
      <c r="FI16" s="68"/>
      <c r="FJ16" s="68"/>
      <c r="FK16" s="68"/>
      <c r="FL16" s="68"/>
      <c r="FM16" s="68"/>
      <c r="FN16" s="68"/>
      <c r="FO16" s="68"/>
      <c r="FP16" s="68"/>
      <c r="FQ16" s="68"/>
      <c r="FR16" s="68"/>
      <c r="FS16" s="68"/>
      <c r="FT16" s="68"/>
      <c r="FU16" s="68"/>
      <c r="FV16" s="68"/>
      <c r="FW16" s="68"/>
      <c r="FX16" s="68"/>
      <c r="FY16" s="68"/>
      <c r="FZ16" s="68"/>
      <c r="GA16" s="68"/>
      <c r="GB16" s="68"/>
      <c r="GC16" s="68"/>
      <c r="GD16" s="68"/>
      <c r="GE16" s="68"/>
      <c r="GF16" s="68"/>
      <c r="GG16" s="68"/>
      <c r="GH16" s="68"/>
      <c r="GI16" s="68"/>
      <c r="GJ16" s="68"/>
      <c r="GK16" s="68"/>
      <c r="GL16" s="68"/>
      <c r="GM16" s="68"/>
      <c r="GN16" s="68"/>
      <c r="GO16" s="68"/>
      <c r="GP16" s="68"/>
      <c r="GQ16" s="68"/>
      <c r="GR16" s="68"/>
      <c r="GS16" s="68"/>
      <c r="GT16" s="68"/>
      <c r="GU16" s="68"/>
      <c r="GV16" s="68"/>
      <c r="GW16" s="68"/>
      <c r="GX16" s="68"/>
      <c r="GY16" s="68"/>
      <c r="GZ16" s="68"/>
      <c r="HA16" s="68"/>
      <c r="HB16" s="68"/>
      <c r="HC16" s="68"/>
      <c r="HD16" s="68"/>
    </row>
    <row r="17" spans="1:212" ht="19.45" customHeight="1">
      <c r="A17" s="63">
        <v>14</v>
      </c>
      <c r="B17" s="9" t="s">
        <v>21</v>
      </c>
      <c r="C17" s="10">
        <v>1</v>
      </c>
      <c r="D17" s="63" t="s">
        <v>69</v>
      </c>
      <c r="E17" s="9" t="s">
        <v>292</v>
      </c>
      <c r="F17" s="64">
        <v>46187</v>
      </c>
      <c r="G17" s="65">
        <v>46187.333333333299</v>
      </c>
      <c r="H17" s="63" t="s">
        <v>79</v>
      </c>
      <c r="I17" s="63" t="s">
        <v>72</v>
      </c>
      <c r="J17" s="66" t="s">
        <v>298</v>
      </c>
      <c r="K17" s="67"/>
      <c r="L17" s="67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68"/>
      <c r="BF17" s="68"/>
      <c r="BG17" s="68"/>
      <c r="BH17" s="68"/>
      <c r="BI17" s="68"/>
      <c r="BJ17" s="68"/>
      <c r="BK17" s="68"/>
      <c r="BL17" s="68"/>
      <c r="BM17" s="68"/>
      <c r="BN17" s="68"/>
      <c r="BO17" s="68"/>
      <c r="BP17" s="68"/>
      <c r="BQ17" s="68"/>
      <c r="BR17" s="68"/>
      <c r="BS17" s="68"/>
      <c r="BT17" s="68"/>
      <c r="BU17" s="68"/>
      <c r="BV17" s="68"/>
      <c r="BW17" s="68"/>
      <c r="BX17" s="68"/>
      <c r="BY17" s="68"/>
      <c r="BZ17" s="68"/>
      <c r="CA17" s="68"/>
      <c r="CB17" s="68"/>
      <c r="CC17" s="68"/>
      <c r="CD17" s="68"/>
      <c r="CE17" s="68"/>
      <c r="CF17" s="68"/>
      <c r="CG17" s="68"/>
      <c r="CH17" s="68"/>
      <c r="CI17" s="68"/>
      <c r="CJ17" s="68"/>
      <c r="CK17" s="68"/>
      <c r="CL17" s="68"/>
      <c r="CM17" s="68"/>
      <c r="CN17" s="68"/>
      <c r="CO17" s="68"/>
      <c r="CP17" s="68"/>
      <c r="CQ17" s="68"/>
      <c r="CR17" s="68"/>
      <c r="CS17" s="68"/>
      <c r="CT17" s="68"/>
      <c r="CU17" s="68"/>
      <c r="CV17" s="68"/>
      <c r="CW17" s="68"/>
      <c r="CX17" s="68"/>
      <c r="CY17" s="68"/>
      <c r="CZ17" s="68"/>
      <c r="DA17" s="68"/>
      <c r="DB17" s="68"/>
      <c r="DC17" s="68"/>
      <c r="DD17" s="68"/>
      <c r="DE17" s="68"/>
      <c r="DF17" s="68"/>
      <c r="DG17" s="68"/>
      <c r="DH17" s="68"/>
      <c r="DI17" s="68"/>
      <c r="DJ17" s="68"/>
      <c r="DK17" s="68"/>
      <c r="DL17" s="68"/>
      <c r="DM17" s="68"/>
      <c r="DN17" s="68"/>
      <c r="DO17" s="68"/>
      <c r="DP17" s="68"/>
      <c r="DQ17" s="68"/>
      <c r="DR17" s="68"/>
      <c r="DS17" s="68"/>
      <c r="DT17" s="68"/>
      <c r="DU17" s="68"/>
      <c r="DV17" s="68"/>
      <c r="DW17" s="68"/>
      <c r="DX17" s="68"/>
      <c r="DY17" s="68"/>
      <c r="DZ17" s="68"/>
      <c r="EA17" s="68"/>
      <c r="EB17" s="68"/>
      <c r="EC17" s="68"/>
      <c r="ED17" s="68"/>
      <c r="EE17" s="68"/>
      <c r="EF17" s="68"/>
      <c r="EG17" s="68"/>
      <c r="EH17" s="68"/>
      <c r="EI17" s="68"/>
      <c r="EJ17" s="68"/>
      <c r="EK17" s="68"/>
      <c r="EL17" s="68"/>
      <c r="EM17" s="68"/>
      <c r="EN17" s="68"/>
      <c r="EO17" s="68"/>
      <c r="EP17" s="68"/>
      <c r="EQ17" s="68"/>
      <c r="ER17" s="68"/>
      <c r="ES17" s="68"/>
      <c r="ET17" s="68"/>
      <c r="EU17" s="68"/>
      <c r="EV17" s="68"/>
      <c r="EW17" s="68"/>
      <c r="EX17" s="68"/>
      <c r="EY17" s="68"/>
      <c r="EZ17" s="68"/>
      <c r="FA17" s="68"/>
      <c r="FB17" s="68"/>
      <c r="FC17" s="68"/>
      <c r="FD17" s="68"/>
      <c r="FE17" s="68"/>
      <c r="FF17" s="68"/>
      <c r="FG17" s="68"/>
      <c r="FH17" s="68"/>
      <c r="FI17" s="68"/>
      <c r="FJ17" s="68"/>
      <c r="FK17" s="68"/>
      <c r="FL17" s="68"/>
      <c r="FM17" s="68"/>
      <c r="FN17" s="68"/>
      <c r="FO17" s="68"/>
      <c r="FP17" s="68"/>
      <c r="FQ17" s="68"/>
      <c r="FR17" s="68"/>
      <c r="FS17" s="68"/>
      <c r="FT17" s="68"/>
      <c r="FU17" s="68"/>
      <c r="FV17" s="68"/>
      <c r="FW17" s="68"/>
      <c r="FX17" s="68"/>
      <c r="FY17" s="68"/>
      <c r="FZ17" s="68"/>
      <c r="GA17" s="68"/>
      <c r="GB17" s="68"/>
      <c r="GC17" s="68"/>
      <c r="GD17" s="68"/>
      <c r="GE17" s="68"/>
      <c r="GF17" s="68"/>
      <c r="GG17" s="68"/>
      <c r="GH17" s="68"/>
      <c r="GI17" s="68"/>
      <c r="GJ17" s="68"/>
      <c r="GK17" s="68"/>
      <c r="GL17" s="68"/>
      <c r="GM17" s="68"/>
      <c r="GN17" s="68"/>
      <c r="GO17" s="68"/>
      <c r="GP17" s="68"/>
      <c r="GQ17" s="68"/>
      <c r="GR17" s="68"/>
      <c r="GS17" s="68"/>
      <c r="GT17" s="68"/>
      <c r="GU17" s="68"/>
      <c r="GV17" s="68"/>
      <c r="GW17" s="68"/>
      <c r="GX17" s="68"/>
      <c r="GY17" s="68"/>
      <c r="GZ17" s="68"/>
      <c r="HA17" s="68"/>
      <c r="HB17" s="68"/>
      <c r="HC17" s="68"/>
      <c r="HD17" s="68"/>
    </row>
    <row r="18" spans="1:212" ht="19.45" customHeight="1">
      <c r="A18" s="63">
        <v>15</v>
      </c>
      <c r="B18" s="9" t="s">
        <v>21</v>
      </c>
      <c r="C18" s="10">
        <v>1</v>
      </c>
      <c r="D18" s="63" t="s">
        <v>69</v>
      </c>
      <c r="E18" s="9" t="s">
        <v>290</v>
      </c>
      <c r="F18" s="64">
        <v>46193</v>
      </c>
      <c r="G18" s="65">
        <v>46193.208333333299</v>
      </c>
      <c r="H18" s="63" t="s">
        <v>72</v>
      </c>
      <c r="I18" s="63" t="s">
        <v>74</v>
      </c>
      <c r="J18" s="66" t="s">
        <v>298</v>
      </c>
      <c r="K18" s="67"/>
      <c r="L18" s="67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68"/>
      <c r="BF18" s="68"/>
      <c r="BG18" s="68"/>
      <c r="BH18" s="68"/>
      <c r="BI18" s="68"/>
      <c r="BJ18" s="68"/>
      <c r="BK18" s="68"/>
      <c r="BL18" s="68"/>
      <c r="BM18" s="68"/>
      <c r="BN18" s="68"/>
      <c r="BO18" s="68"/>
      <c r="BP18" s="68"/>
      <c r="BQ18" s="68"/>
      <c r="BR18" s="68"/>
      <c r="BS18" s="68"/>
      <c r="BT18" s="68"/>
      <c r="BU18" s="68"/>
      <c r="BV18" s="68"/>
      <c r="BW18" s="68"/>
      <c r="BX18" s="68"/>
      <c r="BY18" s="68"/>
      <c r="BZ18" s="68"/>
      <c r="CA18" s="68"/>
      <c r="CB18" s="68"/>
      <c r="CC18" s="68"/>
      <c r="CD18" s="68"/>
      <c r="CE18" s="68"/>
      <c r="CF18" s="68"/>
      <c r="CG18" s="68"/>
      <c r="CH18" s="68"/>
      <c r="CI18" s="68"/>
      <c r="CJ18" s="68"/>
      <c r="CK18" s="68"/>
      <c r="CL18" s="68"/>
      <c r="CM18" s="68"/>
      <c r="CN18" s="68"/>
      <c r="CO18" s="68"/>
      <c r="CP18" s="68"/>
      <c r="CQ18" s="68"/>
      <c r="CR18" s="68"/>
      <c r="CS18" s="68"/>
      <c r="CT18" s="68"/>
      <c r="CU18" s="68"/>
      <c r="CV18" s="68"/>
      <c r="CW18" s="68"/>
      <c r="CX18" s="68"/>
      <c r="CY18" s="68"/>
      <c r="CZ18" s="68"/>
      <c r="DA18" s="68"/>
      <c r="DB18" s="68"/>
      <c r="DC18" s="68"/>
      <c r="DD18" s="68"/>
      <c r="DE18" s="68"/>
      <c r="DF18" s="68"/>
      <c r="DG18" s="68"/>
      <c r="DH18" s="68"/>
      <c r="DI18" s="68"/>
      <c r="DJ18" s="68"/>
      <c r="DK18" s="68"/>
      <c r="DL18" s="68"/>
      <c r="DM18" s="68"/>
      <c r="DN18" s="68"/>
      <c r="DO18" s="68"/>
      <c r="DP18" s="68"/>
      <c r="DQ18" s="68"/>
      <c r="DR18" s="68"/>
      <c r="DS18" s="68"/>
      <c r="DT18" s="68"/>
      <c r="DU18" s="68"/>
      <c r="DV18" s="68"/>
      <c r="DW18" s="68"/>
      <c r="DX18" s="68"/>
      <c r="DY18" s="68"/>
      <c r="DZ18" s="68"/>
      <c r="EA18" s="68"/>
      <c r="EB18" s="68"/>
      <c r="EC18" s="68"/>
      <c r="ED18" s="68"/>
      <c r="EE18" s="68"/>
      <c r="EF18" s="68"/>
      <c r="EG18" s="68"/>
      <c r="EH18" s="68"/>
      <c r="EI18" s="68"/>
      <c r="EJ18" s="68"/>
      <c r="EK18" s="68"/>
      <c r="EL18" s="68"/>
      <c r="EM18" s="68"/>
      <c r="EN18" s="68"/>
      <c r="EO18" s="68"/>
      <c r="EP18" s="68"/>
      <c r="EQ18" s="68"/>
      <c r="ER18" s="68"/>
      <c r="ES18" s="68"/>
      <c r="ET18" s="68"/>
      <c r="EU18" s="68"/>
      <c r="EV18" s="68"/>
      <c r="EW18" s="68"/>
      <c r="EX18" s="68"/>
      <c r="EY18" s="68"/>
      <c r="EZ18" s="68"/>
      <c r="FA18" s="68"/>
      <c r="FB18" s="68"/>
      <c r="FC18" s="68"/>
      <c r="FD18" s="68"/>
      <c r="FE18" s="68"/>
      <c r="FF18" s="68"/>
      <c r="FG18" s="68"/>
      <c r="FH18" s="68"/>
      <c r="FI18" s="68"/>
      <c r="FJ18" s="68"/>
      <c r="FK18" s="68"/>
      <c r="FL18" s="68"/>
      <c r="FM18" s="68"/>
      <c r="FN18" s="68"/>
      <c r="FO18" s="68"/>
      <c r="FP18" s="68"/>
      <c r="FQ18" s="68"/>
      <c r="FR18" s="68"/>
      <c r="FS18" s="68"/>
      <c r="FT18" s="68"/>
      <c r="FU18" s="68"/>
      <c r="FV18" s="68"/>
      <c r="FW18" s="68"/>
      <c r="FX18" s="68"/>
      <c r="FY18" s="68"/>
      <c r="FZ18" s="68"/>
      <c r="GA18" s="68"/>
      <c r="GB18" s="68"/>
      <c r="GC18" s="68"/>
      <c r="GD18" s="68"/>
      <c r="GE18" s="68"/>
      <c r="GF18" s="68"/>
      <c r="GG18" s="68"/>
      <c r="GH18" s="68"/>
      <c r="GI18" s="68"/>
      <c r="GJ18" s="68"/>
      <c r="GK18" s="68"/>
      <c r="GL18" s="68"/>
      <c r="GM18" s="68"/>
      <c r="GN18" s="68"/>
      <c r="GO18" s="68"/>
      <c r="GP18" s="68"/>
      <c r="GQ18" s="68"/>
      <c r="GR18" s="68"/>
      <c r="GS18" s="68"/>
      <c r="GT18" s="68"/>
      <c r="GU18" s="68"/>
      <c r="GV18" s="68"/>
      <c r="GW18" s="68"/>
      <c r="GX18" s="68"/>
      <c r="GY18" s="68"/>
      <c r="GZ18" s="68"/>
      <c r="HA18" s="68"/>
      <c r="HB18" s="68"/>
      <c r="HC18" s="68"/>
      <c r="HD18" s="68"/>
    </row>
    <row r="19" spans="1:212" ht="19.45" customHeight="1">
      <c r="A19" s="63">
        <v>16</v>
      </c>
      <c r="B19" s="9" t="s">
        <v>21</v>
      </c>
      <c r="C19" s="10">
        <v>1</v>
      </c>
      <c r="D19" s="63" t="s">
        <v>69</v>
      </c>
      <c r="E19" s="9" t="s">
        <v>290</v>
      </c>
      <c r="F19" s="64">
        <v>46193</v>
      </c>
      <c r="G19" s="65">
        <v>46193.3125</v>
      </c>
      <c r="H19" s="63" t="s">
        <v>70</v>
      </c>
      <c r="I19" s="63" t="s">
        <v>79</v>
      </c>
      <c r="J19" s="66" t="s">
        <v>299</v>
      </c>
      <c r="K19" s="67"/>
      <c r="L19" s="67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68"/>
      <c r="BF19" s="68"/>
      <c r="BG19" s="68"/>
      <c r="BH19" s="68"/>
      <c r="BI19" s="68"/>
      <c r="BJ19" s="68"/>
      <c r="BK19" s="68"/>
      <c r="BL19" s="68"/>
      <c r="BM19" s="68"/>
      <c r="BN19" s="68"/>
      <c r="BO19" s="68"/>
      <c r="BP19" s="68"/>
      <c r="BQ19" s="68"/>
      <c r="BR19" s="68"/>
      <c r="BS19" s="68"/>
      <c r="BT19" s="68"/>
      <c r="BU19" s="68"/>
      <c r="BV19" s="68"/>
      <c r="BW19" s="68"/>
      <c r="BX19" s="68"/>
      <c r="BY19" s="68"/>
      <c r="BZ19" s="68"/>
      <c r="CA19" s="68"/>
      <c r="CB19" s="68"/>
      <c r="CC19" s="68"/>
      <c r="CD19" s="68"/>
      <c r="CE19" s="68"/>
      <c r="CF19" s="68"/>
      <c r="CG19" s="68"/>
      <c r="CH19" s="68"/>
      <c r="CI19" s="68"/>
      <c r="CJ19" s="68"/>
      <c r="CK19" s="68"/>
      <c r="CL19" s="68"/>
      <c r="CM19" s="68"/>
      <c r="CN19" s="68"/>
      <c r="CO19" s="68"/>
      <c r="CP19" s="68"/>
      <c r="CQ19" s="68"/>
      <c r="CR19" s="68"/>
      <c r="CS19" s="68"/>
      <c r="CT19" s="68"/>
      <c r="CU19" s="68"/>
      <c r="CV19" s="68"/>
      <c r="CW19" s="68"/>
      <c r="CX19" s="68"/>
      <c r="CY19" s="68"/>
      <c r="CZ19" s="68"/>
      <c r="DA19" s="68"/>
      <c r="DB19" s="68"/>
      <c r="DC19" s="68"/>
      <c r="DD19" s="68"/>
      <c r="DE19" s="68"/>
      <c r="DF19" s="68"/>
      <c r="DG19" s="68"/>
      <c r="DH19" s="68"/>
      <c r="DI19" s="68"/>
      <c r="DJ19" s="68"/>
      <c r="DK19" s="68"/>
      <c r="DL19" s="68"/>
      <c r="DM19" s="68"/>
      <c r="DN19" s="68"/>
      <c r="DO19" s="68"/>
      <c r="DP19" s="68"/>
      <c r="DQ19" s="68"/>
      <c r="DR19" s="68"/>
      <c r="DS19" s="68"/>
      <c r="DT19" s="68"/>
      <c r="DU19" s="68"/>
      <c r="DV19" s="68"/>
      <c r="DW19" s="68"/>
      <c r="DX19" s="68"/>
      <c r="DY19" s="68"/>
      <c r="DZ19" s="68"/>
      <c r="EA19" s="68"/>
      <c r="EB19" s="68"/>
      <c r="EC19" s="68"/>
      <c r="ED19" s="68"/>
      <c r="EE19" s="68"/>
      <c r="EF19" s="68"/>
      <c r="EG19" s="68"/>
      <c r="EH19" s="68"/>
      <c r="EI19" s="68"/>
      <c r="EJ19" s="68"/>
      <c r="EK19" s="68"/>
      <c r="EL19" s="68"/>
      <c r="EM19" s="68"/>
      <c r="EN19" s="68"/>
      <c r="EO19" s="68"/>
      <c r="EP19" s="68"/>
      <c r="EQ19" s="68"/>
      <c r="ER19" s="68"/>
      <c r="ES19" s="68"/>
      <c r="ET19" s="68"/>
      <c r="EU19" s="68"/>
      <c r="EV19" s="68"/>
      <c r="EW19" s="68"/>
      <c r="EX19" s="68"/>
      <c r="EY19" s="68"/>
      <c r="EZ19" s="68"/>
      <c r="FA19" s="68"/>
      <c r="FB19" s="68"/>
      <c r="FC19" s="68"/>
      <c r="FD19" s="68"/>
      <c r="FE19" s="68"/>
      <c r="FF19" s="68"/>
      <c r="FG19" s="68"/>
      <c r="FH19" s="68"/>
      <c r="FI19" s="68"/>
      <c r="FJ19" s="68"/>
      <c r="FK19" s="68"/>
      <c r="FL19" s="68"/>
      <c r="FM19" s="68"/>
      <c r="FN19" s="68"/>
      <c r="FO19" s="68"/>
      <c r="FP19" s="68"/>
      <c r="FQ19" s="68"/>
      <c r="FR19" s="68"/>
      <c r="FS19" s="68"/>
      <c r="FT19" s="68"/>
      <c r="FU19" s="68"/>
      <c r="FV19" s="68"/>
      <c r="FW19" s="68"/>
      <c r="FX19" s="68"/>
      <c r="FY19" s="68"/>
      <c r="FZ19" s="68"/>
      <c r="GA19" s="68"/>
      <c r="GB19" s="68"/>
      <c r="GC19" s="68"/>
      <c r="GD19" s="68"/>
      <c r="GE19" s="68"/>
      <c r="GF19" s="68"/>
      <c r="GG19" s="68"/>
      <c r="GH19" s="68"/>
      <c r="GI19" s="68"/>
      <c r="GJ19" s="68"/>
      <c r="GK19" s="68"/>
      <c r="GL19" s="68"/>
      <c r="GM19" s="68"/>
      <c r="GN19" s="68"/>
      <c r="GO19" s="68"/>
      <c r="GP19" s="68"/>
      <c r="GQ19" s="68"/>
      <c r="GR19" s="68"/>
      <c r="GS19" s="68"/>
      <c r="GT19" s="68"/>
      <c r="GU19" s="68"/>
      <c r="GV19" s="68"/>
      <c r="GW19" s="68"/>
      <c r="GX19" s="68"/>
      <c r="GY19" s="68"/>
      <c r="GZ19" s="68"/>
      <c r="HA19" s="68"/>
      <c r="HB19" s="68"/>
      <c r="HC19" s="68"/>
      <c r="HD19" s="68"/>
    </row>
    <row r="20" spans="1:212" ht="19.45" customHeight="1">
      <c r="A20" s="63">
        <v>17</v>
      </c>
      <c r="B20" s="9" t="s">
        <v>21</v>
      </c>
      <c r="C20" s="10">
        <v>1</v>
      </c>
      <c r="D20" s="63" t="s">
        <v>69</v>
      </c>
      <c r="E20" s="9" t="s">
        <v>287</v>
      </c>
      <c r="F20" s="64">
        <v>46198</v>
      </c>
      <c r="G20" s="65">
        <v>46198.208333333299</v>
      </c>
      <c r="H20" s="63" t="s">
        <v>72</v>
      </c>
      <c r="I20" s="63" t="s">
        <v>70</v>
      </c>
      <c r="J20" s="66" t="s">
        <v>300</v>
      </c>
      <c r="K20" s="67"/>
      <c r="L20" s="67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68"/>
      <c r="BF20" s="68"/>
      <c r="BG20" s="68"/>
      <c r="BH20" s="68"/>
      <c r="BI20" s="68"/>
      <c r="BJ20" s="68"/>
      <c r="BK20" s="68"/>
      <c r="BL20" s="68"/>
      <c r="BM20" s="68"/>
      <c r="BN20" s="68"/>
      <c r="BO20" s="68"/>
      <c r="BP20" s="68"/>
      <c r="BQ20" s="68"/>
      <c r="BR20" s="68"/>
      <c r="BS20" s="68"/>
      <c r="BT20" s="68"/>
      <c r="BU20" s="68"/>
      <c r="BV20" s="68"/>
      <c r="BW20" s="68"/>
      <c r="BX20" s="68"/>
      <c r="BY20" s="68"/>
      <c r="BZ20" s="68"/>
      <c r="CA20" s="68"/>
      <c r="CB20" s="68"/>
      <c r="CC20" s="68"/>
      <c r="CD20" s="68"/>
      <c r="CE20" s="68"/>
      <c r="CF20" s="68"/>
      <c r="CG20" s="68"/>
      <c r="CH20" s="68"/>
      <c r="CI20" s="68"/>
      <c r="CJ20" s="68"/>
      <c r="CK20" s="68"/>
      <c r="CL20" s="68"/>
      <c r="CM20" s="68"/>
      <c r="CN20" s="68"/>
      <c r="CO20" s="68"/>
      <c r="CP20" s="68"/>
      <c r="CQ20" s="68"/>
      <c r="CR20" s="68"/>
      <c r="CS20" s="68"/>
      <c r="CT20" s="68"/>
      <c r="CU20" s="68"/>
      <c r="CV20" s="68"/>
      <c r="CW20" s="68"/>
      <c r="CX20" s="68"/>
      <c r="CY20" s="68"/>
      <c r="CZ20" s="68"/>
      <c r="DA20" s="68"/>
      <c r="DB20" s="68"/>
      <c r="DC20" s="68"/>
      <c r="DD20" s="68"/>
      <c r="DE20" s="68"/>
      <c r="DF20" s="68"/>
      <c r="DG20" s="68"/>
      <c r="DH20" s="68"/>
      <c r="DI20" s="68"/>
      <c r="DJ20" s="68"/>
      <c r="DK20" s="68"/>
      <c r="DL20" s="68"/>
      <c r="DM20" s="68"/>
      <c r="DN20" s="68"/>
      <c r="DO20" s="68"/>
      <c r="DP20" s="68"/>
      <c r="DQ20" s="68"/>
      <c r="DR20" s="68"/>
      <c r="DS20" s="68"/>
      <c r="DT20" s="68"/>
      <c r="DU20" s="68"/>
      <c r="DV20" s="68"/>
      <c r="DW20" s="68"/>
      <c r="DX20" s="68"/>
      <c r="DY20" s="68"/>
      <c r="DZ20" s="68"/>
      <c r="EA20" s="68"/>
      <c r="EB20" s="68"/>
      <c r="EC20" s="68"/>
      <c r="ED20" s="68"/>
      <c r="EE20" s="68"/>
      <c r="EF20" s="68"/>
      <c r="EG20" s="68"/>
      <c r="EH20" s="68"/>
      <c r="EI20" s="68"/>
      <c r="EJ20" s="68"/>
      <c r="EK20" s="68"/>
      <c r="EL20" s="68"/>
      <c r="EM20" s="68"/>
      <c r="EN20" s="68"/>
      <c r="EO20" s="68"/>
      <c r="EP20" s="68"/>
      <c r="EQ20" s="68"/>
      <c r="ER20" s="68"/>
      <c r="ES20" s="68"/>
      <c r="ET20" s="68"/>
      <c r="EU20" s="68"/>
      <c r="EV20" s="68"/>
      <c r="EW20" s="68"/>
      <c r="EX20" s="68"/>
      <c r="EY20" s="68"/>
      <c r="EZ20" s="68"/>
      <c r="FA20" s="68"/>
      <c r="FB20" s="68"/>
      <c r="FC20" s="68"/>
      <c r="FD20" s="68"/>
      <c r="FE20" s="68"/>
      <c r="FF20" s="68"/>
      <c r="FG20" s="68"/>
      <c r="FH20" s="68"/>
      <c r="FI20" s="68"/>
      <c r="FJ20" s="68"/>
      <c r="FK20" s="68"/>
      <c r="FL20" s="68"/>
      <c r="FM20" s="68"/>
      <c r="FN20" s="68"/>
      <c r="FO20" s="68"/>
      <c r="FP20" s="68"/>
      <c r="FQ20" s="68"/>
      <c r="FR20" s="68"/>
      <c r="FS20" s="68"/>
      <c r="FT20" s="68"/>
      <c r="FU20" s="68"/>
      <c r="FV20" s="68"/>
      <c r="FW20" s="68"/>
      <c r="FX20" s="68"/>
      <c r="FY20" s="68"/>
      <c r="FZ20" s="68"/>
      <c r="GA20" s="68"/>
      <c r="GB20" s="68"/>
      <c r="GC20" s="68"/>
      <c r="GD20" s="68"/>
      <c r="GE20" s="68"/>
      <c r="GF20" s="68"/>
      <c r="GG20" s="68"/>
      <c r="GH20" s="68"/>
      <c r="GI20" s="68"/>
      <c r="GJ20" s="68"/>
      <c r="GK20" s="68"/>
      <c r="GL20" s="68"/>
      <c r="GM20" s="68"/>
      <c r="GN20" s="68"/>
      <c r="GO20" s="68"/>
      <c r="GP20" s="68"/>
      <c r="GQ20" s="68"/>
      <c r="GR20" s="68"/>
      <c r="GS20" s="68"/>
      <c r="GT20" s="68"/>
      <c r="GU20" s="68"/>
      <c r="GV20" s="68"/>
      <c r="GW20" s="68"/>
      <c r="GX20" s="68"/>
      <c r="GY20" s="68"/>
      <c r="GZ20" s="68"/>
      <c r="HA20" s="68"/>
      <c r="HB20" s="68"/>
      <c r="HC20" s="68"/>
      <c r="HD20" s="68"/>
    </row>
    <row r="21" spans="1:212" ht="19.45" customHeight="1">
      <c r="A21" s="63">
        <v>18</v>
      </c>
      <c r="B21" s="9" t="s">
        <v>21</v>
      </c>
      <c r="C21" s="10">
        <v>1</v>
      </c>
      <c r="D21" s="63" t="s">
        <v>69</v>
      </c>
      <c r="E21" s="9" t="s">
        <v>287</v>
      </c>
      <c r="F21" s="64">
        <v>46198</v>
      </c>
      <c r="G21" s="65">
        <v>46198.208333333299</v>
      </c>
      <c r="H21" s="63" t="s">
        <v>74</v>
      </c>
      <c r="I21" s="63" t="s">
        <v>79</v>
      </c>
      <c r="J21" s="66" t="s">
        <v>288</v>
      </c>
      <c r="K21" s="67"/>
      <c r="L21" s="67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68"/>
      <c r="BF21" s="68"/>
      <c r="BG21" s="68"/>
      <c r="BH21" s="68"/>
      <c r="BI21" s="68"/>
      <c r="BJ21" s="68"/>
      <c r="BK21" s="68"/>
      <c r="BL21" s="68"/>
      <c r="BM21" s="68"/>
      <c r="BN21" s="68"/>
      <c r="BO21" s="68"/>
      <c r="BP21" s="68"/>
      <c r="BQ21" s="68"/>
      <c r="BR21" s="68"/>
      <c r="BS21" s="68"/>
      <c r="BT21" s="68"/>
      <c r="BU21" s="68"/>
      <c r="BV21" s="68"/>
      <c r="BW21" s="68"/>
      <c r="BX21" s="68"/>
      <c r="BY21" s="68"/>
      <c r="BZ21" s="68"/>
      <c r="CA21" s="68"/>
      <c r="CB21" s="68"/>
      <c r="CC21" s="68"/>
      <c r="CD21" s="68"/>
      <c r="CE21" s="68"/>
      <c r="CF21" s="68"/>
      <c r="CG21" s="68"/>
      <c r="CH21" s="68"/>
      <c r="CI21" s="68"/>
      <c r="CJ21" s="68"/>
      <c r="CK21" s="68"/>
      <c r="CL21" s="68"/>
      <c r="CM21" s="68"/>
      <c r="CN21" s="68"/>
      <c r="CO21" s="68"/>
      <c r="CP21" s="68"/>
      <c r="CQ21" s="68"/>
      <c r="CR21" s="68"/>
      <c r="CS21" s="68"/>
      <c r="CT21" s="68"/>
      <c r="CU21" s="68"/>
      <c r="CV21" s="68"/>
      <c r="CW21" s="68"/>
      <c r="CX21" s="68"/>
      <c r="CY21" s="68"/>
      <c r="CZ21" s="68"/>
      <c r="DA21" s="68"/>
      <c r="DB21" s="68"/>
      <c r="DC21" s="68"/>
      <c r="DD21" s="68"/>
      <c r="DE21" s="68"/>
      <c r="DF21" s="68"/>
      <c r="DG21" s="68"/>
      <c r="DH21" s="68"/>
      <c r="DI21" s="68"/>
      <c r="DJ21" s="68"/>
      <c r="DK21" s="68"/>
      <c r="DL21" s="68"/>
      <c r="DM21" s="68"/>
      <c r="DN21" s="68"/>
      <c r="DO21" s="68"/>
      <c r="DP21" s="68"/>
      <c r="DQ21" s="68"/>
      <c r="DR21" s="68"/>
      <c r="DS21" s="68"/>
      <c r="DT21" s="68"/>
      <c r="DU21" s="68"/>
      <c r="DV21" s="68"/>
      <c r="DW21" s="68"/>
      <c r="DX21" s="68"/>
      <c r="DY21" s="68"/>
      <c r="DZ21" s="68"/>
      <c r="EA21" s="68"/>
      <c r="EB21" s="68"/>
      <c r="EC21" s="68"/>
      <c r="ED21" s="68"/>
      <c r="EE21" s="68"/>
      <c r="EF21" s="68"/>
      <c r="EG21" s="68"/>
      <c r="EH21" s="68"/>
      <c r="EI21" s="68"/>
      <c r="EJ21" s="68"/>
      <c r="EK21" s="68"/>
      <c r="EL21" s="68"/>
      <c r="EM21" s="68"/>
      <c r="EN21" s="68"/>
      <c r="EO21" s="68"/>
      <c r="EP21" s="68"/>
      <c r="EQ21" s="68"/>
      <c r="ER21" s="68"/>
      <c r="ES21" s="68"/>
      <c r="ET21" s="68"/>
      <c r="EU21" s="68"/>
      <c r="EV21" s="68"/>
      <c r="EW21" s="68"/>
      <c r="EX21" s="68"/>
      <c r="EY21" s="68"/>
      <c r="EZ21" s="68"/>
      <c r="FA21" s="68"/>
      <c r="FB21" s="68"/>
      <c r="FC21" s="68"/>
      <c r="FD21" s="68"/>
      <c r="FE21" s="68"/>
      <c r="FF21" s="68"/>
      <c r="FG21" s="68"/>
      <c r="FH21" s="68"/>
      <c r="FI21" s="68"/>
      <c r="FJ21" s="68"/>
      <c r="FK21" s="68"/>
      <c r="FL21" s="68"/>
      <c r="FM21" s="68"/>
      <c r="FN21" s="68"/>
      <c r="FO21" s="68"/>
      <c r="FP21" s="68"/>
      <c r="FQ21" s="68"/>
      <c r="FR21" s="68"/>
      <c r="FS21" s="68"/>
      <c r="FT21" s="68"/>
      <c r="FU21" s="68"/>
      <c r="FV21" s="68"/>
      <c r="FW21" s="68"/>
      <c r="FX21" s="68"/>
      <c r="FY21" s="68"/>
      <c r="FZ21" s="68"/>
      <c r="GA21" s="68"/>
      <c r="GB21" s="68"/>
      <c r="GC21" s="68"/>
      <c r="GD21" s="68"/>
      <c r="GE21" s="68"/>
      <c r="GF21" s="68"/>
      <c r="GG21" s="68"/>
      <c r="GH21" s="68"/>
      <c r="GI21" s="68"/>
      <c r="GJ21" s="68"/>
      <c r="GK21" s="68"/>
      <c r="GL21" s="68"/>
      <c r="GM21" s="68"/>
      <c r="GN21" s="68"/>
      <c r="GO21" s="68"/>
      <c r="GP21" s="68"/>
      <c r="GQ21" s="68"/>
      <c r="GR21" s="68"/>
      <c r="GS21" s="68"/>
      <c r="GT21" s="68"/>
      <c r="GU21" s="68"/>
      <c r="GV21" s="68"/>
      <c r="GW21" s="68"/>
      <c r="GX21" s="68"/>
      <c r="GY21" s="68"/>
      <c r="GZ21" s="68"/>
      <c r="HA21" s="68"/>
      <c r="HB21" s="68"/>
      <c r="HC21" s="68"/>
      <c r="HD21" s="68"/>
    </row>
    <row r="22" spans="1:212" ht="19.45" customHeight="1">
      <c r="A22" s="63">
        <v>19</v>
      </c>
      <c r="B22" s="9" t="s">
        <v>21</v>
      </c>
      <c r="C22" s="10">
        <v>1</v>
      </c>
      <c r="D22" s="63" t="s">
        <v>81</v>
      </c>
      <c r="E22" s="9" t="s">
        <v>290</v>
      </c>
      <c r="F22" s="64">
        <v>46186</v>
      </c>
      <c r="G22" s="65">
        <v>46186.333333333299</v>
      </c>
      <c r="H22" s="63" t="s">
        <v>82</v>
      </c>
      <c r="I22" s="63" t="s">
        <v>86</v>
      </c>
      <c r="J22" s="66" t="s">
        <v>294</v>
      </c>
      <c r="K22" s="67"/>
      <c r="L22" s="67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68"/>
      <c r="BF22" s="68"/>
      <c r="BG22" s="68"/>
      <c r="BH22" s="68"/>
      <c r="BI22" s="68"/>
      <c r="BJ22" s="68"/>
      <c r="BK22" s="68"/>
      <c r="BL22" s="68"/>
      <c r="BM22" s="68"/>
      <c r="BN22" s="68"/>
      <c r="BO22" s="68"/>
      <c r="BP22" s="68"/>
      <c r="BQ22" s="68"/>
      <c r="BR22" s="68"/>
      <c r="BS22" s="68"/>
      <c r="BT22" s="68"/>
      <c r="BU22" s="68"/>
      <c r="BV22" s="68"/>
      <c r="BW22" s="68"/>
      <c r="BX22" s="68"/>
      <c r="BY22" s="68"/>
      <c r="BZ22" s="68"/>
      <c r="CA22" s="68"/>
      <c r="CB22" s="68"/>
      <c r="CC22" s="68"/>
      <c r="CD22" s="68"/>
      <c r="CE22" s="68"/>
      <c r="CF22" s="68"/>
      <c r="CG22" s="68"/>
      <c r="CH22" s="68"/>
      <c r="CI22" s="68"/>
      <c r="CJ22" s="68"/>
      <c r="CK22" s="68"/>
      <c r="CL22" s="68"/>
      <c r="CM22" s="68"/>
      <c r="CN22" s="68"/>
      <c r="CO22" s="68"/>
      <c r="CP22" s="68"/>
      <c r="CQ22" s="68"/>
      <c r="CR22" s="68"/>
      <c r="CS22" s="68"/>
      <c r="CT22" s="68"/>
      <c r="CU22" s="68"/>
      <c r="CV22" s="68"/>
      <c r="CW22" s="68"/>
      <c r="CX22" s="68"/>
      <c r="CY22" s="68"/>
      <c r="CZ22" s="68"/>
      <c r="DA22" s="68"/>
      <c r="DB22" s="68"/>
      <c r="DC22" s="68"/>
      <c r="DD22" s="68"/>
      <c r="DE22" s="68"/>
      <c r="DF22" s="68"/>
      <c r="DG22" s="68"/>
      <c r="DH22" s="68"/>
      <c r="DI22" s="68"/>
      <c r="DJ22" s="68"/>
      <c r="DK22" s="68"/>
      <c r="DL22" s="68"/>
      <c r="DM22" s="68"/>
      <c r="DN22" s="68"/>
      <c r="DO22" s="68"/>
      <c r="DP22" s="68"/>
      <c r="DQ22" s="68"/>
      <c r="DR22" s="68"/>
      <c r="DS22" s="68"/>
      <c r="DT22" s="68"/>
      <c r="DU22" s="68"/>
      <c r="DV22" s="68"/>
      <c r="DW22" s="68"/>
      <c r="DX22" s="68"/>
      <c r="DY22" s="68"/>
      <c r="DZ22" s="68"/>
      <c r="EA22" s="68"/>
      <c r="EB22" s="68"/>
      <c r="EC22" s="68"/>
      <c r="ED22" s="68"/>
      <c r="EE22" s="68"/>
      <c r="EF22" s="68"/>
      <c r="EG22" s="68"/>
      <c r="EH22" s="68"/>
      <c r="EI22" s="68"/>
      <c r="EJ22" s="68"/>
      <c r="EK22" s="68"/>
      <c r="EL22" s="68"/>
      <c r="EM22" s="68"/>
      <c r="EN22" s="68"/>
      <c r="EO22" s="68"/>
      <c r="EP22" s="68"/>
      <c r="EQ22" s="68"/>
      <c r="ER22" s="68"/>
      <c r="ES22" s="68"/>
      <c r="ET22" s="68"/>
      <c r="EU22" s="68"/>
      <c r="EV22" s="68"/>
      <c r="EW22" s="68"/>
      <c r="EX22" s="68"/>
      <c r="EY22" s="68"/>
      <c r="EZ22" s="68"/>
      <c r="FA22" s="68"/>
      <c r="FB22" s="68"/>
      <c r="FC22" s="68"/>
      <c r="FD22" s="68"/>
      <c r="FE22" s="68"/>
      <c r="FF22" s="68"/>
      <c r="FG22" s="68"/>
      <c r="FH22" s="68"/>
      <c r="FI22" s="68"/>
      <c r="FJ22" s="68"/>
      <c r="FK22" s="68"/>
      <c r="FL22" s="68"/>
      <c r="FM22" s="68"/>
      <c r="FN22" s="68"/>
      <c r="FO22" s="68"/>
      <c r="FP22" s="68"/>
      <c r="FQ22" s="68"/>
      <c r="FR22" s="68"/>
      <c r="FS22" s="68"/>
      <c r="FT22" s="68"/>
      <c r="FU22" s="68"/>
      <c r="FV22" s="68"/>
      <c r="FW22" s="68"/>
      <c r="FX22" s="68"/>
      <c r="FY22" s="68"/>
      <c r="FZ22" s="68"/>
      <c r="GA22" s="68"/>
      <c r="GB22" s="68"/>
      <c r="GC22" s="68"/>
      <c r="GD22" s="68"/>
      <c r="GE22" s="68"/>
      <c r="GF22" s="68"/>
      <c r="GG22" s="68"/>
      <c r="GH22" s="68"/>
      <c r="GI22" s="68"/>
      <c r="GJ22" s="68"/>
      <c r="GK22" s="68"/>
      <c r="GL22" s="68"/>
      <c r="GM22" s="68"/>
      <c r="GN22" s="68"/>
      <c r="GO22" s="68"/>
      <c r="GP22" s="68"/>
      <c r="GQ22" s="68"/>
      <c r="GR22" s="68"/>
      <c r="GS22" s="68"/>
      <c r="GT22" s="68"/>
      <c r="GU22" s="68"/>
      <c r="GV22" s="68"/>
      <c r="GW22" s="68"/>
      <c r="GX22" s="68"/>
      <c r="GY22" s="68"/>
      <c r="GZ22" s="68"/>
      <c r="HA22" s="68"/>
      <c r="HB22" s="68"/>
      <c r="HC22" s="68"/>
      <c r="HD22" s="68"/>
    </row>
    <row r="23" spans="1:212" ht="19.45" customHeight="1">
      <c r="A23" s="63">
        <v>20</v>
      </c>
      <c r="B23" s="9" t="s">
        <v>21</v>
      </c>
      <c r="C23" s="10">
        <v>1</v>
      </c>
      <c r="D23" s="63" t="s">
        <v>81</v>
      </c>
      <c r="E23" s="9" t="s">
        <v>290</v>
      </c>
      <c r="F23" s="64">
        <v>46186</v>
      </c>
      <c r="G23" s="65">
        <v>46186.458333333299</v>
      </c>
      <c r="H23" s="63" t="s">
        <v>88</v>
      </c>
      <c r="I23" s="63" t="s">
        <v>84</v>
      </c>
      <c r="J23" s="66" t="s">
        <v>295</v>
      </c>
      <c r="K23" s="67"/>
      <c r="L23" s="67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68"/>
      <c r="BF23" s="68"/>
      <c r="BG23" s="68"/>
      <c r="BH23" s="68"/>
      <c r="BI23" s="68"/>
      <c r="BJ23" s="68"/>
      <c r="BK23" s="68"/>
      <c r="BL23" s="68"/>
      <c r="BM23" s="68"/>
      <c r="BN23" s="68"/>
      <c r="BO23" s="68"/>
      <c r="BP23" s="68"/>
      <c r="BQ23" s="68"/>
      <c r="BR23" s="68"/>
      <c r="BS23" s="68"/>
      <c r="BT23" s="68"/>
      <c r="BU23" s="68"/>
      <c r="BV23" s="68"/>
      <c r="BW23" s="68"/>
      <c r="BX23" s="68"/>
      <c r="BY23" s="68"/>
      <c r="BZ23" s="68"/>
      <c r="CA23" s="68"/>
      <c r="CB23" s="68"/>
      <c r="CC23" s="68"/>
      <c r="CD23" s="68"/>
      <c r="CE23" s="68"/>
      <c r="CF23" s="68"/>
      <c r="CG23" s="68"/>
      <c r="CH23" s="68"/>
      <c r="CI23" s="68"/>
      <c r="CJ23" s="68"/>
      <c r="CK23" s="68"/>
      <c r="CL23" s="68"/>
      <c r="CM23" s="68"/>
      <c r="CN23" s="68"/>
      <c r="CO23" s="68"/>
      <c r="CP23" s="68"/>
      <c r="CQ23" s="68"/>
      <c r="CR23" s="68"/>
      <c r="CS23" s="68"/>
      <c r="CT23" s="68"/>
      <c r="CU23" s="68"/>
      <c r="CV23" s="68"/>
      <c r="CW23" s="68"/>
      <c r="CX23" s="68"/>
      <c r="CY23" s="68"/>
      <c r="CZ23" s="68"/>
      <c r="DA23" s="68"/>
      <c r="DB23" s="68"/>
      <c r="DC23" s="68"/>
      <c r="DD23" s="68"/>
      <c r="DE23" s="68"/>
      <c r="DF23" s="68"/>
      <c r="DG23" s="68"/>
      <c r="DH23" s="68"/>
      <c r="DI23" s="68"/>
      <c r="DJ23" s="68"/>
      <c r="DK23" s="68"/>
      <c r="DL23" s="68"/>
      <c r="DM23" s="68"/>
      <c r="DN23" s="68"/>
      <c r="DO23" s="68"/>
      <c r="DP23" s="68"/>
      <c r="DQ23" s="68"/>
      <c r="DR23" s="68"/>
      <c r="DS23" s="68"/>
      <c r="DT23" s="68"/>
      <c r="DU23" s="68"/>
      <c r="DV23" s="68"/>
      <c r="DW23" s="68"/>
      <c r="DX23" s="68"/>
      <c r="DY23" s="68"/>
      <c r="DZ23" s="68"/>
      <c r="EA23" s="68"/>
      <c r="EB23" s="68"/>
      <c r="EC23" s="68"/>
      <c r="ED23" s="68"/>
      <c r="EE23" s="68"/>
      <c r="EF23" s="68"/>
      <c r="EG23" s="68"/>
      <c r="EH23" s="68"/>
      <c r="EI23" s="68"/>
      <c r="EJ23" s="68"/>
      <c r="EK23" s="68"/>
      <c r="EL23" s="68"/>
      <c r="EM23" s="68"/>
      <c r="EN23" s="68"/>
      <c r="EO23" s="68"/>
      <c r="EP23" s="68"/>
      <c r="EQ23" s="68"/>
      <c r="ER23" s="68"/>
      <c r="ES23" s="68"/>
      <c r="ET23" s="68"/>
      <c r="EU23" s="68"/>
      <c r="EV23" s="68"/>
      <c r="EW23" s="68"/>
      <c r="EX23" s="68"/>
      <c r="EY23" s="68"/>
      <c r="EZ23" s="68"/>
      <c r="FA23" s="68"/>
      <c r="FB23" s="68"/>
      <c r="FC23" s="68"/>
      <c r="FD23" s="68"/>
      <c r="FE23" s="68"/>
      <c r="FF23" s="68"/>
      <c r="FG23" s="68"/>
      <c r="FH23" s="68"/>
      <c r="FI23" s="68"/>
      <c r="FJ23" s="68"/>
      <c r="FK23" s="68"/>
      <c r="FL23" s="68"/>
      <c r="FM23" s="68"/>
      <c r="FN23" s="68"/>
      <c r="FO23" s="68"/>
      <c r="FP23" s="68"/>
      <c r="FQ23" s="68"/>
      <c r="FR23" s="68"/>
      <c r="FS23" s="68"/>
      <c r="FT23" s="68"/>
      <c r="FU23" s="68"/>
      <c r="FV23" s="68"/>
      <c r="FW23" s="68"/>
      <c r="FX23" s="68"/>
      <c r="FY23" s="68"/>
      <c r="FZ23" s="68"/>
      <c r="GA23" s="68"/>
      <c r="GB23" s="68"/>
      <c r="GC23" s="68"/>
      <c r="GD23" s="68"/>
      <c r="GE23" s="68"/>
      <c r="GF23" s="68"/>
      <c r="GG23" s="68"/>
      <c r="GH23" s="68"/>
      <c r="GI23" s="68"/>
      <c r="GJ23" s="68"/>
      <c r="GK23" s="68"/>
      <c r="GL23" s="68"/>
      <c r="GM23" s="68"/>
      <c r="GN23" s="68"/>
      <c r="GO23" s="68"/>
      <c r="GP23" s="68"/>
      <c r="GQ23" s="68"/>
      <c r="GR23" s="68"/>
      <c r="GS23" s="68"/>
      <c r="GT23" s="68"/>
      <c r="GU23" s="68"/>
      <c r="GV23" s="68"/>
      <c r="GW23" s="68"/>
      <c r="GX23" s="68"/>
      <c r="GY23" s="68"/>
      <c r="GZ23" s="68"/>
      <c r="HA23" s="68"/>
      <c r="HB23" s="68"/>
      <c r="HC23" s="68"/>
      <c r="HD23" s="68"/>
    </row>
    <row r="24" spans="1:212" ht="19.45" customHeight="1">
      <c r="A24" s="63">
        <v>21</v>
      </c>
      <c r="B24" s="9" t="s">
        <v>21</v>
      </c>
      <c r="C24" s="10">
        <v>1</v>
      </c>
      <c r="D24" s="63" t="s">
        <v>81</v>
      </c>
      <c r="E24" s="9" t="s">
        <v>290</v>
      </c>
      <c r="F24" s="64">
        <v>46193</v>
      </c>
      <c r="G24" s="65">
        <v>46193.083333333299</v>
      </c>
      <c r="H24" s="63" t="s">
        <v>82</v>
      </c>
      <c r="I24" s="63" t="s">
        <v>88</v>
      </c>
      <c r="J24" s="66" t="s">
        <v>296</v>
      </c>
      <c r="K24" s="67"/>
      <c r="L24" s="67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68"/>
      <c r="BF24" s="68"/>
      <c r="BG24" s="68"/>
      <c r="BH24" s="68"/>
      <c r="BI24" s="68"/>
      <c r="BJ24" s="68"/>
      <c r="BK24" s="68"/>
      <c r="BL24" s="68"/>
      <c r="BM24" s="68"/>
      <c r="BN24" s="68"/>
      <c r="BO24" s="68"/>
      <c r="BP24" s="68"/>
      <c r="BQ24" s="68"/>
      <c r="BR24" s="68"/>
      <c r="BS24" s="68"/>
      <c r="BT24" s="68"/>
      <c r="BU24" s="68"/>
      <c r="BV24" s="68"/>
      <c r="BW24" s="68"/>
      <c r="BX24" s="68"/>
      <c r="BY24" s="68"/>
      <c r="BZ24" s="68"/>
      <c r="CA24" s="68"/>
      <c r="CB24" s="68"/>
      <c r="CC24" s="68"/>
      <c r="CD24" s="68"/>
      <c r="CE24" s="68"/>
      <c r="CF24" s="68"/>
      <c r="CG24" s="68"/>
      <c r="CH24" s="68"/>
      <c r="CI24" s="68"/>
      <c r="CJ24" s="68"/>
      <c r="CK24" s="68"/>
      <c r="CL24" s="68"/>
      <c r="CM24" s="68"/>
      <c r="CN24" s="68"/>
      <c r="CO24" s="68"/>
      <c r="CP24" s="68"/>
      <c r="CQ24" s="68"/>
      <c r="CR24" s="68"/>
      <c r="CS24" s="68"/>
      <c r="CT24" s="68"/>
      <c r="CU24" s="68"/>
      <c r="CV24" s="68"/>
      <c r="CW24" s="68"/>
      <c r="CX24" s="68"/>
      <c r="CY24" s="68"/>
      <c r="CZ24" s="68"/>
      <c r="DA24" s="68"/>
      <c r="DB24" s="68"/>
      <c r="DC24" s="68"/>
      <c r="DD24" s="68"/>
      <c r="DE24" s="68"/>
      <c r="DF24" s="68"/>
      <c r="DG24" s="68"/>
      <c r="DH24" s="68"/>
      <c r="DI24" s="68"/>
      <c r="DJ24" s="68"/>
      <c r="DK24" s="68"/>
      <c r="DL24" s="68"/>
      <c r="DM24" s="68"/>
      <c r="DN24" s="68"/>
      <c r="DO24" s="68"/>
      <c r="DP24" s="68"/>
      <c r="DQ24" s="68"/>
      <c r="DR24" s="68"/>
      <c r="DS24" s="68"/>
      <c r="DT24" s="68"/>
      <c r="DU24" s="68"/>
      <c r="DV24" s="68"/>
      <c r="DW24" s="68"/>
      <c r="DX24" s="68"/>
      <c r="DY24" s="68"/>
      <c r="DZ24" s="68"/>
      <c r="EA24" s="68"/>
      <c r="EB24" s="68"/>
      <c r="EC24" s="68"/>
      <c r="ED24" s="68"/>
      <c r="EE24" s="68"/>
      <c r="EF24" s="68"/>
      <c r="EG24" s="68"/>
      <c r="EH24" s="68"/>
      <c r="EI24" s="68"/>
      <c r="EJ24" s="68"/>
      <c r="EK24" s="68"/>
      <c r="EL24" s="68"/>
      <c r="EM24" s="68"/>
      <c r="EN24" s="68"/>
      <c r="EO24" s="68"/>
      <c r="EP24" s="68"/>
      <c r="EQ24" s="68"/>
      <c r="ER24" s="68"/>
      <c r="ES24" s="68"/>
      <c r="ET24" s="68"/>
      <c r="EU24" s="68"/>
      <c r="EV24" s="68"/>
      <c r="EW24" s="68"/>
      <c r="EX24" s="68"/>
      <c r="EY24" s="68"/>
      <c r="EZ24" s="68"/>
      <c r="FA24" s="68"/>
      <c r="FB24" s="68"/>
      <c r="FC24" s="68"/>
      <c r="FD24" s="68"/>
      <c r="FE24" s="68"/>
      <c r="FF24" s="68"/>
      <c r="FG24" s="68"/>
      <c r="FH24" s="68"/>
      <c r="FI24" s="68"/>
      <c r="FJ24" s="68"/>
      <c r="FK24" s="68"/>
      <c r="FL24" s="68"/>
      <c r="FM24" s="68"/>
      <c r="FN24" s="68"/>
      <c r="FO24" s="68"/>
      <c r="FP24" s="68"/>
      <c r="FQ24" s="68"/>
      <c r="FR24" s="68"/>
      <c r="FS24" s="68"/>
      <c r="FT24" s="68"/>
      <c r="FU24" s="68"/>
      <c r="FV24" s="68"/>
      <c r="FW24" s="68"/>
      <c r="FX24" s="68"/>
      <c r="FY24" s="68"/>
      <c r="FZ24" s="68"/>
      <c r="GA24" s="68"/>
      <c r="GB24" s="68"/>
      <c r="GC24" s="68"/>
      <c r="GD24" s="68"/>
      <c r="GE24" s="68"/>
      <c r="GF24" s="68"/>
      <c r="GG24" s="68"/>
      <c r="GH24" s="68"/>
      <c r="GI24" s="68"/>
      <c r="GJ24" s="68"/>
      <c r="GK24" s="68"/>
      <c r="GL24" s="68"/>
      <c r="GM24" s="68"/>
      <c r="GN24" s="68"/>
      <c r="GO24" s="68"/>
      <c r="GP24" s="68"/>
      <c r="GQ24" s="68"/>
      <c r="GR24" s="68"/>
      <c r="GS24" s="68"/>
      <c r="GT24" s="68"/>
      <c r="GU24" s="68"/>
      <c r="GV24" s="68"/>
      <c r="GW24" s="68"/>
      <c r="GX24" s="68"/>
      <c r="GY24" s="68"/>
      <c r="GZ24" s="68"/>
      <c r="HA24" s="68"/>
      <c r="HB24" s="68"/>
      <c r="HC24" s="68"/>
      <c r="HD24" s="68"/>
    </row>
    <row r="25" spans="1:212" ht="19.45" customHeight="1">
      <c r="A25" s="63">
        <v>22</v>
      </c>
      <c r="B25" s="9" t="s">
        <v>21</v>
      </c>
      <c r="C25" s="10">
        <v>1</v>
      </c>
      <c r="D25" s="63" t="s">
        <v>81</v>
      </c>
      <c r="E25" s="9" t="s">
        <v>290</v>
      </c>
      <c r="F25" s="64">
        <v>46193</v>
      </c>
      <c r="G25" s="65">
        <v>46193.416666666701</v>
      </c>
      <c r="H25" s="63" t="s">
        <v>84</v>
      </c>
      <c r="I25" s="63" t="s">
        <v>86</v>
      </c>
      <c r="J25" s="66" t="s">
        <v>293</v>
      </c>
      <c r="K25" s="67"/>
      <c r="L25" s="67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68"/>
      <c r="BF25" s="68"/>
      <c r="BG25" s="68"/>
      <c r="BH25" s="68"/>
      <c r="BI25" s="68"/>
      <c r="BJ25" s="68"/>
      <c r="BK25" s="68"/>
      <c r="BL25" s="68"/>
      <c r="BM25" s="68"/>
      <c r="BN25" s="68"/>
      <c r="BO25" s="68"/>
      <c r="BP25" s="68"/>
      <c r="BQ25" s="68"/>
      <c r="BR25" s="68"/>
      <c r="BS25" s="68"/>
      <c r="BT25" s="68"/>
      <c r="BU25" s="68"/>
      <c r="BV25" s="68"/>
      <c r="BW25" s="68"/>
      <c r="BX25" s="68"/>
      <c r="BY25" s="68"/>
      <c r="BZ25" s="68"/>
      <c r="CA25" s="68"/>
      <c r="CB25" s="68"/>
      <c r="CC25" s="68"/>
      <c r="CD25" s="68"/>
      <c r="CE25" s="68"/>
      <c r="CF25" s="68"/>
      <c r="CG25" s="68"/>
      <c r="CH25" s="68"/>
      <c r="CI25" s="68"/>
      <c r="CJ25" s="68"/>
      <c r="CK25" s="68"/>
      <c r="CL25" s="68"/>
      <c r="CM25" s="68"/>
      <c r="CN25" s="68"/>
      <c r="CO25" s="68"/>
      <c r="CP25" s="68"/>
      <c r="CQ25" s="68"/>
      <c r="CR25" s="68"/>
      <c r="CS25" s="68"/>
      <c r="CT25" s="68"/>
      <c r="CU25" s="68"/>
      <c r="CV25" s="68"/>
      <c r="CW25" s="68"/>
      <c r="CX25" s="68"/>
      <c r="CY25" s="68"/>
      <c r="CZ25" s="68"/>
      <c r="DA25" s="68"/>
      <c r="DB25" s="68"/>
      <c r="DC25" s="68"/>
      <c r="DD25" s="68"/>
      <c r="DE25" s="68"/>
      <c r="DF25" s="68"/>
      <c r="DG25" s="68"/>
      <c r="DH25" s="68"/>
      <c r="DI25" s="68"/>
      <c r="DJ25" s="68"/>
      <c r="DK25" s="68"/>
      <c r="DL25" s="68"/>
      <c r="DM25" s="68"/>
      <c r="DN25" s="68"/>
      <c r="DO25" s="68"/>
      <c r="DP25" s="68"/>
      <c r="DQ25" s="68"/>
      <c r="DR25" s="68"/>
      <c r="DS25" s="68"/>
      <c r="DT25" s="68"/>
      <c r="DU25" s="68"/>
      <c r="DV25" s="68"/>
      <c r="DW25" s="68"/>
      <c r="DX25" s="68"/>
      <c r="DY25" s="68"/>
      <c r="DZ25" s="68"/>
      <c r="EA25" s="68"/>
      <c r="EB25" s="68"/>
      <c r="EC25" s="68"/>
      <c r="ED25" s="68"/>
      <c r="EE25" s="68"/>
      <c r="EF25" s="68"/>
      <c r="EG25" s="68"/>
      <c r="EH25" s="68"/>
      <c r="EI25" s="68"/>
      <c r="EJ25" s="68"/>
      <c r="EK25" s="68"/>
      <c r="EL25" s="68"/>
      <c r="EM25" s="68"/>
      <c r="EN25" s="68"/>
      <c r="EO25" s="68"/>
      <c r="EP25" s="68"/>
      <c r="EQ25" s="68"/>
      <c r="ER25" s="68"/>
      <c r="ES25" s="68"/>
      <c r="ET25" s="68"/>
      <c r="EU25" s="68"/>
      <c r="EV25" s="68"/>
      <c r="EW25" s="68"/>
      <c r="EX25" s="68"/>
      <c r="EY25" s="68"/>
      <c r="EZ25" s="68"/>
      <c r="FA25" s="68"/>
      <c r="FB25" s="68"/>
      <c r="FC25" s="68"/>
      <c r="FD25" s="68"/>
      <c r="FE25" s="68"/>
      <c r="FF25" s="68"/>
      <c r="FG25" s="68"/>
      <c r="FH25" s="68"/>
      <c r="FI25" s="68"/>
      <c r="FJ25" s="68"/>
      <c r="FK25" s="68"/>
      <c r="FL25" s="68"/>
      <c r="FM25" s="68"/>
      <c r="FN25" s="68"/>
      <c r="FO25" s="68"/>
      <c r="FP25" s="68"/>
      <c r="FQ25" s="68"/>
      <c r="FR25" s="68"/>
      <c r="FS25" s="68"/>
      <c r="FT25" s="68"/>
      <c r="FU25" s="68"/>
      <c r="FV25" s="68"/>
      <c r="FW25" s="68"/>
      <c r="FX25" s="68"/>
      <c r="FY25" s="68"/>
      <c r="FZ25" s="68"/>
      <c r="GA25" s="68"/>
      <c r="GB25" s="68"/>
      <c r="GC25" s="68"/>
      <c r="GD25" s="68"/>
      <c r="GE25" s="68"/>
      <c r="GF25" s="68"/>
      <c r="GG25" s="68"/>
      <c r="GH25" s="68"/>
      <c r="GI25" s="68"/>
      <c r="GJ25" s="68"/>
      <c r="GK25" s="68"/>
      <c r="GL25" s="68"/>
      <c r="GM25" s="68"/>
      <c r="GN25" s="68"/>
      <c r="GO25" s="68"/>
      <c r="GP25" s="68"/>
      <c r="GQ25" s="68"/>
      <c r="GR25" s="68"/>
      <c r="GS25" s="68"/>
      <c r="GT25" s="68"/>
      <c r="GU25" s="68"/>
      <c r="GV25" s="68"/>
      <c r="GW25" s="68"/>
      <c r="GX25" s="68"/>
      <c r="GY25" s="68"/>
      <c r="GZ25" s="68"/>
      <c r="HA25" s="68"/>
      <c r="HB25" s="68"/>
      <c r="HC25" s="68"/>
      <c r="HD25" s="68"/>
    </row>
    <row r="26" spans="1:212" ht="19.45" customHeight="1">
      <c r="A26" s="63">
        <v>23</v>
      </c>
      <c r="B26" s="9" t="s">
        <v>21</v>
      </c>
      <c r="C26" s="10">
        <v>1</v>
      </c>
      <c r="D26" s="63" t="s">
        <v>81</v>
      </c>
      <c r="E26" s="9" t="s">
        <v>284</v>
      </c>
      <c r="F26" s="64">
        <v>46199</v>
      </c>
      <c r="G26" s="65">
        <v>46199.375</v>
      </c>
      <c r="H26" s="63" t="s">
        <v>84</v>
      </c>
      <c r="I26" s="63" t="s">
        <v>82</v>
      </c>
      <c r="J26" s="66" t="s">
        <v>294</v>
      </c>
      <c r="K26" s="67"/>
      <c r="L26" s="67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68"/>
      <c r="BF26" s="68"/>
      <c r="BG26" s="68"/>
      <c r="BH26" s="68"/>
      <c r="BI26" s="68"/>
      <c r="BJ26" s="68"/>
      <c r="BK26" s="68"/>
      <c r="BL26" s="68"/>
      <c r="BM26" s="68"/>
      <c r="BN26" s="68"/>
      <c r="BO26" s="68"/>
      <c r="BP26" s="68"/>
      <c r="BQ26" s="68"/>
      <c r="BR26" s="68"/>
      <c r="BS26" s="68"/>
      <c r="BT26" s="68"/>
      <c r="BU26" s="68"/>
      <c r="BV26" s="68"/>
      <c r="BW26" s="68"/>
      <c r="BX26" s="68"/>
      <c r="BY26" s="68"/>
      <c r="BZ26" s="68"/>
      <c r="CA26" s="68"/>
      <c r="CB26" s="68"/>
      <c r="CC26" s="68"/>
      <c r="CD26" s="68"/>
      <c r="CE26" s="68"/>
      <c r="CF26" s="68"/>
      <c r="CG26" s="68"/>
      <c r="CH26" s="68"/>
      <c r="CI26" s="68"/>
      <c r="CJ26" s="68"/>
      <c r="CK26" s="68"/>
      <c r="CL26" s="68"/>
      <c r="CM26" s="68"/>
      <c r="CN26" s="68"/>
      <c r="CO26" s="68"/>
      <c r="CP26" s="68"/>
      <c r="CQ26" s="68"/>
      <c r="CR26" s="68"/>
      <c r="CS26" s="68"/>
      <c r="CT26" s="68"/>
      <c r="CU26" s="68"/>
      <c r="CV26" s="68"/>
      <c r="CW26" s="68"/>
      <c r="CX26" s="68"/>
      <c r="CY26" s="68"/>
      <c r="CZ26" s="68"/>
      <c r="DA26" s="68"/>
      <c r="DB26" s="68"/>
      <c r="DC26" s="68"/>
      <c r="DD26" s="68"/>
      <c r="DE26" s="68"/>
      <c r="DF26" s="68"/>
      <c r="DG26" s="68"/>
      <c r="DH26" s="68"/>
      <c r="DI26" s="68"/>
      <c r="DJ26" s="68"/>
      <c r="DK26" s="68"/>
      <c r="DL26" s="68"/>
      <c r="DM26" s="68"/>
      <c r="DN26" s="68"/>
      <c r="DO26" s="68"/>
      <c r="DP26" s="68"/>
      <c r="DQ26" s="68"/>
      <c r="DR26" s="68"/>
      <c r="DS26" s="68"/>
      <c r="DT26" s="68"/>
      <c r="DU26" s="68"/>
      <c r="DV26" s="68"/>
      <c r="DW26" s="68"/>
      <c r="DX26" s="68"/>
      <c r="DY26" s="68"/>
      <c r="DZ26" s="68"/>
      <c r="EA26" s="68"/>
      <c r="EB26" s="68"/>
      <c r="EC26" s="68"/>
      <c r="ED26" s="68"/>
      <c r="EE26" s="68"/>
      <c r="EF26" s="68"/>
      <c r="EG26" s="68"/>
      <c r="EH26" s="68"/>
      <c r="EI26" s="68"/>
      <c r="EJ26" s="68"/>
      <c r="EK26" s="68"/>
      <c r="EL26" s="68"/>
      <c r="EM26" s="68"/>
      <c r="EN26" s="68"/>
      <c r="EO26" s="68"/>
      <c r="EP26" s="68"/>
      <c r="EQ26" s="68"/>
      <c r="ER26" s="68"/>
      <c r="ES26" s="68"/>
      <c r="ET26" s="68"/>
      <c r="EU26" s="68"/>
      <c r="EV26" s="68"/>
      <c r="EW26" s="68"/>
      <c r="EX26" s="68"/>
      <c r="EY26" s="68"/>
      <c r="EZ26" s="68"/>
      <c r="FA26" s="68"/>
      <c r="FB26" s="68"/>
      <c r="FC26" s="68"/>
      <c r="FD26" s="68"/>
      <c r="FE26" s="68"/>
      <c r="FF26" s="68"/>
      <c r="FG26" s="68"/>
      <c r="FH26" s="68"/>
      <c r="FI26" s="68"/>
      <c r="FJ26" s="68"/>
      <c r="FK26" s="68"/>
      <c r="FL26" s="68"/>
      <c r="FM26" s="68"/>
      <c r="FN26" s="68"/>
      <c r="FO26" s="68"/>
      <c r="FP26" s="68"/>
      <c r="FQ26" s="68"/>
      <c r="FR26" s="68"/>
      <c r="FS26" s="68"/>
      <c r="FT26" s="68"/>
      <c r="FU26" s="68"/>
      <c r="FV26" s="68"/>
      <c r="FW26" s="68"/>
      <c r="FX26" s="68"/>
      <c r="FY26" s="68"/>
      <c r="FZ26" s="68"/>
      <c r="GA26" s="68"/>
      <c r="GB26" s="68"/>
      <c r="GC26" s="68"/>
      <c r="GD26" s="68"/>
      <c r="GE26" s="68"/>
      <c r="GF26" s="68"/>
      <c r="GG26" s="68"/>
      <c r="GH26" s="68"/>
      <c r="GI26" s="68"/>
      <c r="GJ26" s="68"/>
      <c r="GK26" s="68"/>
      <c r="GL26" s="68"/>
      <c r="GM26" s="68"/>
      <c r="GN26" s="68"/>
      <c r="GO26" s="68"/>
      <c r="GP26" s="68"/>
      <c r="GQ26" s="68"/>
      <c r="GR26" s="68"/>
      <c r="GS26" s="68"/>
      <c r="GT26" s="68"/>
      <c r="GU26" s="68"/>
      <c r="GV26" s="68"/>
      <c r="GW26" s="68"/>
      <c r="GX26" s="68"/>
      <c r="GY26" s="68"/>
      <c r="GZ26" s="68"/>
      <c r="HA26" s="68"/>
      <c r="HB26" s="68"/>
      <c r="HC26" s="68"/>
      <c r="HD26" s="68"/>
    </row>
    <row r="27" spans="1:212" ht="19.45" customHeight="1">
      <c r="A27" s="63">
        <v>24</v>
      </c>
      <c r="B27" s="9" t="s">
        <v>21</v>
      </c>
      <c r="C27" s="10">
        <v>1</v>
      </c>
      <c r="D27" s="63" t="s">
        <v>81</v>
      </c>
      <c r="E27" s="9" t="s">
        <v>284</v>
      </c>
      <c r="F27" s="64">
        <v>46199</v>
      </c>
      <c r="G27" s="65">
        <v>46199.375</v>
      </c>
      <c r="H27" s="63" t="s">
        <v>86</v>
      </c>
      <c r="I27" s="63" t="s">
        <v>88</v>
      </c>
      <c r="J27" s="66" t="s">
        <v>293</v>
      </c>
      <c r="K27" s="67"/>
      <c r="L27" s="67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68"/>
      <c r="BF27" s="68"/>
      <c r="BG27" s="68"/>
      <c r="BH27" s="68"/>
      <c r="BI27" s="68"/>
      <c r="BJ27" s="68"/>
      <c r="BK27" s="68"/>
      <c r="BL27" s="68"/>
      <c r="BM27" s="68"/>
      <c r="BN27" s="68"/>
      <c r="BO27" s="68"/>
      <c r="BP27" s="68"/>
      <c r="BQ27" s="68"/>
      <c r="BR27" s="68"/>
      <c r="BS27" s="68"/>
      <c r="BT27" s="68"/>
      <c r="BU27" s="68"/>
      <c r="BV27" s="68"/>
      <c r="BW27" s="68"/>
      <c r="BX27" s="68"/>
      <c r="BY27" s="68"/>
      <c r="BZ27" s="68"/>
      <c r="CA27" s="68"/>
      <c r="CB27" s="68"/>
      <c r="CC27" s="68"/>
      <c r="CD27" s="68"/>
      <c r="CE27" s="68"/>
      <c r="CF27" s="68"/>
      <c r="CG27" s="68"/>
      <c r="CH27" s="68"/>
      <c r="CI27" s="68"/>
      <c r="CJ27" s="68"/>
      <c r="CK27" s="68"/>
      <c r="CL27" s="68"/>
      <c r="CM27" s="68"/>
      <c r="CN27" s="68"/>
      <c r="CO27" s="68"/>
      <c r="CP27" s="68"/>
      <c r="CQ27" s="68"/>
      <c r="CR27" s="68"/>
      <c r="CS27" s="68"/>
      <c r="CT27" s="68"/>
      <c r="CU27" s="68"/>
      <c r="CV27" s="68"/>
      <c r="CW27" s="68"/>
      <c r="CX27" s="68"/>
      <c r="CY27" s="68"/>
      <c r="CZ27" s="68"/>
      <c r="DA27" s="68"/>
      <c r="DB27" s="68"/>
      <c r="DC27" s="68"/>
      <c r="DD27" s="68"/>
      <c r="DE27" s="68"/>
      <c r="DF27" s="68"/>
      <c r="DG27" s="68"/>
      <c r="DH27" s="68"/>
      <c r="DI27" s="68"/>
      <c r="DJ27" s="68"/>
      <c r="DK27" s="68"/>
      <c r="DL27" s="68"/>
      <c r="DM27" s="68"/>
      <c r="DN27" s="68"/>
      <c r="DO27" s="68"/>
      <c r="DP27" s="68"/>
      <c r="DQ27" s="68"/>
      <c r="DR27" s="68"/>
      <c r="DS27" s="68"/>
      <c r="DT27" s="68"/>
      <c r="DU27" s="68"/>
      <c r="DV27" s="68"/>
      <c r="DW27" s="68"/>
      <c r="DX27" s="68"/>
      <c r="DY27" s="68"/>
      <c r="DZ27" s="68"/>
      <c r="EA27" s="68"/>
      <c r="EB27" s="68"/>
      <c r="EC27" s="68"/>
      <c r="ED27" s="68"/>
      <c r="EE27" s="68"/>
      <c r="EF27" s="68"/>
      <c r="EG27" s="68"/>
      <c r="EH27" s="68"/>
      <c r="EI27" s="68"/>
      <c r="EJ27" s="68"/>
      <c r="EK27" s="68"/>
      <c r="EL27" s="68"/>
      <c r="EM27" s="68"/>
      <c r="EN27" s="68"/>
      <c r="EO27" s="68"/>
      <c r="EP27" s="68"/>
      <c r="EQ27" s="68"/>
      <c r="ER27" s="68"/>
      <c r="ES27" s="68"/>
      <c r="ET27" s="68"/>
      <c r="EU27" s="68"/>
      <c r="EV27" s="68"/>
      <c r="EW27" s="68"/>
      <c r="EX27" s="68"/>
      <c r="EY27" s="68"/>
      <c r="EZ27" s="68"/>
      <c r="FA27" s="68"/>
      <c r="FB27" s="68"/>
      <c r="FC27" s="68"/>
      <c r="FD27" s="68"/>
      <c r="FE27" s="68"/>
      <c r="FF27" s="68"/>
      <c r="FG27" s="68"/>
      <c r="FH27" s="68"/>
      <c r="FI27" s="68"/>
      <c r="FJ27" s="68"/>
      <c r="FK27" s="68"/>
      <c r="FL27" s="68"/>
      <c r="FM27" s="68"/>
      <c r="FN27" s="68"/>
      <c r="FO27" s="68"/>
      <c r="FP27" s="68"/>
      <c r="FQ27" s="68"/>
      <c r="FR27" s="68"/>
      <c r="FS27" s="68"/>
      <c r="FT27" s="68"/>
      <c r="FU27" s="68"/>
      <c r="FV27" s="68"/>
      <c r="FW27" s="68"/>
      <c r="FX27" s="68"/>
      <c r="FY27" s="68"/>
      <c r="FZ27" s="68"/>
      <c r="GA27" s="68"/>
      <c r="GB27" s="68"/>
      <c r="GC27" s="68"/>
      <c r="GD27" s="68"/>
      <c r="GE27" s="68"/>
      <c r="GF27" s="68"/>
      <c r="GG27" s="68"/>
      <c r="GH27" s="68"/>
      <c r="GI27" s="68"/>
      <c r="GJ27" s="68"/>
      <c r="GK27" s="68"/>
      <c r="GL27" s="68"/>
      <c r="GM27" s="68"/>
      <c r="GN27" s="68"/>
      <c r="GO27" s="68"/>
      <c r="GP27" s="68"/>
      <c r="GQ27" s="68"/>
      <c r="GR27" s="68"/>
      <c r="GS27" s="68"/>
      <c r="GT27" s="68"/>
      <c r="GU27" s="68"/>
      <c r="GV27" s="68"/>
      <c r="GW27" s="68"/>
      <c r="GX27" s="68"/>
      <c r="GY27" s="68"/>
      <c r="GZ27" s="68"/>
      <c r="HA27" s="68"/>
      <c r="HB27" s="68"/>
      <c r="HC27" s="68"/>
      <c r="HD27" s="68"/>
    </row>
    <row r="28" spans="1:212" ht="19.45" customHeight="1">
      <c r="A28" s="63">
        <v>25</v>
      </c>
      <c r="B28" s="9" t="s">
        <v>21</v>
      </c>
      <c r="C28" s="10">
        <v>1</v>
      </c>
      <c r="D28" s="63" t="s">
        <v>93</v>
      </c>
      <c r="E28" s="9" t="s">
        <v>301</v>
      </c>
      <c r="F28" s="64">
        <v>46188</v>
      </c>
      <c r="G28" s="65">
        <v>46188</v>
      </c>
      <c r="H28" s="63" t="s">
        <v>94</v>
      </c>
      <c r="I28" s="63" t="s">
        <v>100</v>
      </c>
      <c r="J28" s="66" t="s">
        <v>302</v>
      </c>
      <c r="K28" s="67"/>
      <c r="L28" s="67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68"/>
      <c r="BF28" s="68"/>
      <c r="BG28" s="68"/>
      <c r="BH28" s="68"/>
      <c r="BI28" s="68"/>
      <c r="BJ28" s="68"/>
      <c r="BK28" s="68"/>
      <c r="BL28" s="68"/>
      <c r="BM28" s="68"/>
      <c r="BN28" s="68"/>
      <c r="BO28" s="68"/>
      <c r="BP28" s="68"/>
      <c r="BQ28" s="68"/>
      <c r="BR28" s="68"/>
      <c r="BS28" s="68"/>
      <c r="BT28" s="68"/>
      <c r="BU28" s="68"/>
      <c r="BV28" s="68"/>
      <c r="BW28" s="68"/>
      <c r="BX28" s="68"/>
      <c r="BY28" s="68"/>
      <c r="BZ28" s="68"/>
      <c r="CA28" s="68"/>
      <c r="CB28" s="68"/>
      <c r="CC28" s="68"/>
      <c r="CD28" s="68"/>
      <c r="CE28" s="68"/>
      <c r="CF28" s="68"/>
      <c r="CG28" s="68"/>
      <c r="CH28" s="68"/>
      <c r="CI28" s="68"/>
      <c r="CJ28" s="68"/>
      <c r="CK28" s="68"/>
      <c r="CL28" s="68"/>
      <c r="CM28" s="68"/>
      <c r="CN28" s="68"/>
      <c r="CO28" s="68"/>
      <c r="CP28" s="68"/>
      <c r="CQ28" s="68"/>
      <c r="CR28" s="68"/>
      <c r="CS28" s="68"/>
      <c r="CT28" s="68"/>
      <c r="CU28" s="68"/>
      <c r="CV28" s="68"/>
      <c r="CW28" s="68"/>
      <c r="CX28" s="68"/>
      <c r="CY28" s="68"/>
      <c r="CZ28" s="68"/>
      <c r="DA28" s="68"/>
      <c r="DB28" s="68"/>
      <c r="DC28" s="68"/>
      <c r="DD28" s="68"/>
      <c r="DE28" s="68"/>
      <c r="DF28" s="68"/>
      <c r="DG28" s="68"/>
      <c r="DH28" s="68"/>
      <c r="DI28" s="68"/>
      <c r="DJ28" s="68"/>
      <c r="DK28" s="68"/>
      <c r="DL28" s="68"/>
      <c r="DM28" s="68"/>
      <c r="DN28" s="68"/>
      <c r="DO28" s="68"/>
      <c r="DP28" s="68"/>
      <c r="DQ28" s="68"/>
      <c r="DR28" s="68"/>
      <c r="DS28" s="68"/>
      <c r="DT28" s="68"/>
      <c r="DU28" s="68"/>
      <c r="DV28" s="68"/>
      <c r="DW28" s="68"/>
      <c r="DX28" s="68"/>
      <c r="DY28" s="68"/>
      <c r="DZ28" s="68"/>
      <c r="EA28" s="68"/>
      <c r="EB28" s="68"/>
      <c r="EC28" s="68"/>
      <c r="ED28" s="68"/>
      <c r="EE28" s="68"/>
      <c r="EF28" s="68"/>
      <c r="EG28" s="68"/>
      <c r="EH28" s="68"/>
      <c r="EI28" s="68"/>
      <c r="EJ28" s="68"/>
      <c r="EK28" s="68"/>
      <c r="EL28" s="68"/>
      <c r="EM28" s="68"/>
      <c r="EN28" s="68"/>
      <c r="EO28" s="68"/>
      <c r="EP28" s="68"/>
      <c r="EQ28" s="68"/>
      <c r="ER28" s="68"/>
      <c r="ES28" s="68"/>
      <c r="ET28" s="68"/>
      <c r="EU28" s="68"/>
      <c r="EV28" s="68"/>
      <c r="EW28" s="68"/>
      <c r="EX28" s="68"/>
      <c r="EY28" s="68"/>
      <c r="EZ28" s="68"/>
      <c r="FA28" s="68"/>
      <c r="FB28" s="68"/>
      <c r="FC28" s="68"/>
      <c r="FD28" s="68"/>
      <c r="FE28" s="68"/>
      <c r="FF28" s="68"/>
      <c r="FG28" s="68"/>
      <c r="FH28" s="68"/>
      <c r="FI28" s="68"/>
      <c r="FJ28" s="68"/>
      <c r="FK28" s="68"/>
      <c r="FL28" s="68"/>
      <c r="FM28" s="68"/>
      <c r="FN28" s="68"/>
      <c r="FO28" s="68"/>
      <c r="FP28" s="68"/>
      <c r="FQ28" s="68"/>
      <c r="FR28" s="68"/>
      <c r="FS28" s="68"/>
      <c r="FT28" s="68"/>
      <c r="FU28" s="68"/>
      <c r="FV28" s="68"/>
      <c r="FW28" s="68"/>
      <c r="FX28" s="68"/>
      <c r="FY28" s="68"/>
      <c r="FZ28" s="68"/>
      <c r="GA28" s="68"/>
      <c r="GB28" s="68"/>
      <c r="GC28" s="68"/>
      <c r="GD28" s="68"/>
      <c r="GE28" s="68"/>
      <c r="GF28" s="68"/>
      <c r="GG28" s="68"/>
      <c r="GH28" s="68"/>
      <c r="GI28" s="68"/>
      <c r="GJ28" s="68"/>
      <c r="GK28" s="68"/>
      <c r="GL28" s="68"/>
      <c r="GM28" s="68"/>
      <c r="GN28" s="68"/>
      <c r="GO28" s="68"/>
      <c r="GP28" s="68"/>
      <c r="GQ28" s="68"/>
      <c r="GR28" s="68"/>
      <c r="GS28" s="68"/>
      <c r="GT28" s="68"/>
      <c r="GU28" s="68"/>
      <c r="GV28" s="68"/>
      <c r="GW28" s="68"/>
      <c r="GX28" s="68"/>
      <c r="GY28" s="68"/>
      <c r="GZ28" s="68"/>
      <c r="HA28" s="68"/>
      <c r="HB28" s="68"/>
      <c r="HC28" s="68"/>
      <c r="HD28" s="68"/>
    </row>
    <row r="29" spans="1:212" ht="19.45" customHeight="1">
      <c r="A29" s="63">
        <v>26</v>
      </c>
      <c r="B29" s="9" t="s">
        <v>21</v>
      </c>
      <c r="C29" s="10">
        <v>1</v>
      </c>
      <c r="D29" s="63" t="s">
        <v>93</v>
      </c>
      <c r="E29" s="9" t="s">
        <v>301</v>
      </c>
      <c r="F29" s="64">
        <v>46188</v>
      </c>
      <c r="G29" s="65">
        <v>46188.25</v>
      </c>
      <c r="H29" s="63" t="s">
        <v>96</v>
      </c>
      <c r="I29" s="63" t="s">
        <v>98</v>
      </c>
      <c r="J29" s="66" t="s">
        <v>299</v>
      </c>
      <c r="K29" s="67"/>
      <c r="L29" s="67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68"/>
      <c r="BF29" s="68"/>
      <c r="BG29" s="68"/>
      <c r="BH29" s="68"/>
      <c r="BI29" s="68"/>
      <c r="BJ29" s="68"/>
      <c r="BK29" s="68"/>
      <c r="BL29" s="68"/>
      <c r="BM29" s="68"/>
      <c r="BN29" s="68"/>
      <c r="BO29" s="68"/>
      <c r="BP29" s="68"/>
      <c r="BQ29" s="68"/>
      <c r="BR29" s="68"/>
      <c r="BS29" s="68"/>
      <c r="BT29" s="68"/>
      <c r="BU29" s="68"/>
      <c r="BV29" s="68"/>
      <c r="BW29" s="68"/>
      <c r="BX29" s="68"/>
      <c r="BY29" s="68"/>
      <c r="BZ29" s="68"/>
      <c r="CA29" s="68"/>
      <c r="CB29" s="68"/>
      <c r="CC29" s="68"/>
      <c r="CD29" s="68"/>
      <c r="CE29" s="68"/>
      <c r="CF29" s="68"/>
      <c r="CG29" s="68"/>
      <c r="CH29" s="68"/>
      <c r="CI29" s="68"/>
      <c r="CJ29" s="68"/>
      <c r="CK29" s="68"/>
      <c r="CL29" s="68"/>
      <c r="CM29" s="68"/>
      <c r="CN29" s="68"/>
      <c r="CO29" s="68"/>
      <c r="CP29" s="68"/>
      <c r="CQ29" s="68"/>
      <c r="CR29" s="68"/>
      <c r="CS29" s="68"/>
      <c r="CT29" s="68"/>
      <c r="CU29" s="68"/>
      <c r="CV29" s="68"/>
      <c r="CW29" s="68"/>
      <c r="CX29" s="68"/>
      <c r="CY29" s="68"/>
      <c r="CZ29" s="68"/>
      <c r="DA29" s="68"/>
      <c r="DB29" s="68"/>
      <c r="DC29" s="68"/>
      <c r="DD29" s="68"/>
      <c r="DE29" s="68"/>
      <c r="DF29" s="68"/>
      <c r="DG29" s="68"/>
      <c r="DH29" s="68"/>
      <c r="DI29" s="68"/>
      <c r="DJ29" s="68"/>
      <c r="DK29" s="68"/>
      <c r="DL29" s="68"/>
      <c r="DM29" s="68"/>
      <c r="DN29" s="68"/>
      <c r="DO29" s="68"/>
      <c r="DP29" s="68"/>
      <c r="DQ29" s="68"/>
      <c r="DR29" s="68"/>
      <c r="DS29" s="68"/>
      <c r="DT29" s="68"/>
      <c r="DU29" s="68"/>
      <c r="DV29" s="68"/>
      <c r="DW29" s="68"/>
      <c r="DX29" s="68"/>
      <c r="DY29" s="68"/>
      <c r="DZ29" s="68"/>
      <c r="EA29" s="68"/>
      <c r="EB29" s="68"/>
      <c r="EC29" s="68"/>
      <c r="ED29" s="68"/>
      <c r="EE29" s="68"/>
      <c r="EF29" s="68"/>
      <c r="EG29" s="68"/>
      <c r="EH29" s="68"/>
      <c r="EI29" s="68"/>
      <c r="EJ29" s="68"/>
      <c r="EK29" s="68"/>
      <c r="EL29" s="68"/>
      <c r="EM29" s="68"/>
      <c r="EN29" s="68"/>
      <c r="EO29" s="68"/>
      <c r="EP29" s="68"/>
      <c r="EQ29" s="68"/>
      <c r="ER29" s="68"/>
      <c r="ES29" s="68"/>
      <c r="ET29" s="68"/>
      <c r="EU29" s="68"/>
      <c r="EV29" s="68"/>
      <c r="EW29" s="68"/>
      <c r="EX29" s="68"/>
      <c r="EY29" s="68"/>
      <c r="EZ29" s="68"/>
      <c r="FA29" s="68"/>
      <c r="FB29" s="68"/>
      <c r="FC29" s="68"/>
      <c r="FD29" s="68"/>
      <c r="FE29" s="68"/>
      <c r="FF29" s="68"/>
      <c r="FG29" s="68"/>
      <c r="FH29" s="68"/>
      <c r="FI29" s="68"/>
      <c r="FJ29" s="68"/>
      <c r="FK29" s="68"/>
      <c r="FL29" s="68"/>
      <c r="FM29" s="68"/>
      <c r="FN29" s="68"/>
      <c r="FO29" s="68"/>
      <c r="FP29" s="68"/>
      <c r="FQ29" s="68"/>
      <c r="FR29" s="68"/>
      <c r="FS29" s="68"/>
      <c r="FT29" s="68"/>
      <c r="FU29" s="68"/>
      <c r="FV29" s="68"/>
      <c r="FW29" s="68"/>
      <c r="FX29" s="68"/>
      <c r="FY29" s="68"/>
      <c r="FZ29" s="68"/>
      <c r="GA29" s="68"/>
      <c r="GB29" s="68"/>
      <c r="GC29" s="68"/>
      <c r="GD29" s="68"/>
      <c r="GE29" s="68"/>
      <c r="GF29" s="68"/>
      <c r="GG29" s="68"/>
      <c r="GH29" s="68"/>
      <c r="GI29" s="68"/>
      <c r="GJ29" s="68"/>
      <c r="GK29" s="68"/>
      <c r="GL29" s="68"/>
      <c r="GM29" s="68"/>
      <c r="GN29" s="68"/>
      <c r="GO29" s="68"/>
      <c r="GP29" s="68"/>
      <c r="GQ29" s="68"/>
      <c r="GR29" s="68"/>
      <c r="GS29" s="68"/>
      <c r="GT29" s="68"/>
      <c r="GU29" s="68"/>
      <c r="GV29" s="68"/>
      <c r="GW29" s="68"/>
      <c r="GX29" s="68"/>
      <c r="GY29" s="68"/>
      <c r="GZ29" s="68"/>
      <c r="HA29" s="68"/>
      <c r="HB29" s="68"/>
      <c r="HC29" s="68"/>
      <c r="HD29" s="68"/>
    </row>
    <row r="30" spans="1:212" ht="19.45" customHeight="1">
      <c r="A30" s="63">
        <v>27</v>
      </c>
      <c r="B30" s="9" t="s">
        <v>21</v>
      </c>
      <c r="C30" s="10">
        <v>1</v>
      </c>
      <c r="D30" s="63" t="s">
        <v>93</v>
      </c>
      <c r="E30" s="9" t="s">
        <v>292</v>
      </c>
      <c r="F30" s="64">
        <v>46194</v>
      </c>
      <c r="G30" s="65">
        <v>46194.125</v>
      </c>
      <c r="H30" s="63" t="s">
        <v>94</v>
      </c>
      <c r="I30" s="63" t="s">
        <v>96</v>
      </c>
      <c r="J30" s="66" t="s">
        <v>291</v>
      </c>
      <c r="K30" s="67"/>
      <c r="L30" s="67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68"/>
      <c r="BF30" s="68"/>
      <c r="BG30" s="68"/>
      <c r="BH30" s="68"/>
      <c r="BI30" s="68"/>
      <c r="BJ30" s="68"/>
      <c r="BK30" s="68"/>
      <c r="BL30" s="68"/>
      <c r="BM30" s="68"/>
      <c r="BN30" s="68"/>
      <c r="BO30" s="68"/>
      <c r="BP30" s="68"/>
      <c r="BQ30" s="68"/>
      <c r="BR30" s="68"/>
      <c r="BS30" s="68"/>
      <c r="BT30" s="68"/>
      <c r="BU30" s="68"/>
      <c r="BV30" s="68"/>
      <c r="BW30" s="68"/>
      <c r="BX30" s="68"/>
      <c r="BY30" s="68"/>
      <c r="BZ30" s="68"/>
      <c r="CA30" s="68"/>
      <c r="CB30" s="68"/>
      <c r="CC30" s="68"/>
      <c r="CD30" s="68"/>
      <c r="CE30" s="68"/>
      <c r="CF30" s="68"/>
      <c r="CG30" s="68"/>
      <c r="CH30" s="68"/>
      <c r="CI30" s="68"/>
      <c r="CJ30" s="68"/>
      <c r="CK30" s="68"/>
      <c r="CL30" s="68"/>
      <c r="CM30" s="68"/>
      <c r="CN30" s="68"/>
      <c r="CO30" s="68"/>
      <c r="CP30" s="68"/>
      <c r="CQ30" s="68"/>
      <c r="CR30" s="68"/>
      <c r="CS30" s="68"/>
      <c r="CT30" s="68"/>
      <c r="CU30" s="68"/>
      <c r="CV30" s="68"/>
      <c r="CW30" s="68"/>
      <c r="CX30" s="68"/>
      <c r="CY30" s="68"/>
      <c r="CZ30" s="68"/>
      <c r="DA30" s="68"/>
      <c r="DB30" s="68"/>
      <c r="DC30" s="68"/>
      <c r="DD30" s="68"/>
      <c r="DE30" s="68"/>
      <c r="DF30" s="68"/>
      <c r="DG30" s="68"/>
      <c r="DH30" s="68"/>
      <c r="DI30" s="68"/>
      <c r="DJ30" s="68"/>
      <c r="DK30" s="68"/>
      <c r="DL30" s="68"/>
      <c r="DM30" s="68"/>
      <c r="DN30" s="68"/>
      <c r="DO30" s="68"/>
      <c r="DP30" s="68"/>
      <c r="DQ30" s="68"/>
      <c r="DR30" s="68"/>
      <c r="DS30" s="68"/>
      <c r="DT30" s="68"/>
      <c r="DU30" s="68"/>
      <c r="DV30" s="68"/>
      <c r="DW30" s="68"/>
      <c r="DX30" s="68"/>
      <c r="DY30" s="68"/>
      <c r="DZ30" s="68"/>
      <c r="EA30" s="68"/>
      <c r="EB30" s="68"/>
      <c r="EC30" s="68"/>
      <c r="ED30" s="68"/>
      <c r="EE30" s="68"/>
      <c r="EF30" s="68"/>
      <c r="EG30" s="68"/>
      <c r="EH30" s="68"/>
      <c r="EI30" s="68"/>
      <c r="EJ30" s="68"/>
      <c r="EK30" s="68"/>
      <c r="EL30" s="68"/>
      <c r="EM30" s="68"/>
      <c r="EN30" s="68"/>
      <c r="EO30" s="68"/>
      <c r="EP30" s="68"/>
      <c r="EQ30" s="68"/>
      <c r="ER30" s="68"/>
      <c r="ES30" s="68"/>
      <c r="ET30" s="68"/>
      <c r="EU30" s="68"/>
      <c r="EV30" s="68"/>
      <c r="EW30" s="68"/>
      <c r="EX30" s="68"/>
      <c r="EY30" s="68"/>
      <c r="EZ30" s="68"/>
      <c r="FA30" s="68"/>
      <c r="FB30" s="68"/>
      <c r="FC30" s="68"/>
      <c r="FD30" s="68"/>
      <c r="FE30" s="68"/>
      <c r="FF30" s="68"/>
      <c r="FG30" s="68"/>
      <c r="FH30" s="68"/>
      <c r="FI30" s="68"/>
      <c r="FJ30" s="68"/>
      <c r="FK30" s="68"/>
      <c r="FL30" s="68"/>
      <c r="FM30" s="68"/>
      <c r="FN30" s="68"/>
      <c r="FO30" s="68"/>
      <c r="FP30" s="68"/>
      <c r="FQ30" s="68"/>
      <c r="FR30" s="68"/>
      <c r="FS30" s="68"/>
      <c r="FT30" s="68"/>
      <c r="FU30" s="68"/>
      <c r="FV30" s="68"/>
      <c r="FW30" s="68"/>
      <c r="FX30" s="68"/>
      <c r="FY30" s="68"/>
      <c r="FZ30" s="68"/>
      <c r="GA30" s="68"/>
      <c r="GB30" s="68"/>
      <c r="GC30" s="68"/>
      <c r="GD30" s="68"/>
      <c r="GE30" s="68"/>
      <c r="GF30" s="68"/>
      <c r="GG30" s="68"/>
      <c r="GH30" s="68"/>
      <c r="GI30" s="68"/>
      <c r="GJ30" s="68"/>
      <c r="GK30" s="68"/>
      <c r="GL30" s="68"/>
      <c r="GM30" s="68"/>
      <c r="GN30" s="68"/>
      <c r="GO30" s="68"/>
      <c r="GP30" s="68"/>
      <c r="GQ30" s="68"/>
      <c r="GR30" s="68"/>
      <c r="GS30" s="68"/>
      <c r="GT30" s="68"/>
      <c r="GU30" s="68"/>
      <c r="GV30" s="68"/>
      <c r="GW30" s="68"/>
      <c r="GX30" s="68"/>
      <c r="GY30" s="68"/>
      <c r="GZ30" s="68"/>
      <c r="HA30" s="68"/>
      <c r="HB30" s="68"/>
      <c r="HC30" s="68"/>
      <c r="HD30" s="68"/>
    </row>
    <row r="31" spans="1:212" ht="19.45" customHeight="1">
      <c r="A31" s="63">
        <v>28</v>
      </c>
      <c r="B31" s="9" t="s">
        <v>21</v>
      </c>
      <c r="C31" s="10">
        <v>1</v>
      </c>
      <c r="D31" s="63" t="s">
        <v>93</v>
      </c>
      <c r="E31" s="9" t="s">
        <v>292</v>
      </c>
      <c r="F31" s="64">
        <v>46194</v>
      </c>
      <c r="G31" s="65">
        <v>46194.291666666701</v>
      </c>
      <c r="H31" s="63" t="s">
        <v>98</v>
      </c>
      <c r="I31" s="63" t="s">
        <v>100</v>
      </c>
      <c r="J31" s="66" t="s">
        <v>303</v>
      </c>
      <c r="K31" s="67"/>
      <c r="L31" s="67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68"/>
      <c r="BK31" s="68"/>
      <c r="BL31" s="68"/>
      <c r="BM31" s="68"/>
      <c r="BN31" s="68"/>
      <c r="BO31" s="68"/>
      <c r="BP31" s="68"/>
      <c r="BQ31" s="68"/>
      <c r="BR31" s="68"/>
      <c r="BS31" s="68"/>
      <c r="BT31" s="68"/>
      <c r="BU31" s="68"/>
      <c r="BV31" s="68"/>
      <c r="BW31" s="68"/>
      <c r="BX31" s="68"/>
      <c r="BY31" s="68"/>
      <c r="BZ31" s="68"/>
      <c r="CA31" s="68"/>
      <c r="CB31" s="68"/>
      <c r="CC31" s="68"/>
      <c r="CD31" s="68"/>
      <c r="CE31" s="68"/>
      <c r="CF31" s="68"/>
      <c r="CG31" s="68"/>
      <c r="CH31" s="68"/>
      <c r="CI31" s="68"/>
      <c r="CJ31" s="68"/>
      <c r="CK31" s="68"/>
      <c r="CL31" s="68"/>
      <c r="CM31" s="68"/>
      <c r="CN31" s="68"/>
      <c r="CO31" s="68"/>
      <c r="CP31" s="68"/>
      <c r="CQ31" s="68"/>
      <c r="CR31" s="68"/>
      <c r="CS31" s="68"/>
      <c r="CT31" s="68"/>
      <c r="CU31" s="68"/>
      <c r="CV31" s="68"/>
      <c r="CW31" s="68"/>
      <c r="CX31" s="68"/>
      <c r="CY31" s="68"/>
      <c r="CZ31" s="68"/>
      <c r="DA31" s="68"/>
      <c r="DB31" s="68"/>
      <c r="DC31" s="68"/>
      <c r="DD31" s="68"/>
      <c r="DE31" s="68"/>
      <c r="DF31" s="68"/>
      <c r="DG31" s="68"/>
      <c r="DH31" s="68"/>
      <c r="DI31" s="68"/>
      <c r="DJ31" s="68"/>
      <c r="DK31" s="68"/>
      <c r="DL31" s="68"/>
      <c r="DM31" s="68"/>
      <c r="DN31" s="68"/>
      <c r="DO31" s="68"/>
      <c r="DP31" s="68"/>
      <c r="DQ31" s="68"/>
      <c r="DR31" s="68"/>
      <c r="DS31" s="68"/>
      <c r="DT31" s="68"/>
      <c r="DU31" s="68"/>
      <c r="DV31" s="68"/>
      <c r="DW31" s="68"/>
      <c r="DX31" s="68"/>
      <c r="DY31" s="68"/>
      <c r="DZ31" s="68"/>
      <c r="EA31" s="68"/>
      <c r="EB31" s="68"/>
      <c r="EC31" s="68"/>
      <c r="ED31" s="68"/>
      <c r="EE31" s="68"/>
      <c r="EF31" s="68"/>
      <c r="EG31" s="68"/>
      <c r="EH31" s="68"/>
      <c r="EI31" s="68"/>
      <c r="EJ31" s="68"/>
      <c r="EK31" s="68"/>
      <c r="EL31" s="68"/>
      <c r="EM31" s="68"/>
      <c r="EN31" s="68"/>
      <c r="EO31" s="68"/>
      <c r="EP31" s="68"/>
      <c r="EQ31" s="68"/>
      <c r="ER31" s="68"/>
      <c r="ES31" s="68"/>
      <c r="ET31" s="68"/>
      <c r="EU31" s="68"/>
      <c r="EV31" s="68"/>
      <c r="EW31" s="68"/>
      <c r="EX31" s="68"/>
      <c r="EY31" s="68"/>
      <c r="EZ31" s="68"/>
      <c r="FA31" s="68"/>
      <c r="FB31" s="68"/>
      <c r="FC31" s="68"/>
      <c r="FD31" s="68"/>
      <c r="FE31" s="68"/>
      <c r="FF31" s="68"/>
      <c r="FG31" s="68"/>
      <c r="FH31" s="68"/>
      <c r="FI31" s="68"/>
      <c r="FJ31" s="68"/>
      <c r="FK31" s="68"/>
      <c r="FL31" s="68"/>
      <c r="FM31" s="68"/>
      <c r="FN31" s="68"/>
      <c r="FO31" s="68"/>
      <c r="FP31" s="68"/>
      <c r="FQ31" s="68"/>
      <c r="FR31" s="68"/>
      <c r="FS31" s="68"/>
      <c r="FT31" s="68"/>
      <c r="FU31" s="68"/>
      <c r="FV31" s="68"/>
      <c r="FW31" s="68"/>
      <c r="FX31" s="68"/>
      <c r="FY31" s="68"/>
      <c r="FZ31" s="68"/>
      <c r="GA31" s="68"/>
      <c r="GB31" s="68"/>
      <c r="GC31" s="68"/>
      <c r="GD31" s="68"/>
      <c r="GE31" s="68"/>
      <c r="GF31" s="68"/>
      <c r="GG31" s="68"/>
      <c r="GH31" s="68"/>
      <c r="GI31" s="68"/>
      <c r="GJ31" s="68"/>
      <c r="GK31" s="68"/>
      <c r="GL31" s="68"/>
      <c r="GM31" s="68"/>
      <c r="GN31" s="68"/>
      <c r="GO31" s="68"/>
      <c r="GP31" s="68"/>
      <c r="GQ31" s="68"/>
      <c r="GR31" s="68"/>
      <c r="GS31" s="68"/>
      <c r="GT31" s="68"/>
      <c r="GU31" s="68"/>
      <c r="GV31" s="68"/>
      <c r="GW31" s="68"/>
      <c r="GX31" s="68"/>
      <c r="GY31" s="68"/>
      <c r="GZ31" s="68"/>
      <c r="HA31" s="68"/>
      <c r="HB31" s="68"/>
      <c r="HC31" s="68"/>
      <c r="HD31" s="68"/>
    </row>
    <row r="32" spans="1:212" ht="19.45" customHeight="1">
      <c r="A32" s="63">
        <v>29</v>
      </c>
      <c r="B32" s="9" t="s">
        <v>21</v>
      </c>
      <c r="C32" s="10">
        <v>1</v>
      </c>
      <c r="D32" s="63" t="s">
        <v>93</v>
      </c>
      <c r="E32" s="9" t="s">
        <v>284</v>
      </c>
      <c r="F32" s="64">
        <v>46199</v>
      </c>
      <c r="G32" s="65">
        <v>46199.125</v>
      </c>
      <c r="H32" s="63" t="s">
        <v>100</v>
      </c>
      <c r="I32" s="63" t="s">
        <v>96</v>
      </c>
      <c r="J32" s="66" t="s">
        <v>299</v>
      </c>
      <c r="K32" s="67"/>
      <c r="L32" s="67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68"/>
      <c r="BF32" s="68"/>
      <c r="BG32" s="68"/>
      <c r="BH32" s="68"/>
      <c r="BI32" s="68"/>
      <c r="BJ32" s="68"/>
      <c r="BK32" s="68"/>
      <c r="BL32" s="68"/>
      <c r="BM32" s="68"/>
      <c r="BN32" s="68"/>
      <c r="BO32" s="68"/>
      <c r="BP32" s="68"/>
      <c r="BQ32" s="68"/>
      <c r="BR32" s="68"/>
      <c r="BS32" s="68"/>
      <c r="BT32" s="68"/>
      <c r="BU32" s="68"/>
      <c r="BV32" s="68"/>
      <c r="BW32" s="68"/>
      <c r="BX32" s="68"/>
      <c r="BY32" s="68"/>
      <c r="BZ32" s="68"/>
      <c r="CA32" s="68"/>
      <c r="CB32" s="68"/>
      <c r="CC32" s="68"/>
      <c r="CD32" s="68"/>
      <c r="CE32" s="68"/>
      <c r="CF32" s="68"/>
      <c r="CG32" s="68"/>
      <c r="CH32" s="68"/>
      <c r="CI32" s="68"/>
      <c r="CJ32" s="68"/>
      <c r="CK32" s="68"/>
      <c r="CL32" s="68"/>
      <c r="CM32" s="68"/>
      <c r="CN32" s="68"/>
      <c r="CO32" s="68"/>
      <c r="CP32" s="68"/>
      <c r="CQ32" s="68"/>
      <c r="CR32" s="68"/>
      <c r="CS32" s="68"/>
      <c r="CT32" s="68"/>
      <c r="CU32" s="68"/>
      <c r="CV32" s="68"/>
      <c r="CW32" s="68"/>
      <c r="CX32" s="68"/>
      <c r="CY32" s="68"/>
      <c r="CZ32" s="68"/>
      <c r="DA32" s="68"/>
      <c r="DB32" s="68"/>
      <c r="DC32" s="68"/>
      <c r="DD32" s="68"/>
      <c r="DE32" s="68"/>
      <c r="DF32" s="68"/>
      <c r="DG32" s="68"/>
      <c r="DH32" s="68"/>
      <c r="DI32" s="68"/>
      <c r="DJ32" s="68"/>
      <c r="DK32" s="68"/>
      <c r="DL32" s="68"/>
      <c r="DM32" s="68"/>
      <c r="DN32" s="68"/>
      <c r="DO32" s="68"/>
      <c r="DP32" s="68"/>
      <c r="DQ32" s="68"/>
      <c r="DR32" s="68"/>
      <c r="DS32" s="68"/>
      <c r="DT32" s="68"/>
      <c r="DU32" s="68"/>
      <c r="DV32" s="68"/>
      <c r="DW32" s="68"/>
      <c r="DX32" s="68"/>
      <c r="DY32" s="68"/>
      <c r="DZ32" s="68"/>
      <c r="EA32" s="68"/>
      <c r="EB32" s="68"/>
      <c r="EC32" s="68"/>
      <c r="ED32" s="68"/>
      <c r="EE32" s="68"/>
      <c r="EF32" s="68"/>
      <c r="EG32" s="68"/>
      <c r="EH32" s="68"/>
      <c r="EI32" s="68"/>
      <c r="EJ32" s="68"/>
      <c r="EK32" s="68"/>
      <c r="EL32" s="68"/>
      <c r="EM32" s="68"/>
      <c r="EN32" s="68"/>
      <c r="EO32" s="68"/>
      <c r="EP32" s="68"/>
      <c r="EQ32" s="68"/>
      <c r="ER32" s="68"/>
      <c r="ES32" s="68"/>
      <c r="ET32" s="68"/>
      <c r="EU32" s="68"/>
      <c r="EV32" s="68"/>
      <c r="EW32" s="68"/>
      <c r="EX32" s="68"/>
      <c r="EY32" s="68"/>
      <c r="EZ32" s="68"/>
      <c r="FA32" s="68"/>
      <c r="FB32" s="68"/>
      <c r="FC32" s="68"/>
      <c r="FD32" s="68"/>
      <c r="FE32" s="68"/>
      <c r="FF32" s="68"/>
      <c r="FG32" s="68"/>
      <c r="FH32" s="68"/>
      <c r="FI32" s="68"/>
      <c r="FJ32" s="68"/>
      <c r="FK32" s="68"/>
      <c r="FL32" s="68"/>
      <c r="FM32" s="68"/>
      <c r="FN32" s="68"/>
      <c r="FO32" s="68"/>
      <c r="FP32" s="68"/>
      <c r="FQ32" s="68"/>
      <c r="FR32" s="68"/>
      <c r="FS32" s="68"/>
      <c r="FT32" s="68"/>
      <c r="FU32" s="68"/>
      <c r="FV32" s="68"/>
      <c r="FW32" s="68"/>
      <c r="FX32" s="68"/>
      <c r="FY32" s="68"/>
      <c r="FZ32" s="68"/>
      <c r="GA32" s="68"/>
      <c r="GB32" s="68"/>
      <c r="GC32" s="68"/>
      <c r="GD32" s="68"/>
      <c r="GE32" s="68"/>
      <c r="GF32" s="68"/>
      <c r="GG32" s="68"/>
      <c r="GH32" s="68"/>
      <c r="GI32" s="68"/>
      <c r="GJ32" s="68"/>
      <c r="GK32" s="68"/>
      <c r="GL32" s="68"/>
      <c r="GM32" s="68"/>
      <c r="GN32" s="68"/>
      <c r="GO32" s="68"/>
      <c r="GP32" s="68"/>
      <c r="GQ32" s="68"/>
      <c r="GR32" s="68"/>
      <c r="GS32" s="68"/>
      <c r="GT32" s="68"/>
      <c r="GU32" s="68"/>
      <c r="GV32" s="68"/>
      <c r="GW32" s="68"/>
      <c r="GX32" s="68"/>
      <c r="GY32" s="68"/>
      <c r="GZ32" s="68"/>
      <c r="HA32" s="68"/>
      <c r="HB32" s="68"/>
      <c r="HC32" s="68"/>
      <c r="HD32" s="68"/>
    </row>
    <row r="33" spans="1:212" ht="19.45" customHeight="1">
      <c r="A33" s="63">
        <v>30</v>
      </c>
      <c r="B33" s="9" t="s">
        <v>21</v>
      </c>
      <c r="C33" s="10">
        <v>1</v>
      </c>
      <c r="D33" s="63" t="s">
        <v>93</v>
      </c>
      <c r="E33" s="9" t="s">
        <v>284</v>
      </c>
      <c r="F33" s="64">
        <v>46199</v>
      </c>
      <c r="G33" s="65">
        <v>46199.125</v>
      </c>
      <c r="H33" s="63" t="s">
        <v>98</v>
      </c>
      <c r="I33" s="63" t="s">
        <v>94</v>
      </c>
      <c r="J33" s="66" t="s">
        <v>297</v>
      </c>
      <c r="K33" s="67"/>
      <c r="L33" s="67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68"/>
      <c r="BF33" s="68"/>
      <c r="BG33" s="68"/>
      <c r="BH33" s="68"/>
      <c r="BI33" s="68"/>
      <c r="BJ33" s="68"/>
      <c r="BK33" s="68"/>
      <c r="BL33" s="68"/>
      <c r="BM33" s="68"/>
      <c r="BN33" s="68"/>
      <c r="BO33" s="68"/>
      <c r="BP33" s="68"/>
      <c r="BQ33" s="68"/>
      <c r="BR33" s="68"/>
      <c r="BS33" s="68"/>
      <c r="BT33" s="68"/>
      <c r="BU33" s="68"/>
      <c r="BV33" s="68"/>
      <c r="BW33" s="68"/>
      <c r="BX33" s="68"/>
      <c r="BY33" s="68"/>
      <c r="BZ33" s="68"/>
      <c r="CA33" s="68"/>
      <c r="CB33" s="68"/>
      <c r="CC33" s="68"/>
      <c r="CD33" s="68"/>
      <c r="CE33" s="68"/>
      <c r="CF33" s="68"/>
      <c r="CG33" s="68"/>
      <c r="CH33" s="68"/>
      <c r="CI33" s="68"/>
      <c r="CJ33" s="68"/>
      <c r="CK33" s="68"/>
      <c r="CL33" s="68"/>
      <c r="CM33" s="68"/>
      <c r="CN33" s="68"/>
      <c r="CO33" s="68"/>
      <c r="CP33" s="68"/>
      <c r="CQ33" s="68"/>
      <c r="CR33" s="68"/>
      <c r="CS33" s="68"/>
      <c r="CT33" s="68"/>
      <c r="CU33" s="68"/>
      <c r="CV33" s="68"/>
      <c r="CW33" s="68"/>
      <c r="CX33" s="68"/>
      <c r="CY33" s="68"/>
      <c r="CZ33" s="68"/>
      <c r="DA33" s="68"/>
      <c r="DB33" s="68"/>
      <c r="DC33" s="68"/>
      <c r="DD33" s="68"/>
      <c r="DE33" s="68"/>
      <c r="DF33" s="68"/>
      <c r="DG33" s="68"/>
      <c r="DH33" s="68"/>
      <c r="DI33" s="68"/>
      <c r="DJ33" s="68"/>
      <c r="DK33" s="68"/>
      <c r="DL33" s="68"/>
      <c r="DM33" s="68"/>
      <c r="DN33" s="68"/>
      <c r="DO33" s="68"/>
      <c r="DP33" s="68"/>
      <c r="DQ33" s="68"/>
      <c r="DR33" s="68"/>
      <c r="DS33" s="68"/>
      <c r="DT33" s="68"/>
      <c r="DU33" s="68"/>
      <c r="DV33" s="68"/>
      <c r="DW33" s="68"/>
      <c r="DX33" s="68"/>
      <c r="DY33" s="68"/>
      <c r="DZ33" s="68"/>
      <c r="EA33" s="68"/>
      <c r="EB33" s="68"/>
      <c r="EC33" s="68"/>
      <c r="ED33" s="68"/>
      <c r="EE33" s="68"/>
      <c r="EF33" s="68"/>
      <c r="EG33" s="68"/>
      <c r="EH33" s="68"/>
      <c r="EI33" s="68"/>
      <c r="EJ33" s="68"/>
      <c r="EK33" s="68"/>
      <c r="EL33" s="68"/>
      <c r="EM33" s="68"/>
      <c r="EN33" s="68"/>
      <c r="EO33" s="68"/>
      <c r="EP33" s="68"/>
      <c r="EQ33" s="68"/>
      <c r="ER33" s="68"/>
      <c r="ES33" s="68"/>
      <c r="ET33" s="68"/>
      <c r="EU33" s="68"/>
      <c r="EV33" s="68"/>
      <c r="EW33" s="68"/>
      <c r="EX33" s="68"/>
      <c r="EY33" s="68"/>
      <c r="EZ33" s="68"/>
      <c r="FA33" s="68"/>
      <c r="FB33" s="68"/>
      <c r="FC33" s="68"/>
      <c r="FD33" s="68"/>
      <c r="FE33" s="68"/>
      <c r="FF33" s="68"/>
      <c r="FG33" s="68"/>
      <c r="FH33" s="68"/>
      <c r="FI33" s="68"/>
      <c r="FJ33" s="68"/>
      <c r="FK33" s="68"/>
      <c r="FL33" s="68"/>
      <c r="FM33" s="68"/>
      <c r="FN33" s="68"/>
      <c r="FO33" s="68"/>
      <c r="FP33" s="68"/>
      <c r="FQ33" s="68"/>
      <c r="FR33" s="68"/>
      <c r="FS33" s="68"/>
      <c r="FT33" s="68"/>
      <c r="FU33" s="68"/>
      <c r="FV33" s="68"/>
      <c r="FW33" s="68"/>
      <c r="FX33" s="68"/>
      <c r="FY33" s="68"/>
      <c r="FZ33" s="68"/>
      <c r="GA33" s="68"/>
      <c r="GB33" s="68"/>
      <c r="GC33" s="68"/>
      <c r="GD33" s="68"/>
      <c r="GE33" s="68"/>
      <c r="GF33" s="68"/>
      <c r="GG33" s="68"/>
      <c r="GH33" s="68"/>
      <c r="GI33" s="68"/>
      <c r="GJ33" s="68"/>
      <c r="GK33" s="68"/>
      <c r="GL33" s="68"/>
      <c r="GM33" s="68"/>
      <c r="GN33" s="68"/>
      <c r="GO33" s="68"/>
      <c r="GP33" s="68"/>
      <c r="GQ33" s="68"/>
      <c r="GR33" s="68"/>
      <c r="GS33" s="68"/>
      <c r="GT33" s="68"/>
      <c r="GU33" s="68"/>
      <c r="GV33" s="68"/>
      <c r="GW33" s="68"/>
      <c r="GX33" s="68"/>
      <c r="GY33" s="68"/>
      <c r="GZ33" s="68"/>
      <c r="HA33" s="68"/>
      <c r="HB33" s="68"/>
      <c r="HC33" s="68"/>
      <c r="HD33" s="68"/>
    </row>
    <row r="34" spans="1:212" ht="19.45" customHeight="1">
      <c r="A34" s="63">
        <v>31</v>
      </c>
      <c r="B34" s="9" t="s">
        <v>21</v>
      </c>
      <c r="C34" s="10">
        <v>1</v>
      </c>
      <c r="D34" s="63" t="s">
        <v>102</v>
      </c>
      <c r="E34" s="9" t="s">
        <v>301</v>
      </c>
      <c r="F34" s="64">
        <v>46188</v>
      </c>
      <c r="G34" s="65">
        <v>46188.125</v>
      </c>
      <c r="H34" s="63" t="s">
        <v>103</v>
      </c>
      <c r="I34" s="63" t="s">
        <v>107</v>
      </c>
      <c r="J34" s="66" t="s">
        <v>304</v>
      </c>
      <c r="K34" s="67"/>
      <c r="L34" s="67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68"/>
      <c r="BF34" s="68"/>
      <c r="BG34" s="68"/>
      <c r="BH34" s="68"/>
      <c r="BI34" s="68"/>
      <c r="BJ34" s="68"/>
      <c r="BK34" s="68"/>
      <c r="BL34" s="68"/>
      <c r="BM34" s="68"/>
      <c r="BN34" s="68"/>
      <c r="BO34" s="68"/>
      <c r="BP34" s="68"/>
      <c r="BQ34" s="68"/>
      <c r="BR34" s="68"/>
      <c r="BS34" s="68"/>
      <c r="BT34" s="68"/>
      <c r="BU34" s="68"/>
      <c r="BV34" s="68"/>
      <c r="BW34" s="68"/>
      <c r="BX34" s="68"/>
      <c r="BY34" s="68"/>
      <c r="BZ34" s="68"/>
      <c r="CA34" s="68"/>
      <c r="CB34" s="68"/>
      <c r="CC34" s="68"/>
      <c r="CD34" s="68"/>
      <c r="CE34" s="68"/>
      <c r="CF34" s="68"/>
      <c r="CG34" s="68"/>
      <c r="CH34" s="68"/>
      <c r="CI34" s="68"/>
      <c r="CJ34" s="68"/>
      <c r="CK34" s="68"/>
      <c r="CL34" s="68"/>
      <c r="CM34" s="68"/>
      <c r="CN34" s="68"/>
      <c r="CO34" s="68"/>
      <c r="CP34" s="68"/>
      <c r="CQ34" s="68"/>
      <c r="CR34" s="68"/>
      <c r="CS34" s="68"/>
      <c r="CT34" s="68"/>
      <c r="CU34" s="68"/>
      <c r="CV34" s="68"/>
      <c r="CW34" s="68"/>
      <c r="CX34" s="68"/>
      <c r="CY34" s="68"/>
      <c r="CZ34" s="68"/>
      <c r="DA34" s="68"/>
      <c r="DB34" s="68"/>
      <c r="DC34" s="68"/>
      <c r="DD34" s="68"/>
      <c r="DE34" s="68"/>
      <c r="DF34" s="68"/>
      <c r="DG34" s="68"/>
      <c r="DH34" s="68"/>
      <c r="DI34" s="68"/>
      <c r="DJ34" s="68"/>
      <c r="DK34" s="68"/>
      <c r="DL34" s="68"/>
      <c r="DM34" s="68"/>
      <c r="DN34" s="68"/>
      <c r="DO34" s="68"/>
      <c r="DP34" s="68"/>
      <c r="DQ34" s="68"/>
      <c r="DR34" s="68"/>
      <c r="DS34" s="68"/>
      <c r="DT34" s="68"/>
      <c r="DU34" s="68"/>
      <c r="DV34" s="68"/>
      <c r="DW34" s="68"/>
      <c r="DX34" s="68"/>
      <c r="DY34" s="68"/>
      <c r="DZ34" s="68"/>
      <c r="EA34" s="68"/>
      <c r="EB34" s="68"/>
      <c r="EC34" s="68"/>
      <c r="ED34" s="68"/>
      <c r="EE34" s="68"/>
      <c r="EF34" s="68"/>
      <c r="EG34" s="68"/>
      <c r="EH34" s="68"/>
      <c r="EI34" s="68"/>
      <c r="EJ34" s="68"/>
      <c r="EK34" s="68"/>
      <c r="EL34" s="68"/>
      <c r="EM34" s="68"/>
      <c r="EN34" s="68"/>
      <c r="EO34" s="68"/>
      <c r="EP34" s="68"/>
      <c r="EQ34" s="68"/>
      <c r="ER34" s="68"/>
      <c r="ES34" s="68"/>
      <c r="ET34" s="68"/>
      <c r="EU34" s="68"/>
      <c r="EV34" s="68"/>
      <c r="EW34" s="68"/>
      <c r="EX34" s="68"/>
      <c r="EY34" s="68"/>
      <c r="EZ34" s="68"/>
      <c r="FA34" s="68"/>
      <c r="FB34" s="68"/>
      <c r="FC34" s="68"/>
      <c r="FD34" s="68"/>
      <c r="FE34" s="68"/>
      <c r="FF34" s="68"/>
      <c r="FG34" s="68"/>
      <c r="FH34" s="68"/>
      <c r="FI34" s="68"/>
      <c r="FJ34" s="68"/>
      <c r="FK34" s="68"/>
      <c r="FL34" s="68"/>
      <c r="FM34" s="68"/>
      <c r="FN34" s="68"/>
      <c r="FO34" s="68"/>
      <c r="FP34" s="68"/>
      <c r="FQ34" s="68"/>
      <c r="FR34" s="68"/>
      <c r="FS34" s="68"/>
      <c r="FT34" s="68"/>
      <c r="FU34" s="68"/>
      <c r="FV34" s="68"/>
      <c r="FW34" s="68"/>
      <c r="FX34" s="68"/>
      <c r="FY34" s="68"/>
      <c r="FZ34" s="68"/>
      <c r="GA34" s="68"/>
      <c r="GB34" s="68"/>
      <c r="GC34" s="68"/>
      <c r="GD34" s="68"/>
      <c r="GE34" s="68"/>
      <c r="GF34" s="68"/>
      <c r="GG34" s="68"/>
      <c r="GH34" s="68"/>
      <c r="GI34" s="68"/>
      <c r="GJ34" s="68"/>
      <c r="GK34" s="68"/>
      <c r="GL34" s="68"/>
      <c r="GM34" s="68"/>
      <c r="GN34" s="68"/>
      <c r="GO34" s="68"/>
      <c r="GP34" s="68"/>
      <c r="GQ34" s="68"/>
      <c r="GR34" s="68"/>
      <c r="GS34" s="68"/>
      <c r="GT34" s="68"/>
      <c r="GU34" s="68"/>
      <c r="GV34" s="68"/>
      <c r="GW34" s="68"/>
      <c r="GX34" s="68"/>
      <c r="GY34" s="68"/>
      <c r="GZ34" s="68"/>
      <c r="HA34" s="68"/>
      <c r="HB34" s="68"/>
      <c r="HC34" s="68"/>
      <c r="HD34" s="68"/>
    </row>
    <row r="35" spans="1:212" ht="19.45" customHeight="1">
      <c r="A35" s="63">
        <v>32</v>
      </c>
      <c r="B35" s="9" t="s">
        <v>21</v>
      </c>
      <c r="C35" s="10">
        <v>1</v>
      </c>
      <c r="D35" s="63" t="s">
        <v>102</v>
      </c>
      <c r="E35" s="9" t="s">
        <v>301</v>
      </c>
      <c r="F35" s="64">
        <v>46188</v>
      </c>
      <c r="G35" s="65">
        <v>46188.375</v>
      </c>
      <c r="H35" s="63" t="s">
        <v>105</v>
      </c>
      <c r="I35" s="63" t="s">
        <v>109</v>
      </c>
      <c r="J35" s="66" t="s">
        <v>289</v>
      </c>
      <c r="K35" s="67"/>
      <c r="L35" s="67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68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68"/>
      <c r="BK35" s="68"/>
      <c r="BL35" s="68"/>
      <c r="BM35" s="68"/>
      <c r="BN35" s="68"/>
      <c r="BO35" s="68"/>
      <c r="BP35" s="68"/>
      <c r="BQ35" s="68"/>
      <c r="BR35" s="68"/>
      <c r="BS35" s="68"/>
      <c r="BT35" s="68"/>
      <c r="BU35" s="68"/>
      <c r="BV35" s="68"/>
      <c r="BW35" s="68"/>
      <c r="BX35" s="68"/>
      <c r="BY35" s="68"/>
      <c r="BZ35" s="68"/>
      <c r="CA35" s="68"/>
      <c r="CB35" s="68"/>
      <c r="CC35" s="68"/>
      <c r="CD35" s="68"/>
      <c r="CE35" s="68"/>
      <c r="CF35" s="68"/>
      <c r="CG35" s="68"/>
      <c r="CH35" s="68"/>
      <c r="CI35" s="68"/>
      <c r="CJ35" s="68"/>
      <c r="CK35" s="68"/>
      <c r="CL35" s="68"/>
      <c r="CM35" s="68"/>
      <c r="CN35" s="68"/>
      <c r="CO35" s="68"/>
      <c r="CP35" s="68"/>
      <c r="CQ35" s="68"/>
      <c r="CR35" s="68"/>
      <c r="CS35" s="68"/>
      <c r="CT35" s="68"/>
      <c r="CU35" s="68"/>
      <c r="CV35" s="68"/>
      <c r="CW35" s="68"/>
      <c r="CX35" s="68"/>
      <c r="CY35" s="68"/>
      <c r="CZ35" s="68"/>
      <c r="DA35" s="68"/>
      <c r="DB35" s="68"/>
      <c r="DC35" s="68"/>
      <c r="DD35" s="68"/>
      <c r="DE35" s="68"/>
      <c r="DF35" s="68"/>
      <c r="DG35" s="68"/>
      <c r="DH35" s="68"/>
      <c r="DI35" s="68"/>
      <c r="DJ35" s="68"/>
      <c r="DK35" s="68"/>
      <c r="DL35" s="68"/>
      <c r="DM35" s="68"/>
      <c r="DN35" s="68"/>
      <c r="DO35" s="68"/>
      <c r="DP35" s="68"/>
      <c r="DQ35" s="68"/>
      <c r="DR35" s="68"/>
      <c r="DS35" s="68"/>
      <c r="DT35" s="68"/>
      <c r="DU35" s="68"/>
      <c r="DV35" s="68"/>
      <c r="DW35" s="68"/>
      <c r="DX35" s="68"/>
      <c r="DY35" s="68"/>
      <c r="DZ35" s="68"/>
      <c r="EA35" s="68"/>
      <c r="EB35" s="68"/>
      <c r="EC35" s="68"/>
      <c r="ED35" s="68"/>
      <c r="EE35" s="68"/>
      <c r="EF35" s="68"/>
      <c r="EG35" s="68"/>
      <c r="EH35" s="68"/>
      <c r="EI35" s="68"/>
      <c r="EJ35" s="68"/>
      <c r="EK35" s="68"/>
      <c r="EL35" s="68"/>
      <c r="EM35" s="68"/>
      <c r="EN35" s="68"/>
      <c r="EO35" s="68"/>
      <c r="EP35" s="68"/>
      <c r="EQ35" s="68"/>
      <c r="ER35" s="68"/>
      <c r="ES35" s="68"/>
      <c r="ET35" s="68"/>
      <c r="EU35" s="68"/>
      <c r="EV35" s="68"/>
      <c r="EW35" s="68"/>
      <c r="EX35" s="68"/>
      <c r="EY35" s="68"/>
      <c r="EZ35" s="68"/>
      <c r="FA35" s="68"/>
      <c r="FB35" s="68"/>
      <c r="FC35" s="68"/>
      <c r="FD35" s="68"/>
      <c r="FE35" s="68"/>
      <c r="FF35" s="68"/>
      <c r="FG35" s="68"/>
      <c r="FH35" s="68"/>
      <c r="FI35" s="68"/>
      <c r="FJ35" s="68"/>
      <c r="FK35" s="68"/>
      <c r="FL35" s="68"/>
      <c r="FM35" s="68"/>
      <c r="FN35" s="68"/>
      <c r="FO35" s="68"/>
      <c r="FP35" s="68"/>
      <c r="FQ35" s="68"/>
      <c r="FR35" s="68"/>
      <c r="FS35" s="68"/>
      <c r="FT35" s="68"/>
      <c r="FU35" s="68"/>
      <c r="FV35" s="68"/>
      <c r="FW35" s="68"/>
      <c r="FX35" s="68"/>
      <c r="FY35" s="68"/>
      <c r="FZ35" s="68"/>
      <c r="GA35" s="68"/>
      <c r="GB35" s="68"/>
      <c r="GC35" s="68"/>
      <c r="GD35" s="68"/>
      <c r="GE35" s="68"/>
      <c r="GF35" s="68"/>
      <c r="GG35" s="68"/>
      <c r="GH35" s="68"/>
      <c r="GI35" s="68"/>
      <c r="GJ35" s="68"/>
      <c r="GK35" s="68"/>
      <c r="GL35" s="68"/>
      <c r="GM35" s="68"/>
      <c r="GN35" s="68"/>
      <c r="GO35" s="68"/>
      <c r="GP35" s="68"/>
      <c r="GQ35" s="68"/>
      <c r="GR35" s="68"/>
      <c r="GS35" s="68"/>
      <c r="GT35" s="68"/>
      <c r="GU35" s="68"/>
      <c r="GV35" s="68"/>
      <c r="GW35" s="68"/>
      <c r="GX35" s="68"/>
      <c r="GY35" s="68"/>
      <c r="GZ35" s="68"/>
      <c r="HA35" s="68"/>
      <c r="HB35" s="68"/>
      <c r="HC35" s="68"/>
      <c r="HD35" s="68"/>
    </row>
    <row r="36" spans="1:212" ht="19.45" customHeight="1">
      <c r="A36" s="63">
        <v>33</v>
      </c>
      <c r="B36" s="9" t="s">
        <v>21</v>
      </c>
      <c r="C36" s="10">
        <v>1</v>
      </c>
      <c r="D36" s="63" t="s">
        <v>102</v>
      </c>
      <c r="E36" s="9" t="s">
        <v>290</v>
      </c>
      <c r="F36" s="64">
        <v>46193</v>
      </c>
      <c r="G36" s="65">
        <v>46193.458333333299</v>
      </c>
      <c r="H36" s="63" t="s">
        <v>109</v>
      </c>
      <c r="I36" s="63" t="s">
        <v>107</v>
      </c>
      <c r="J36" s="66" t="s">
        <v>289</v>
      </c>
      <c r="K36" s="67"/>
      <c r="L36" s="67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68"/>
      <c r="AU36" s="68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8"/>
      <c r="BI36" s="68"/>
      <c r="BJ36" s="68"/>
      <c r="BK36" s="68"/>
      <c r="BL36" s="68"/>
      <c r="BM36" s="68"/>
      <c r="BN36" s="68"/>
      <c r="BO36" s="68"/>
      <c r="BP36" s="68"/>
      <c r="BQ36" s="68"/>
      <c r="BR36" s="68"/>
      <c r="BS36" s="68"/>
      <c r="BT36" s="68"/>
      <c r="BU36" s="68"/>
      <c r="BV36" s="68"/>
      <c r="BW36" s="68"/>
      <c r="BX36" s="68"/>
      <c r="BY36" s="68"/>
      <c r="BZ36" s="68"/>
      <c r="CA36" s="68"/>
      <c r="CB36" s="68"/>
      <c r="CC36" s="68"/>
      <c r="CD36" s="68"/>
      <c r="CE36" s="68"/>
      <c r="CF36" s="68"/>
      <c r="CG36" s="68"/>
      <c r="CH36" s="68"/>
      <c r="CI36" s="68"/>
      <c r="CJ36" s="68"/>
      <c r="CK36" s="68"/>
      <c r="CL36" s="68"/>
      <c r="CM36" s="68"/>
      <c r="CN36" s="68"/>
      <c r="CO36" s="68"/>
      <c r="CP36" s="68"/>
      <c r="CQ36" s="68"/>
      <c r="CR36" s="68"/>
      <c r="CS36" s="68"/>
      <c r="CT36" s="68"/>
      <c r="CU36" s="68"/>
      <c r="CV36" s="68"/>
      <c r="CW36" s="68"/>
      <c r="CX36" s="68"/>
      <c r="CY36" s="68"/>
      <c r="CZ36" s="68"/>
      <c r="DA36" s="68"/>
      <c r="DB36" s="68"/>
      <c r="DC36" s="68"/>
      <c r="DD36" s="68"/>
      <c r="DE36" s="68"/>
      <c r="DF36" s="68"/>
      <c r="DG36" s="68"/>
      <c r="DH36" s="68"/>
      <c r="DI36" s="68"/>
      <c r="DJ36" s="68"/>
      <c r="DK36" s="68"/>
      <c r="DL36" s="68"/>
      <c r="DM36" s="68"/>
      <c r="DN36" s="68"/>
      <c r="DO36" s="68"/>
      <c r="DP36" s="68"/>
      <c r="DQ36" s="68"/>
      <c r="DR36" s="68"/>
      <c r="DS36" s="68"/>
      <c r="DT36" s="68"/>
      <c r="DU36" s="68"/>
      <c r="DV36" s="68"/>
      <c r="DW36" s="68"/>
      <c r="DX36" s="68"/>
      <c r="DY36" s="68"/>
      <c r="DZ36" s="68"/>
      <c r="EA36" s="68"/>
      <c r="EB36" s="68"/>
      <c r="EC36" s="68"/>
      <c r="ED36" s="68"/>
      <c r="EE36" s="68"/>
      <c r="EF36" s="68"/>
      <c r="EG36" s="68"/>
      <c r="EH36" s="68"/>
      <c r="EI36" s="68"/>
      <c r="EJ36" s="68"/>
      <c r="EK36" s="68"/>
      <c r="EL36" s="68"/>
      <c r="EM36" s="68"/>
      <c r="EN36" s="68"/>
      <c r="EO36" s="68"/>
      <c r="EP36" s="68"/>
      <c r="EQ36" s="68"/>
      <c r="ER36" s="68"/>
      <c r="ES36" s="68"/>
      <c r="ET36" s="68"/>
      <c r="EU36" s="68"/>
      <c r="EV36" s="68"/>
      <c r="EW36" s="68"/>
      <c r="EX36" s="68"/>
      <c r="EY36" s="68"/>
      <c r="EZ36" s="68"/>
      <c r="FA36" s="68"/>
      <c r="FB36" s="68"/>
      <c r="FC36" s="68"/>
      <c r="FD36" s="68"/>
      <c r="FE36" s="68"/>
      <c r="FF36" s="68"/>
      <c r="FG36" s="68"/>
      <c r="FH36" s="68"/>
      <c r="FI36" s="68"/>
      <c r="FJ36" s="68"/>
      <c r="FK36" s="68"/>
      <c r="FL36" s="68"/>
      <c r="FM36" s="68"/>
      <c r="FN36" s="68"/>
      <c r="FO36" s="68"/>
      <c r="FP36" s="68"/>
      <c r="FQ36" s="68"/>
      <c r="FR36" s="68"/>
      <c r="FS36" s="68"/>
      <c r="FT36" s="68"/>
      <c r="FU36" s="68"/>
      <c r="FV36" s="68"/>
      <c r="FW36" s="68"/>
      <c r="FX36" s="68"/>
      <c r="FY36" s="68"/>
      <c r="FZ36" s="68"/>
      <c r="GA36" s="68"/>
      <c r="GB36" s="68"/>
      <c r="GC36" s="68"/>
      <c r="GD36" s="68"/>
      <c r="GE36" s="68"/>
      <c r="GF36" s="68"/>
      <c r="GG36" s="68"/>
      <c r="GH36" s="68"/>
      <c r="GI36" s="68"/>
      <c r="GJ36" s="68"/>
      <c r="GK36" s="68"/>
      <c r="GL36" s="68"/>
      <c r="GM36" s="68"/>
      <c r="GN36" s="68"/>
      <c r="GO36" s="68"/>
      <c r="GP36" s="68"/>
      <c r="GQ36" s="68"/>
      <c r="GR36" s="68"/>
      <c r="GS36" s="68"/>
      <c r="GT36" s="68"/>
      <c r="GU36" s="68"/>
      <c r="GV36" s="68"/>
      <c r="GW36" s="68"/>
      <c r="GX36" s="68"/>
      <c r="GY36" s="68"/>
      <c r="GZ36" s="68"/>
      <c r="HA36" s="68"/>
      <c r="HB36" s="68"/>
      <c r="HC36" s="68"/>
      <c r="HD36" s="68"/>
    </row>
    <row r="37" spans="1:212" ht="19.45" customHeight="1">
      <c r="A37" s="63">
        <v>34</v>
      </c>
      <c r="B37" s="9" t="s">
        <v>21</v>
      </c>
      <c r="C37" s="10">
        <v>1</v>
      </c>
      <c r="D37" s="63" t="s">
        <v>102</v>
      </c>
      <c r="E37" s="9" t="s">
        <v>292</v>
      </c>
      <c r="F37" s="64">
        <v>46194</v>
      </c>
      <c r="G37" s="65">
        <v>46194</v>
      </c>
      <c r="H37" s="63" t="s">
        <v>103</v>
      </c>
      <c r="I37" s="63" t="s">
        <v>105</v>
      </c>
      <c r="J37" s="66" t="s">
        <v>302</v>
      </c>
      <c r="K37" s="67"/>
      <c r="L37" s="67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68"/>
      <c r="AQ37" s="68"/>
      <c r="AR37" s="68"/>
      <c r="AS37" s="68"/>
      <c r="AT37" s="68"/>
      <c r="AU37" s="68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68"/>
      <c r="BI37" s="68"/>
      <c r="BJ37" s="68"/>
      <c r="BK37" s="68"/>
      <c r="BL37" s="68"/>
      <c r="BM37" s="68"/>
      <c r="BN37" s="68"/>
      <c r="BO37" s="68"/>
      <c r="BP37" s="68"/>
      <c r="BQ37" s="68"/>
      <c r="BR37" s="68"/>
      <c r="BS37" s="68"/>
      <c r="BT37" s="68"/>
      <c r="BU37" s="68"/>
      <c r="BV37" s="68"/>
      <c r="BW37" s="68"/>
      <c r="BX37" s="68"/>
      <c r="BY37" s="68"/>
      <c r="BZ37" s="68"/>
      <c r="CA37" s="68"/>
      <c r="CB37" s="68"/>
      <c r="CC37" s="68"/>
      <c r="CD37" s="68"/>
      <c r="CE37" s="68"/>
      <c r="CF37" s="68"/>
      <c r="CG37" s="68"/>
      <c r="CH37" s="68"/>
      <c r="CI37" s="68"/>
      <c r="CJ37" s="68"/>
      <c r="CK37" s="68"/>
      <c r="CL37" s="68"/>
      <c r="CM37" s="68"/>
      <c r="CN37" s="68"/>
      <c r="CO37" s="68"/>
      <c r="CP37" s="68"/>
      <c r="CQ37" s="68"/>
      <c r="CR37" s="68"/>
      <c r="CS37" s="68"/>
      <c r="CT37" s="68"/>
      <c r="CU37" s="68"/>
      <c r="CV37" s="68"/>
      <c r="CW37" s="68"/>
      <c r="CX37" s="68"/>
      <c r="CY37" s="68"/>
      <c r="CZ37" s="68"/>
      <c r="DA37" s="68"/>
      <c r="DB37" s="68"/>
      <c r="DC37" s="68"/>
      <c r="DD37" s="68"/>
      <c r="DE37" s="68"/>
      <c r="DF37" s="68"/>
      <c r="DG37" s="68"/>
      <c r="DH37" s="68"/>
      <c r="DI37" s="68"/>
      <c r="DJ37" s="68"/>
      <c r="DK37" s="68"/>
      <c r="DL37" s="68"/>
      <c r="DM37" s="68"/>
      <c r="DN37" s="68"/>
      <c r="DO37" s="68"/>
      <c r="DP37" s="68"/>
      <c r="DQ37" s="68"/>
      <c r="DR37" s="68"/>
      <c r="DS37" s="68"/>
      <c r="DT37" s="68"/>
      <c r="DU37" s="68"/>
      <c r="DV37" s="68"/>
      <c r="DW37" s="68"/>
      <c r="DX37" s="68"/>
      <c r="DY37" s="68"/>
      <c r="DZ37" s="68"/>
      <c r="EA37" s="68"/>
      <c r="EB37" s="68"/>
      <c r="EC37" s="68"/>
      <c r="ED37" s="68"/>
      <c r="EE37" s="68"/>
      <c r="EF37" s="68"/>
      <c r="EG37" s="68"/>
      <c r="EH37" s="68"/>
      <c r="EI37" s="68"/>
      <c r="EJ37" s="68"/>
      <c r="EK37" s="68"/>
      <c r="EL37" s="68"/>
      <c r="EM37" s="68"/>
      <c r="EN37" s="68"/>
      <c r="EO37" s="68"/>
      <c r="EP37" s="68"/>
      <c r="EQ37" s="68"/>
      <c r="ER37" s="68"/>
      <c r="ES37" s="68"/>
      <c r="ET37" s="68"/>
      <c r="EU37" s="68"/>
      <c r="EV37" s="68"/>
      <c r="EW37" s="68"/>
      <c r="EX37" s="68"/>
      <c r="EY37" s="68"/>
      <c r="EZ37" s="68"/>
      <c r="FA37" s="68"/>
      <c r="FB37" s="68"/>
      <c r="FC37" s="68"/>
      <c r="FD37" s="68"/>
      <c r="FE37" s="68"/>
      <c r="FF37" s="68"/>
      <c r="FG37" s="68"/>
      <c r="FH37" s="68"/>
      <c r="FI37" s="68"/>
      <c r="FJ37" s="68"/>
      <c r="FK37" s="68"/>
      <c r="FL37" s="68"/>
      <c r="FM37" s="68"/>
      <c r="FN37" s="68"/>
      <c r="FO37" s="68"/>
      <c r="FP37" s="68"/>
      <c r="FQ37" s="68"/>
      <c r="FR37" s="68"/>
      <c r="FS37" s="68"/>
      <c r="FT37" s="68"/>
      <c r="FU37" s="68"/>
      <c r="FV37" s="68"/>
      <c r="FW37" s="68"/>
      <c r="FX37" s="68"/>
      <c r="FY37" s="68"/>
      <c r="FZ37" s="68"/>
      <c r="GA37" s="68"/>
      <c r="GB37" s="68"/>
      <c r="GC37" s="68"/>
      <c r="GD37" s="68"/>
      <c r="GE37" s="68"/>
      <c r="GF37" s="68"/>
      <c r="GG37" s="68"/>
      <c r="GH37" s="68"/>
      <c r="GI37" s="68"/>
      <c r="GJ37" s="68"/>
      <c r="GK37" s="68"/>
      <c r="GL37" s="68"/>
      <c r="GM37" s="68"/>
      <c r="GN37" s="68"/>
      <c r="GO37" s="68"/>
      <c r="GP37" s="68"/>
      <c r="GQ37" s="68"/>
      <c r="GR37" s="68"/>
      <c r="GS37" s="68"/>
      <c r="GT37" s="68"/>
      <c r="GU37" s="68"/>
      <c r="GV37" s="68"/>
      <c r="GW37" s="68"/>
      <c r="GX37" s="68"/>
      <c r="GY37" s="68"/>
      <c r="GZ37" s="68"/>
      <c r="HA37" s="68"/>
      <c r="HB37" s="68"/>
      <c r="HC37" s="68"/>
      <c r="HD37" s="68"/>
    </row>
    <row r="38" spans="1:212" ht="19.45" customHeight="1">
      <c r="A38" s="63">
        <v>35</v>
      </c>
      <c r="B38" s="9" t="s">
        <v>21</v>
      </c>
      <c r="C38" s="10">
        <v>1</v>
      </c>
      <c r="D38" s="63" t="s">
        <v>102</v>
      </c>
      <c r="E38" s="9" t="s">
        <v>284</v>
      </c>
      <c r="F38" s="64">
        <v>46199</v>
      </c>
      <c r="G38" s="65">
        <v>46199.25</v>
      </c>
      <c r="H38" s="63" t="s">
        <v>107</v>
      </c>
      <c r="I38" s="63" t="s">
        <v>105</v>
      </c>
      <c r="J38" s="66" t="s">
        <v>304</v>
      </c>
      <c r="K38" s="67"/>
      <c r="L38" s="67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8"/>
      <c r="AP38" s="68"/>
      <c r="AQ38" s="68"/>
      <c r="AR38" s="68"/>
      <c r="AS38" s="68"/>
      <c r="AT38" s="68"/>
      <c r="AU38" s="68"/>
      <c r="AV38" s="68"/>
      <c r="AW38" s="68"/>
      <c r="AX38" s="68"/>
      <c r="AY38" s="68"/>
      <c r="AZ38" s="68"/>
      <c r="BA38" s="68"/>
      <c r="BB38" s="68"/>
      <c r="BC38" s="68"/>
      <c r="BD38" s="68"/>
      <c r="BE38" s="68"/>
      <c r="BF38" s="68"/>
      <c r="BG38" s="68"/>
      <c r="BH38" s="68"/>
      <c r="BI38" s="68"/>
      <c r="BJ38" s="68"/>
      <c r="BK38" s="68"/>
      <c r="BL38" s="68"/>
      <c r="BM38" s="68"/>
      <c r="BN38" s="68"/>
      <c r="BO38" s="68"/>
      <c r="BP38" s="68"/>
      <c r="BQ38" s="68"/>
      <c r="BR38" s="68"/>
      <c r="BS38" s="68"/>
      <c r="BT38" s="68"/>
      <c r="BU38" s="68"/>
      <c r="BV38" s="68"/>
      <c r="BW38" s="68"/>
      <c r="BX38" s="68"/>
      <c r="BY38" s="68"/>
      <c r="BZ38" s="68"/>
      <c r="CA38" s="68"/>
      <c r="CB38" s="68"/>
      <c r="CC38" s="68"/>
      <c r="CD38" s="68"/>
      <c r="CE38" s="68"/>
      <c r="CF38" s="68"/>
      <c r="CG38" s="68"/>
      <c r="CH38" s="68"/>
      <c r="CI38" s="68"/>
      <c r="CJ38" s="68"/>
      <c r="CK38" s="68"/>
      <c r="CL38" s="68"/>
      <c r="CM38" s="68"/>
      <c r="CN38" s="68"/>
      <c r="CO38" s="68"/>
      <c r="CP38" s="68"/>
      <c r="CQ38" s="68"/>
      <c r="CR38" s="68"/>
      <c r="CS38" s="68"/>
      <c r="CT38" s="68"/>
      <c r="CU38" s="68"/>
      <c r="CV38" s="68"/>
      <c r="CW38" s="68"/>
      <c r="CX38" s="68"/>
      <c r="CY38" s="68"/>
      <c r="CZ38" s="68"/>
      <c r="DA38" s="68"/>
      <c r="DB38" s="68"/>
      <c r="DC38" s="68"/>
      <c r="DD38" s="68"/>
      <c r="DE38" s="68"/>
      <c r="DF38" s="68"/>
      <c r="DG38" s="68"/>
      <c r="DH38" s="68"/>
      <c r="DI38" s="68"/>
      <c r="DJ38" s="68"/>
      <c r="DK38" s="68"/>
      <c r="DL38" s="68"/>
      <c r="DM38" s="68"/>
      <c r="DN38" s="68"/>
      <c r="DO38" s="68"/>
      <c r="DP38" s="68"/>
      <c r="DQ38" s="68"/>
      <c r="DR38" s="68"/>
      <c r="DS38" s="68"/>
      <c r="DT38" s="68"/>
      <c r="DU38" s="68"/>
      <c r="DV38" s="68"/>
      <c r="DW38" s="68"/>
      <c r="DX38" s="68"/>
      <c r="DY38" s="68"/>
      <c r="DZ38" s="68"/>
      <c r="EA38" s="68"/>
      <c r="EB38" s="68"/>
      <c r="EC38" s="68"/>
      <c r="ED38" s="68"/>
      <c r="EE38" s="68"/>
      <c r="EF38" s="68"/>
      <c r="EG38" s="68"/>
      <c r="EH38" s="68"/>
      <c r="EI38" s="68"/>
      <c r="EJ38" s="68"/>
      <c r="EK38" s="68"/>
      <c r="EL38" s="68"/>
      <c r="EM38" s="68"/>
      <c r="EN38" s="68"/>
      <c r="EO38" s="68"/>
      <c r="EP38" s="68"/>
      <c r="EQ38" s="68"/>
      <c r="ER38" s="68"/>
      <c r="ES38" s="68"/>
      <c r="ET38" s="68"/>
      <c r="EU38" s="68"/>
      <c r="EV38" s="68"/>
      <c r="EW38" s="68"/>
      <c r="EX38" s="68"/>
      <c r="EY38" s="68"/>
      <c r="EZ38" s="68"/>
      <c r="FA38" s="68"/>
      <c r="FB38" s="68"/>
      <c r="FC38" s="68"/>
      <c r="FD38" s="68"/>
      <c r="FE38" s="68"/>
      <c r="FF38" s="68"/>
      <c r="FG38" s="68"/>
      <c r="FH38" s="68"/>
      <c r="FI38" s="68"/>
      <c r="FJ38" s="68"/>
      <c r="FK38" s="68"/>
      <c r="FL38" s="68"/>
      <c r="FM38" s="68"/>
      <c r="FN38" s="68"/>
      <c r="FO38" s="68"/>
      <c r="FP38" s="68"/>
      <c r="FQ38" s="68"/>
      <c r="FR38" s="68"/>
      <c r="FS38" s="68"/>
      <c r="FT38" s="68"/>
      <c r="FU38" s="68"/>
      <c r="FV38" s="68"/>
      <c r="FW38" s="68"/>
      <c r="FX38" s="68"/>
      <c r="FY38" s="68"/>
      <c r="FZ38" s="68"/>
      <c r="GA38" s="68"/>
      <c r="GB38" s="68"/>
      <c r="GC38" s="68"/>
      <c r="GD38" s="68"/>
      <c r="GE38" s="68"/>
      <c r="GF38" s="68"/>
      <c r="GG38" s="68"/>
      <c r="GH38" s="68"/>
      <c r="GI38" s="68"/>
      <c r="GJ38" s="68"/>
      <c r="GK38" s="68"/>
      <c r="GL38" s="68"/>
      <c r="GM38" s="68"/>
      <c r="GN38" s="68"/>
      <c r="GO38" s="68"/>
      <c r="GP38" s="68"/>
      <c r="GQ38" s="68"/>
      <c r="GR38" s="68"/>
      <c r="GS38" s="68"/>
      <c r="GT38" s="68"/>
      <c r="GU38" s="68"/>
      <c r="GV38" s="68"/>
      <c r="GW38" s="68"/>
      <c r="GX38" s="68"/>
      <c r="GY38" s="68"/>
      <c r="GZ38" s="68"/>
      <c r="HA38" s="68"/>
      <c r="HB38" s="68"/>
      <c r="HC38" s="68"/>
      <c r="HD38" s="68"/>
    </row>
    <row r="39" spans="1:212" ht="19.45" customHeight="1">
      <c r="A39" s="63">
        <v>36</v>
      </c>
      <c r="B39" s="9" t="s">
        <v>21</v>
      </c>
      <c r="C39" s="10">
        <v>1</v>
      </c>
      <c r="D39" s="63" t="s">
        <v>102</v>
      </c>
      <c r="E39" s="9" t="s">
        <v>284</v>
      </c>
      <c r="F39" s="64">
        <v>46199</v>
      </c>
      <c r="G39" s="65">
        <v>46199.25</v>
      </c>
      <c r="H39" s="63" t="s">
        <v>109</v>
      </c>
      <c r="I39" s="63" t="s">
        <v>103</v>
      </c>
      <c r="J39" s="66" t="s">
        <v>303</v>
      </c>
      <c r="K39" s="67"/>
      <c r="L39" s="67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8"/>
      <c r="BB39" s="68"/>
      <c r="BC39" s="68"/>
      <c r="BD39" s="68"/>
      <c r="BE39" s="68"/>
      <c r="BF39" s="68"/>
      <c r="BG39" s="68"/>
      <c r="BH39" s="68"/>
      <c r="BI39" s="68"/>
      <c r="BJ39" s="68"/>
      <c r="BK39" s="68"/>
      <c r="BL39" s="68"/>
      <c r="BM39" s="68"/>
      <c r="BN39" s="68"/>
      <c r="BO39" s="68"/>
      <c r="BP39" s="68"/>
      <c r="BQ39" s="68"/>
      <c r="BR39" s="68"/>
      <c r="BS39" s="68"/>
      <c r="BT39" s="68"/>
      <c r="BU39" s="68"/>
      <c r="BV39" s="68"/>
      <c r="BW39" s="68"/>
      <c r="BX39" s="68"/>
      <c r="BY39" s="68"/>
      <c r="BZ39" s="68"/>
      <c r="CA39" s="68"/>
      <c r="CB39" s="68"/>
      <c r="CC39" s="68"/>
      <c r="CD39" s="68"/>
      <c r="CE39" s="68"/>
      <c r="CF39" s="68"/>
      <c r="CG39" s="68"/>
      <c r="CH39" s="68"/>
      <c r="CI39" s="68"/>
      <c r="CJ39" s="68"/>
      <c r="CK39" s="68"/>
      <c r="CL39" s="68"/>
      <c r="CM39" s="68"/>
      <c r="CN39" s="68"/>
      <c r="CO39" s="68"/>
      <c r="CP39" s="68"/>
      <c r="CQ39" s="68"/>
      <c r="CR39" s="68"/>
      <c r="CS39" s="68"/>
      <c r="CT39" s="68"/>
      <c r="CU39" s="68"/>
      <c r="CV39" s="68"/>
      <c r="CW39" s="68"/>
      <c r="CX39" s="68"/>
      <c r="CY39" s="68"/>
      <c r="CZ39" s="68"/>
      <c r="DA39" s="68"/>
      <c r="DB39" s="68"/>
      <c r="DC39" s="68"/>
      <c r="DD39" s="68"/>
      <c r="DE39" s="68"/>
      <c r="DF39" s="68"/>
      <c r="DG39" s="68"/>
      <c r="DH39" s="68"/>
      <c r="DI39" s="68"/>
      <c r="DJ39" s="68"/>
      <c r="DK39" s="68"/>
      <c r="DL39" s="68"/>
      <c r="DM39" s="68"/>
      <c r="DN39" s="68"/>
      <c r="DO39" s="68"/>
      <c r="DP39" s="68"/>
      <c r="DQ39" s="68"/>
      <c r="DR39" s="68"/>
      <c r="DS39" s="68"/>
      <c r="DT39" s="68"/>
      <c r="DU39" s="68"/>
      <c r="DV39" s="68"/>
      <c r="DW39" s="68"/>
      <c r="DX39" s="68"/>
      <c r="DY39" s="68"/>
      <c r="DZ39" s="68"/>
      <c r="EA39" s="68"/>
      <c r="EB39" s="68"/>
      <c r="EC39" s="68"/>
      <c r="ED39" s="68"/>
      <c r="EE39" s="68"/>
      <c r="EF39" s="68"/>
      <c r="EG39" s="68"/>
      <c r="EH39" s="68"/>
      <c r="EI39" s="68"/>
      <c r="EJ39" s="68"/>
      <c r="EK39" s="68"/>
      <c r="EL39" s="68"/>
      <c r="EM39" s="68"/>
      <c r="EN39" s="68"/>
      <c r="EO39" s="68"/>
      <c r="EP39" s="68"/>
      <c r="EQ39" s="68"/>
      <c r="ER39" s="68"/>
      <c r="ES39" s="68"/>
      <c r="ET39" s="68"/>
      <c r="EU39" s="68"/>
      <c r="EV39" s="68"/>
      <c r="EW39" s="68"/>
      <c r="EX39" s="68"/>
      <c r="EY39" s="68"/>
      <c r="EZ39" s="68"/>
      <c r="FA39" s="68"/>
      <c r="FB39" s="68"/>
      <c r="FC39" s="68"/>
      <c r="FD39" s="68"/>
      <c r="FE39" s="68"/>
      <c r="FF39" s="68"/>
      <c r="FG39" s="68"/>
      <c r="FH39" s="68"/>
      <c r="FI39" s="68"/>
      <c r="FJ39" s="68"/>
      <c r="FK39" s="68"/>
      <c r="FL39" s="68"/>
      <c r="FM39" s="68"/>
      <c r="FN39" s="68"/>
      <c r="FO39" s="68"/>
      <c r="FP39" s="68"/>
      <c r="FQ39" s="68"/>
      <c r="FR39" s="68"/>
      <c r="FS39" s="68"/>
      <c r="FT39" s="68"/>
      <c r="FU39" s="68"/>
      <c r="FV39" s="68"/>
      <c r="FW39" s="68"/>
      <c r="FX39" s="68"/>
      <c r="FY39" s="68"/>
      <c r="FZ39" s="68"/>
      <c r="GA39" s="68"/>
      <c r="GB39" s="68"/>
      <c r="GC39" s="68"/>
      <c r="GD39" s="68"/>
      <c r="GE39" s="68"/>
      <c r="GF39" s="68"/>
      <c r="GG39" s="68"/>
      <c r="GH39" s="68"/>
      <c r="GI39" s="68"/>
      <c r="GJ39" s="68"/>
      <c r="GK39" s="68"/>
      <c r="GL39" s="68"/>
      <c r="GM39" s="68"/>
      <c r="GN39" s="68"/>
      <c r="GO39" s="68"/>
      <c r="GP39" s="68"/>
      <c r="GQ39" s="68"/>
      <c r="GR39" s="68"/>
      <c r="GS39" s="68"/>
      <c r="GT39" s="68"/>
      <c r="GU39" s="68"/>
      <c r="GV39" s="68"/>
      <c r="GW39" s="68"/>
      <c r="GX39" s="68"/>
      <c r="GY39" s="68"/>
      <c r="GZ39" s="68"/>
      <c r="HA39" s="68"/>
      <c r="HB39" s="68"/>
      <c r="HC39" s="68"/>
      <c r="HD39" s="68"/>
    </row>
    <row r="40" spans="1:212" ht="19.45" customHeight="1">
      <c r="A40" s="63">
        <v>37</v>
      </c>
      <c r="B40" s="9" t="s">
        <v>21</v>
      </c>
      <c r="C40" s="10">
        <v>1</v>
      </c>
      <c r="D40" s="63" t="s">
        <v>112</v>
      </c>
      <c r="E40" s="9" t="s">
        <v>305</v>
      </c>
      <c r="F40" s="64">
        <v>46189</v>
      </c>
      <c r="G40" s="65">
        <v>46189.083333333299</v>
      </c>
      <c r="H40" s="63" t="s">
        <v>113</v>
      </c>
      <c r="I40" s="63" t="s">
        <v>117</v>
      </c>
      <c r="J40" s="66" t="s">
        <v>296</v>
      </c>
      <c r="K40" s="67"/>
      <c r="L40" s="67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68"/>
      <c r="AS40" s="68"/>
      <c r="AT40" s="68"/>
      <c r="AU40" s="68"/>
      <c r="AV40" s="68"/>
      <c r="AW40" s="68"/>
      <c r="AX40" s="68"/>
      <c r="AY40" s="68"/>
      <c r="AZ40" s="68"/>
      <c r="BA40" s="68"/>
      <c r="BB40" s="68"/>
      <c r="BC40" s="68"/>
      <c r="BD40" s="68"/>
      <c r="BE40" s="68"/>
      <c r="BF40" s="68"/>
      <c r="BG40" s="68"/>
      <c r="BH40" s="68"/>
      <c r="BI40" s="68"/>
      <c r="BJ40" s="68"/>
      <c r="BK40" s="68"/>
      <c r="BL40" s="68"/>
      <c r="BM40" s="68"/>
      <c r="BN40" s="68"/>
      <c r="BO40" s="68"/>
      <c r="BP40" s="68"/>
      <c r="BQ40" s="68"/>
      <c r="BR40" s="68"/>
      <c r="BS40" s="68"/>
      <c r="BT40" s="68"/>
      <c r="BU40" s="68"/>
      <c r="BV40" s="68"/>
      <c r="BW40" s="68"/>
      <c r="BX40" s="68"/>
      <c r="BY40" s="68"/>
      <c r="BZ40" s="68"/>
      <c r="CA40" s="68"/>
      <c r="CB40" s="68"/>
      <c r="CC40" s="68"/>
      <c r="CD40" s="68"/>
      <c r="CE40" s="68"/>
      <c r="CF40" s="68"/>
      <c r="CG40" s="68"/>
      <c r="CH40" s="68"/>
      <c r="CI40" s="68"/>
      <c r="CJ40" s="68"/>
      <c r="CK40" s="68"/>
      <c r="CL40" s="68"/>
      <c r="CM40" s="68"/>
      <c r="CN40" s="68"/>
      <c r="CO40" s="68"/>
      <c r="CP40" s="68"/>
      <c r="CQ40" s="68"/>
      <c r="CR40" s="68"/>
      <c r="CS40" s="68"/>
      <c r="CT40" s="68"/>
      <c r="CU40" s="68"/>
      <c r="CV40" s="68"/>
      <c r="CW40" s="68"/>
      <c r="CX40" s="68"/>
      <c r="CY40" s="68"/>
      <c r="CZ40" s="68"/>
      <c r="DA40" s="68"/>
      <c r="DB40" s="68"/>
      <c r="DC40" s="68"/>
      <c r="DD40" s="68"/>
      <c r="DE40" s="68"/>
      <c r="DF40" s="68"/>
      <c r="DG40" s="68"/>
      <c r="DH40" s="68"/>
      <c r="DI40" s="68"/>
      <c r="DJ40" s="68"/>
      <c r="DK40" s="68"/>
      <c r="DL40" s="68"/>
      <c r="DM40" s="68"/>
      <c r="DN40" s="68"/>
      <c r="DO40" s="68"/>
      <c r="DP40" s="68"/>
      <c r="DQ40" s="68"/>
      <c r="DR40" s="68"/>
      <c r="DS40" s="68"/>
      <c r="DT40" s="68"/>
      <c r="DU40" s="68"/>
      <c r="DV40" s="68"/>
      <c r="DW40" s="68"/>
      <c r="DX40" s="68"/>
      <c r="DY40" s="68"/>
      <c r="DZ40" s="68"/>
      <c r="EA40" s="68"/>
      <c r="EB40" s="68"/>
      <c r="EC40" s="68"/>
      <c r="ED40" s="68"/>
      <c r="EE40" s="68"/>
      <c r="EF40" s="68"/>
      <c r="EG40" s="68"/>
      <c r="EH40" s="68"/>
      <c r="EI40" s="68"/>
      <c r="EJ40" s="68"/>
      <c r="EK40" s="68"/>
      <c r="EL40" s="68"/>
      <c r="EM40" s="68"/>
      <c r="EN40" s="68"/>
      <c r="EO40" s="68"/>
      <c r="EP40" s="68"/>
      <c r="EQ40" s="68"/>
      <c r="ER40" s="68"/>
      <c r="ES40" s="68"/>
      <c r="ET40" s="68"/>
      <c r="EU40" s="68"/>
      <c r="EV40" s="68"/>
      <c r="EW40" s="68"/>
      <c r="EX40" s="68"/>
      <c r="EY40" s="68"/>
      <c r="EZ40" s="68"/>
      <c r="FA40" s="68"/>
      <c r="FB40" s="68"/>
      <c r="FC40" s="68"/>
      <c r="FD40" s="68"/>
      <c r="FE40" s="68"/>
      <c r="FF40" s="68"/>
      <c r="FG40" s="68"/>
      <c r="FH40" s="68"/>
      <c r="FI40" s="68"/>
      <c r="FJ40" s="68"/>
      <c r="FK40" s="68"/>
      <c r="FL40" s="68"/>
      <c r="FM40" s="68"/>
      <c r="FN40" s="68"/>
      <c r="FO40" s="68"/>
      <c r="FP40" s="68"/>
      <c r="FQ40" s="68"/>
      <c r="FR40" s="68"/>
      <c r="FS40" s="68"/>
      <c r="FT40" s="68"/>
      <c r="FU40" s="68"/>
      <c r="FV40" s="68"/>
      <c r="FW40" s="68"/>
      <c r="FX40" s="68"/>
      <c r="FY40" s="68"/>
      <c r="FZ40" s="68"/>
      <c r="GA40" s="68"/>
      <c r="GB40" s="68"/>
      <c r="GC40" s="68"/>
      <c r="GD40" s="68"/>
      <c r="GE40" s="68"/>
      <c r="GF40" s="68"/>
      <c r="GG40" s="68"/>
      <c r="GH40" s="68"/>
      <c r="GI40" s="68"/>
      <c r="GJ40" s="68"/>
      <c r="GK40" s="68"/>
      <c r="GL40" s="68"/>
      <c r="GM40" s="68"/>
      <c r="GN40" s="68"/>
      <c r="GO40" s="68"/>
      <c r="GP40" s="68"/>
      <c r="GQ40" s="68"/>
      <c r="GR40" s="68"/>
      <c r="GS40" s="68"/>
      <c r="GT40" s="68"/>
      <c r="GU40" s="68"/>
      <c r="GV40" s="68"/>
      <c r="GW40" s="68"/>
      <c r="GX40" s="68"/>
      <c r="GY40" s="68"/>
      <c r="GZ40" s="68"/>
      <c r="HA40" s="68"/>
      <c r="HB40" s="68"/>
      <c r="HC40" s="68"/>
      <c r="HD40" s="68"/>
    </row>
    <row r="41" spans="1:212" ht="19.45" customHeight="1">
      <c r="A41" s="63">
        <v>38</v>
      </c>
      <c r="B41" s="9" t="s">
        <v>21</v>
      </c>
      <c r="C41" s="10">
        <v>1</v>
      </c>
      <c r="D41" s="63" t="s">
        <v>112</v>
      </c>
      <c r="E41" s="9" t="s">
        <v>305</v>
      </c>
      <c r="F41" s="64">
        <v>46189</v>
      </c>
      <c r="G41" s="65">
        <v>46189.333333333299</v>
      </c>
      <c r="H41" s="63" t="s">
        <v>115</v>
      </c>
      <c r="I41" s="63" t="s">
        <v>119</v>
      </c>
      <c r="J41" s="66" t="s">
        <v>294</v>
      </c>
      <c r="K41" s="67"/>
      <c r="L41" s="67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 s="68"/>
      <c r="BH41" s="68"/>
      <c r="BI41" s="68"/>
      <c r="BJ41" s="68"/>
      <c r="BK41" s="68"/>
      <c r="BL41" s="68"/>
      <c r="BM41" s="68"/>
      <c r="BN41" s="68"/>
      <c r="BO41" s="68"/>
      <c r="BP41" s="68"/>
      <c r="BQ41" s="68"/>
      <c r="BR41" s="68"/>
      <c r="BS41" s="68"/>
      <c r="BT41" s="68"/>
      <c r="BU41" s="68"/>
      <c r="BV41" s="68"/>
      <c r="BW41" s="68"/>
      <c r="BX41" s="68"/>
      <c r="BY41" s="68"/>
      <c r="BZ41" s="68"/>
      <c r="CA41" s="68"/>
      <c r="CB41" s="68"/>
      <c r="CC41" s="68"/>
      <c r="CD41" s="68"/>
      <c r="CE41" s="68"/>
      <c r="CF41" s="68"/>
      <c r="CG41" s="68"/>
      <c r="CH41" s="68"/>
      <c r="CI41" s="68"/>
      <c r="CJ41" s="68"/>
      <c r="CK41" s="68"/>
      <c r="CL41" s="68"/>
      <c r="CM41" s="68"/>
      <c r="CN41" s="68"/>
      <c r="CO41" s="68"/>
      <c r="CP41" s="68"/>
      <c r="CQ41" s="68"/>
      <c r="CR41" s="68"/>
      <c r="CS41" s="68"/>
      <c r="CT41" s="68"/>
      <c r="CU41" s="68"/>
      <c r="CV41" s="68"/>
      <c r="CW41" s="68"/>
      <c r="CX41" s="68"/>
      <c r="CY41" s="68"/>
      <c r="CZ41" s="68"/>
      <c r="DA41" s="68"/>
      <c r="DB41" s="68"/>
      <c r="DC41" s="68"/>
      <c r="DD41" s="68"/>
      <c r="DE41" s="68"/>
      <c r="DF41" s="68"/>
      <c r="DG41" s="68"/>
      <c r="DH41" s="68"/>
      <c r="DI41" s="68"/>
      <c r="DJ41" s="68"/>
      <c r="DK41" s="68"/>
      <c r="DL41" s="68"/>
      <c r="DM41" s="68"/>
      <c r="DN41" s="68"/>
      <c r="DO41" s="68"/>
      <c r="DP41" s="68"/>
      <c r="DQ41" s="68"/>
      <c r="DR41" s="68"/>
      <c r="DS41" s="68"/>
      <c r="DT41" s="68"/>
      <c r="DU41" s="68"/>
      <c r="DV41" s="68"/>
      <c r="DW41" s="68"/>
      <c r="DX41" s="68"/>
      <c r="DY41" s="68"/>
      <c r="DZ41" s="68"/>
      <c r="EA41" s="68"/>
      <c r="EB41" s="68"/>
      <c r="EC41" s="68"/>
      <c r="ED41" s="68"/>
      <c r="EE41" s="68"/>
      <c r="EF41" s="68"/>
      <c r="EG41" s="68"/>
      <c r="EH41" s="68"/>
      <c r="EI41" s="68"/>
      <c r="EJ41" s="68"/>
      <c r="EK41" s="68"/>
      <c r="EL41" s="68"/>
      <c r="EM41" s="68"/>
      <c r="EN41" s="68"/>
      <c r="EO41" s="68"/>
      <c r="EP41" s="68"/>
      <c r="EQ41" s="68"/>
      <c r="ER41" s="68"/>
      <c r="ES41" s="68"/>
      <c r="ET41" s="68"/>
      <c r="EU41" s="68"/>
      <c r="EV41" s="68"/>
      <c r="EW41" s="68"/>
      <c r="EX41" s="68"/>
      <c r="EY41" s="68"/>
      <c r="EZ41" s="68"/>
      <c r="FA41" s="68"/>
      <c r="FB41" s="68"/>
      <c r="FC41" s="68"/>
      <c r="FD41" s="68"/>
      <c r="FE41" s="68"/>
      <c r="FF41" s="68"/>
      <c r="FG41" s="68"/>
      <c r="FH41" s="68"/>
      <c r="FI41" s="68"/>
      <c r="FJ41" s="68"/>
      <c r="FK41" s="68"/>
      <c r="FL41" s="68"/>
      <c r="FM41" s="68"/>
      <c r="FN41" s="68"/>
      <c r="FO41" s="68"/>
      <c r="FP41" s="68"/>
      <c r="FQ41" s="68"/>
      <c r="FR41" s="68"/>
      <c r="FS41" s="68"/>
      <c r="FT41" s="68"/>
      <c r="FU41" s="68"/>
      <c r="FV41" s="68"/>
      <c r="FW41" s="68"/>
      <c r="FX41" s="68"/>
      <c r="FY41" s="68"/>
      <c r="FZ41" s="68"/>
      <c r="GA41" s="68"/>
      <c r="GB41" s="68"/>
      <c r="GC41" s="68"/>
      <c r="GD41" s="68"/>
      <c r="GE41" s="68"/>
      <c r="GF41" s="68"/>
      <c r="GG41" s="68"/>
      <c r="GH41" s="68"/>
      <c r="GI41" s="68"/>
      <c r="GJ41" s="68"/>
      <c r="GK41" s="68"/>
      <c r="GL41" s="68"/>
      <c r="GM41" s="68"/>
      <c r="GN41" s="68"/>
      <c r="GO41" s="68"/>
      <c r="GP41" s="68"/>
      <c r="GQ41" s="68"/>
      <c r="GR41" s="68"/>
      <c r="GS41" s="68"/>
      <c r="GT41" s="68"/>
      <c r="GU41" s="68"/>
      <c r="GV41" s="68"/>
      <c r="GW41" s="68"/>
      <c r="GX41" s="68"/>
      <c r="GY41" s="68"/>
      <c r="GZ41" s="68"/>
      <c r="HA41" s="68"/>
      <c r="HB41" s="68"/>
      <c r="HC41" s="68"/>
      <c r="HD41" s="68"/>
    </row>
    <row r="42" spans="1:212" ht="19.45" customHeight="1">
      <c r="A42" s="63">
        <v>39</v>
      </c>
      <c r="B42" s="9" t="s">
        <v>21</v>
      </c>
      <c r="C42" s="10">
        <v>1</v>
      </c>
      <c r="D42" s="63" t="s">
        <v>112</v>
      </c>
      <c r="E42" s="9" t="s">
        <v>301</v>
      </c>
      <c r="F42" s="64">
        <v>46195</v>
      </c>
      <c r="G42" s="65">
        <v>46195.083333333299</v>
      </c>
      <c r="H42" s="63" t="s">
        <v>113</v>
      </c>
      <c r="I42" s="63" t="s">
        <v>115</v>
      </c>
      <c r="J42" s="66" t="s">
        <v>294</v>
      </c>
      <c r="K42" s="67"/>
      <c r="L42" s="67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8"/>
      <c r="AO42" s="68"/>
      <c r="AP42" s="68"/>
      <c r="AQ42" s="68"/>
      <c r="AR42" s="68"/>
      <c r="AS42" s="68"/>
      <c r="AT42" s="68"/>
      <c r="AU42" s="68"/>
      <c r="AV42" s="68"/>
      <c r="AW42" s="68"/>
      <c r="AX42" s="68"/>
      <c r="AY42" s="68"/>
      <c r="AZ42" s="68"/>
      <c r="BA42" s="68"/>
      <c r="BB42" s="68"/>
      <c r="BC42" s="68"/>
      <c r="BD42" s="68"/>
      <c r="BE42" s="68"/>
      <c r="BF42" s="68"/>
      <c r="BG42" s="68"/>
      <c r="BH42" s="68"/>
      <c r="BI42" s="68"/>
      <c r="BJ42" s="68"/>
      <c r="BK42" s="68"/>
      <c r="BL42" s="68"/>
      <c r="BM42" s="68"/>
      <c r="BN42" s="68"/>
      <c r="BO42" s="68"/>
      <c r="BP42" s="68"/>
      <c r="BQ42" s="68"/>
      <c r="BR42" s="68"/>
      <c r="BS42" s="68"/>
      <c r="BT42" s="68"/>
      <c r="BU42" s="68"/>
      <c r="BV42" s="68"/>
      <c r="BW42" s="68"/>
      <c r="BX42" s="68"/>
      <c r="BY42" s="68"/>
      <c r="BZ42" s="68"/>
      <c r="CA42" s="68"/>
      <c r="CB42" s="68"/>
      <c r="CC42" s="68"/>
      <c r="CD42" s="68"/>
      <c r="CE42" s="68"/>
      <c r="CF42" s="68"/>
      <c r="CG42" s="68"/>
      <c r="CH42" s="68"/>
      <c r="CI42" s="68"/>
      <c r="CJ42" s="68"/>
      <c r="CK42" s="68"/>
      <c r="CL42" s="68"/>
      <c r="CM42" s="68"/>
      <c r="CN42" s="68"/>
      <c r="CO42" s="68"/>
      <c r="CP42" s="68"/>
      <c r="CQ42" s="68"/>
      <c r="CR42" s="68"/>
      <c r="CS42" s="68"/>
      <c r="CT42" s="68"/>
      <c r="CU42" s="68"/>
      <c r="CV42" s="68"/>
      <c r="CW42" s="68"/>
      <c r="CX42" s="68"/>
      <c r="CY42" s="68"/>
      <c r="CZ42" s="68"/>
      <c r="DA42" s="68"/>
      <c r="DB42" s="68"/>
      <c r="DC42" s="68"/>
      <c r="DD42" s="68"/>
      <c r="DE42" s="68"/>
      <c r="DF42" s="68"/>
      <c r="DG42" s="68"/>
      <c r="DH42" s="68"/>
      <c r="DI42" s="68"/>
      <c r="DJ42" s="68"/>
      <c r="DK42" s="68"/>
      <c r="DL42" s="68"/>
      <c r="DM42" s="68"/>
      <c r="DN42" s="68"/>
      <c r="DO42" s="68"/>
      <c r="DP42" s="68"/>
      <c r="DQ42" s="68"/>
      <c r="DR42" s="68"/>
      <c r="DS42" s="68"/>
      <c r="DT42" s="68"/>
      <c r="DU42" s="68"/>
      <c r="DV42" s="68"/>
      <c r="DW42" s="68"/>
      <c r="DX42" s="68"/>
      <c r="DY42" s="68"/>
      <c r="DZ42" s="68"/>
      <c r="EA42" s="68"/>
      <c r="EB42" s="68"/>
      <c r="EC42" s="68"/>
      <c r="ED42" s="68"/>
      <c r="EE42" s="68"/>
      <c r="EF42" s="68"/>
      <c r="EG42" s="68"/>
      <c r="EH42" s="68"/>
      <c r="EI42" s="68"/>
      <c r="EJ42" s="68"/>
      <c r="EK42" s="68"/>
      <c r="EL42" s="68"/>
      <c r="EM42" s="68"/>
      <c r="EN42" s="68"/>
      <c r="EO42" s="68"/>
      <c r="EP42" s="68"/>
      <c r="EQ42" s="68"/>
      <c r="ER42" s="68"/>
      <c r="ES42" s="68"/>
      <c r="ET42" s="68"/>
      <c r="EU42" s="68"/>
      <c r="EV42" s="68"/>
      <c r="EW42" s="68"/>
      <c r="EX42" s="68"/>
      <c r="EY42" s="68"/>
      <c r="EZ42" s="68"/>
      <c r="FA42" s="68"/>
      <c r="FB42" s="68"/>
      <c r="FC42" s="68"/>
      <c r="FD42" s="68"/>
      <c r="FE42" s="68"/>
      <c r="FF42" s="68"/>
      <c r="FG42" s="68"/>
      <c r="FH42" s="68"/>
      <c r="FI42" s="68"/>
      <c r="FJ42" s="68"/>
      <c r="FK42" s="68"/>
      <c r="FL42" s="68"/>
      <c r="FM42" s="68"/>
      <c r="FN42" s="68"/>
      <c r="FO42" s="68"/>
      <c r="FP42" s="68"/>
      <c r="FQ42" s="68"/>
      <c r="FR42" s="68"/>
      <c r="FS42" s="68"/>
      <c r="FT42" s="68"/>
      <c r="FU42" s="68"/>
      <c r="FV42" s="68"/>
      <c r="FW42" s="68"/>
      <c r="FX42" s="68"/>
      <c r="FY42" s="68"/>
      <c r="FZ42" s="68"/>
      <c r="GA42" s="68"/>
      <c r="GB42" s="68"/>
      <c r="GC42" s="68"/>
      <c r="GD42" s="68"/>
      <c r="GE42" s="68"/>
      <c r="GF42" s="68"/>
      <c r="GG42" s="68"/>
      <c r="GH42" s="68"/>
      <c r="GI42" s="68"/>
      <c r="GJ42" s="68"/>
      <c r="GK42" s="68"/>
      <c r="GL42" s="68"/>
      <c r="GM42" s="68"/>
      <c r="GN42" s="68"/>
      <c r="GO42" s="68"/>
      <c r="GP42" s="68"/>
      <c r="GQ42" s="68"/>
      <c r="GR42" s="68"/>
      <c r="GS42" s="68"/>
      <c r="GT42" s="68"/>
      <c r="GU42" s="68"/>
      <c r="GV42" s="68"/>
      <c r="GW42" s="68"/>
      <c r="GX42" s="68"/>
      <c r="GY42" s="68"/>
      <c r="GZ42" s="68"/>
      <c r="HA42" s="68"/>
      <c r="HB42" s="68"/>
      <c r="HC42" s="68"/>
      <c r="HD42" s="68"/>
    </row>
    <row r="43" spans="1:212" ht="19.45" customHeight="1">
      <c r="A43" s="63">
        <v>40</v>
      </c>
      <c r="B43" s="9" t="s">
        <v>21</v>
      </c>
      <c r="C43" s="10">
        <v>1</v>
      </c>
      <c r="D43" s="63" t="s">
        <v>112</v>
      </c>
      <c r="E43" s="9" t="s">
        <v>301</v>
      </c>
      <c r="F43" s="64">
        <v>46195</v>
      </c>
      <c r="G43" s="65">
        <v>46195.333333333299</v>
      </c>
      <c r="H43" s="63" t="s">
        <v>119</v>
      </c>
      <c r="I43" s="63" t="s">
        <v>117</v>
      </c>
      <c r="J43" s="66" t="s">
        <v>295</v>
      </c>
      <c r="K43" s="67"/>
      <c r="L43" s="67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68"/>
      <c r="BP43" s="68"/>
      <c r="BQ43" s="68"/>
      <c r="BR43" s="68"/>
      <c r="BS43" s="68"/>
      <c r="BT43" s="68"/>
      <c r="BU43" s="68"/>
      <c r="BV43" s="68"/>
      <c r="BW43" s="68"/>
      <c r="BX43" s="68"/>
      <c r="BY43" s="68"/>
      <c r="BZ43" s="68"/>
      <c r="CA43" s="68"/>
      <c r="CB43" s="68"/>
      <c r="CC43" s="68"/>
      <c r="CD43" s="68"/>
      <c r="CE43" s="68"/>
      <c r="CF43" s="68"/>
      <c r="CG43" s="68"/>
      <c r="CH43" s="68"/>
      <c r="CI43" s="68"/>
      <c r="CJ43" s="68"/>
      <c r="CK43" s="68"/>
      <c r="CL43" s="68"/>
      <c r="CM43" s="68"/>
      <c r="CN43" s="68"/>
      <c r="CO43" s="68"/>
      <c r="CP43" s="68"/>
      <c r="CQ43" s="68"/>
      <c r="CR43" s="68"/>
      <c r="CS43" s="68"/>
      <c r="CT43" s="68"/>
      <c r="CU43" s="68"/>
      <c r="CV43" s="68"/>
      <c r="CW43" s="68"/>
      <c r="CX43" s="68"/>
      <c r="CY43" s="68"/>
      <c r="CZ43" s="68"/>
      <c r="DA43" s="68"/>
      <c r="DB43" s="68"/>
      <c r="DC43" s="68"/>
      <c r="DD43" s="68"/>
      <c r="DE43" s="68"/>
      <c r="DF43" s="68"/>
      <c r="DG43" s="68"/>
      <c r="DH43" s="68"/>
      <c r="DI43" s="68"/>
      <c r="DJ43" s="68"/>
      <c r="DK43" s="68"/>
      <c r="DL43" s="68"/>
      <c r="DM43" s="68"/>
      <c r="DN43" s="68"/>
      <c r="DO43" s="68"/>
      <c r="DP43" s="68"/>
      <c r="DQ43" s="68"/>
      <c r="DR43" s="68"/>
      <c r="DS43" s="68"/>
      <c r="DT43" s="68"/>
      <c r="DU43" s="68"/>
      <c r="DV43" s="68"/>
      <c r="DW43" s="68"/>
      <c r="DX43" s="68"/>
      <c r="DY43" s="68"/>
      <c r="DZ43" s="68"/>
      <c r="EA43" s="68"/>
      <c r="EB43" s="68"/>
      <c r="EC43" s="68"/>
      <c r="ED43" s="68"/>
      <c r="EE43" s="68"/>
      <c r="EF43" s="68"/>
      <c r="EG43" s="68"/>
      <c r="EH43" s="68"/>
      <c r="EI43" s="68"/>
      <c r="EJ43" s="68"/>
      <c r="EK43" s="68"/>
      <c r="EL43" s="68"/>
      <c r="EM43" s="68"/>
      <c r="EN43" s="68"/>
      <c r="EO43" s="68"/>
      <c r="EP43" s="68"/>
      <c r="EQ43" s="68"/>
      <c r="ER43" s="68"/>
      <c r="ES43" s="68"/>
      <c r="ET43" s="68"/>
      <c r="EU43" s="68"/>
      <c r="EV43" s="68"/>
      <c r="EW43" s="68"/>
      <c r="EX43" s="68"/>
      <c r="EY43" s="68"/>
      <c r="EZ43" s="68"/>
      <c r="FA43" s="68"/>
      <c r="FB43" s="68"/>
      <c r="FC43" s="68"/>
      <c r="FD43" s="68"/>
      <c r="FE43" s="68"/>
      <c r="FF43" s="68"/>
      <c r="FG43" s="68"/>
      <c r="FH43" s="68"/>
      <c r="FI43" s="68"/>
      <c r="FJ43" s="68"/>
      <c r="FK43" s="68"/>
      <c r="FL43" s="68"/>
      <c r="FM43" s="68"/>
      <c r="FN43" s="68"/>
      <c r="FO43" s="68"/>
      <c r="FP43" s="68"/>
      <c r="FQ43" s="68"/>
      <c r="FR43" s="68"/>
      <c r="FS43" s="68"/>
      <c r="FT43" s="68"/>
      <c r="FU43" s="68"/>
      <c r="FV43" s="68"/>
      <c r="FW43" s="68"/>
      <c r="FX43" s="68"/>
      <c r="FY43" s="68"/>
      <c r="FZ43" s="68"/>
      <c r="GA43" s="68"/>
      <c r="GB43" s="68"/>
      <c r="GC43" s="68"/>
      <c r="GD43" s="68"/>
      <c r="GE43" s="68"/>
      <c r="GF43" s="68"/>
      <c r="GG43" s="68"/>
      <c r="GH43" s="68"/>
      <c r="GI43" s="68"/>
      <c r="GJ43" s="68"/>
      <c r="GK43" s="68"/>
      <c r="GL43" s="68"/>
      <c r="GM43" s="68"/>
      <c r="GN43" s="68"/>
      <c r="GO43" s="68"/>
      <c r="GP43" s="68"/>
      <c r="GQ43" s="68"/>
      <c r="GR43" s="68"/>
      <c r="GS43" s="68"/>
      <c r="GT43" s="68"/>
      <c r="GU43" s="68"/>
      <c r="GV43" s="68"/>
      <c r="GW43" s="68"/>
      <c r="GX43" s="68"/>
      <c r="GY43" s="68"/>
      <c r="GZ43" s="68"/>
      <c r="HA43" s="68"/>
      <c r="HB43" s="68"/>
      <c r="HC43" s="68"/>
      <c r="HD43" s="68"/>
    </row>
    <row r="44" spans="1:212" ht="19.45" customHeight="1">
      <c r="A44" s="63">
        <v>41</v>
      </c>
      <c r="B44" s="9" t="s">
        <v>21</v>
      </c>
      <c r="C44" s="10">
        <v>1</v>
      </c>
      <c r="D44" s="63" t="s">
        <v>112</v>
      </c>
      <c r="E44" s="9" t="s">
        <v>290</v>
      </c>
      <c r="F44" s="64">
        <v>46200</v>
      </c>
      <c r="G44" s="65">
        <v>46200.416666666701</v>
      </c>
      <c r="H44" s="63" t="s">
        <v>117</v>
      </c>
      <c r="I44" s="63" t="s">
        <v>115</v>
      </c>
      <c r="J44" s="66" t="s">
        <v>296</v>
      </c>
      <c r="K44" s="67"/>
      <c r="L44" s="67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  <c r="AO44" s="68"/>
      <c r="AP44" s="68"/>
      <c r="AQ44" s="68"/>
      <c r="AR44" s="68"/>
      <c r="AS44" s="68"/>
      <c r="AT44" s="68"/>
      <c r="AU44" s="68"/>
      <c r="AV44" s="68"/>
      <c r="AW44" s="68"/>
      <c r="AX44" s="68"/>
      <c r="AY44" s="68"/>
      <c r="AZ44" s="68"/>
      <c r="BA44" s="68"/>
      <c r="BB44" s="68"/>
      <c r="BC44" s="68"/>
      <c r="BD44" s="68"/>
      <c r="BE44" s="68"/>
      <c r="BF44" s="68"/>
      <c r="BG44" s="68"/>
      <c r="BH44" s="68"/>
      <c r="BI44" s="68"/>
      <c r="BJ44" s="68"/>
      <c r="BK44" s="68"/>
      <c r="BL44" s="68"/>
      <c r="BM44" s="68"/>
      <c r="BN44" s="68"/>
      <c r="BO44" s="68"/>
      <c r="BP44" s="68"/>
      <c r="BQ44" s="68"/>
      <c r="BR44" s="68"/>
      <c r="BS44" s="68"/>
      <c r="BT44" s="68"/>
      <c r="BU44" s="68"/>
      <c r="BV44" s="68"/>
      <c r="BW44" s="68"/>
      <c r="BX44" s="68"/>
      <c r="BY44" s="68"/>
      <c r="BZ44" s="68"/>
      <c r="CA44" s="68"/>
      <c r="CB44" s="68"/>
      <c r="CC44" s="68"/>
      <c r="CD44" s="68"/>
      <c r="CE44" s="68"/>
      <c r="CF44" s="68"/>
      <c r="CG44" s="68"/>
      <c r="CH44" s="68"/>
      <c r="CI44" s="68"/>
      <c r="CJ44" s="68"/>
      <c r="CK44" s="68"/>
      <c r="CL44" s="68"/>
      <c r="CM44" s="68"/>
      <c r="CN44" s="68"/>
      <c r="CO44" s="68"/>
      <c r="CP44" s="68"/>
      <c r="CQ44" s="68"/>
      <c r="CR44" s="68"/>
      <c r="CS44" s="68"/>
      <c r="CT44" s="68"/>
      <c r="CU44" s="68"/>
      <c r="CV44" s="68"/>
      <c r="CW44" s="68"/>
      <c r="CX44" s="68"/>
      <c r="CY44" s="68"/>
      <c r="CZ44" s="68"/>
      <c r="DA44" s="68"/>
      <c r="DB44" s="68"/>
      <c r="DC44" s="68"/>
      <c r="DD44" s="68"/>
      <c r="DE44" s="68"/>
      <c r="DF44" s="68"/>
      <c r="DG44" s="68"/>
      <c r="DH44" s="68"/>
      <c r="DI44" s="68"/>
      <c r="DJ44" s="68"/>
      <c r="DK44" s="68"/>
      <c r="DL44" s="68"/>
      <c r="DM44" s="68"/>
      <c r="DN44" s="68"/>
      <c r="DO44" s="68"/>
      <c r="DP44" s="68"/>
      <c r="DQ44" s="68"/>
      <c r="DR44" s="68"/>
      <c r="DS44" s="68"/>
      <c r="DT44" s="68"/>
      <c r="DU44" s="68"/>
      <c r="DV44" s="68"/>
      <c r="DW44" s="68"/>
      <c r="DX44" s="68"/>
      <c r="DY44" s="68"/>
      <c r="DZ44" s="68"/>
      <c r="EA44" s="68"/>
      <c r="EB44" s="68"/>
      <c r="EC44" s="68"/>
      <c r="ED44" s="68"/>
      <c r="EE44" s="68"/>
      <c r="EF44" s="68"/>
      <c r="EG44" s="68"/>
      <c r="EH44" s="68"/>
      <c r="EI44" s="68"/>
      <c r="EJ44" s="68"/>
      <c r="EK44" s="68"/>
      <c r="EL44" s="68"/>
      <c r="EM44" s="68"/>
      <c r="EN44" s="68"/>
      <c r="EO44" s="68"/>
      <c r="EP44" s="68"/>
      <c r="EQ44" s="68"/>
      <c r="ER44" s="68"/>
      <c r="ES44" s="68"/>
      <c r="ET44" s="68"/>
      <c r="EU44" s="68"/>
      <c r="EV44" s="68"/>
      <c r="EW44" s="68"/>
      <c r="EX44" s="68"/>
      <c r="EY44" s="68"/>
      <c r="EZ44" s="68"/>
      <c r="FA44" s="68"/>
      <c r="FB44" s="68"/>
      <c r="FC44" s="68"/>
      <c r="FD44" s="68"/>
      <c r="FE44" s="68"/>
      <c r="FF44" s="68"/>
      <c r="FG44" s="68"/>
      <c r="FH44" s="68"/>
      <c r="FI44" s="68"/>
      <c r="FJ44" s="68"/>
      <c r="FK44" s="68"/>
      <c r="FL44" s="68"/>
      <c r="FM44" s="68"/>
      <c r="FN44" s="68"/>
      <c r="FO44" s="68"/>
      <c r="FP44" s="68"/>
      <c r="FQ44" s="68"/>
      <c r="FR44" s="68"/>
      <c r="FS44" s="68"/>
      <c r="FT44" s="68"/>
      <c r="FU44" s="68"/>
      <c r="FV44" s="68"/>
      <c r="FW44" s="68"/>
      <c r="FX44" s="68"/>
      <c r="FY44" s="68"/>
      <c r="FZ44" s="68"/>
      <c r="GA44" s="68"/>
      <c r="GB44" s="68"/>
      <c r="GC44" s="68"/>
      <c r="GD44" s="68"/>
      <c r="GE44" s="68"/>
      <c r="GF44" s="68"/>
      <c r="GG44" s="68"/>
      <c r="GH44" s="68"/>
      <c r="GI44" s="68"/>
      <c r="GJ44" s="68"/>
      <c r="GK44" s="68"/>
      <c r="GL44" s="68"/>
      <c r="GM44" s="68"/>
      <c r="GN44" s="68"/>
      <c r="GO44" s="68"/>
      <c r="GP44" s="68"/>
      <c r="GQ44" s="68"/>
      <c r="GR44" s="68"/>
      <c r="GS44" s="68"/>
      <c r="GT44" s="68"/>
      <c r="GU44" s="68"/>
      <c r="GV44" s="68"/>
      <c r="GW44" s="68"/>
      <c r="GX44" s="68"/>
      <c r="GY44" s="68"/>
      <c r="GZ44" s="68"/>
      <c r="HA44" s="68"/>
      <c r="HB44" s="68"/>
      <c r="HC44" s="68"/>
      <c r="HD44" s="68"/>
    </row>
    <row r="45" spans="1:212" ht="19.45" customHeight="1">
      <c r="A45" s="63">
        <v>42</v>
      </c>
      <c r="B45" s="9" t="s">
        <v>21</v>
      </c>
      <c r="C45" s="10">
        <v>1</v>
      </c>
      <c r="D45" s="63" t="s">
        <v>112</v>
      </c>
      <c r="E45" s="9" t="s">
        <v>290</v>
      </c>
      <c r="F45" s="64">
        <v>46200</v>
      </c>
      <c r="G45" s="65">
        <v>46200.416666666701</v>
      </c>
      <c r="H45" s="63" t="s">
        <v>119</v>
      </c>
      <c r="I45" s="63" t="s">
        <v>113</v>
      </c>
      <c r="J45" s="66" t="s">
        <v>295</v>
      </c>
      <c r="K45" s="67"/>
      <c r="L45" s="67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  <c r="AN45" s="68"/>
      <c r="AO45" s="68"/>
      <c r="AP45" s="68"/>
      <c r="AQ45" s="68"/>
      <c r="AR45" s="68"/>
      <c r="AS45" s="68"/>
      <c r="AT45" s="68"/>
      <c r="AU45" s="68"/>
      <c r="AV45" s="68"/>
      <c r="AW45" s="68"/>
      <c r="AX45" s="68"/>
      <c r="AY45" s="68"/>
      <c r="AZ45" s="68"/>
      <c r="BA45" s="68"/>
      <c r="BB45" s="68"/>
      <c r="BC45" s="68"/>
      <c r="BD45" s="68"/>
      <c r="BE45" s="68"/>
      <c r="BF45" s="68"/>
      <c r="BG45" s="68"/>
      <c r="BH45" s="68"/>
      <c r="BI45" s="68"/>
      <c r="BJ45" s="68"/>
      <c r="BK45" s="68"/>
      <c r="BL45" s="68"/>
      <c r="BM45" s="68"/>
      <c r="BN45" s="68"/>
      <c r="BO45" s="68"/>
      <c r="BP45" s="68"/>
      <c r="BQ45" s="68"/>
      <c r="BR45" s="68"/>
      <c r="BS45" s="68"/>
      <c r="BT45" s="68"/>
      <c r="BU45" s="68"/>
      <c r="BV45" s="68"/>
      <c r="BW45" s="68"/>
      <c r="BX45" s="68"/>
      <c r="BY45" s="68"/>
      <c r="BZ45" s="68"/>
      <c r="CA45" s="68"/>
      <c r="CB45" s="68"/>
      <c r="CC45" s="68"/>
      <c r="CD45" s="68"/>
      <c r="CE45" s="68"/>
      <c r="CF45" s="68"/>
      <c r="CG45" s="68"/>
      <c r="CH45" s="68"/>
      <c r="CI45" s="68"/>
      <c r="CJ45" s="68"/>
      <c r="CK45" s="68"/>
      <c r="CL45" s="68"/>
      <c r="CM45" s="68"/>
      <c r="CN45" s="68"/>
      <c r="CO45" s="68"/>
      <c r="CP45" s="68"/>
      <c r="CQ45" s="68"/>
      <c r="CR45" s="68"/>
      <c r="CS45" s="68"/>
      <c r="CT45" s="68"/>
      <c r="CU45" s="68"/>
      <c r="CV45" s="68"/>
      <c r="CW45" s="68"/>
      <c r="CX45" s="68"/>
      <c r="CY45" s="68"/>
      <c r="CZ45" s="68"/>
      <c r="DA45" s="68"/>
      <c r="DB45" s="68"/>
      <c r="DC45" s="68"/>
      <c r="DD45" s="68"/>
      <c r="DE45" s="68"/>
      <c r="DF45" s="68"/>
      <c r="DG45" s="68"/>
      <c r="DH45" s="68"/>
      <c r="DI45" s="68"/>
      <c r="DJ45" s="68"/>
      <c r="DK45" s="68"/>
      <c r="DL45" s="68"/>
      <c r="DM45" s="68"/>
      <c r="DN45" s="68"/>
      <c r="DO45" s="68"/>
      <c r="DP45" s="68"/>
      <c r="DQ45" s="68"/>
      <c r="DR45" s="68"/>
      <c r="DS45" s="68"/>
      <c r="DT45" s="68"/>
      <c r="DU45" s="68"/>
      <c r="DV45" s="68"/>
      <c r="DW45" s="68"/>
      <c r="DX45" s="68"/>
      <c r="DY45" s="68"/>
      <c r="DZ45" s="68"/>
      <c r="EA45" s="68"/>
      <c r="EB45" s="68"/>
      <c r="EC45" s="68"/>
      <c r="ED45" s="68"/>
      <c r="EE45" s="68"/>
      <c r="EF45" s="68"/>
      <c r="EG45" s="68"/>
      <c r="EH45" s="68"/>
      <c r="EI45" s="68"/>
      <c r="EJ45" s="68"/>
      <c r="EK45" s="68"/>
      <c r="EL45" s="68"/>
      <c r="EM45" s="68"/>
      <c r="EN45" s="68"/>
      <c r="EO45" s="68"/>
      <c r="EP45" s="68"/>
      <c r="EQ45" s="68"/>
      <c r="ER45" s="68"/>
      <c r="ES45" s="68"/>
      <c r="ET45" s="68"/>
      <c r="EU45" s="68"/>
      <c r="EV45" s="68"/>
      <c r="EW45" s="68"/>
      <c r="EX45" s="68"/>
      <c r="EY45" s="68"/>
      <c r="EZ45" s="68"/>
      <c r="FA45" s="68"/>
      <c r="FB45" s="68"/>
      <c r="FC45" s="68"/>
      <c r="FD45" s="68"/>
      <c r="FE45" s="68"/>
      <c r="FF45" s="68"/>
      <c r="FG45" s="68"/>
      <c r="FH45" s="68"/>
      <c r="FI45" s="68"/>
      <c r="FJ45" s="68"/>
      <c r="FK45" s="68"/>
      <c r="FL45" s="68"/>
      <c r="FM45" s="68"/>
      <c r="FN45" s="68"/>
      <c r="FO45" s="68"/>
      <c r="FP45" s="68"/>
      <c r="FQ45" s="68"/>
      <c r="FR45" s="68"/>
      <c r="FS45" s="68"/>
      <c r="FT45" s="68"/>
      <c r="FU45" s="68"/>
      <c r="FV45" s="68"/>
      <c r="FW45" s="68"/>
      <c r="FX45" s="68"/>
      <c r="FY45" s="68"/>
      <c r="FZ45" s="68"/>
      <c r="GA45" s="68"/>
      <c r="GB45" s="68"/>
      <c r="GC45" s="68"/>
      <c r="GD45" s="68"/>
      <c r="GE45" s="68"/>
      <c r="GF45" s="68"/>
      <c r="GG45" s="68"/>
      <c r="GH45" s="68"/>
      <c r="GI45" s="68"/>
      <c r="GJ45" s="68"/>
      <c r="GK45" s="68"/>
      <c r="GL45" s="68"/>
      <c r="GM45" s="68"/>
      <c r="GN45" s="68"/>
      <c r="GO45" s="68"/>
      <c r="GP45" s="68"/>
      <c r="GQ45" s="68"/>
      <c r="GR45" s="68"/>
      <c r="GS45" s="68"/>
      <c r="GT45" s="68"/>
      <c r="GU45" s="68"/>
      <c r="GV45" s="68"/>
      <c r="GW45" s="68"/>
      <c r="GX45" s="68"/>
      <c r="GY45" s="68"/>
      <c r="GZ45" s="68"/>
      <c r="HA45" s="68"/>
      <c r="HB45" s="68"/>
      <c r="HC45" s="68"/>
      <c r="HD45" s="68"/>
    </row>
    <row r="46" spans="1:212" ht="19.45" customHeight="1">
      <c r="A46" s="63">
        <v>43</v>
      </c>
      <c r="B46" s="9" t="s">
        <v>21</v>
      </c>
      <c r="C46" s="10">
        <v>1</v>
      </c>
      <c r="D46" s="63" t="s">
        <v>41</v>
      </c>
      <c r="E46" s="9" t="s">
        <v>301</v>
      </c>
      <c r="F46" s="64">
        <v>46188</v>
      </c>
      <c r="G46" s="65">
        <v>46188.958333333299</v>
      </c>
      <c r="H46" s="63" t="s">
        <v>121</v>
      </c>
      <c r="I46" s="63" t="s">
        <v>127</v>
      </c>
      <c r="J46" s="66" t="s">
        <v>288</v>
      </c>
      <c r="K46" s="67"/>
      <c r="L46" s="67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8"/>
      <c r="AM46" s="68"/>
      <c r="AN46" s="68"/>
      <c r="AO46" s="68"/>
      <c r="AP46" s="68"/>
      <c r="AQ46" s="68"/>
      <c r="AR46" s="68"/>
      <c r="AS46" s="68"/>
      <c r="AT46" s="68"/>
      <c r="AU46" s="68"/>
      <c r="AV46" s="68"/>
      <c r="AW46" s="68"/>
      <c r="AX46" s="68"/>
      <c r="AY46" s="68"/>
      <c r="AZ46" s="68"/>
      <c r="BA46" s="68"/>
      <c r="BB46" s="68"/>
      <c r="BC46" s="68"/>
      <c r="BD46" s="68"/>
      <c r="BE46" s="68"/>
      <c r="BF46" s="68"/>
      <c r="BG46" s="68"/>
      <c r="BH46" s="68"/>
      <c r="BI46" s="68"/>
      <c r="BJ46" s="68"/>
      <c r="BK46" s="68"/>
      <c r="BL46" s="68"/>
      <c r="BM46" s="68"/>
      <c r="BN46" s="68"/>
      <c r="BO46" s="68"/>
      <c r="BP46" s="68"/>
      <c r="BQ46" s="68"/>
      <c r="BR46" s="68"/>
      <c r="BS46" s="68"/>
      <c r="BT46" s="68"/>
      <c r="BU46" s="68"/>
      <c r="BV46" s="68"/>
      <c r="BW46" s="68"/>
      <c r="BX46" s="68"/>
      <c r="BY46" s="68"/>
      <c r="BZ46" s="68"/>
      <c r="CA46" s="68"/>
      <c r="CB46" s="68"/>
      <c r="CC46" s="68"/>
      <c r="CD46" s="68"/>
      <c r="CE46" s="68"/>
      <c r="CF46" s="68"/>
      <c r="CG46" s="68"/>
      <c r="CH46" s="68"/>
      <c r="CI46" s="68"/>
      <c r="CJ46" s="68"/>
      <c r="CK46" s="68"/>
      <c r="CL46" s="68"/>
      <c r="CM46" s="68"/>
      <c r="CN46" s="68"/>
      <c r="CO46" s="68"/>
      <c r="CP46" s="68"/>
      <c r="CQ46" s="68"/>
      <c r="CR46" s="68"/>
      <c r="CS46" s="68"/>
      <c r="CT46" s="68"/>
      <c r="CU46" s="68"/>
      <c r="CV46" s="68"/>
      <c r="CW46" s="68"/>
      <c r="CX46" s="68"/>
      <c r="CY46" s="68"/>
      <c r="CZ46" s="68"/>
      <c r="DA46" s="68"/>
      <c r="DB46" s="68"/>
      <c r="DC46" s="68"/>
      <c r="DD46" s="68"/>
      <c r="DE46" s="68"/>
      <c r="DF46" s="68"/>
      <c r="DG46" s="68"/>
      <c r="DH46" s="68"/>
      <c r="DI46" s="68"/>
      <c r="DJ46" s="68"/>
      <c r="DK46" s="68"/>
      <c r="DL46" s="68"/>
      <c r="DM46" s="68"/>
      <c r="DN46" s="68"/>
      <c r="DO46" s="68"/>
      <c r="DP46" s="68"/>
      <c r="DQ46" s="68"/>
      <c r="DR46" s="68"/>
      <c r="DS46" s="68"/>
      <c r="DT46" s="68"/>
      <c r="DU46" s="68"/>
      <c r="DV46" s="68"/>
      <c r="DW46" s="68"/>
      <c r="DX46" s="68"/>
      <c r="DY46" s="68"/>
      <c r="DZ46" s="68"/>
      <c r="EA46" s="68"/>
      <c r="EB46" s="68"/>
      <c r="EC46" s="68"/>
      <c r="ED46" s="68"/>
      <c r="EE46" s="68"/>
      <c r="EF46" s="68"/>
      <c r="EG46" s="68"/>
      <c r="EH46" s="68"/>
      <c r="EI46" s="68"/>
      <c r="EJ46" s="68"/>
      <c r="EK46" s="68"/>
      <c r="EL46" s="68"/>
      <c r="EM46" s="68"/>
      <c r="EN46" s="68"/>
      <c r="EO46" s="68"/>
      <c r="EP46" s="68"/>
      <c r="EQ46" s="68"/>
      <c r="ER46" s="68"/>
      <c r="ES46" s="68"/>
      <c r="ET46" s="68"/>
      <c r="EU46" s="68"/>
      <c r="EV46" s="68"/>
      <c r="EW46" s="68"/>
      <c r="EX46" s="68"/>
      <c r="EY46" s="68"/>
      <c r="EZ46" s="68"/>
      <c r="FA46" s="68"/>
      <c r="FB46" s="68"/>
      <c r="FC46" s="68"/>
      <c r="FD46" s="68"/>
      <c r="FE46" s="68"/>
      <c r="FF46" s="68"/>
      <c r="FG46" s="68"/>
      <c r="FH46" s="68"/>
      <c r="FI46" s="68"/>
      <c r="FJ46" s="68"/>
      <c r="FK46" s="68"/>
      <c r="FL46" s="68"/>
      <c r="FM46" s="68"/>
      <c r="FN46" s="68"/>
      <c r="FO46" s="68"/>
      <c r="FP46" s="68"/>
      <c r="FQ46" s="68"/>
      <c r="FR46" s="68"/>
      <c r="FS46" s="68"/>
      <c r="FT46" s="68"/>
      <c r="FU46" s="68"/>
      <c r="FV46" s="68"/>
      <c r="FW46" s="68"/>
      <c r="FX46" s="68"/>
      <c r="FY46" s="68"/>
      <c r="FZ46" s="68"/>
      <c r="GA46" s="68"/>
      <c r="GB46" s="68"/>
      <c r="GC46" s="68"/>
      <c r="GD46" s="68"/>
      <c r="GE46" s="68"/>
      <c r="GF46" s="68"/>
      <c r="GG46" s="68"/>
      <c r="GH46" s="68"/>
      <c r="GI46" s="68"/>
      <c r="GJ46" s="68"/>
      <c r="GK46" s="68"/>
      <c r="GL46" s="68"/>
      <c r="GM46" s="68"/>
      <c r="GN46" s="68"/>
      <c r="GO46" s="68"/>
      <c r="GP46" s="68"/>
      <c r="GQ46" s="68"/>
      <c r="GR46" s="68"/>
      <c r="GS46" s="68"/>
      <c r="GT46" s="68"/>
      <c r="GU46" s="68"/>
      <c r="GV46" s="68"/>
      <c r="GW46" s="68"/>
      <c r="GX46" s="68"/>
      <c r="GY46" s="68"/>
      <c r="GZ46" s="68"/>
      <c r="HA46" s="68"/>
      <c r="HB46" s="68"/>
      <c r="HC46" s="68"/>
      <c r="HD46" s="68"/>
    </row>
    <row r="47" spans="1:212" ht="19.45" customHeight="1">
      <c r="A47" s="63">
        <v>44</v>
      </c>
      <c r="B47" s="9" t="s">
        <v>21</v>
      </c>
      <c r="C47" s="10">
        <v>1</v>
      </c>
      <c r="D47" s="63" t="s">
        <v>41</v>
      </c>
      <c r="E47" s="9" t="s">
        <v>305</v>
      </c>
      <c r="F47" s="64">
        <v>46189</v>
      </c>
      <c r="G47" s="65">
        <v>46189.208333333299</v>
      </c>
      <c r="H47" s="63" t="s">
        <v>125</v>
      </c>
      <c r="I47" s="63" t="s">
        <v>123</v>
      </c>
      <c r="J47" s="66" t="s">
        <v>300</v>
      </c>
      <c r="K47" s="67"/>
      <c r="L47" s="67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/>
      <c r="AK47" s="68"/>
      <c r="AL47" s="68"/>
      <c r="AM47" s="68"/>
      <c r="AN47" s="68"/>
      <c r="AO47" s="68"/>
      <c r="AP47" s="68"/>
      <c r="AQ47" s="68"/>
      <c r="AR47" s="68"/>
      <c r="AS47" s="68"/>
      <c r="AT47" s="68"/>
      <c r="AU47" s="68"/>
      <c r="AV47" s="68"/>
      <c r="AW47" s="68"/>
      <c r="AX47" s="68"/>
      <c r="AY47" s="68"/>
      <c r="AZ47" s="68"/>
      <c r="BA47" s="68"/>
      <c r="BB47" s="68"/>
      <c r="BC47" s="68"/>
      <c r="BD47" s="68"/>
      <c r="BE47" s="68"/>
      <c r="BF47" s="68"/>
      <c r="BG47" s="68"/>
      <c r="BH47" s="68"/>
      <c r="BI47" s="68"/>
      <c r="BJ47" s="68"/>
      <c r="BK47" s="68"/>
      <c r="BL47" s="68"/>
      <c r="BM47" s="68"/>
      <c r="BN47" s="68"/>
      <c r="BO47" s="68"/>
      <c r="BP47" s="68"/>
      <c r="BQ47" s="68"/>
      <c r="BR47" s="68"/>
      <c r="BS47" s="68"/>
      <c r="BT47" s="68"/>
      <c r="BU47" s="68"/>
      <c r="BV47" s="68"/>
      <c r="BW47" s="68"/>
      <c r="BX47" s="68"/>
      <c r="BY47" s="68"/>
      <c r="BZ47" s="68"/>
      <c r="CA47" s="68"/>
      <c r="CB47" s="68"/>
      <c r="CC47" s="68"/>
      <c r="CD47" s="68"/>
      <c r="CE47" s="68"/>
      <c r="CF47" s="68"/>
      <c r="CG47" s="68"/>
      <c r="CH47" s="68"/>
      <c r="CI47" s="68"/>
      <c r="CJ47" s="68"/>
      <c r="CK47" s="68"/>
      <c r="CL47" s="68"/>
      <c r="CM47" s="68"/>
      <c r="CN47" s="68"/>
      <c r="CO47" s="68"/>
      <c r="CP47" s="68"/>
      <c r="CQ47" s="68"/>
      <c r="CR47" s="68"/>
      <c r="CS47" s="68"/>
      <c r="CT47" s="68"/>
      <c r="CU47" s="68"/>
      <c r="CV47" s="68"/>
      <c r="CW47" s="68"/>
      <c r="CX47" s="68"/>
      <c r="CY47" s="68"/>
      <c r="CZ47" s="68"/>
      <c r="DA47" s="68"/>
      <c r="DB47" s="68"/>
      <c r="DC47" s="68"/>
      <c r="DD47" s="68"/>
      <c r="DE47" s="68"/>
      <c r="DF47" s="68"/>
      <c r="DG47" s="68"/>
      <c r="DH47" s="68"/>
      <c r="DI47" s="68"/>
      <c r="DJ47" s="68"/>
      <c r="DK47" s="68"/>
      <c r="DL47" s="68"/>
      <c r="DM47" s="68"/>
      <c r="DN47" s="68"/>
      <c r="DO47" s="68"/>
      <c r="DP47" s="68"/>
      <c r="DQ47" s="68"/>
      <c r="DR47" s="68"/>
      <c r="DS47" s="68"/>
      <c r="DT47" s="68"/>
      <c r="DU47" s="68"/>
      <c r="DV47" s="68"/>
      <c r="DW47" s="68"/>
      <c r="DX47" s="68"/>
      <c r="DY47" s="68"/>
      <c r="DZ47" s="68"/>
      <c r="EA47" s="68"/>
      <c r="EB47" s="68"/>
      <c r="EC47" s="68"/>
      <c r="ED47" s="68"/>
      <c r="EE47" s="68"/>
      <c r="EF47" s="68"/>
      <c r="EG47" s="68"/>
      <c r="EH47" s="68"/>
      <c r="EI47" s="68"/>
      <c r="EJ47" s="68"/>
      <c r="EK47" s="68"/>
      <c r="EL47" s="68"/>
      <c r="EM47" s="68"/>
      <c r="EN47" s="68"/>
      <c r="EO47" s="68"/>
      <c r="EP47" s="68"/>
      <c r="EQ47" s="68"/>
      <c r="ER47" s="68"/>
      <c r="ES47" s="68"/>
      <c r="ET47" s="68"/>
      <c r="EU47" s="68"/>
      <c r="EV47" s="68"/>
      <c r="EW47" s="68"/>
      <c r="EX47" s="68"/>
      <c r="EY47" s="68"/>
      <c r="EZ47" s="68"/>
      <c r="FA47" s="68"/>
      <c r="FB47" s="68"/>
      <c r="FC47" s="68"/>
      <c r="FD47" s="68"/>
      <c r="FE47" s="68"/>
      <c r="FF47" s="68"/>
      <c r="FG47" s="68"/>
      <c r="FH47" s="68"/>
      <c r="FI47" s="68"/>
      <c r="FJ47" s="68"/>
      <c r="FK47" s="68"/>
      <c r="FL47" s="68"/>
      <c r="FM47" s="68"/>
      <c r="FN47" s="68"/>
      <c r="FO47" s="68"/>
      <c r="FP47" s="68"/>
      <c r="FQ47" s="68"/>
      <c r="FR47" s="68"/>
      <c r="FS47" s="68"/>
      <c r="FT47" s="68"/>
      <c r="FU47" s="68"/>
      <c r="FV47" s="68"/>
      <c r="FW47" s="68"/>
      <c r="FX47" s="68"/>
      <c r="FY47" s="68"/>
      <c r="FZ47" s="68"/>
      <c r="GA47" s="68"/>
      <c r="GB47" s="68"/>
      <c r="GC47" s="68"/>
      <c r="GD47" s="68"/>
      <c r="GE47" s="68"/>
      <c r="GF47" s="68"/>
      <c r="GG47" s="68"/>
      <c r="GH47" s="68"/>
      <c r="GI47" s="68"/>
      <c r="GJ47" s="68"/>
      <c r="GK47" s="68"/>
      <c r="GL47" s="68"/>
      <c r="GM47" s="68"/>
      <c r="GN47" s="68"/>
      <c r="GO47" s="68"/>
      <c r="GP47" s="68"/>
      <c r="GQ47" s="68"/>
      <c r="GR47" s="68"/>
      <c r="GS47" s="68"/>
      <c r="GT47" s="68"/>
      <c r="GU47" s="68"/>
      <c r="GV47" s="68"/>
      <c r="GW47" s="68"/>
      <c r="GX47" s="68"/>
      <c r="GY47" s="68"/>
      <c r="GZ47" s="68"/>
      <c r="HA47" s="68"/>
      <c r="HB47" s="68"/>
      <c r="HC47" s="68"/>
      <c r="HD47" s="68"/>
    </row>
    <row r="48" spans="1:212" ht="19.45" customHeight="1">
      <c r="A48" s="63">
        <v>45</v>
      </c>
      <c r="B48" s="9" t="s">
        <v>21</v>
      </c>
      <c r="C48" s="10">
        <v>1</v>
      </c>
      <c r="D48" s="63" t="s">
        <v>41</v>
      </c>
      <c r="E48" s="9" t="s">
        <v>292</v>
      </c>
      <c r="F48" s="64">
        <v>46194</v>
      </c>
      <c r="G48" s="65">
        <v>46194.958333333299</v>
      </c>
      <c r="H48" s="63" t="s">
        <v>121</v>
      </c>
      <c r="I48" s="63" t="s">
        <v>125</v>
      </c>
      <c r="J48" s="66" t="s">
        <v>288</v>
      </c>
      <c r="K48" s="67"/>
      <c r="L48" s="67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  <c r="BB48" s="68"/>
      <c r="BC48" s="68"/>
      <c r="BD48" s="68"/>
      <c r="BE48" s="68"/>
      <c r="BF48" s="68"/>
      <c r="BG48" s="68"/>
      <c r="BH48" s="68"/>
      <c r="BI48" s="68"/>
      <c r="BJ48" s="68"/>
      <c r="BK48" s="68"/>
      <c r="BL48" s="68"/>
      <c r="BM48" s="68"/>
      <c r="BN48" s="68"/>
      <c r="BO48" s="68"/>
      <c r="BP48" s="68"/>
      <c r="BQ48" s="68"/>
      <c r="BR48" s="68"/>
      <c r="BS48" s="68"/>
      <c r="BT48" s="68"/>
      <c r="BU48" s="68"/>
      <c r="BV48" s="68"/>
      <c r="BW48" s="68"/>
      <c r="BX48" s="68"/>
      <c r="BY48" s="68"/>
      <c r="BZ48" s="68"/>
      <c r="CA48" s="68"/>
      <c r="CB48" s="68"/>
      <c r="CC48" s="68"/>
      <c r="CD48" s="68"/>
      <c r="CE48" s="68"/>
      <c r="CF48" s="68"/>
      <c r="CG48" s="68"/>
      <c r="CH48" s="68"/>
      <c r="CI48" s="68"/>
      <c r="CJ48" s="68"/>
      <c r="CK48" s="68"/>
      <c r="CL48" s="68"/>
      <c r="CM48" s="68"/>
      <c r="CN48" s="68"/>
      <c r="CO48" s="68"/>
      <c r="CP48" s="68"/>
      <c r="CQ48" s="68"/>
      <c r="CR48" s="68"/>
      <c r="CS48" s="68"/>
      <c r="CT48" s="68"/>
      <c r="CU48" s="68"/>
      <c r="CV48" s="68"/>
      <c r="CW48" s="68"/>
      <c r="CX48" s="68"/>
      <c r="CY48" s="68"/>
      <c r="CZ48" s="68"/>
      <c r="DA48" s="68"/>
      <c r="DB48" s="68"/>
      <c r="DC48" s="68"/>
      <c r="DD48" s="68"/>
      <c r="DE48" s="68"/>
      <c r="DF48" s="68"/>
      <c r="DG48" s="68"/>
      <c r="DH48" s="68"/>
      <c r="DI48" s="68"/>
      <c r="DJ48" s="68"/>
      <c r="DK48" s="68"/>
      <c r="DL48" s="68"/>
      <c r="DM48" s="68"/>
      <c r="DN48" s="68"/>
      <c r="DO48" s="68"/>
      <c r="DP48" s="68"/>
      <c r="DQ48" s="68"/>
      <c r="DR48" s="68"/>
      <c r="DS48" s="68"/>
      <c r="DT48" s="68"/>
      <c r="DU48" s="68"/>
      <c r="DV48" s="68"/>
      <c r="DW48" s="68"/>
      <c r="DX48" s="68"/>
      <c r="DY48" s="68"/>
      <c r="DZ48" s="68"/>
      <c r="EA48" s="68"/>
      <c r="EB48" s="68"/>
      <c r="EC48" s="68"/>
      <c r="ED48" s="68"/>
      <c r="EE48" s="68"/>
      <c r="EF48" s="68"/>
      <c r="EG48" s="68"/>
      <c r="EH48" s="68"/>
      <c r="EI48" s="68"/>
      <c r="EJ48" s="68"/>
      <c r="EK48" s="68"/>
      <c r="EL48" s="68"/>
      <c r="EM48" s="68"/>
      <c r="EN48" s="68"/>
      <c r="EO48" s="68"/>
      <c r="EP48" s="68"/>
      <c r="EQ48" s="68"/>
      <c r="ER48" s="68"/>
      <c r="ES48" s="68"/>
      <c r="ET48" s="68"/>
      <c r="EU48" s="68"/>
      <c r="EV48" s="68"/>
      <c r="EW48" s="68"/>
      <c r="EX48" s="68"/>
      <c r="EY48" s="68"/>
      <c r="EZ48" s="68"/>
      <c r="FA48" s="68"/>
      <c r="FB48" s="68"/>
      <c r="FC48" s="68"/>
      <c r="FD48" s="68"/>
      <c r="FE48" s="68"/>
      <c r="FF48" s="68"/>
      <c r="FG48" s="68"/>
      <c r="FH48" s="68"/>
      <c r="FI48" s="68"/>
      <c r="FJ48" s="68"/>
      <c r="FK48" s="68"/>
      <c r="FL48" s="68"/>
      <c r="FM48" s="68"/>
      <c r="FN48" s="68"/>
      <c r="FO48" s="68"/>
      <c r="FP48" s="68"/>
      <c r="FQ48" s="68"/>
      <c r="FR48" s="68"/>
      <c r="FS48" s="68"/>
      <c r="FT48" s="68"/>
      <c r="FU48" s="68"/>
      <c r="FV48" s="68"/>
      <c r="FW48" s="68"/>
      <c r="FX48" s="68"/>
      <c r="FY48" s="68"/>
      <c r="FZ48" s="68"/>
      <c r="GA48" s="68"/>
      <c r="GB48" s="68"/>
      <c r="GC48" s="68"/>
      <c r="GD48" s="68"/>
      <c r="GE48" s="68"/>
      <c r="GF48" s="68"/>
      <c r="GG48" s="68"/>
      <c r="GH48" s="68"/>
      <c r="GI48" s="68"/>
      <c r="GJ48" s="68"/>
      <c r="GK48" s="68"/>
      <c r="GL48" s="68"/>
      <c r="GM48" s="68"/>
      <c r="GN48" s="68"/>
      <c r="GO48" s="68"/>
      <c r="GP48" s="68"/>
      <c r="GQ48" s="68"/>
      <c r="GR48" s="68"/>
      <c r="GS48" s="68"/>
      <c r="GT48" s="68"/>
      <c r="GU48" s="68"/>
      <c r="GV48" s="68"/>
      <c r="GW48" s="68"/>
      <c r="GX48" s="68"/>
      <c r="GY48" s="68"/>
      <c r="GZ48" s="68"/>
      <c r="HA48" s="68"/>
      <c r="HB48" s="68"/>
      <c r="HC48" s="68"/>
      <c r="HD48" s="68"/>
    </row>
    <row r="49" spans="1:212" ht="19.45" customHeight="1">
      <c r="A49" s="63">
        <v>46</v>
      </c>
      <c r="B49" s="9" t="s">
        <v>21</v>
      </c>
      <c r="C49" s="10">
        <v>1</v>
      </c>
      <c r="D49" s="63" t="s">
        <v>41</v>
      </c>
      <c r="E49" s="9" t="s">
        <v>301</v>
      </c>
      <c r="F49" s="64">
        <v>46195</v>
      </c>
      <c r="G49" s="65">
        <v>46195.208333333299</v>
      </c>
      <c r="H49" s="63" t="s">
        <v>123</v>
      </c>
      <c r="I49" s="63" t="s">
        <v>127</v>
      </c>
      <c r="J49" s="66" t="s">
        <v>300</v>
      </c>
      <c r="K49" s="67"/>
      <c r="L49" s="67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  <c r="BB49" s="68"/>
      <c r="BC49" s="68"/>
      <c r="BD49" s="68"/>
      <c r="BE49" s="68"/>
      <c r="BF49" s="68"/>
      <c r="BG49" s="68"/>
      <c r="BH49" s="68"/>
      <c r="BI49" s="68"/>
      <c r="BJ49" s="68"/>
      <c r="BK49" s="68"/>
      <c r="BL49" s="68"/>
      <c r="BM49" s="68"/>
      <c r="BN49" s="68"/>
      <c r="BO49" s="68"/>
      <c r="BP49" s="68"/>
      <c r="BQ49" s="68"/>
      <c r="BR49" s="68"/>
      <c r="BS49" s="68"/>
      <c r="BT49" s="68"/>
      <c r="BU49" s="68"/>
      <c r="BV49" s="68"/>
      <c r="BW49" s="68"/>
      <c r="BX49" s="68"/>
      <c r="BY49" s="68"/>
      <c r="BZ49" s="68"/>
      <c r="CA49" s="68"/>
      <c r="CB49" s="68"/>
      <c r="CC49" s="68"/>
      <c r="CD49" s="68"/>
      <c r="CE49" s="68"/>
      <c r="CF49" s="68"/>
      <c r="CG49" s="68"/>
      <c r="CH49" s="68"/>
      <c r="CI49" s="68"/>
      <c r="CJ49" s="68"/>
      <c r="CK49" s="68"/>
      <c r="CL49" s="68"/>
      <c r="CM49" s="68"/>
      <c r="CN49" s="68"/>
      <c r="CO49" s="68"/>
      <c r="CP49" s="68"/>
      <c r="CQ49" s="68"/>
      <c r="CR49" s="68"/>
      <c r="CS49" s="68"/>
      <c r="CT49" s="68"/>
      <c r="CU49" s="68"/>
      <c r="CV49" s="68"/>
      <c r="CW49" s="68"/>
      <c r="CX49" s="68"/>
      <c r="CY49" s="68"/>
      <c r="CZ49" s="68"/>
      <c r="DA49" s="68"/>
      <c r="DB49" s="68"/>
      <c r="DC49" s="68"/>
      <c r="DD49" s="68"/>
      <c r="DE49" s="68"/>
      <c r="DF49" s="68"/>
      <c r="DG49" s="68"/>
      <c r="DH49" s="68"/>
      <c r="DI49" s="68"/>
      <c r="DJ49" s="68"/>
      <c r="DK49" s="68"/>
      <c r="DL49" s="68"/>
      <c r="DM49" s="68"/>
      <c r="DN49" s="68"/>
      <c r="DO49" s="68"/>
      <c r="DP49" s="68"/>
      <c r="DQ49" s="68"/>
      <c r="DR49" s="68"/>
      <c r="DS49" s="68"/>
      <c r="DT49" s="68"/>
      <c r="DU49" s="68"/>
      <c r="DV49" s="68"/>
      <c r="DW49" s="68"/>
      <c r="DX49" s="68"/>
      <c r="DY49" s="68"/>
      <c r="DZ49" s="68"/>
      <c r="EA49" s="68"/>
      <c r="EB49" s="68"/>
      <c r="EC49" s="68"/>
      <c r="ED49" s="68"/>
      <c r="EE49" s="68"/>
      <c r="EF49" s="68"/>
      <c r="EG49" s="68"/>
      <c r="EH49" s="68"/>
      <c r="EI49" s="68"/>
      <c r="EJ49" s="68"/>
      <c r="EK49" s="68"/>
      <c r="EL49" s="68"/>
      <c r="EM49" s="68"/>
      <c r="EN49" s="68"/>
      <c r="EO49" s="68"/>
      <c r="EP49" s="68"/>
      <c r="EQ49" s="68"/>
      <c r="ER49" s="68"/>
      <c r="ES49" s="68"/>
      <c r="ET49" s="68"/>
      <c r="EU49" s="68"/>
      <c r="EV49" s="68"/>
      <c r="EW49" s="68"/>
      <c r="EX49" s="68"/>
      <c r="EY49" s="68"/>
      <c r="EZ49" s="68"/>
      <c r="FA49" s="68"/>
      <c r="FB49" s="68"/>
      <c r="FC49" s="68"/>
      <c r="FD49" s="68"/>
      <c r="FE49" s="68"/>
      <c r="FF49" s="68"/>
      <c r="FG49" s="68"/>
      <c r="FH49" s="68"/>
      <c r="FI49" s="68"/>
      <c r="FJ49" s="68"/>
      <c r="FK49" s="68"/>
      <c r="FL49" s="68"/>
      <c r="FM49" s="68"/>
      <c r="FN49" s="68"/>
      <c r="FO49" s="68"/>
      <c r="FP49" s="68"/>
      <c r="FQ49" s="68"/>
      <c r="FR49" s="68"/>
      <c r="FS49" s="68"/>
      <c r="FT49" s="68"/>
      <c r="FU49" s="68"/>
      <c r="FV49" s="68"/>
      <c r="FW49" s="68"/>
      <c r="FX49" s="68"/>
      <c r="FY49" s="68"/>
      <c r="FZ49" s="68"/>
      <c r="GA49" s="68"/>
      <c r="GB49" s="68"/>
      <c r="GC49" s="68"/>
      <c r="GD49" s="68"/>
      <c r="GE49" s="68"/>
      <c r="GF49" s="68"/>
      <c r="GG49" s="68"/>
      <c r="GH49" s="68"/>
      <c r="GI49" s="68"/>
      <c r="GJ49" s="68"/>
      <c r="GK49" s="68"/>
      <c r="GL49" s="68"/>
      <c r="GM49" s="68"/>
      <c r="GN49" s="68"/>
      <c r="GO49" s="68"/>
      <c r="GP49" s="68"/>
      <c r="GQ49" s="68"/>
      <c r="GR49" s="68"/>
      <c r="GS49" s="68"/>
      <c r="GT49" s="68"/>
      <c r="GU49" s="68"/>
      <c r="GV49" s="68"/>
      <c r="GW49" s="68"/>
      <c r="GX49" s="68"/>
      <c r="GY49" s="68"/>
      <c r="GZ49" s="68"/>
      <c r="HA49" s="68"/>
      <c r="HB49" s="68"/>
      <c r="HC49" s="68"/>
      <c r="HD49" s="68"/>
    </row>
    <row r="50" spans="1:212" ht="19.45" customHeight="1">
      <c r="A50" s="63">
        <v>47</v>
      </c>
      <c r="B50" s="9" t="s">
        <v>21</v>
      </c>
      <c r="C50" s="10">
        <v>1</v>
      </c>
      <c r="D50" s="63" t="s">
        <v>41</v>
      </c>
      <c r="E50" s="9" t="s">
        <v>290</v>
      </c>
      <c r="F50" s="64">
        <v>46200</v>
      </c>
      <c r="G50" s="65">
        <v>46200.291666666701</v>
      </c>
      <c r="H50" s="63" t="s">
        <v>127</v>
      </c>
      <c r="I50" s="63" t="s">
        <v>125</v>
      </c>
      <c r="J50" s="66" t="s">
        <v>302</v>
      </c>
      <c r="K50" s="67"/>
      <c r="L50" s="67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68"/>
      <c r="AN50" s="68"/>
      <c r="AO50" s="68"/>
      <c r="AP50" s="68"/>
      <c r="AQ50" s="68"/>
      <c r="AR50" s="68"/>
      <c r="AS50" s="68"/>
      <c r="AT50" s="68"/>
      <c r="AU50" s="68"/>
      <c r="AV50" s="68"/>
      <c r="AW50" s="68"/>
      <c r="AX50" s="68"/>
      <c r="AY50" s="68"/>
      <c r="AZ50" s="68"/>
      <c r="BA50" s="68"/>
      <c r="BB50" s="68"/>
      <c r="BC50" s="68"/>
      <c r="BD50" s="68"/>
      <c r="BE50" s="68"/>
      <c r="BF50" s="68"/>
      <c r="BG50" s="68"/>
      <c r="BH50" s="68"/>
      <c r="BI50" s="68"/>
      <c r="BJ50" s="68"/>
      <c r="BK50" s="68"/>
      <c r="BL50" s="68"/>
      <c r="BM50" s="68"/>
      <c r="BN50" s="68"/>
      <c r="BO50" s="68"/>
      <c r="BP50" s="68"/>
      <c r="BQ50" s="68"/>
      <c r="BR50" s="68"/>
      <c r="BS50" s="68"/>
      <c r="BT50" s="68"/>
      <c r="BU50" s="68"/>
      <c r="BV50" s="68"/>
      <c r="BW50" s="68"/>
      <c r="BX50" s="68"/>
      <c r="BY50" s="68"/>
      <c r="BZ50" s="68"/>
      <c r="CA50" s="68"/>
      <c r="CB50" s="68"/>
      <c r="CC50" s="68"/>
      <c r="CD50" s="68"/>
      <c r="CE50" s="68"/>
      <c r="CF50" s="68"/>
      <c r="CG50" s="68"/>
      <c r="CH50" s="68"/>
      <c r="CI50" s="68"/>
      <c r="CJ50" s="68"/>
      <c r="CK50" s="68"/>
      <c r="CL50" s="68"/>
      <c r="CM50" s="68"/>
      <c r="CN50" s="68"/>
      <c r="CO50" s="68"/>
      <c r="CP50" s="68"/>
      <c r="CQ50" s="68"/>
      <c r="CR50" s="68"/>
      <c r="CS50" s="68"/>
      <c r="CT50" s="68"/>
      <c r="CU50" s="68"/>
      <c r="CV50" s="68"/>
      <c r="CW50" s="68"/>
      <c r="CX50" s="68"/>
      <c r="CY50" s="68"/>
      <c r="CZ50" s="68"/>
      <c r="DA50" s="68"/>
      <c r="DB50" s="68"/>
      <c r="DC50" s="68"/>
      <c r="DD50" s="68"/>
      <c r="DE50" s="68"/>
      <c r="DF50" s="68"/>
      <c r="DG50" s="68"/>
      <c r="DH50" s="68"/>
      <c r="DI50" s="68"/>
      <c r="DJ50" s="68"/>
      <c r="DK50" s="68"/>
      <c r="DL50" s="68"/>
      <c r="DM50" s="68"/>
      <c r="DN50" s="68"/>
      <c r="DO50" s="68"/>
      <c r="DP50" s="68"/>
      <c r="DQ50" s="68"/>
      <c r="DR50" s="68"/>
      <c r="DS50" s="68"/>
      <c r="DT50" s="68"/>
      <c r="DU50" s="68"/>
      <c r="DV50" s="68"/>
      <c r="DW50" s="68"/>
      <c r="DX50" s="68"/>
      <c r="DY50" s="68"/>
      <c r="DZ50" s="68"/>
      <c r="EA50" s="68"/>
      <c r="EB50" s="68"/>
      <c r="EC50" s="68"/>
      <c r="ED50" s="68"/>
      <c r="EE50" s="68"/>
      <c r="EF50" s="68"/>
      <c r="EG50" s="68"/>
      <c r="EH50" s="68"/>
      <c r="EI50" s="68"/>
      <c r="EJ50" s="68"/>
      <c r="EK50" s="68"/>
      <c r="EL50" s="68"/>
      <c r="EM50" s="68"/>
      <c r="EN50" s="68"/>
      <c r="EO50" s="68"/>
      <c r="EP50" s="68"/>
      <c r="EQ50" s="68"/>
      <c r="ER50" s="68"/>
      <c r="ES50" s="68"/>
      <c r="ET50" s="68"/>
      <c r="EU50" s="68"/>
      <c r="EV50" s="68"/>
      <c r="EW50" s="68"/>
      <c r="EX50" s="68"/>
      <c r="EY50" s="68"/>
      <c r="EZ50" s="68"/>
      <c r="FA50" s="68"/>
      <c r="FB50" s="68"/>
      <c r="FC50" s="68"/>
      <c r="FD50" s="68"/>
      <c r="FE50" s="68"/>
      <c r="FF50" s="68"/>
      <c r="FG50" s="68"/>
      <c r="FH50" s="68"/>
      <c r="FI50" s="68"/>
      <c r="FJ50" s="68"/>
      <c r="FK50" s="68"/>
      <c r="FL50" s="68"/>
      <c r="FM50" s="68"/>
      <c r="FN50" s="68"/>
      <c r="FO50" s="68"/>
      <c r="FP50" s="68"/>
      <c r="FQ50" s="68"/>
      <c r="FR50" s="68"/>
      <c r="FS50" s="68"/>
      <c r="FT50" s="68"/>
      <c r="FU50" s="68"/>
      <c r="FV50" s="68"/>
      <c r="FW50" s="68"/>
      <c r="FX50" s="68"/>
      <c r="FY50" s="68"/>
      <c r="FZ50" s="68"/>
      <c r="GA50" s="68"/>
      <c r="GB50" s="68"/>
      <c r="GC50" s="68"/>
      <c r="GD50" s="68"/>
      <c r="GE50" s="68"/>
      <c r="GF50" s="68"/>
      <c r="GG50" s="68"/>
      <c r="GH50" s="68"/>
      <c r="GI50" s="68"/>
      <c r="GJ50" s="68"/>
      <c r="GK50" s="68"/>
      <c r="GL50" s="68"/>
      <c r="GM50" s="68"/>
      <c r="GN50" s="68"/>
      <c r="GO50" s="68"/>
      <c r="GP50" s="68"/>
      <c r="GQ50" s="68"/>
      <c r="GR50" s="68"/>
      <c r="GS50" s="68"/>
      <c r="GT50" s="68"/>
      <c r="GU50" s="68"/>
      <c r="GV50" s="68"/>
      <c r="GW50" s="68"/>
      <c r="GX50" s="68"/>
      <c r="GY50" s="68"/>
      <c r="GZ50" s="68"/>
      <c r="HA50" s="68"/>
      <c r="HB50" s="68"/>
      <c r="HC50" s="68"/>
      <c r="HD50" s="68"/>
    </row>
    <row r="51" spans="1:212" ht="19.45" customHeight="1">
      <c r="A51" s="63">
        <v>48</v>
      </c>
      <c r="B51" s="9" t="s">
        <v>21</v>
      </c>
      <c r="C51" s="10">
        <v>1</v>
      </c>
      <c r="D51" s="63" t="s">
        <v>41</v>
      </c>
      <c r="E51" s="9" t="s">
        <v>290</v>
      </c>
      <c r="F51" s="64">
        <v>46200</v>
      </c>
      <c r="G51" s="65">
        <v>46200.291666666701</v>
      </c>
      <c r="H51" s="63" t="s">
        <v>123</v>
      </c>
      <c r="I51" s="63" t="s">
        <v>121</v>
      </c>
      <c r="J51" s="66" t="s">
        <v>286</v>
      </c>
      <c r="K51" s="67"/>
      <c r="L51" s="67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8"/>
      <c r="AM51" s="68"/>
      <c r="AN51" s="68"/>
      <c r="AO51" s="68"/>
      <c r="AP51" s="68"/>
      <c r="AQ51" s="68"/>
      <c r="AR51" s="68"/>
      <c r="AS51" s="68"/>
      <c r="AT51" s="68"/>
      <c r="AU51" s="68"/>
      <c r="AV51" s="68"/>
      <c r="AW51" s="68"/>
      <c r="AX51" s="68"/>
      <c r="AY51" s="68"/>
      <c r="AZ51" s="68"/>
      <c r="BA51" s="68"/>
      <c r="BB51" s="68"/>
      <c r="BC51" s="68"/>
      <c r="BD51" s="68"/>
      <c r="BE51" s="68"/>
      <c r="BF51" s="68"/>
      <c r="BG51" s="68"/>
      <c r="BH51" s="68"/>
      <c r="BI51" s="68"/>
      <c r="BJ51" s="68"/>
      <c r="BK51" s="68"/>
      <c r="BL51" s="68"/>
      <c r="BM51" s="68"/>
      <c r="BN51" s="68"/>
      <c r="BO51" s="68"/>
      <c r="BP51" s="68"/>
      <c r="BQ51" s="68"/>
      <c r="BR51" s="68"/>
      <c r="BS51" s="68"/>
      <c r="BT51" s="68"/>
      <c r="BU51" s="68"/>
      <c r="BV51" s="68"/>
      <c r="BW51" s="68"/>
      <c r="BX51" s="68"/>
      <c r="BY51" s="68"/>
      <c r="BZ51" s="68"/>
      <c r="CA51" s="68"/>
      <c r="CB51" s="68"/>
      <c r="CC51" s="68"/>
      <c r="CD51" s="68"/>
      <c r="CE51" s="68"/>
      <c r="CF51" s="68"/>
      <c r="CG51" s="68"/>
      <c r="CH51" s="68"/>
      <c r="CI51" s="68"/>
      <c r="CJ51" s="68"/>
      <c r="CK51" s="68"/>
      <c r="CL51" s="68"/>
      <c r="CM51" s="68"/>
      <c r="CN51" s="68"/>
      <c r="CO51" s="68"/>
      <c r="CP51" s="68"/>
      <c r="CQ51" s="68"/>
      <c r="CR51" s="68"/>
      <c r="CS51" s="68"/>
      <c r="CT51" s="68"/>
      <c r="CU51" s="68"/>
      <c r="CV51" s="68"/>
      <c r="CW51" s="68"/>
      <c r="CX51" s="68"/>
      <c r="CY51" s="68"/>
      <c r="CZ51" s="68"/>
      <c r="DA51" s="68"/>
      <c r="DB51" s="68"/>
      <c r="DC51" s="68"/>
      <c r="DD51" s="68"/>
      <c r="DE51" s="68"/>
      <c r="DF51" s="68"/>
      <c r="DG51" s="68"/>
      <c r="DH51" s="68"/>
      <c r="DI51" s="68"/>
      <c r="DJ51" s="68"/>
      <c r="DK51" s="68"/>
      <c r="DL51" s="68"/>
      <c r="DM51" s="68"/>
      <c r="DN51" s="68"/>
      <c r="DO51" s="68"/>
      <c r="DP51" s="68"/>
      <c r="DQ51" s="68"/>
      <c r="DR51" s="68"/>
      <c r="DS51" s="68"/>
      <c r="DT51" s="68"/>
      <c r="DU51" s="68"/>
      <c r="DV51" s="68"/>
      <c r="DW51" s="68"/>
      <c r="DX51" s="68"/>
      <c r="DY51" s="68"/>
      <c r="DZ51" s="68"/>
      <c r="EA51" s="68"/>
      <c r="EB51" s="68"/>
      <c r="EC51" s="68"/>
      <c r="ED51" s="68"/>
      <c r="EE51" s="68"/>
      <c r="EF51" s="68"/>
      <c r="EG51" s="68"/>
      <c r="EH51" s="68"/>
      <c r="EI51" s="68"/>
      <c r="EJ51" s="68"/>
      <c r="EK51" s="68"/>
      <c r="EL51" s="68"/>
      <c r="EM51" s="68"/>
      <c r="EN51" s="68"/>
      <c r="EO51" s="68"/>
      <c r="EP51" s="68"/>
      <c r="EQ51" s="68"/>
      <c r="ER51" s="68"/>
      <c r="ES51" s="68"/>
      <c r="ET51" s="68"/>
      <c r="EU51" s="68"/>
      <c r="EV51" s="68"/>
      <c r="EW51" s="68"/>
      <c r="EX51" s="68"/>
      <c r="EY51" s="68"/>
      <c r="EZ51" s="68"/>
      <c r="FA51" s="68"/>
      <c r="FB51" s="68"/>
      <c r="FC51" s="68"/>
      <c r="FD51" s="68"/>
      <c r="FE51" s="68"/>
      <c r="FF51" s="68"/>
      <c r="FG51" s="68"/>
      <c r="FH51" s="68"/>
      <c r="FI51" s="68"/>
      <c r="FJ51" s="68"/>
      <c r="FK51" s="68"/>
      <c r="FL51" s="68"/>
      <c r="FM51" s="68"/>
      <c r="FN51" s="68"/>
      <c r="FO51" s="68"/>
      <c r="FP51" s="68"/>
      <c r="FQ51" s="68"/>
      <c r="FR51" s="68"/>
      <c r="FS51" s="68"/>
      <c r="FT51" s="68"/>
      <c r="FU51" s="68"/>
      <c r="FV51" s="68"/>
      <c r="FW51" s="68"/>
      <c r="FX51" s="68"/>
      <c r="FY51" s="68"/>
      <c r="FZ51" s="68"/>
      <c r="GA51" s="68"/>
      <c r="GB51" s="68"/>
      <c r="GC51" s="68"/>
      <c r="GD51" s="68"/>
      <c r="GE51" s="68"/>
      <c r="GF51" s="68"/>
      <c r="GG51" s="68"/>
      <c r="GH51" s="68"/>
      <c r="GI51" s="68"/>
      <c r="GJ51" s="68"/>
      <c r="GK51" s="68"/>
      <c r="GL51" s="68"/>
      <c r="GM51" s="68"/>
      <c r="GN51" s="68"/>
      <c r="GO51" s="68"/>
      <c r="GP51" s="68"/>
      <c r="GQ51" s="68"/>
      <c r="GR51" s="68"/>
      <c r="GS51" s="68"/>
      <c r="GT51" s="68"/>
      <c r="GU51" s="68"/>
      <c r="GV51" s="68"/>
      <c r="GW51" s="68"/>
      <c r="GX51" s="68"/>
      <c r="GY51" s="68"/>
      <c r="GZ51" s="68"/>
      <c r="HA51" s="68"/>
      <c r="HB51" s="68"/>
      <c r="HC51" s="68"/>
      <c r="HD51" s="68"/>
    </row>
    <row r="52" spans="1:212" ht="19.45" customHeight="1">
      <c r="A52" s="63">
        <v>49</v>
      </c>
      <c r="B52" s="9" t="s">
        <v>21</v>
      </c>
      <c r="C52" s="10">
        <v>1</v>
      </c>
      <c r="D52" s="63" t="s">
        <v>129</v>
      </c>
      <c r="E52" s="9" t="s">
        <v>306</v>
      </c>
      <c r="F52" s="64">
        <v>46190</v>
      </c>
      <c r="G52" s="65">
        <v>46190.083333333299</v>
      </c>
      <c r="H52" s="63" t="s">
        <v>130</v>
      </c>
      <c r="I52" s="63" t="s">
        <v>134</v>
      </c>
      <c r="J52" s="66" t="s">
        <v>297</v>
      </c>
      <c r="K52" s="67"/>
      <c r="L52" s="67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8"/>
      <c r="AM52" s="68"/>
      <c r="AN52" s="68"/>
      <c r="AO52" s="68"/>
      <c r="AP52" s="68"/>
      <c r="AQ52" s="68"/>
      <c r="AR52" s="68"/>
      <c r="AS52" s="68"/>
      <c r="AT52" s="68"/>
      <c r="AU52" s="68"/>
      <c r="AV52" s="68"/>
      <c r="AW52" s="68"/>
      <c r="AX52" s="68"/>
      <c r="AY52" s="68"/>
      <c r="AZ52" s="68"/>
      <c r="BA52" s="68"/>
      <c r="BB52" s="68"/>
      <c r="BC52" s="68"/>
      <c r="BD52" s="68"/>
      <c r="BE52" s="68"/>
      <c r="BF52" s="68"/>
      <c r="BG52" s="68"/>
      <c r="BH52" s="68"/>
      <c r="BI52" s="68"/>
      <c r="BJ52" s="68"/>
      <c r="BK52" s="68"/>
      <c r="BL52" s="68"/>
      <c r="BM52" s="68"/>
      <c r="BN52" s="68"/>
      <c r="BO52" s="68"/>
      <c r="BP52" s="68"/>
      <c r="BQ52" s="68"/>
      <c r="BR52" s="68"/>
      <c r="BS52" s="68"/>
      <c r="BT52" s="68"/>
      <c r="BU52" s="68"/>
      <c r="BV52" s="68"/>
      <c r="BW52" s="68"/>
      <c r="BX52" s="68"/>
      <c r="BY52" s="68"/>
      <c r="BZ52" s="68"/>
      <c r="CA52" s="68"/>
      <c r="CB52" s="68"/>
      <c r="CC52" s="68"/>
      <c r="CD52" s="68"/>
      <c r="CE52" s="68"/>
      <c r="CF52" s="68"/>
      <c r="CG52" s="68"/>
      <c r="CH52" s="68"/>
      <c r="CI52" s="68"/>
      <c r="CJ52" s="68"/>
      <c r="CK52" s="68"/>
      <c r="CL52" s="68"/>
      <c r="CM52" s="68"/>
      <c r="CN52" s="68"/>
      <c r="CO52" s="68"/>
      <c r="CP52" s="68"/>
      <c r="CQ52" s="68"/>
      <c r="CR52" s="68"/>
      <c r="CS52" s="68"/>
      <c r="CT52" s="68"/>
      <c r="CU52" s="68"/>
      <c r="CV52" s="68"/>
      <c r="CW52" s="68"/>
      <c r="CX52" s="68"/>
      <c r="CY52" s="68"/>
      <c r="CZ52" s="68"/>
      <c r="DA52" s="68"/>
      <c r="DB52" s="68"/>
      <c r="DC52" s="68"/>
      <c r="DD52" s="68"/>
      <c r="DE52" s="68"/>
      <c r="DF52" s="68"/>
      <c r="DG52" s="68"/>
      <c r="DH52" s="68"/>
      <c r="DI52" s="68"/>
      <c r="DJ52" s="68"/>
      <c r="DK52" s="68"/>
      <c r="DL52" s="68"/>
      <c r="DM52" s="68"/>
      <c r="DN52" s="68"/>
      <c r="DO52" s="68"/>
      <c r="DP52" s="68"/>
      <c r="DQ52" s="68"/>
      <c r="DR52" s="68"/>
      <c r="DS52" s="68"/>
      <c r="DT52" s="68"/>
      <c r="DU52" s="68"/>
      <c r="DV52" s="68"/>
      <c r="DW52" s="68"/>
      <c r="DX52" s="68"/>
      <c r="DY52" s="68"/>
      <c r="DZ52" s="68"/>
      <c r="EA52" s="68"/>
      <c r="EB52" s="68"/>
      <c r="EC52" s="68"/>
      <c r="ED52" s="68"/>
      <c r="EE52" s="68"/>
      <c r="EF52" s="68"/>
      <c r="EG52" s="68"/>
      <c r="EH52" s="68"/>
      <c r="EI52" s="68"/>
      <c r="EJ52" s="68"/>
      <c r="EK52" s="68"/>
      <c r="EL52" s="68"/>
      <c r="EM52" s="68"/>
      <c r="EN52" s="68"/>
      <c r="EO52" s="68"/>
      <c r="EP52" s="68"/>
      <c r="EQ52" s="68"/>
      <c r="ER52" s="68"/>
      <c r="ES52" s="68"/>
      <c r="ET52" s="68"/>
      <c r="EU52" s="68"/>
      <c r="EV52" s="68"/>
      <c r="EW52" s="68"/>
      <c r="EX52" s="68"/>
      <c r="EY52" s="68"/>
      <c r="EZ52" s="68"/>
      <c r="FA52" s="68"/>
      <c r="FB52" s="68"/>
      <c r="FC52" s="68"/>
      <c r="FD52" s="68"/>
      <c r="FE52" s="68"/>
      <c r="FF52" s="68"/>
      <c r="FG52" s="68"/>
      <c r="FH52" s="68"/>
      <c r="FI52" s="68"/>
      <c r="FJ52" s="68"/>
      <c r="FK52" s="68"/>
      <c r="FL52" s="68"/>
      <c r="FM52" s="68"/>
      <c r="FN52" s="68"/>
      <c r="FO52" s="68"/>
      <c r="FP52" s="68"/>
      <c r="FQ52" s="68"/>
      <c r="FR52" s="68"/>
      <c r="FS52" s="68"/>
      <c r="FT52" s="68"/>
      <c r="FU52" s="68"/>
      <c r="FV52" s="68"/>
      <c r="FW52" s="68"/>
      <c r="FX52" s="68"/>
      <c r="FY52" s="68"/>
      <c r="FZ52" s="68"/>
      <c r="GA52" s="68"/>
      <c r="GB52" s="68"/>
      <c r="GC52" s="68"/>
      <c r="GD52" s="68"/>
      <c r="GE52" s="68"/>
      <c r="GF52" s="68"/>
      <c r="GG52" s="68"/>
      <c r="GH52" s="68"/>
      <c r="GI52" s="68"/>
      <c r="GJ52" s="68"/>
      <c r="GK52" s="68"/>
      <c r="GL52" s="68"/>
      <c r="GM52" s="68"/>
      <c r="GN52" s="68"/>
      <c r="GO52" s="68"/>
      <c r="GP52" s="68"/>
      <c r="GQ52" s="68"/>
      <c r="GR52" s="68"/>
      <c r="GS52" s="68"/>
      <c r="GT52" s="68"/>
      <c r="GU52" s="68"/>
      <c r="GV52" s="68"/>
      <c r="GW52" s="68"/>
      <c r="GX52" s="68"/>
      <c r="GY52" s="68"/>
      <c r="GZ52" s="68"/>
      <c r="HA52" s="68"/>
      <c r="HB52" s="68"/>
      <c r="HC52" s="68"/>
      <c r="HD52" s="68"/>
    </row>
    <row r="53" spans="1:212" ht="19.45" customHeight="1">
      <c r="A53" s="63">
        <v>50</v>
      </c>
      <c r="B53" s="9" t="s">
        <v>21</v>
      </c>
      <c r="C53" s="10">
        <v>1</v>
      </c>
      <c r="D53" s="63" t="s">
        <v>129</v>
      </c>
      <c r="E53" s="9" t="s">
        <v>306</v>
      </c>
      <c r="F53" s="64">
        <v>46190</v>
      </c>
      <c r="G53" s="65">
        <v>46190.208333333299</v>
      </c>
      <c r="H53" s="63" t="s">
        <v>136</v>
      </c>
      <c r="I53" s="63" t="s">
        <v>132</v>
      </c>
      <c r="J53" s="66" t="s">
        <v>307</v>
      </c>
      <c r="K53" s="67"/>
      <c r="L53" s="67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8"/>
      <c r="AM53" s="68"/>
      <c r="AN53" s="68"/>
      <c r="AO53" s="68"/>
      <c r="AP53" s="68"/>
      <c r="AQ53" s="68"/>
      <c r="AR53" s="68"/>
      <c r="AS53" s="68"/>
      <c r="AT53" s="68"/>
      <c r="AU53" s="68"/>
      <c r="AV53" s="68"/>
      <c r="AW53" s="68"/>
      <c r="AX53" s="68"/>
      <c r="AY53" s="68"/>
      <c r="AZ53" s="68"/>
      <c r="BA53" s="68"/>
      <c r="BB53" s="68"/>
      <c r="BC53" s="68"/>
      <c r="BD53" s="68"/>
      <c r="BE53" s="68"/>
      <c r="BF53" s="68"/>
      <c r="BG53" s="68"/>
      <c r="BH53" s="68"/>
      <c r="BI53" s="68"/>
      <c r="BJ53" s="68"/>
      <c r="BK53" s="68"/>
      <c r="BL53" s="68"/>
      <c r="BM53" s="68"/>
      <c r="BN53" s="68"/>
      <c r="BO53" s="68"/>
      <c r="BP53" s="68"/>
      <c r="BQ53" s="68"/>
      <c r="BR53" s="68"/>
      <c r="BS53" s="68"/>
      <c r="BT53" s="68"/>
      <c r="BU53" s="68"/>
      <c r="BV53" s="68"/>
      <c r="BW53" s="68"/>
      <c r="BX53" s="68"/>
      <c r="BY53" s="68"/>
      <c r="BZ53" s="68"/>
      <c r="CA53" s="68"/>
      <c r="CB53" s="68"/>
      <c r="CC53" s="68"/>
      <c r="CD53" s="68"/>
      <c r="CE53" s="68"/>
      <c r="CF53" s="68"/>
      <c r="CG53" s="68"/>
      <c r="CH53" s="68"/>
      <c r="CI53" s="68"/>
      <c r="CJ53" s="68"/>
      <c r="CK53" s="68"/>
      <c r="CL53" s="68"/>
      <c r="CM53" s="68"/>
      <c r="CN53" s="68"/>
      <c r="CO53" s="68"/>
      <c r="CP53" s="68"/>
      <c r="CQ53" s="68"/>
      <c r="CR53" s="68"/>
      <c r="CS53" s="68"/>
      <c r="CT53" s="68"/>
      <c r="CU53" s="68"/>
      <c r="CV53" s="68"/>
      <c r="CW53" s="68"/>
      <c r="CX53" s="68"/>
      <c r="CY53" s="68"/>
      <c r="CZ53" s="68"/>
      <c r="DA53" s="68"/>
      <c r="DB53" s="68"/>
      <c r="DC53" s="68"/>
      <c r="DD53" s="68"/>
      <c r="DE53" s="68"/>
      <c r="DF53" s="68"/>
      <c r="DG53" s="68"/>
      <c r="DH53" s="68"/>
      <c r="DI53" s="68"/>
      <c r="DJ53" s="68"/>
      <c r="DK53" s="68"/>
      <c r="DL53" s="68"/>
      <c r="DM53" s="68"/>
      <c r="DN53" s="68"/>
      <c r="DO53" s="68"/>
      <c r="DP53" s="68"/>
      <c r="DQ53" s="68"/>
      <c r="DR53" s="68"/>
      <c r="DS53" s="68"/>
      <c r="DT53" s="68"/>
      <c r="DU53" s="68"/>
      <c r="DV53" s="68"/>
      <c r="DW53" s="68"/>
      <c r="DX53" s="68"/>
      <c r="DY53" s="68"/>
      <c r="DZ53" s="68"/>
      <c r="EA53" s="68"/>
      <c r="EB53" s="68"/>
      <c r="EC53" s="68"/>
      <c r="ED53" s="68"/>
      <c r="EE53" s="68"/>
      <c r="EF53" s="68"/>
      <c r="EG53" s="68"/>
      <c r="EH53" s="68"/>
      <c r="EI53" s="68"/>
      <c r="EJ53" s="68"/>
      <c r="EK53" s="68"/>
      <c r="EL53" s="68"/>
      <c r="EM53" s="68"/>
      <c r="EN53" s="68"/>
      <c r="EO53" s="68"/>
      <c r="EP53" s="68"/>
      <c r="EQ53" s="68"/>
      <c r="ER53" s="68"/>
      <c r="ES53" s="68"/>
      <c r="ET53" s="68"/>
      <c r="EU53" s="68"/>
      <c r="EV53" s="68"/>
      <c r="EW53" s="68"/>
      <c r="EX53" s="68"/>
      <c r="EY53" s="68"/>
      <c r="EZ53" s="68"/>
      <c r="FA53" s="68"/>
      <c r="FB53" s="68"/>
      <c r="FC53" s="68"/>
      <c r="FD53" s="68"/>
      <c r="FE53" s="68"/>
      <c r="FF53" s="68"/>
      <c r="FG53" s="68"/>
      <c r="FH53" s="68"/>
      <c r="FI53" s="68"/>
      <c r="FJ53" s="68"/>
      <c r="FK53" s="68"/>
      <c r="FL53" s="68"/>
      <c r="FM53" s="68"/>
      <c r="FN53" s="68"/>
      <c r="FO53" s="68"/>
      <c r="FP53" s="68"/>
      <c r="FQ53" s="68"/>
      <c r="FR53" s="68"/>
      <c r="FS53" s="68"/>
      <c r="FT53" s="68"/>
      <c r="FU53" s="68"/>
      <c r="FV53" s="68"/>
      <c r="FW53" s="68"/>
      <c r="FX53" s="68"/>
      <c r="FY53" s="68"/>
      <c r="FZ53" s="68"/>
      <c r="GA53" s="68"/>
      <c r="GB53" s="68"/>
      <c r="GC53" s="68"/>
      <c r="GD53" s="68"/>
      <c r="GE53" s="68"/>
      <c r="GF53" s="68"/>
      <c r="GG53" s="68"/>
      <c r="GH53" s="68"/>
      <c r="GI53" s="68"/>
      <c r="GJ53" s="68"/>
      <c r="GK53" s="68"/>
      <c r="GL53" s="68"/>
      <c r="GM53" s="68"/>
      <c r="GN53" s="68"/>
      <c r="GO53" s="68"/>
      <c r="GP53" s="68"/>
      <c r="GQ53" s="68"/>
      <c r="GR53" s="68"/>
      <c r="GS53" s="68"/>
      <c r="GT53" s="68"/>
      <c r="GU53" s="68"/>
      <c r="GV53" s="68"/>
      <c r="GW53" s="68"/>
      <c r="GX53" s="68"/>
      <c r="GY53" s="68"/>
      <c r="GZ53" s="68"/>
      <c r="HA53" s="68"/>
      <c r="HB53" s="68"/>
      <c r="HC53" s="68"/>
      <c r="HD53" s="68"/>
    </row>
    <row r="54" spans="1:212" ht="19.45" customHeight="1">
      <c r="A54" s="63">
        <v>51</v>
      </c>
      <c r="B54" s="9" t="s">
        <v>21</v>
      </c>
      <c r="C54" s="10">
        <v>1</v>
      </c>
      <c r="D54" s="63" t="s">
        <v>129</v>
      </c>
      <c r="E54" s="9" t="s">
        <v>305</v>
      </c>
      <c r="F54" s="64">
        <v>46196</v>
      </c>
      <c r="G54" s="65">
        <v>46196.166666666701</v>
      </c>
      <c r="H54" s="63" t="s">
        <v>130</v>
      </c>
      <c r="I54" s="63" t="s">
        <v>136</v>
      </c>
      <c r="J54" s="66" t="s">
        <v>299</v>
      </c>
      <c r="K54" s="67"/>
      <c r="L54" s="67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8"/>
      <c r="AM54" s="68"/>
      <c r="AN54" s="68"/>
      <c r="AO54" s="68"/>
      <c r="AP54" s="68"/>
      <c r="AQ54" s="68"/>
      <c r="AR54" s="68"/>
      <c r="AS54" s="68"/>
      <c r="AT54" s="68"/>
      <c r="AU54" s="68"/>
      <c r="AV54" s="68"/>
      <c r="AW54" s="68"/>
      <c r="AX54" s="68"/>
      <c r="AY54" s="68"/>
      <c r="AZ54" s="68"/>
      <c r="BA54" s="68"/>
      <c r="BB54" s="68"/>
      <c r="BC54" s="68"/>
      <c r="BD54" s="68"/>
      <c r="BE54" s="68"/>
      <c r="BF54" s="68"/>
      <c r="BG54" s="68"/>
      <c r="BH54" s="68"/>
      <c r="BI54" s="68"/>
      <c r="BJ54" s="68"/>
      <c r="BK54" s="68"/>
      <c r="BL54" s="68"/>
      <c r="BM54" s="68"/>
      <c r="BN54" s="68"/>
      <c r="BO54" s="68"/>
      <c r="BP54" s="68"/>
      <c r="BQ54" s="68"/>
      <c r="BR54" s="68"/>
      <c r="BS54" s="68"/>
      <c r="BT54" s="68"/>
      <c r="BU54" s="68"/>
      <c r="BV54" s="68"/>
      <c r="BW54" s="68"/>
      <c r="BX54" s="68"/>
      <c r="BY54" s="68"/>
      <c r="BZ54" s="68"/>
      <c r="CA54" s="68"/>
      <c r="CB54" s="68"/>
      <c r="CC54" s="68"/>
      <c r="CD54" s="68"/>
      <c r="CE54" s="68"/>
      <c r="CF54" s="68"/>
      <c r="CG54" s="68"/>
      <c r="CH54" s="68"/>
      <c r="CI54" s="68"/>
      <c r="CJ54" s="68"/>
      <c r="CK54" s="68"/>
      <c r="CL54" s="68"/>
      <c r="CM54" s="68"/>
      <c r="CN54" s="68"/>
      <c r="CO54" s="68"/>
      <c r="CP54" s="68"/>
      <c r="CQ54" s="68"/>
      <c r="CR54" s="68"/>
      <c r="CS54" s="68"/>
      <c r="CT54" s="68"/>
      <c r="CU54" s="68"/>
      <c r="CV54" s="68"/>
      <c r="CW54" s="68"/>
      <c r="CX54" s="68"/>
      <c r="CY54" s="68"/>
      <c r="CZ54" s="68"/>
      <c r="DA54" s="68"/>
      <c r="DB54" s="68"/>
      <c r="DC54" s="68"/>
      <c r="DD54" s="68"/>
      <c r="DE54" s="68"/>
      <c r="DF54" s="68"/>
      <c r="DG54" s="68"/>
      <c r="DH54" s="68"/>
      <c r="DI54" s="68"/>
      <c r="DJ54" s="68"/>
      <c r="DK54" s="68"/>
      <c r="DL54" s="68"/>
      <c r="DM54" s="68"/>
      <c r="DN54" s="68"/>
      <c r="DO54" s="68"/>
      <c r="DP54" s="68"/>
      <c r="DQ54" s="68"/>
      <c r="DR54" s="68"/>
      <c r="DS54" s="68"/>
      <c r="DT54" s="68"/>
      <c r="DU54" s="68"/>
      <c r="DV54" s="68"/>
      <c r="DW54" s="68"/>
      <c r="DX54" s="68"/>
      <c r="DY54" s="68"/>
      <c r="DZ54" s="68"/>
      <c r="EA54" s="68"/>
      <c r="EB54" s="68"/>
      <c r="EC54" s="68"/>
      <c r="ED54" s="68"/>
      <c r="EE54" s="68"/>
      <c r="EF54" s="68"/>
      <c r="EG54" s="68"/>
      <c r="EH54" s="68"/>
      <c r="EI54" s="68"/>
      <c r="EJ54" s="68"/>
      <c r="EK54" s="68"/>
      <c r="EL54" s="68"/>
      <c r="EM54" s="68"/>
      <c r="EN54" s="68"/>
      <c r="EO54" s="68"/>
      <c r="EP54" s="68"/>
      <c r="EQ54" s="68"/>
      <c r="ER54" s="68"/>
      <c r="ES54" s="68"/>
      <c r="ET54" s="68"/>
      <c r="EU54" s="68"/>
      <c r="EV54" s="68"/>
      <c r="EW54" s="68"/>
      <c r="EX54" s="68"/>
      <c r="EY54" s="68"/>
      <c r="EZ54" s="68"/>
      <c r="FA54" s="68"/>
      <c r="FB54" s="68"/>
      <c r="FC54" s="68"/>
      <c r="FD54" s="68"/>
      <c r="FE54" s="68"/>
      <c r="FF54" s="68"/>
      <c r="FG54" s="68"/>
      <c r="FH54" s="68"/>
      <c r="FI54" s="68"/>
      <c r="FJ54" s="68"/>
      <c r="FK54" s="68"/>
      <c r="FL54" s="68"/>
      <c r="FM54" s="68"/>
      <c r="FN54" s="68"/>
      <c r="FO54" s="68"/>
      <c r="FP54" s="68"/>
      <c r="FQ54" s="68"/>
      <c r="FR54" s="68"/>
      <c r="FS54" s="68"/>
      <c r="FT54" s="68"/>
      <c r="FU54" s="68"/>
      <c r="FV54" s="68"/>
      <c r="FW54" s="68"/>
      <c r="FX54" s="68"/>
      <c r="FY54" s="68"/>
      <c r="FZ54" s="68"/>
      <c r="GA54" s="68"/>
      <c r="GB54" s="68"/>
      <c r="GC54" s="68"/>
      <c r="GD54" s="68"/>
      <c r="GE54" s="68"/>
      <c r="GF54" s="68"/>
      <c r="GG54" s="68"/>
      <c r="GH54" s="68"/>
      <c r="GI54" s="68"/>
      <c r="GJ54" s="68"/>
      <c r="GK54" s="68"/>
      <c r="GL54" s="68"/>
      <c r="GM54" s="68"/>
      <c r="GN54" s="68"/>
      <c r="GO54" s="68"/>
      <c r="GP54" s="68"/>
      <c r="GQ54" s="68"/>
      <c r="GR54" s="68"/>
      <c r="GS54" s="68"/>
      <c r="GT54" s="68"/>
      <c r="GU54" s="68"/>
      <c r="GV54" s="68"/>
      <c r="GW54" s="68"/>
      <c r="GX54" s="68"/>
      <c r="GY54" s="68"/>
      <c r="GZ54" s="68"/>
      <c r="HA54" s="68"/>
      <c r="HB54" s="68"/>
      <c r="HC54" s="68"/>
      <c r="HD54" s="68"/>
    </row>
    <row r="55" spans="1:212" ht="19.45" customHeight="1">
      <c r="A55" s="63">
        <v>52</v>
      </c>
      <c r="B55" s="9" t="s">
        <v>21</v>
      </c>
      <c r="C55" s="10">
        <v>1</v>
      </c>
      <c r="D55" s="63" t="s">
        <v>129</v>
      </c>
      <c r="E55" s="9" t="s">
        <v>305</v>
      </c>
      <c r="F55" s="64">
        <v>46196</v>
      </c>
      <c r="G55" s="65">
        <v>46196.291666666701</v>
      </c>
      <c r="H55" s="63" t="s">
        <v>132</v>
      </c>
      <c r="I55" s="63" t="s">
        <v>134</v>
      </c>
      <c r="J55" s="66" t="s">
        <v>297</v>
      </c>
      <c r="K55" s="67"/>
      <c r="L55" s="67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8"/>
      <c r="AM55" s="68"/>
      <c r="AN55" s="68"/>
      <c r="AO55" s="68"/>
      <c r="AP55" s="68"/>
      <c r="AQ55" s="68"/>
      <c r="AR55" s="68"/>
      <c r="AS55" s="68"/>
      <c r="AT55" s="68"/>
      <c r="AU55" s="68"/>
      <c r="AV55" s="68"/>
      <c r="AW55" s="68"/>
      <c r="AX55" s="68"/>
      <c r="AY55" s="68"/>
      <c r="AZ55" s="68"/>
      <c r="BA55" s="68"/>
      <c r="BB55" s="68"/>
      <c r="BC55" s="68"/>
      <c r="BD55" s="68"/>
      <c r="BE55" s="68"/>
      <c r="BF55" s="68"/>
      <c r="BG55" s="68"/>
      <c r="BH55" s="68"/>
      <c r="BI55" s="68"/>
      <c r="BJ55" s="68"/>
      <c r="BK55" s="68"/>
      <c r="BL55" s="68"/>
      <c r="BM55" s="68"/>
      <c r="BN55" s="68"/>
      <c r="BO55" s="68"/>
      <c r="BP55" s="68"/>
      <c r="BQ55" s="68"/>
      <c r="BR55" s="68"/>
      <c r="BS55" s="68"/>
      <c r="BT55" s="68"/>
      <c r="BU55" s="68"/>
      <c r="BV55" s="68"/>
      <c r="BW55" s="68"/>
      <c r="BX55" s="68"/>
      <c r="BY55" s="68"/>
      <c r="BZ55" s="68"/>
      <c r="CA55" s="68"/>
      <c r="CB55" s="68"/>
      <c r="CC55" s="68"/>
      <c r="CD55" s="68"/>
      <c r="CE55" s="68"/>
      <c r="CF55" s="68"/>
      <c r="CG55" s="68"/>
      <c r="CH55" s="68"/>
      <c r="CI55" s="68"/>
      <c r="CJ55" s="68"/>
      <c r="CK55" s="68"/>
      <c r="CL55" s="68"/>
      <c r="CM55" s="68"/>
      <c r="CN55" s="68"/>
      <c r="CO55" s="68"/>
      <c r="CP55" s="68"/>
      <c r="CQ55" s="68"/>
      <c r="CR55" s="68"/>
      <c r="CS55" s="68"/>
      <c r="CT55" s="68"/>
      <c r="CU55" s="68"/>
      <c r="CV55" s="68"/>
      <c r="CW55" s="68"/>
      <c r="CX55" s="68"/>
      <c r="CY55" s="68"/>
      <c r="CZ55" s="68"/>
      <c r="DA55" s="68"/>
      <c r="DB55" s="68"/>
      <c r="DC55" s="68"/>
      <c r="DD55" s="68"/>
      <c r="DE55" s="68"/>
      <c r="DF55" s="68"/>
      <c r="DG55" s="68"/>
      <c r="DH55" s="68"/>
      <c r="DI55" s="68"/>
      <c r="DJ55" s="68"/>
      <c r="DK55" s="68"/>
      <c r="DL55" s="68"/>
      <c r="DM55" s="68"/>
      <c r="DN55" s="68"/>
      <c r="DO55" s="68"/>
      <c r="DP55" s="68"/>
      <c r="DQ55" s="68"/>
      <c r="DR55" s="68"/>
      <c r="DS55" s="68"/>
      <c r="DT55" s="68"/>
      <c r="DU55" s="68"/>
      <c r="DV55" s="68"/>
      <c r="DW55" s="68"/>
      <c r="DX55" s="68"/>
      <c r="DY55" s="68"/>
      <c r="DZ55" s="68"/>
      <c r="EA55" s="68"/>
      <c r="EB55" s="68"/>
      <c r="EC55" s="68"/>
      <c r="ED55" s="68"/>
      <c r="EE55" s="68"/>
      <c r="EF55" s="68"/>
      <c r="EG55" s="68"/>
      <c r="EH55" s="68"/>
      <c r="EI55" s="68"/>
      <c r="EJ55" s="68"/>
      <c r="EK55" s="68"/>
      <c r="EL55" s="68"/>
      <c r="EM55" s="68"/>
      <c r="EN55" s="68"/>
      <c r="EO55" s="68"/>
      <c r="EP55" s="68"/>
      <c r="EQ55" s="68"/>
      <c r="ER55" s="68"/>
      <c r="ES55" s="68"/>
      <c r="ET55" s="68"/>
      <c r="EU55" s="68"/>
      <c r="EV55" s="68"/>
      <c r="EW55" s="68"/>
      <c r="EX55" s="68"/>
      <c r="EY55" s="68"/>
      <c r="EZ55" s="68"/>
      <c r="FA55" s="68"/>
      <c r="FB55" s="68"/>
      <c r="FC55" s="68"/>
      <c r="FD55" s="68"/>
      <c r="FE55" s="68"/>
      <c r="FF55" s="68"/>
      <c r="FG55" s="68"/>
      <c r="FH55" s="68"/>
      <c r="FI55" s="68"/>
      <c r="FJ55" s="68"/>
      <c r="FK55" s="68"/>
      <c r="FL55" s="68"/>
      <c r="FM55" s="68"/>
      <c r="FN55" s="68"/>
      <c r="FO55" s="68"/>
      <c r="FP55" s="68"/>
      <c r="FQ55" s="68"/>
      <c r="FR55" s="68"/>
      <c r="FS55" s="68"/>
      <c r="FT55" s="68"/>
      <c r="FU55" s="68"/>
      <c r="FV55" s="68"/>
      <c r="FW55" s="68"/>
      <c r="FX55" s="68"/>
      <c r="FY55" s="68"/>
      <c r="FZ55" s="68"/>
      <c r="GA55" s="68"/>
      <c r="GB55" s="68"/>
      <c r="GC55" s="68"/>
      <c r="GD55" s="68"/>
      <c r="GE55" s="68"/>
      <c r="GF55" s="68"/>
      <c r="GG55" s="68"/>
      <c r="GH55" s="68"/>
      <c r="GI55" s="68"/>
      <c r="GJ55" s="68"/>
      <c r="GK55" s="68"/>
      <c r="GL55" s="68"/>
      <c r="GM55" s="68"/>
      <c r="GN55" s="68"/>
      <c r="GO55" s="68"/>
      <c r="GP55" s="68"/>
      <c r="GQ55" s="68"/>
      <c r="GR55" s="68"/>
      <c r="GS55" s="68"/>
      <c r="GT55" s="68"/>
      <c r="GU55" s="68"/>
      <c r="GV55" s="68"/>
      <c r="GW55" s="68"/>
      <c r="GX55" s="68"/>
      <c r="GY55" s="68"/>
      <c r="GZ55" s="68"/>
      <c r="HA55" s="68"/>
      <c r="HB55" s="68"/>
      <c r="HC55" s="68"/>
      <c r="HD55" s="68"/>
    </row>
    <row r="56" spans="1:212" ht="19.45" customHeight="1">
      <c r="A56" s="63">
        <v>53</v>
      </c>
      <c r="B56" s="9" t="s">
        <v>21</v>
      </c>
      <c r="C56" s="10">
        <v>1</v>
      </c>
      <c r="D56" s="63" t="s">
        <v>129</v>
      </c>
      <c r="E56" s="9" t="s">
        <v>290</v>
      </c>
      <c r="F56" s="64">
        <v>46200</v>
      </c>
      <c r="G56" s="65">
        <v>46200.083333333299</v>
      </c>
      <c r="H56" s="63" t="s">
        <v>132</v>
      </c>
      <c r="I56" s="63" t="s">
        <v>130</v>
      </c>
      <c r="J56" s="66" t="s">
        <v>307</v>
      </c>
      <c r="K56" s="67"/>
      <c r="L56" s="67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  <c r="AG56" s="68"/>
      <c r="AH56" s="68"/>
      <c r="AI56" s="68"/>
      <c r="AJ56" s="68"/>
      <c r="AK56" s="68"/>
      <c r="AL56" s="68"/>
      <c r="AM56" s="68"/>
      <c r="AN56" s="68"/>
      <c r="AO56" s="68"/>
      <c r="AP56" s="68"/>
      <c r="AQ56" s="68"/>
      <c r="AR56" s="68"/>
      <c r="AS56" s="68"/>
      <c r="AT56" s="68"/>
      <c r="AU56" s="68"/>
      <c r="AV56" s="68"/>
      <c r="AW56" s="68"/>
      <c r="AX56" s="68"/>
      <c r="AY56" s="68"/>
      <c r="AZ56" s="68"/>
      <c r="BA56" s="68"/>
      <c r="BB56" s="68"/>
      <c r="BC56" s="68"/>
      <c r="BD56" s="68"/>
      <c r="BE56" s="68"/>
      <c r="BF56" s="68"/>
      <c r="BG56" s="68"/>
      <c r="BH56" s="68"/>
      <c r="BI56" s="68"/>
      <c r="BJ56" s="68"/>
      <c r="BK56" s="68"/>
      <c r="BL56" s="68"/>
      <c r="BM56" s="68"/>
      <c r="BN56" s="68"/>
      <c r="BO56" s="68"/>
      <c r="BP56" s="68"/>
      <c r="BQ56" s="68"/>
      <c r="BR56" s="68"/>
      <c r="BS56" s="68"/>
      <c r="BT56" s="68"/>
      <c r="BU56" s="68"/>
      <c r="BV56" s="68"/>
      <c r="BW56" s="68"/>
      <c r="BX56" s="68"/>
      <c r="BY56" s="68"/>
      <c r="BZ56" s="68"/>
      <c r="CA56" s="68"/>
      <c r="CB56" s="68"/>
      <c r="CC56" s="68"/>
      <c r="CD56" s="68"/>
      <c r="CE56" s="68"/>
      <c r="CF56" s="68"/>
      <c r="CG56" s="68"/>
      <c r="CH56" s="68"/>
      <c r="CI56" s="68"/>
      <c r="CJ56" s="68"/>
      <c r="CK56" s="68"/>
      <c r="CL56" s="68"/>
      <c r="CM56" s="68"/>
      <c r="CN56" s="68"/>
      <c r="CO56" s="68"/>
      <c r="CP56" s="68"/>
      <c r="CQ56" s="68"/>
      <c r="CR56" s="68"/>
      <c r="CS56" s="68"/>
      <c r="CT56" s="68"/>
      <c r="CU56" s="68"/>
      <c r="CV56" s="68"/>
      <c r="CW56" s="68"/>
      <c r="CX56" s="68"/>
      <c r="CY56" s="68"/>
      <c r="CZ56" s="68"/>
      <c r="DA56" s="68"/>
      <c r="DB56" s="68"/>
      <c r="DC56" s="68"/>
      <c r="DD56" s="68"/>
      <c r="DE56" s="68"/>
      <c r="DF56" s="68"/>
      <c r="DG56" s="68"/>
      <c r="DH56" s="68"/>
      <c r="DI56" s="68"/>
      <c r="DJ56" s="68"/>
      <c r="DK56" s="68"/>
      <c r="DL56" s="68"/>
      <c r="DM56" s="68"/>
      <c r="DN56" s="68"/>
      <c r="DO56" s="68"/>
      <c r="DP56" s="68"/>
      <c r="DQ56" s="68"/>
      <c r="DR56" s="68"/>
      <c r="DS56" s="68"/>
      <c r="DT56" s="68"/>
      <c r="DU56" s="68"/>
      <c r="DV56" s="68"/>
      <c r="DW56" s="68"/>
      <c r="DX56" s="68"/>
      <c r="DY56" s="68"/>
      <c r="DZ56" s="68"/>
      <c r="EA56" s="68"/>
      <c r="EB56" s="68"/>
      <c r="EC56" s="68"/>
      <c r="ED56" s="68"/>
      <c r="EE56" s="68"/>
      <c r="EF56" s="68"/>
      <c r="EG56" s="68"/>
      <c r="EH56" s="68"/>
      <c r="EI56" s="68"/>
      <c r="EJ56" s="68"/>
      <c r="EK56" s="68"/>
      <c r="EL56" s="68"/>
      <c r="EM56" s="68"/>
      <c r="EN56" s="68"/>
      <c r="EO56" s="68"/>
      <c r="EP56" s="68"/>
      <c r="EQ56" s="68"/>
      <c r="ER56" s="68"/>
      <c r="ES56" s="68"/>
      <c r="ET56" s="68"/>
      <c r="EU56" s="68"/>
      <c r="EV56" s="68"/>
      <c r="EW56" s="68"/>
      <c r="EX56" s="68"/>
      <c r="EY56" s="68"/>
      <c r="EZ56" s="68"/>
      <c r="FA56" s="68"/>
      <c r="FB56" s="68"/>
      <c r="FC56" s="68"/>
      <c r="FD56" s="68"/>
      <c r="FE56" s="68"/>
      <c r="FF56" s="68"/>
      <c r="FG56" s="68"/>
      <c r="FH56" s="68"/>
      <c r="FI56" s="68"/>
      <c r="FJ56" s="68"/>
      <c r="FK56" s="68"/>
      <c r="FL56" s="68"/>
      <c r="FM56" s="68"/>
      <c r="FN56" s="68"/>
      <c r="FO56" s="68"/>
      <c r="FP56" s="68"/>
      <c r="FQ56" s="68"/>
      <c r="FR56" s="68"/>
      <c r="FS56" s="68"/>
      <c r="FT56" s="68"/>
      <c r="FU56" s="68"/>
      <c r="FV56" s="68"/>
      <c r="FW56" s="68"/>
      <c r="FX56" s="68"/>
      <c r="FY56" s="68"/>
      <c r="FZ56" s="68"/>
      <c r="GA56" s="68"/>
      <c r="GB56" s="68"/>
      <c r="GC56" s="68"/>
      <c r="GD56" s="68"/>
      <c r="GE56" s="68"/>
      <c r="GF56" s="68"/>
      <c r="GG56" s="68"/>
      <c r="GH56" s="68"/>
      <c r="GI56" s="68"/>
      <c r="GJ56" s="68"/>
      <c r="GK56" s="68"/>
      <c r="GL56" s="68"/>
      <c r="GM56" s="68"/>
      <c r="GN56" s="68"/>
      <c r="GO56" s="68"/>
      <c r="GP56" s="68"/>
      <c r="GQ56" s="68"/>
      <c r="GR56" s="68"/>
      <c r="GS56" s="68"/>
      <c r="GT56" s="68"/>
      <c r="GU56" s="68"/>
      <c r="GV56" s="68"/>
      <c r="GW56" s="68"/>
      <c r="GX56" s="68"/>
      <c r="GY56" s="68"/>
      <c r="GZ56" s="68"/>
      <c r="HA56" s="68"/>
      <c r="HB56" s="68"/>
      <c r="HC56" s="68"/>
      <c r="HD56" s="68"/>
    </row>
    <row r="57" spans="1:212" ht="19.45" customHeight="1">
      <c r="A57" s="63">
        <v>54</v>
      </c>
      <c r="B57" s="9" t="s">
        <v>21</v>
      </c>
      <c r="C57" s="10">
        <v>1</v>
      </c>
      <c r="D57" s="63" t="s">
        <v>129</v>
      </c>
      <c r="E57" s="9" t="s">
        <v>290</v>
      </c>
      <c r="F57" s="64">
        <v>46200</v>
      </c>
      <c r="G57" s="65">
        <v>46200.083333333299</v>
      </c>
      <c r="H57" s="63" t="s">
        <v>134</v>
      </c>
      <c r="I57" s="63" t="s">
        <v>136</v>
      </c>
      <c r="J57" s="66" t="s">
        <v>291</v>
      </c>
      <c r="K57" s="67"/>
      <c r="L57" s="67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/>
      <c r="AI57" s="68"/>
      <c r="AJ57" s="68"/>
      <c r="AK57" s="68"/>
      <c r="AL57" s="68"/>
      <c r="AM57" s="68"/>
      <c r="AN57" s="68"/>
      <c r="AO57" s="68"/>
      <c r="AP57" s="68"/>
      <c r="AQ57" s="68"/>
      <c r="AR57" s="68"/>
      <c r="AS57" s="68"/>
      <c r="AT57" s="68"/>
      <c r="AU57" s="68"/>
      <c r="AV57" s="68"/>
      <c r="AW57" s="68"/>
      <c r="AX57" s="68"/>
      <c r="AY57" s="68"/>
      <c r="AZ57" s="68"/>
      <c r="BA57" s="68"/>
      <c r="BB57" s="68"/>
      <c r="BC57" s="68"/>
      <c r="BD57" s="68"/>
      <c r="BE57" s="68"/>
      <c r="BF57" s="68"/>
      <c r="BG57" s="68"/>
      <c r="BH57" s="68"/>
      <c r="BI57" s="68"/>
      <c r="BJ57" s="68"/>
      <c r="BK57" s="68"/>
      <c r="BL57" s="68"/>
      <c r="BM57" s="68"/>
      <c r="BN57" s="68"/>
      <c r="BO57" s="68"/>
      <c r="BP57" s="68"/>
      <c r="BQ57" s="68"/>
      <c r="BR57" s="68"/>
      <c r="BS57" s="68"/>
      <c r="BT57" s="68"/>
      <c r="BU57" s="68"/>
      <c r="BV57" s="68"/>
      <c r="BW57" s="68"/>
      <c r="BX57" s="68"/>
      <c r="BY57" s="68"/>
      <c r="BZ57" s="68"/>
      <c r="CA57" s="68"/>
      <c r="CB57" s="68"/>
      <c r="CC57" s="68"/>
      <c r="CD57" s="68"/>
      <c r="CE57" s="68"/>
      <c r="CF57" s="68"/>
      <c r="CG57" s="68"/>
      <c r="CH57" s="68"/>
      <c r="CI57" s="68"/>
      <c r="CJ57" s="68"/>
      <c r="CK57" s="68"/>
      <c r="CL57" s="68"/>
      <c r="CM57" s="68"/>
      <c r="CN57" s="68"/>
      <c r="CO57" s="68"/>
      <c r="CP57" s="68"/>
      <c r="CQ57" s="68"/>
      <c r="CR57" s="68"/>
      <c r="CS57" s="68"/>
      <c r="CT57" s="68"/>
      <c r="CU57" s="68"/>
      <c r="CV57" s="68"/>
      <c r="CW57" s="68"/>
      <c r="CX57" s="68"/>
      <c r="CY57" s="68"/>
      <c r="CZ57" s="68"/>
      <c r="DA57" s="68"/>
      <c r="DB57" s="68"/>
      <c r="DC57" s="68"/>
      <c r="DD57" s="68"/>
      <c r="DE57" s="68"/>
      <c r="DF57" s="68"/>
      <c r="DG57" s="68"/>
      <c r="DH57" s="68"/>
      <c r="DI57" s="68"/>
      <c r="DJ57" s="68"/>
      <c r="DK57" s="68"/>
      <c r="DL57" s="68"/>
      <c r="DM57" s="68"/>
      <c r="DN57" s="68"/>
      <c r="DO57" s="68"/>
      <c r="DP57" s="68"/>
      <c r="DQ57" s="68"/>
      <c r="DR57" s="68"/>
      <c r="DS57" s="68"/>
      <c r="DT57" s="68"/>
      <c r="DU57" s="68"/>
      <c r="DV57" s="68"/>
      <c r="DW57" s="68"/>
      <c r="DX57" s="68"/>
      <c r="DY57" s="68"/>
      <c r="DZ57" s="68"/>
      <c r="EA57" s="68"/>
      <c r="EB57" s="68"/>
      <c r="EC57" s="68"/>
      <c r="ED57" s="68"/>
      <c r="EE57" s="68"/>
      <c r="EF57" s="68"/>
      <c r="EG57" s="68"/>
      <c r="EH57" s="68"/>
      <c r="EI57" s="68"/>
      <c r="EJ57" s="68"/>
      <c r="EK57" s="68"/>
      <c r="EL57" s="68"/>
      <c r="EM57" s="68"/>
      <c r="EN57" s="68"/>
      <c r="EO57" s="68"/>
      <c r="EP57" s="68"/>
      <c r="EQ57" s="68"/>
      <c r="ER57" s="68"/>
      <c r="ES57" s="68"/>
      <c r="ET57" s="68"/>
      <c r="EU57" s="68"/>
      <c r="EV57" s="68"/>
      <c r="EW57" s="68"/>
      <c r="EX57" s="68"/>
      <c r="EY57" s="68"/>
      <c r="EZ57" s="68"/>
      <c r="FA57" s="68"/>
      <c r="FB57" s="68"/>
      <c r="FC57" s="68"/>
      <c r="FD57" s="68"/>
      <c r="FE57" s="68"/>
      <c r="FF57" s="68"/>
      <c r="FG57" s="68"/>
      <c r="FH57" s="68"/>
      <c r="FI57" s="68"/>
      <c r="FJ57" s="68"/>
      <c r="FK57" s="68"/>
      <c r="FL57" s="68"/>
      <c r="FM57" s="68"/>
      <c r="FN57" s="68"/>
      <c r="FO57" s="68"/>
      <c r="FP57" s="68"/>
      <c r="FQ57" s="68"/>
      <c r="FR57" s="68"/>
      <c r="FS57" s="68"/>
      <c r="FT57" s="68"/>
      <c r="FU57" s="68"/>
      <c r="FV57" s="68"/>
      <c r="FW57" s="68"/>
      <c r="FX57" s="68"/>
      <c r="FY57" s="68"/>
      <c r="FZ57" s="68"/>
      <c r="GA57" s="68"/>
      <c r="GB57" s="68"/>
      <c r="GC57" s="68"/>
      <c r="GD57" s="68"/>
      <c r="GE57" s="68"/>
      <c r="GF57" s="68"/>
      <c r="GG57" s="68"/>
      <c r="GH57" s="68"/>
      <c r="GI57" s="68"/>
      <c r="GJ57" s="68"/>
      <c r="GK57" s="68"/>
      <c r="GL57" s="68"/>
      <c r="GM57" s="68"/>
      <c r="GN57" s="68"/>
      <c r="GO57" s="68"/>
      <c r="GP57" s="68"/>
      <c r="GQ57" s="68"/>
      <c r="GR57" s="68"/>
      <c r="GS57" s="68"/>
      <c r="GT57" s="68"/>
      <c r="GU57" s="68"/>
      <c r="GV57" s="68"/>
      <c r="GW57" s="68"/>
      <c r="GX57" s="68"/>
      <c r="GY57" s="68"/>
      <c r="GZ57" s="68"/>
      <c r="HA57" s="68"/>
      <c r="HB57" s="68"/>
      <c r="HC57" s="68"/>
      <c r="HD57" s="68"/>
    </row>
    <row r="58" spans="1:212" ht="19.45" customHeight="1">
      <c r="A58" s="63">
        <v>55</v>
      </c>
      <c r="B58" s="9" t="s">
        <v>21</v>
      </c>
      <c r="C58" s="10">
        <v>1</v>
      </c>
      <c r="D58" s="63" t="s">
        <v>138</v>
      </c>
      <c r="E58" s="9" t="s">
        <v>305</v>
      </c>
      <c r="F58" s="64">
        <v>46189</v>
      </c>
      <c r="G58" s="65">
        <v>46189.458333333299</v>
      </c>
      <c r="H58" s="63" t="s">
        <v>141</v>
      </c>
      <c r="I58" s="63" t="s">
        <v>145</v>
      </c>
      <c r="J58" s="66" t="s">
        <v>293</v>
      </c>
      <c r="K58" s="67"/>
      <c r="L58" s="67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68"/>
      <c r="AJ58" s="68"/>
      <c r="AK58" s="68"/>
      <c r="AL58" s="68"/>
      <c r="AM58" s="68"/>
      <c r="AN58" s="68"/>
      <c r="AO58" s="68"/>
      <c r="AP58" s="68"/>
      <c r="AQ58" s="68"/>
      <c r="AR58" s="68"/>
      <c r="AS58" s="68"/>
      <c r="AT58" s="68"/>
      <c r="AU58" s="68"/>
      <c r="AV58" s="68"/>
      <c r="AW58" s="68"/>
      <c r="AX58" s="68"/>
      <c r="AY58" s="68"/>
      <c r="AZ58" s="68"/>
      <c r="BA58" s="68"/>
      <c r="BB58" s="68"/>
      <c r="BC58" s="68"/>
      <c r="BD58" s="68"/>
      <c r="BE58" s="68"/>
      <c r="BF58" s="68"/>
      <c r="BG58" s="68"/>
      <c r="BH58" s="68"/>
      <c r="BI58" s="68"/>
      <c r="BJ58" s="68"/>
      <c r="BK58" s="68"/>
      <c r="BL58" s="68"/>
      <c r="BM58" s="68"/>
      <c r="BN58" s="68"/>
      <c r="BO58" s="68"/>
      <c r="BP58" s="68"/>
      <c r="BQ58" s="68"/>
      <c r="BR58" s="68"/>
      <c r="BS58" s="68"/>
      <c r="BT58" s="68"/>
      <c r="BU58" s="68"/>
      <c r="BV58" s="68"/>
      <c r="BW58" s="68"/>
      <c r="BX58" s="68"/>
      <c r="BY58" s="68"/>
      <c r="BZ58" s="68"/>
      <c r="CA58" s="68"/>
      <c r="CB58" s="68"/>
      <c r="CC58" s="68"/>
      <c r="CD58" s="68"/>
      <c r="CE58" s="68"/>
      <c r="CF58" s="68"/>
      <c r="CG58" s="68"/>
      <c r="CH58" s="68"/>
      <c r="CI58" s="68"/>
      <c r="CJ58" s="68"/>
      <c r="CK58" s="68"/>
      <c r="CL58" s="68"/>
      <c r="CM58" s="68"/>
      <c r="CN58" s="68"/>
      <c r="CO58" s="68"/>
      <c r="CP58" s="68"/>
      <c r="CQ58" s="68"/>
      <c r="CR58" s="68"/>
      <c r="CS58" s="68"/>
      <c r="CT58" s="68"/>
      <c r="CU58" s="68"/>
      <c r="CV58" s="68"/>
      <c r="CW58" s="68"/>
      <c r="CX58" s="68"/>
      <c r="CY58" s="68"/>
      <c r="CZ58" s="68"/>
      <c r="DA58" s="68"/>
      <c r="DB58" s="68"/>
      <c r="DC58" s="68"/>
      <c r="DD58" s="68"/>
      <c r="DE58" s="68"/>
      <c r="DF58" s="68"/>
      <c r="DG58" s="68"/>
      <c r="DH58" s="68"/>
      <c r="DI58" s="68"/>
      <c r="DJ58" s="68"/>
      <c r="DK58" s="68"/>
      <c r="DL58" s="68"/>
      <c r="DM58" s="68"/>
      <c r="DN58" s="68"/>
      <c r="DO58" s="68"/>
      <c r="DP58" s="68"/>
      <c r="DQ58" s="68"/>
      <c r="DR58" s="68"/>
      <c r="DS58" s="68"/>
      <c r="DT58" s="68"/>
      <c r="DU58" s="68"/>
      <c r="DV58" s="68"/>
      <c r="DW58" s="68"/>
      <c r="DX58" s="68"/>
      <c r="DY58" s="68"/>
      <c r="DZ58" s="68"/>
      <c r="EA58" s="68"/>
      <c r="EB58" s="68"/>
      <c r="EC58" s="68"/>
      <c r="ED58" s="68"/>
      <c r="EE58" s="68"/>
      <c r="EF58" s="68"/>
      <c r="EG58" s="68"/>
      <c r="EH58" s="68"/>
      <c r="EI58" s="68"/>
      <c r="EJ58" s="68"/>
      <c r="EK58" s="68"/>
      <c r="EL58" s="68"/>
      <c r="EM58" s="68"/>
      <c r="EN58" s="68"/>
      <c r="EO58" s="68"/>
      <c r="EP58" s="68"/>
      <c r="EQ58" s="68"/>
      <c r="ER58" s="68"/>
      <c r="ES58" s="68"/>
      <c r="ET58" s="68"/>
      <c r="EU58" s="68"/>
      <c r="EV58" s="68"/>
      <c r="EW58" s="68"/>
      <c r="EX58" s="68"/>
      <c r="EY58" s="68"/>
      <c r="EZ58" s="68"/>
      <c r="FA58" s="68"/>
      <c r="FB58" s="68"/>
      <c r="FC58" s="68"/>
      <c r="FD58" s="68"/>
      <c r="FE58" s="68"/>
      <c r="FF58" s="68"/>
      <c r="FG58" s="68"/>
      <c r="FH58" s="68"/>
      <c r="FI58" s="68"/>
      <c r="FJ58" s="68"/>
      <c r="FK58" s="68"/>
      <c r="FL58" s="68"/>
      <c r="FM58" s="68"/>
      <c r="FN58" s="68"/>
      <c r="FO58" s="68"/>
      <c r="FP58" s="68"/>
      <c r="FQ58" s="68"/>
      <c r="FR58" s="68"/>
      <c r="FS58" s="68"/>
      <c r="FT58" s="68"/>
      <c r="FU58" s="68"/>
      <c r="FV58" s="68"/>
      <c r="FW58" s="68"/>
      <c r="FX58" s="68"/>
      <c r="FY58" s="68"/>
      <c r="FZ58" s="68"/>
      <c r="GA58" s="68"/>
      <c r="GB58" s="68"/>
      <c r="GC58" s="68"/>
      <c r="GD58" s="68"/>
      <c r="GE58" s="68"/>
      <c r="GF58" s="68"/>
      <c r="GG58" s="68"/>
      <c r="GH58" s="68"/>
      <c r="GI58" s="68"/>
      <c r="GJ58" s="68"/>
      <c r="GK58" s="68"/>
      <c r="GL58" s="68"/>
      <c r="GM58" s="68"/>
      <c r="GN58" s="68"/>
      <c r="GO58" s="68"/>
      <c r="GP58" s="68"/>
      <c r="GQ58" s="68"/>
      <c r="GR58" s="68"/>
      <c r="GS58" s="68"/>
      <c r="GT58" s="68"/>
      <c r="GU58" s="68"/>
      <c r="GV58" s="68"/>
      <c r="GW58" s="68"/>
      <c r="GX58" s="68"/>
      <c r="GY58" s="68"/>
      <c r="GZ58" s="68"/>
      <c r="HA58" s="68"/>
      <c r="HB58" s="68"/>
      <c r="HC58" s="68"/>
      <c r="HD58" s="68"/>
    </row>
    <row r="59" spans="1:212" ht="19.45" customHeight="1">
      <c r="A59" s="63">
        <v>56</v>
      </c>
      <c r="B59" s="9" t="s">
        <v>21</v>
      </c>
      <c r="C59" s="10">
        <v>1</v>
      </c>
      <c r="D59" s="63" t="s">
        <v>138</v>
      </c>
      <c r="E59" s="9" t="s">
        <v>306</v>
      </c>
      <c r="F59" s="64">
        <v>46190</v>
      </c>
      <c r="G59" s="65">
        <v>46190.333333333299</v>
      </c>
      <c r="H59" s="63" t="s">
        <v>139</v>
      </c>
      <c r="I59" s="63" t="s">
        <v>143</v>
      </c>
      <c r="J59" s="66" t="s">
        <v>303</v>
      </c>
      <c r="K59" s="67"/>
      <c r="L59" s="67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8"/>
      <c r="AO59" s="68"/>
      <c r="AP59" s="68"/>
      <c r="AQ59" s="68"/>
      <c r="AR59" s="68"/>
      <c r="AS59" s="68"/>
      <c r="AT59" s="68"/>
      <c r="AU59" s="68"/>
      <c r="AV59" s="68"/>
      <c r="AW59" s="68"/>
      <c r="AX59" s="68"/>
      <c r="AY59" s="68"/>
      <c r="AZ59" s="68"/>
      <c r="BA59" s="68"/>
      <c r="BB59" s="68"/>
      <c r="BC59" s="68"/>
      <c r="BD59" s="68"/>
      <c r="BE59" s="68"/>
      <c r="BF59" s="68"/>
      <c r="BG59" s="68"/>
      <c r="BH59" s="68"/>
      <c r="BI59" s="68"/>
      <c r="BJ59" s="68"/>
      <c r="BK59" s="68"/>
      <c r="BL59" s="68"/>
      <c r="BM59" s="68"/>
      <c r="BN59" s="68"/>
      <c r="BO59" s="68"/>
      <c r="BP59" s="68"/>
      <c r="BQ59" s="68"/>
      <c r="BR59" s="68"/>
      <c r="BS59" s="68"/>
      <c r="BT59" s="68"/>
      <c r="BU59" s="68"/>
      <c r="BV59" s="68"/>
      <c r="BW59" s="68"/>
      <c r="BX59" s="68"/>
      <c r="BY59" s="68"/>
      <c r="BZ59" s="68"/>
      <c r="CA59" s="68"/>
      <c r="CB59" s="68"/>
      <c r="CC59" s="68"/>
      <c r="CD59" s="68"/>
      <c r="CE59" s="68"/>
      <c r="CF59" s="68"/>
      <c r="CG59" s="68"/>
      <c r="CH59" s="68"/>
      <c r="CI59" s="68"/>
      <c r="CJ59" s="68"/>
      <c r="CK59" s="68"/>
      <c r="CL59" s="68"/>
      <c r="CM59" s="68"/>
      <c r="CN59" s="68"/>
      <c r="CO59" s="68"/>
      <c r="CP59" s="68"/>
      <c r="CQ59" s="68"/>
      <c r="CR59" s="68"/>
      <c r="CS59" s="68"/>
      <c r="CT59" s="68"/>
      <c r="CU59" s="68"/>
      <c r="CV59" s="68"/>
      <c r="CW59" s="68"/>
      <c r="CX59" s="68"/>
      <c r="CY59" s="68"/>
      <c r="CZ59" s="68"/>
      <c r="DA59" s="68"/>
      <c r="DB59" s="68"/>
      <c r="DC59" s="68"/>
      <c r="DD59" s="68"/>
      <c r="DE59" s="68"/>
      <c r="DF59" s="68"/>
      <c r="DG59" s="68"/>
      <c r="DH59" s="68"/>
      <c r="DI59" s="68"/>
      <c r="DJ59" s="68"/>
      <c r="DK59" s="68"/>
      <c r="DL59" s="68"/>
      <c r="DM59" s="68"/>
      <c r="DN59" s="68"/>
      <c r="DO59" s="68"/>
      <c r="DP59" s="68"/>
      <c r="DQ59" s="68"/>
      <c r="DR59" s="68"/>
      <c r="DS59" s="68"/>
      <c r="DT59" s="68"/>
      <c r="DU59" s="68"/>
      <c r="DV59" s="68"/>
      <c r="DW59" s="68"/>
      <c r="DX59" s="68"/>
      <c r="DY59" s="68"/>
      <c r="DZ59" s="68"/>
      <c r="EA59" s="68"/>
      <c r="EB59" s="68"/>
      <c r="EC59" s="68"/>
      <c r="ED59" s="68"/>
      <c r="EE59" s="68"/>
      <c r="EF59" s="68"/>
      <c r="EG59" s="68"/>
      <c r="EH59" s="68"/>
      <c r="EI59" s="68"/>
      <c r="EJ59" s="68"/>
      <c r="EK59" s="68"/>
      <c r="EL59" s="68"/>
      <c r="EM59" s="68"/>
      <c r="EN59" s="68"/>
      <c r="EO59" s="68"/>
      <c r="EP59" s="68"/>
      <c r="EQ59" s="68"/>
      <c r="ER59" s="68"/>
      <c r="ES59" s="68"/>
      <c r="ET59" s="68"/>
      <c r="EU59" s="68"/>
      <c r="EV59" s="68"/>
      <c r="EW59" s="68"/>
      <c r="EX59" s="68"/>
      <c r="EY59" s="68"/>
      <c r="EZ59" s="68"/>
      <c r="FA59" s="68"/>
      <c r="FB59" s="68"/>
      <c r="FC59" s="68"/>
      <c r="FD59" s="68"/>
      <c r="FE59" s="68"/>
      <c r="FF59" s="68"/>
      <c r="FG59" s="68"/>
      <c r="FH59" s="68"/>
      <c r="FI59" s="68"/>
      <c r="FJ59" s="68"/>
      <c r="FK59" s="68"/>
      <c r="FL59" s="68"/>
      <c r="FM59" s="68"/>
      <c r="FN59" s="68"/>
      <c r="FO59" s="68"/>
      <c r="FP59" s="68"/>
      <c r="FQ59" s="68"/>
      <c r="FR59" s="68"/>
      <c r="FS59" s="68"/>
      <c r="FT59" s="68"/>
      <c r="FU59" s="68"/>
      <c r="FV59" s="68"/>
      <c r="FW59" s="68"/>
      <c r="FX59" s="68"/>
      <c r="FY59" s="68"/>
      <c r="FZ59" s="68"/>
      <c r="GA59" s="68"/>
      <c r="GB59" s="68"/>
      <c r="GC59" s="68"/>
      <c r="GD59" s="68"/>
      <c r="GE59" s="68"/>
      <c r="GF59" s="68"/>
      <c r="GG59" s="68"/>
      <c r="GH59" s="68"/>
      <c r="GI59" s="68"/>
      <c r="GJ59" s="68"/>
      <c r="GK59" s="68"/>
      <c r="GL59" s="68"/>
      <c r="GM59" s="68"/>
      <c r="GN59" s="68"/>
      <c r="GO59" s="68"/>
      <c r="GP59" s="68"/>
      <c r="GQ59" s="68"/>
      <c r="GR59" s="68"/>
      <c r="GS59" s="68"/>
      <c r="GT59" s="68"/>
      <c r="GU59" s="68"/>
      <c r="GV59" s="68"/>
      <c r="GW59" s="68"/>
      <c r="GX59" s="68"/>
      <c r="GY59" s="68"/>
      <c r="GZ59" s="68"/>
      <c r="HA59" s="68"/>
      <c r="HB59" s="68"/>
      <c r="HC59" s="68"/>
      <c r="HD59" s="68"/>
    </row>
    <row r="60" spans="1:212" ht="19.45" customHeight="1">
      <c r="A60" s="63">
        <v>57</v>
      </c>
      <c r="B60" s="9" t="s">
        <v>21</v>
      </c>
      <c r="C60" s="10">
        <v>1</v>
      </c>
      <c r="D60" s="63" t="s">
        <v>138</v>
      </c>
      <c r="E60" s="9" t="s">
        <v>305</v>
      </c>
      <c r="F60" s="64">
        <v>46196</v>
      </c>
      <c r="G60" s="65">
        <v>46196</v>
      </c>
      <c r="H60" s="63" t="s">
        <v>139</v>
      </c>
      <c r="I60" s="63" t="s">
        <v>141</v>
      </c>
      <c r="J60" s="66" t="s">
        <v>304</v>
      </c>
      <c r="K60" s="67"/>
      <c r="L60" s="67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8"/>
      <c r="AF60" s="68"/>
      <c r="AG60" s="68"/>
      <c r="AH60" s="68"/>
      <c r="AI60" s="68"/>
      <c r="AJ60" s="68"/>
      <c r="AK60" s="68"/>
      <c r="AL60" s="68"/>
      <c r="AM60" s="68"/>
      <c r="AN60" s="68"/>
      <c r="AO60" s="68"/>
      <c r="AP60" s="68"/>
      <c r="AQ60" s="68"/>
      <c r="AR60" s="68"/>
      <c r="AS60" s="68"/>
      <c r="AT60" s="68"/>
      <c r="AU60" s="68"/>
      <c r="AV60" s="68"/>
      <c r="AW60" s="68"/>
      <c r="AX60" s="68"/>
      <c r="AY60" s="68"/>
      <c r="AZ60" s="68"/>
      <c r="BA60" s="68"/>
      <c r="BB60" s="68"/>
      <c r="BC60" s="68"/>
      <c r="BD60" s="68"/>
      <c r="BE60" s="68"/>
      <c r="BF60" s="68"/>
      <c r="BG60" s="68"/>
      <c r="BH60" s="68"/>
      <c r="BI60" s="68"/>
      <c r="BJ60" s="68"/>
      <c r="BK60" s="68"/>
      <c r="BL60" s="68"/>
      <c r="BM60" s="68"/>
      <c r="BN60" s="68"/>
      <c r="BO60" s="68"/>
      <c r="BP60" s="68"/>
      <c r="BQ60" s="68"/>
      <c r="BR60" s="68"/>
      <c r="BS60" s="68"/>
      <c r="BT60" s="68"/>
      <c r="BU60" s="68"/>
      <c r="BV60" s="68"/>
      <c r="BW60" s="68"/>
      <c r="BX60" s="68"/>
      <c r="BY60" s="68"/>
      <c r="BZ60" s="68"/>
      <c r="CA60" s="68"/>
      <c r="CB60" s="68"/>
      <c r="CC60" s="68"/>
      <c r="CD60" s="68"/>
      <c r="CE60" s="68"/>
      <c r="CF60" s="68"/>
      <c r="CG60" s="68"/>
      <c r="CH60" s="68"/>
      <c r="CI60" s="68"/>
      <c r="CJ60" s="68"/>
      <c r="CK60" s="68"/>
      <c r="CL60" s="68"/>
      <c r="CM60" s="68"/>
      <c r="CN60" s="68"/>
      <c r="CO60" s="68"/>
      <c r="CP60" s="68"/>
      <c r="CQ60" s="68"/>
      <c r="CR60" s="68"/>
      <c r="CS60" s="68"/>
      <c r="CT60" s="68"/>
      <c r="CU60" s="68"/>
      <c r="CV60" s="68"/>
      <c r="CW60" s="68"/>
      <c r="CX60" s="68"/>
      <c r="CY60" s="68"/>
      <c r="CZ60" s="68"/>
      <c r="DA60" s="68"/>
      <c r="DB60" s="68"/>
      <c r="DC60" s="68"/>
      <c r="DD60" s="68"/>
      <c r="DE60" s="68"/>
      <c r="DF60" s="68"/>
      <c r="DG60" s="68"/>
      <c r="DH60" s="68"/>
      <c r="DI60" s="68"/>
      <c r="DJ60" s="68"/>
      <c r="DK60" s="68"/>
      <c r="DL60" s="68"/>
      <c r="DM60" s="68"/>
      <c r="DN60" s="68"/>
      <c r="DO60" s="68"/>
      <c r="DP60" s="68"/>
      <c r="DQ60" s="68"/>
      <c r="DR60" s="68"/>
      <c r="DS60" s="68"/>
      <c r="DT60" s="68"/>
      <c r="DU60" s="68"/>
      <c r="DV60" s="68"/>
      <c r="DW60" s="68"/>
      <c r="DX60" s="68"/>
      <c r="DY60" s="68"/>
      <c r="DZ60" s="68"/>
      <c r="EA60" s="68"/>
      <c r="EB60" s="68"/>
      <c r="EC60" s="68"/>
      <c r="ED60" s="68"/>
      <c r="EE60" s="68"/>
      <c r="EF60" s="68"/>
      <c r="EG60" s="68"/>
      <c r="EH60" s="68"/>
      <c r="EI60" s="68"/>
      <c r="EJ60" s="68"/>
      <c r="EK60" s="68"/>
      <c r="EL60" s="68"/>
      <c r="EM60" s="68"/>
      <c r="EN60" s="68"/>
      <c r="EO60" s="68"/>
      <c r="EP60" s="68"/>
      <c r="EQ60" s="68"/>
      <c r="ER60" s="68"/>
      <c r="ES60" s="68"/>
      <c r="ET60" s="68"/>
      <c r="EU60" s="68"/>
      <c r="EV60" s="68"/>
      <c r="EW60" s="68"/>
      <c r="EX60" s="68"/>
      <c r="EY60" s="68"/>
      <c r="EZ60" s="68"/>
      <c r="FA60" s="68"/>
      <c r="FB60" s="68"/>
      <c r="FC60" s="68"/>
      <c r="FD60" s="68"/>
      <c r="FE60" s="68"/>
      <c r="FF60" s="68"/>
      <c r="FG60" s="68"/>
      <c r="FH60" s="68"/>
      <c r="FI60" s="68"/>
      <c r="FJ60" s="68"/>
      <c r="FK60" s="68"/>
      <c r="FL60" s="68"/>
      <c r="FM60" s="68"/>
      <c r="FN60" s="68"/>
      <c r="FO60" s="68"/>
      <c r="FP60" s="68"/>
      <c r="FQ60" s="68"/>
      <c r="FR60" s="68"/>
      <c r="FS60" s="68"/>
      <c r="FT60" s="68"/>
      <c r="FU60" s="68"/>
      <c r="FV60" s="68"/>
      <c r="FW60" s="68"/>
      <c r="FX60" s="68"/>
      <c r="FY60" s="68"/>
      <c r="FZ60" s="68"/>
      <c r="GA60" s="68"/>
      <c r="GB60" s="68"/>
      <c r="GC60" s="68"/>
      <c r="GD60" s="68"/>
      <c r="GE60" s="68"/>
      <c r="GF60" s="68"/>
      <c r="GG60" s="68"/>
      <c r="GH60" s="68"/>
      <c r="GI60" s="68"/>
      <c r="GJ60" s="68"/>
      <c r="GK60" s="68"/>
      <c r="GL60" s="68"/>
      <c r="GM60" s="68"/>
      <c r="GN60" s="68"/>
      <c r="GO60" s="68"/>
      <c r="GP60" s="68"/>
      <c r="GQ60" s="68"/>
      <c r="GR60" s="68"/>
      <c r="GS60" s="68"/>
      <c r="GT60" s="68"/>
      <c r="GU60" s="68"/>
      <c r="GV60" s="68"/>
      <c r="GW60" s="68"/>
      <c r="GX60" s="68"/>
      <c r="GY60" s="68"/>
      <c r="GZ60" s="68"/>
      <c r="HA60" s="68"/>
      <c r="HB60" s="68"/>
      <c r="HC60" s="68"/>
      <c r="HD60" s="68"/>
    </row>
    <row r="61" spans="1:212" ht="19.45" customHeight="1">
      <c r="A61" s="63">
        <v>58</v>
      </c>
      <c r="B61" s="9" t="s">
        <v>21</v>
      </c>
      <c r="C61" s="10">
        <v>1</v>
      </c>
      <c r="D61" s="63" t="s">
        <v>138</v>
      </c>
      <c r="E61" s="9" t="s">
        <v>305</v>
      </c>
      <c r="F61" s="64">
        <v>46196</v>
      </c>
      <c r="G61" s="65">
        <v>46196.416666666701</v>
      </c>
      <c r="H61" s="63" t="s">
        <v>145</v>
      </c>
      <c r="I61" s="63" t="s">
        <v>143</v>
      </c>
      <c r="J61" s="66" t="s">
        <v>293</v>
      </c>
      <c r="K61" s="67"/>
      <c r="L61" s="67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/>
      <c r="AI61" s="68"/>
      <c r="AJ61" s="68"/>
      <c r="AK61" s="68"/>
      <c r="AL61" s="68"/>
      <c r="AM61" s="68"/>
      <c r="AN61" s="68"/>
      <c r="AO61" s="68"/>
      <c r="AP61" s="68"/>
      <c r="AQ61" s="68"/>
      <c r="AR61" s="68"/>
      <c r="AS61" s="68"/>
      <c r="AT61" s="68"/>
      <c r="AU61" s="68"/>
      <c r="AV61" s="68"/>
      <c r="AW61" s="68"/>
      <c r="AX61" s="68"/>
      <c r="AY61" s="68"/>
      <c r="AZ61" s="68"/>
      <c r="BA61" s="68"/>
      <c r="BB61" s="68"/>
      <c r="BC61" s="68"/>
      <c r="BD61" s="68"/>
      <c r="BE61" s="68"/>
      <c r="BF61" s="68"/>
      <c r="BG61" s="68"/>
      <c r="BH61" s="68"/>
      <c r="BI61" s="68"/>
      <c r="BJ61" s="68"/>
      <c r="BK61" s="68"/>
      <c r="BL61" s="68"/>
      <c r="BM61" s="68"/>
      <c r="BN61" s="68"/>
      <c r="BO61" s="68"/>
      <c r="BP61" s="68"/>
      <c r="BQ61" s="68"/>
      <c r="BR61" s="68"/>
      <c r="BS61" s="68"/>
      <c r="BT61" s="68"/>
      <c r="BU61" s="68"/>
      <c r="BV61" s="68"/>
      <c r="BW61" s="68"/>
      <c r="BX61" s="68"/>
      <c r="BY61" s="68"/>
      <c r="BZ61" s="68"/>
      <c r="CA61" s="68"/>
      <c r="CB61" s="68"/>
      <c r="CC61" s="68"/>
      <c r="CD61" s="68"/>
      <c r="CE61" s="68"/>
      <c r="CF61" s="68"/>
      <c r="CG61" s="68"/>
      <c r="CH61" s="68"/>
      <c r="CI61" s="68"/>
      <c r="CJ61" s="68"/>
      <c r="CK61" s="68"/>
      <c r="CL61" s="68"/>
      <c r="CM61" s="68"/>
      <c r="CN61" s="68"/>
      <c r="CO61" s="68"/>
      <c r="CP61" s="68"/>
      <c r="CQ61" s="68"/>
      <c r="CR61" s="68"/>
      <c r="CS61" s="68"/>
      <c r="CT61" s="68"/>
      <c r="CU61" s="68"/>
      <c r="CV61" s="68"/>
      <c r="CW61" s="68"/>
      <c r="CX61" s="68"/>
      <c r="CY61" s="68"/>
      <c r="CZ61" s="68"/>
      <c r="DA61" s="68"/>
      <c r="DB61" s="68"/>
      <c r="DC61" s="68"/>
      <c r="DD61" s="68"/>
      <c r="DE61" s="68"/>
      <c r="DF61" s="68"/>
      <c r="DG61" s="68"/>
      <c r="DH61" s="68"/>
      <c r="DI61" s="68"/>
      <c r="DJ61" s="68"/>
      <c r="DK61" s="68"/>
      <c r="DL61" s="68"/>
      <c r="DM61" s="68"/>
      <c r="DN61" s="68"/>
      <c r="DO61" s="68"/>
      <c r="DP61" s="68"/>
      <c r="DQ61" s="68"/>
      <c r="DR61" s="68"/>
      <c r="DS61" s="68"/>
      <c r="DT61" s="68"/>
      <c r="DU61" s="68"/>
      <c r="DV61" s="68"/>
      <c r="DW61" s="68"/>
      <c r="DX61" s="68"/>
      <c r="DY61" s="68"/>
      <c r="DZ61" s="68"/>
      <c r="EA61" s="68"/>
      <c r="EB61" s="68"/>
      <c r="EC61" s="68"/>
      <c r="ED61" s="68"/>
      <c r="EE61" s="68"/>
      <c r="EF61" s="68"/>
      <c r="EG61" s="68"/>
      <c r="EH61" s="68"/>
      <c r="EI61" s="68"/>
      <c r="EJ61" s="68"/>
      <c r="EK61" s="68"/>
      <c r="EL61" s="68"/>
      <c r="EM61" s="68"/>
      <c r="EN61" s="68"/>
      <c r="EO61" s="68"/>
      <c r="EP61" s="68"/>
      <c r="EQ61" s="68"/>
      <c r="ER61" s="68"/>
      <c r="ES61" s="68"/>
      <c r="ET61" s="68"/>
      <c r="EU61" s="68"/>
      <c r="EV61" s="68"/>
      <c r="EW61" s="68"/>
      <c r="EX61" s="68"/>
      <c r="EY61" s="68"/>
      <c r="EZ61" s="68"/>
      <c r="FA61" s="68"/>
      <c r="FB61" s="68"/>
      <c r="FC61" s="68"/>
      <c r="FD61" s="68"/>
      <c r="FE61" s="68"/>
      <c r="FF61" s="68"/>
      <c r="FG61" s="68"/>
      <c r="FH61" s="68"/>
      <c r="FI61" s="68"/>
      <c r="FJ61" s="68"/>
      <c r="FK61" s="68"/>
      <c r="FL61" s="68"/>
      <c r="FM61" s="68"/>
      <c r="FN61" s="68"/>
      <c r="FO61" s="68"/>
      <c r="FP61" s="68"/>
      <c r="FQ61" s="68"/>
      <c r="FR61" s="68"/>
      <c r="FS61" s="68"/>
      <c r="FT61" s="68"/>
      <c r="FU61" s="68"/>
      <c r="FV61" s="68"/>
      <c r="FW61" s="68"/>
      <c r="FX61" s="68"/>
      <c r="FY61" s="68"/>
      <c r="FZ61" s="68"/>
      <c r="GA61" s="68"/>
      <c r="GB61" s="68"/>
      <c r="GC61" s="68"/>
      <c r="GD61" s="68"/>
      <c r="GE61" s="68"/>
      <c r="GF61" s="68"/>
      <c r="GG61" s="68"/>
      <c r="GH61" s="68"/>
      <c r="GI61" s="68"/>
      <c r="GJ61" s="68"/>
      <c r="GK61" s="68"/>
      <c r="GL61" s="68"/>
      <c r="GM61" s="68"/>
      <c r="GN61" s="68"/>
      <c r="GO61" s="68"/>
      <c r="GP61" s="68"/>
      <c r="GQ61" s="68"/>
      <c r="GR61" s="68"/>
      <c r="GS61" s="68"/>
      <c r="GT61" s="68"/>
      <c r="GU61" s="68"/>
      <c r="GV61" s="68"/>
      <c r="GW61" s="68"/>
      <c r="GX61" s="68"/>
      <c r="GY61" s="68"/>
      <c r="GZ61" s="68"/>
      <c r="HA61" s="68"/>
      <c r="HB61" s="68"/>
      <c r="HC61" s="68"/>
      <c r="HD61" s="68"/>
    </row>
    <row r="62" spans="1:212" ht="19.45" customHeight="1">
      <c r="A62" s="63">
        <v>59</v>
      </c>
      <c r="B62" s="9" t="s">
        <v>21</v>
      </c>
      <c r="C62" s="10">
        <v>1</v>
      </c>
      <c r="D62" s="63" t="s">
        <v>138</v>
      </c>
      <c r="E62" s="9" t="s">
        <v>292</v>
      </c>
      <c r="F62" s="64">
        <v>46201</v>
      </c>
      <c r="G62" s="65">
        <v>46201.375</v>
      </c>
      <c r="H62" s="63" t="s">
        <v>145</v>
      </c>
      <c r="I62" s="63" t="s">
        <v>139</v>
      </c>
      <c r="J62" s="66" t="s">
        <v>304</v>
      </c>
      <c r="K62" s="67"/>
      <c r="L62" s="67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  <c r="AC62" s="68"/>
      <c r="AD62" s="68"/>
      <c r="AE62" s="68"/>
      <c r="AF62" s="68"/>
      <c r="AG62" s="68"/>
      <c r="AH62" s="68"/>
      <c r="AI62" s="68"/>
      <c r="AJ62" s="68"/>
      <c r="AK62" s="68"/>
      <c r="AL62" s="68"/>
      <c r="AM62" s="68"/>
      <c r="AN62" s="68"/>
      <c r="AO62" s="68"/>
      <c r="AP62" s="68"/>
      <c r="AQ62" s="68"/>
      <c r="AR62" s="68"/>
      <c r="AS62" s="68"/>
      <c r="AT62" s="68"/>
      <c r="AU62" s="68"/>
      <c r="AV62" s="68"/>
      <c r="AW62" s="68"/>
      <c r="AX62" s="68"/>
      <c r="AY62" s="68"/>
      <c r="AZ62" s="68"/>
      <c r="BA62" s="68"/>
      <c r="BB62" s="68"/>
      <c r="BC62" s="68"/>
      <c r="BD62" s="68"/>
      <c r="BE62" s="68"/>
      <c r="BF62" s="68"/>
      <c r="BG62" s="68"/>
      <c r="BH62" s="68"/>
      <c r="BI62" s="68"/>
      <c r="BJ62" s="68"/>
      <c r="BK62" s="68"/>
      <c r="BL62" s="68"/>
      <c r="BM62" s="68"/>
      <c r="BN62" s="68"/>
      <c r="BO62" s="68"/>
      <c r="BP62" s="68"/>
      <c r="BQ62" s="68"/>
      <c r="BR62" s="68"/>
      <c r="BS62" s="68"/>
      <c r="BT62" s="68"/>
      <c r="BU62" s="68"/>
      <c r="BV62" s="68"/>
      <c r="BW62" s="68"/>
      <c r="BX62" s="68"/>
      <c r="BY62" s="68"/>
      <c r="BZ62" s="68"/>
      <c r="CA62" s="68"/>
      <c r="CB62" s="68"/>
      <c r="CC62" s="68"/>
      <c r="CD62" s="68"/>
      <c r="CE62" s="68"/>
      <c r="CF62" s="68"/>
      <c r="CG62" s="68"/>
      <c r="CH62" s="68"/>
      <c r="CI62" s="68"/>
      <c r="CJ62" s="68"/>
      <c r="CK62" s="68"/>
      <c r="CL62" s="68"/>
      <c r="CM62" s="68"/>
      <c r="CN62" s="68"/>
      <c r="CO62" s="68"/>
      <c r="CP62" s="68"/>
      <c r="CQ62" s="68"/>
      <c r="CR62" s="68"/>
      <c r="CS62" s="68"/>
      <c r="CT62" s="68"/>
      <c r="CU62" s="68"/>
      <c r="CV62" s="68"/>
      <c r="CW62" s="68"/>
      <c r="CX62" s="68"/>
      <c r="CY62" s="68"/>
      <c r="CZ62" s="68"/>
      <c r="DA62" s="68"/>
      <c r="DB62" s="68"/>
      <c r="DC62" s="68"/>
      <c r="DD62" s="68"/>
      <c r="DE62" s="68"/>
      <c r="DF62" s="68"/>
      <c r="DG62" s="68"/>
      <c r="DH62" s="68"/>
      <c r="DI62" s="68"/>
      <c r="DJ62" s="68"/>
      <c r="DK62" s="68"/>
      <c r="DL62" s="68"/>
      <c r="DM62" s="68"/>
      <c r="DN62" s="68"/>
      <c r="DO62" s="68"/>
      <c r="DP62" s="68"/>
      <c r="DQ62" s="68"/>
      <c r="DR62" s="68"/>
      <c r="DS62" s="68"/>
      <c r="DT62" s="68"/>
      <c r="DU62" s="68"/>
      <c r="DV62" s="68"/>
      <c r="DW62" s="68"/>
      <c r="DX62" s="68"/>
      <c r="DY62" s="68"/>
      <c r="DZ62" s="68"/>
      <c r="EA62" s="68"/>
      <c r="EB62" s="68"/>
      <c r="EC62" s="68"/>
      <c r="ED62" s="68"/>
      <c r="EE62" s="68"/>
      <c r="EF62" s="68"/>
      <c r="EG62" s="68"/>
      <c r="EH62" s="68"/>
      <c r="EI62" s="68"/>
      <c r="EJ62" s="68"/>
      <c r="EK62" s="68"/>
      <c r="EL62" s="68"/>
      <c r="EM62" s="68"/>
      <c r="EN62" s="68"/>
      <c r="EO62" s="68"/>
      <c r="EP62" s="68"/>
      <c r="EQ62" s="68"/>
      <c r="ER62" s="68"/>
      <c r="ES62" s="68"/>
      <c r="ET62" s="68"/>
      <c r="EU62" s="68"/>
      <c r="EV62" s="68"/>
      <c r="EW62" s="68"/>
      <c r="EX62" s="68"/>
      <c r="EY62" s="68"/>
      <c r="EZ62" s="68"/>
      <c r="FA62" s="68"/>
      <c r="FB62" s="68"/>
      <c r="FC62" s="68"/>
      <c r="FD62" s="68"/>
      <c r="FE62" s="68"/>
      <c r="FF62" s="68"/>
      <c r="FG62" s="68"/>
      <c r="FH62" s="68"/>
      <c r="FI62" s="68"/>
      <c r="FJ62" s="68"/>
      <c r="FK62" s="68"/>
      <c r="FL62" s="68"/>
      <c r="FM62" s="68"/>
      <c r="FN62" s="68"/>
      <c r="FO62" s="68"/>
      <c r="FP62" s="68"/>
      <c r="FQ62" s="68"/>
      <c r="FR62" s="68"/>
      <c r="FS62" s="68"/>
      <c r="FT62" s="68"/>
      <c r="FU62" s="68"/>
      <c r="FV62" s="68"/>
      <c r="FW62" s="68"/>
      <c r="FX62" s="68"/>
      <c r="FY62" s="68"/>
      <c r="FZ62" s="68"/>
      <c r="GA62" s="68"/>
      <c r="GB62" s="68"/>
      <c r="GC62" s="68"/>
      <c r="GD62" s="68"/>
      <c r="GE62" s="68"/>
      <c r="GF62" s="68"/>
      <c r="GG62" s="68"/>
      <c r="GH62" s="68"/>
      <c r="GI62" s="68"/>
      <c r="GJ62" s="68"/>
      <c r="GK62" s="68"/>
      <c r="GL62" s="68"/>
      <c r="GM62" s="68"/>
      <c r="GN62" s="68"/>
      <c r="GO62" s="68"/>
      <c r="GP62" s="68"/>
      <c r="GQ62" s="68"/>
      <c r="GR62" s="68"/>
      <c r="GS62" s="68"/>
      <c r="GT62" s="68"/>
      <c r="GU62" s="68"/>
      <c r="GV62" s="68"/>
      <c r="GW62" s="68"/>
      <c r="GX62" s="68"/>
      <c r="GY62" s="68"/>
      <c r="GZ62" s="68"/>
      <c r="HA62" s="68"/>
      <c r="HB62" s="68"/>
      <c r="HC62" s="68"/>
      <c r="HD62" s="68"/>
    </row>
    <row r="63" spans="1:212" ht="19.45" customHeight="1">
      <c r="A63" s="63">
        <v>60</v>
      </c>
      <c r="B63" s="9" t="s">
        <v>21</v>
      </c>
      <c r="C63" s="10">
        <v>1</v>
      </c>
      <c r="D63" s="63" t="s">
        <v>138</v>
      </c>
      <c r="E63" s="9" t="s">
        <v>292</v>
      </c>
      <c r="F63" s="64">
        <v>46201</v>
      </c>
      <c r="G63" s="65">
        <v>46201.375</v>
      </c>
      <c r="H63" s="63" t="s">
        <v>143</v>
      </c>
      <c r="I63" s="63" t="s">
        <v>141</v>
      </c>
      <c r="J63" s="66" t="s">
        <v>303</v>
      </c>
      <c r="K63" s="67"/>
      <c r="L63" s="67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68"/>
      <c r="AL63" s="68"/>
      <c r="AM63" s="68"/>
      <c r="AN63" s="68"/>
      <c r="AO63" s="68"/>
      <c r="AP63" s="68"/>
      <c r="AQ63" s="68"/>
      <c r="AR63" s="68"/>
      <c r="AS63" s="68"/>
      <c r="AT63" s="68"/>
      <c r="AU63" s="68"/>
      <c r="AV63" s="68"/>
      <c r="AW63" s="68"/>
      <c r="AX63" s="68"/>
      <c r="AY63" s="68"/>
      <c r="AZ63" s="68"/>
      <c r="BA63" s="68"/>
      <c r="BB63" s="68"/>
      <c r="BC63" s="68"/>
      <c r="BD63" s="68"/>
      <c r="BE63" s="68"/>
      <c r="BF63" s="68"/>
      <c r="BG63" s="68"/>
      <c r="BH63" s="68"/>
      <c r="BI63" s="68"/>
      <c r="BJ63" s="68"/>
      <c r="BK63" s="68"/>
      <c r="BL63" s="68"/>
      <c r="BM63" s="68"/>
      <c r="BN63" s="68"/>
      <c r="BO63" s="68"/>
      <c r="BP63" s="68"/>
      <c r="BQ63" s="68"/>
      <c r="BR63" s="68"/>
      <c r="BS63" s="68"/>
      <c r="BT63" s="68"/>
      <c r="BU63" s="68"/>
      <c r="BV63" s="68"/>
      <c r="BW63" s="68"/>
      <c r="BX63" s="68"/>
      <c r="BY63" s="68"/>
      <c r="BZ63" s="68"/>
      <c r="CA63" s="68"/>
      <c r="CB63" s="68"/>
      <c r="CC63" s="68"/>
      <c r="CD63" s="68"/>
      <c r="CE63" s="68"/>
      <c r="CF63" s="68"/>
      <c r="CG63" s="68"/>
      <c r="CH63" s="68"/>
      <c r="CI63" s="68"/>
      <c r="CJ63" s="68"/>
      <c r="CK63" s="68"/>
      <c r="CL63" s="68"/>
      <c r="CM63" s="68"/>
      <c r="CN63" s="68"/>
      <c r="CO63" s="68"/>
      <c r="CP63" s="68"/>
      <c r="CQ63" s="68"/>
      <c r="CR63" s="68"/>
      <c r="CS63" s="68"/>
      <c r="CT63" s="68"/>
      <c r="CU63" s="68"/>
      <c r="CV63" s="68"/>
      <c r="CW63" s="68"/>
      <c r="CX63" s="68"/>
      <c r="CY63" s="68"/>
      <c r="CZ63" s="68"/>
      <c r="DA63" s="68"/>
      <c r="DB63" s="68"/>
      <c r="DC63" s="68"/>
      <c r="DD63" s="68"/>
      <c r="DE63" s="68"/>
      <c r="DF63" s="68"/>
      <c r="DG63" s="68"/>
      <c r="DH63" s="68"/>
      <c r="DI63" s="68"/>
      <c r="DJ63" s="68"/>
      <c r="DK63" s="68"/>
      <c r="DL63" s="68"/>
      <c r="DM63" s="68"/>
      <c r="DN63" s="68"/>
      <c r="DO63" s="68"/>
      <c r="DP63" s="68"/>
      <c r="DQ63" s="68"/>
      <c r="DR63" s="68"/>
      <c r="DS63" s="68"/>
      <c r="DT63" s="68"/>
      <c r="DU63" s="68"/>
      <c r="DV63" s="68"/>
      <c r="DW63" s="68"/>
      <c r="DX63" s="68"/>
      <c r="DY63" s="68"/>
      <c r="DZ63" s="68"/>
      <c r="EA63" s="68"/>
      <c r="EB63" s="68"/>
      <c r="EC63" s="68"/>
      <c r="ED63" s="68"/>
      <c r="EE63" s="68"/>
      <c r="EF63" s="68"/>
      <c r="EG63" s="68"/>
      <c r="EH63" s="68"/>
      <c r="EI63" s="68"/>
      <c r="EJ63" s="68"/>
      <c r="EK63" s="68"/>
      <c r="EL63" s="68"/>
      <c r="EM63" s="68"/>
      <c r="EN63" s="68"/>
      <c r="EO63" s="68"/>
      <c r="EP63" s="68"/>
      <c r="EQ63" s="68"/>
      <c r="ER63" s="68"/>
      <c r="ES63" s="68"/>
      <c r="ET63" s="68"/>
      <c r="EU63" s="68"/>
      <c r="EV63" s="68"/>
      <c r="EW63" s="68"/>
      <c r="EX63" s="68"/>
      <c r="EY63" s="68"/>
      <c r="EZ63" s="68"/>
      <c r="FA63" s="68"/>
      <c r="FB63" s="68"/>
      <c r="FC63" s="68"/>
      <c r="FD63" s="68"/>
      <c r="FE63" s="68"/>
      <c r="FF63" s="68"/>
      <c r="FG63" s="68"/>
      <c r="FH63" s="68"/>
      <c r="FI63" s="68"/>
      <c r="FJ63" s="68"/>
      <c r="FK63" s="68"/>
      <c r="FL63" s="68"/>
      <c r="FM63" s="68"/>
      <c r="FN63" s="68"/>
      <c r="FO63" s="68"/>
      <c r="FP63" s="68"/>
      <c r="FQ63" s="68"/>
      <c r="FR63" s="68"/>
      <c r="FS63" s="68"/>
      <c r="FT63" s="68"/>
      <c r="FU63" s="68"/>
      <c r="FV63" s="68"/>
      <c r="FW63" s="68"/>
      <c r="FX63" s="68"/>
      <c r="FY63" s="68"/>
      <c r="FZ63" s="68"/>
      <c r="GA63" s="68"/>
      <c r="GB63" s="68"/>
      <c r="GC63" s="68"/>
      <c r="GD63" s="68"/>
      <c r="GE63" s="68"/>
      <c r="GF63" s="68"/>
      <c r="GG63" s="68"/>
      <c r="GH63" s="68"/>
      <c r="GI63" s="68"/>
      <c r="GJ63" s="68"/>
      <c r="GK63" s="68"/>
      <c r="GL63" s="68"/>
      <c r="GM63" s="68"/>
      <c r="GN63" s="68"/>
      <c r="GO63" s="68"/>
      <c r="GP63" s="68"/>
      <c r="GQ63" s="68"/>
      <c r="GR63" s="68"/>
      <c r="GS63" s="68"/>
      <c r="GT63" s="68"/>
      <c r="GU63" s="68"/>
      <c r="GV63" s="68"/>
      <c r="GW63" s="68"/>
      <c r="GX63" s="68"/>
      <c r="GY63" s="68"/>
      <c r="GZ63" s="68"/>
      <c r="HA63" s="68"/>
      <c r="HB63" s="68"/>
      <c r="HC63" s="68"/>
      <c r="HD63" s="68"/>
    </row>
    <row r="64" spans="1:212" ht="19.45" customHeight="1">
      <c r="A64" s="63">
        <v>61</v>
      </c>
      <c r="B64" s="9" t="s">
        <v>21</v>
      </c>
      <c r="C64" s="10">
        <v>1</v>
      </c>
      <c r="D64" s="63" t="s">
        <v>147</v>
      </c>
      <c r="E64" s="9" t="s">
        <v>287</v>
      </c>
      <c r="F64" s="64">
        <v>46191</v>
      </c>
      <c r="G64" s="65">
        <v>46191</v>
      </c>
      <c r="H64" s="63" t="s">
        <v>148</v>
      </c>
      <c r="I64" s="63" t="s">
        <v>154</v>
      </c>
      <c r="J64" s="66" t="s">
        <v>302</v>
      </c>
      <c r="K64" s="67"/>
      <c r="L64" s="67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8"/>
      <c r="AK64" s="68"/>
      <c r="AL64" s="68"/>
      <c r="AM64" s="68"/>
      <c r="AN64" s="68"/>
      <c r="AO64" s="68"/>
      <c r="AP64" s="68"/>
      <c r="AQ64" s="68"/>
      <c r="AR64" s="68"/>
      <c r="AS64" s="68"/>
      <c r="AT64" s="68"/>
      <c r="AU64" s="68"/>
      <c r="AV64" s="68"/>
      <c r="AW64" s="68"/>
      <c r="AX64" s="68"/>
      <c r="AY64" s="68"/>
      <c r="AZ64" s="68"/>
      <c r="BA64" s="68"/>
      <c r="BB64" s="68"/>
      <c r="BC64" s="68"/>
      <c r="BD64" s="68"/>
      <c r="BE64" s="68"/>
      <c r="BF64" s="68"/>
      <c r="BG64" s="68"/>
      <c r="BH64" s="68"/>
      <c r="BI64" s="68"/>
      <c r="BJ64" s="68"/>
      <c r="BK64" s="68"/>
      <c r="BL64" s="68"/>
      <c r="BM64" s="68"/>
      <c r="BN64" s="68"/>
      <c r="BO64" s="68"/>
      <c r="BP64" s="68"/>
      <c r="BQ64" s="68"/>
      <c r="BR64" s="68"/>
      <c r="BS64" s="68"/>
      <c r="BT64" s="68"/>
      <c r="BU64" s="68"/>
      <c r="BV64" s="68"/>
      <c r="BW64" s="68"/>
      <c r="BX64" s="68"/>
      <c r="BY64" s="68"/>
      <c r="BZ64" s="68"/>
      <c r="CA64" s="68"/>
      <c r="CB64" s="68"/>
      <c r="CC64" s="68"/>
      <c r="CD64" s="68"/>
      <c r="CE64" s="68"/>
      <c r="CF64" s="68"/>
      <c r="CG64" s="68"/>
      <c r="CH64" s="68"/>
      <c r="CI64" s="68"/>
      <c r="CJ64" s="68"/>
      <c r="CK64" s="68"/>
      <c r="CL64" s="68"/>
      <c r="CM64" s="68"/>
      <c r="CN64" s="68"/>
      <c r="CO64" s="68"/>
      <c r="CP64" s="68"/>
      <c r="CQ64" s="68"/>
      <c r="CR64" s="68"/>
      <c r="CS64" s="68"/>
      <c r="CT64" s="68"/>
      <c r="CU64" s="68"/>
      <c r="CV64" s="68"/>
      <c r="CW64" s="68"/>
      <c r="CX64" s="68"/>
      <c r="CY64" s="68"/>
      <c r="CZ64" s="68"/>
      <c r="DA64" s="68"/>
      <c r="DB64" s="68"/>
      <c r="DC64" s="68"/>
      <c r="DD64" s="68"/>
      <c r="DE64" s="68"/>
      <c r="DF64" s="68"/>
      <c r="DG64" s="68"/>
      <c r="DH64" s="68"/>
      <c r="DI64" s="68"/>
      <c r="DJ64" s="68"/>
      <c r="DK64" s="68"/>
      <c r="DL64" s="68"/>
      <c r="DM64" s="68"/>
      <c r="DN64" s="68"/>
      <c r="DO64" s="68"/>
      <c r="DP64" s="68"/>
      <c r="DQ64" s="68"/>
      <c r="DR64" s="68"/>
      <c r="DS64" s="68"/>
      <c r="DT64" s="68"/>
      <c r="DU64" s="68"/>
      <c r="DV64" s="68"/>
      <c r="DW64" s="68"/>
      <c r="DX64" s="68"/>
      <c r="DY64" s="68"/>
      <c r="DZ64" s="68"/>
      <c r="EA64" s="68"/>
      <c r="EB64" s="68"/>
      <c r="EC64" s="68"/>
      <c r="ED64" s="68"/>
      <c r="EE64" s="68"/>
      <c r="EF64" s="68"/>
      <c r="EG64" s="68"/>
      <c r="EH64" s="68"/>
      <c r="EI64" s="68"/>
      <c r="EJ64" s="68"/>
      <c r="EK64" s="68"/>
      <c r="EL64" s="68"/>
      <c r="EM64" s="68"/>
      <c r="EN64" s="68"/>
      <c r="EO64" s="68"/>
      <c r="EP64" s="68"/>
      <c r="EQ64" s="68"/>
      <c r="ER64" s="68"/>
      <c r="ES64" s="68"/>
      <c r="ET64" s="68"/>
      <c r="EU64" s="68"/>
      <c r="EV64" s="68"/>
      <c r="EW64" s="68"/>
      <c r="EX64" s="68"/>
      <c r="EY64" s="68"/>
      <c r="EZ64" s="68"/>
      <c r="FA64" s="68"/>
      <c r="FB64" s="68"/>
      <c r="FC64" s="68"/>
      <c r="FD64" s="68"/>
      <c r="FE64" s="68"/>
      <c r="FF64" s="68"/>
      <c r="FG64" s="68"/>
      <c r="FH64" s="68"/>
      <c r="FI64" s="68"/>
      <c r="FJ64" s="68"/>
      <c r="FK64" s="68"/>
      <c r="FL64" s="68"/>
      <c r="FM64" s="68"/>
      <c r="FN64" s="68"/>
      <c r="FO64" s="68"/>
      <c r="FP64" s="68"/>
      <c r="FQ64" s="68"/>
      <c r="FR64" s="68"/>
      <c r="FS64" s="68"/>
      <c r="FT64" s="68"/>
      <c r="FU64" s="68"/>
      <c r="FV64" s="68"/>
      <c r="FW64" s="68"/>
      <c r="FX64" s="68"/>
      <c r="FY64" s="68"/>
      <c r="FZ64" s="68"/>
      <c r="GA64" s="68"/>
      <c r="GB64" s="68"/>
      <c r="GC64" s="68"/>
      <c r="GD64" s="68"/>
      <c r="GE64" s="68"/>
      <c r="GF64" s="68"/>
      <c r="GG64" s="68"/>
      <c r="GH64" s="68"/>
      <c r="GI64" s="68"/>
      <c r="GJ64" s="68"/>
      <c r="GK64" s="68"/>
      <c r="GL64" s="68"/>
      <c r="GM64" s="68"/>
      <c r="GN64" s="68"/>
      <c r="GO64" s="68"/>
      <c r="GP64" s="68"/>
      <c r="GQ64" s="68"/>
      <c r="GR64" s="68"/>
      <c r="GS64" s="68"/>
      <c r="GT64" s="68"/>
      <c r="GU64" s="68"/>
      <c r="GV64" s="68"/>
      <c r="GW64" s="68"/>
      <c r="GX64" s="68"/>
      <c r="GY64" s="68"/>
      <c r="GZ64" s="68"/>
      <c r="HA64" s="68"/>
      <c r="HB64" s="68"/>
      <c r="HC64" s="68"/>
      <c r="HD64" s="68"/>
    </row>
    <row r="65" spans="1:212" ht="19.45" customHeight="1">
      <c r="A65" s="63">
        <v>62</v>
      </c>
      <c r="B65" s="9" t="s">
        <v>21</v>
      </c>
      <c r="C65" s="10">
        <v>1</v>
      </c>
      <c r="D65" s="63" t="s">
        <v>147</v>
      </c>
      <c r="E65" s="9" t="s">
        <v>287</v>
      </c>
      <c r="F65" s="64">
        <v>46191</v>
      </c>
      <c r="G65" s="65">
        <v>46191.375</v>
      </c>
      <c r="H65" s="63" t="s">
        <v>152</v>
      </c>
      <c r="I65" s="63" t="s">
        <v>150</v>
      </c>
      <c r="J65" s="66" t="s">
        <v>285</v>
      </c>
      <c r="K65" s="67"/>
      <c r="L65" s="67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  <c r="AH65" s="68"/>
      <c r="AI65" s="68"/>
      <c r="AJ65" s="68"/>
      <c r="AK65" s="68"/>
      <c r="AL65" s="68"/>
      <c r="AM65" s="68"/>
      <c r="AN65" s="68"/>
      <c r="AO65" s="68"/>
      <c r="AP65" s="68"/>
      <c r="AQ65" s="68"/>
      <c r="AR65" s="68"/>
      <c r="AS65" s="68"/>
      <c r="AT65" s="68"/>
      <c r="AU65" s="68"/>
      <c r="AV65" s="68"/>
      <c r="AW65" s="68"/>
      <c r="AX65" s="68"/>
      <c r="AY65" s="68"/>
      <c r="AZ65" s="68"/>
      <c r="BA65" s="68"/>
      <c r="BB65" s="68"/>
      <c r="BC65" s="68"/>
      <c r="BD65" s="68"/>
      <c r="BE65" s="68"/>
      <c r="BF65" s="68"/>
      <c r="BG65" s="68"/>
      <c r="BH65" s="68"/>
      <c r="BI65" s="68"/>
      <c r="BJ65" s="68"/>
      <c r="BK65" s="68"/>
      <c r="BL65" s="68"/>
      <c r="BM65" s="68"/>
      <c r="BN65" s="68"/>
      <c r="BO65" s="68"/>
      <c r="BP65" s="68"/>
      <c r="BQ65" s="68"/>
      <c r="BR65" s="68"/>
      <c r="BS65" s="68"/>
      <c r="BT65" s="68"/>
      <c r="BU65" s="68"/>
      <c r="BV65" s="68"/>
      <c r="BW65" s="68"/>
      <c r="BX65" s="68"/>
      <c r="BY65" s="68"/>
      <c r="BZ65" s="68"/>
      <c r="CA65" s="68"/>
      <c r="CB65" s="68"/>
      <c r="CC65" s="68"/>
      <c r="CD65" s="68"/>
      <c r="CE65" s="68"/>
      <c r="CF65" s="68"/>
      <c r="CG65" s="68"/>
      <c r="CH65" s="68"/>
      <c r="CI65" s="68"/>
      <c r="CJ65" s="68"/>
      <c r="CK65" s="68"/>
      <c r="CL65" s="68"/>
      <c r="CM65" s="68"/>
      <c r="CN65" s="68"/>
      <c r="CO65" s="68"/>
      <c r="CP65" s="68"/>
      <c r="CQ65" s="68"/>
      <c r="CR65" s="68"/>
      <c r="CS65" s="68"/>
      <c r="CT65" s="68"/>
      <c r="CU65" s="68"/>
      <c r="CV65" s="68"/>
      <c r="CW65" s="68"/>
      <c r="CX65" s="68"/>
      <c r="CY65" s="68"/>
      <c r="CZ65" s="68"/>
      <c r="DA65" s="68"/>
      <c r="DB65" s="68"/>
      <c r="DC65" s="68"/>
      <c r="DD65" s="68"/>
      <c r="DE65" s="68"/>
      <c r="DF65" s="68"/>
      <c r="DG65" s="68"/>
      <c r="DH65" s="68"/>
      <c r="DI65" s="68"/>
      <c r="DJ65" s="68"/>
      <c r="DK65" s="68"/>
      <c r="DL65" s="68"/>
      <c r="DM65" s="68"/>
      <c r="DN65" s="68"/>
      <c r="DO65" s="68"/>
      <c r="DP65" s="68"/>
      <c r="DQ65" s="68"/>
      <c r="DR65" s="68"/>
      <c r="DS65" s="68"/>
      <c r="DT65" s="68"/>
      <c r="DU65" s="68"/>
      <c r="DV65" s="68"/>
      <c r="DW65" s="68"/>
      <c r="DX65" s="68"/>
      <c r="DY65" s="68"/>
      <c r="DZ65" s="68"/>
      <c r="EA65" s="68"/>
      <c r="EB65" s="68"/>
      <c r="EC65" s="68"/>
      <c r="ED65" s="68"/>
      <c r="EE65" s="68"/>
      <c r="EF65" s="68"/>
      <c r="EG65" s="68"/>
      <c r="EH65" s="68"/>
      <c r="EI65" s="68"/>
      <c r="EJ65" s="68"/>
      <c r="EK65" s="68"/>
      <c r="EL65" s="68"/>
      <c r="EM65" s="68"/>
      <c r="EN65" s="68"/>
      <c r="EO65" s="68"/>
      <c r="EP65" s="68"/>
      <c r="EQ65" s="68"/>
      <c r="ER65" s="68"/>
      <c r="ES65" s="68"/>
      <c r="ET65" s="68"/>
      <c r="EU65" s="68"/>
      <c r="EV65" s="68"/>
      <c r="EW65" s="68"/>
      <c r="EX65" s="68"/>
      <c r="EY65" s="68"/>
      <c r="EZ65" s="68"/>
      <c r="FA65" s="68"/>
      <c r="FB65" s="68"/>
      <c r="FC65" s="68"/>
      <c r="FD65" s="68"/>
      <c r="FE65" s="68"/>
      <c r="FF65" s="68"/>
      <c r="FG65" s="68"/>
      <c r="FH65" s="68"/>
      <c r="FI65" s="68"/>
      <c r="FJ65" s="68"/>
      <c r="FK65" s="68"/>
      <c r="FL65" s="68"/>
      <c r="FM65" s="68"/>
      <c r="FN65" s="68"/>
      <c r="FO65" s="68"/>
      <c r="FP65" s="68"/>
      <c r="FQ65" s="68"/>
      <c r="FR65" s="68"/>
      <c r="FS65" s="68"/>
      <c r="FT65" s="68"/>
      <c r="FU65" s="68"/>
      <c r="FV65" s="68"/>
      <c r="FW65" s="68"/>
      <c r="FX65" s="68"/>
      <c r="FY65" s="68"/>
      <c r="FZ65" s="68"/>
      <c r="GA65" s="68"/>
      <c r="GB65" s="68"/>
      <c r="GC65" s="68"/>
      <c r="GD65" s="68"/>
      <c r="GE65" s="68"/>
      <c r="GF65" s="68"/>
      <c r="GG65" s="68"/>
      <c r="GH65" s="68"/>
      <c r="GI65" s="68"/>
      <c r="GJ65" s="68"/>
      <c r="GK65" s="68"/>
      <c r="GL65" s="68"/>
      <c r="GM65" s="68"/>
      <c r="GN65" s="68"/>
      <c r="GO65" s="68"/>
      <c r="GP65" s="68"/>
      <c r="GQ65" s="68"/>
      <c r="GR65" s="68"/>
      <c r="GS65" s="68"/>
      <c r="GT65" s="68"/>
      <c r="GU65" s="68"/>
      <c r="GV65" s="68"/>
      <c r="GW65" s="68"/>
      <c r="GX65" s="68"/>
      <c r="GY65" s="68"/>
      <c r="GZ65" s="68"/>
      <c r="HA65" s="68"/>
      <c r="HB65" s="68"/>
      <c r="HC65" s="68"/>
      <c r="HD65" s="68"/>
    </row>
    <row r="66" spans="1:212" ht="19.45" customHeight="1">
      <c r="A66" s="63">
        <v>63</v>
      </c>
      <c r="B66" s="9" t="s">
        <v>21</v>
      </c>
      <c r="C66" s="10">
        <v>1</v>
      </c>
      <c r="D66" s="63" t="s">
        <v>147</v>
      </c>
      <c r="E66" s="9" t="s">
        <v>306</v>
      </c>
      <c r="F66" s="64">
        <v>46197</v>
      </c>
      <c r="G66" s="65">
        <v>46197</v>
      </c>
      <c r="H66" s="63" t="s">
        <v>148</v>
      </c>
      <c r="I66" s="63" t="s">
        <v>152</v>
      </c>
      <c r="J66" s="66" t="s">
        <v>302</v>
      </c>
      <c r="K66" s="67"/>
      <c r="L66" s="67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  <c r="AH66" s="68"/>
      <c r="AI66" s="68"/>
      <c r="AJ66" s="68"/>
      <c r="AK66" s="68"/>
      <c r="AL66" s="68"/>
      <c r="AM66" s="68"/>
      <c r="AN66" s="68"/>
      <c r="AO66" s="68"/>
      <c r="AP66" s="68"/>
      <c r="AQ66" s="68"/>
      <c r="AR66" s="68"/>
      <c r="AS66" s="68"/>
      <c r="AT66" s="68"/>
      <c r="AU66" s="68"/>
      <c r="AV66" s="68"/>
      <c r="AW66" s="68"/>
      <c r="AX66" s="68"/>
      <c r="AY66" s="68"/>
      <c r="AZ66" s="68"/>
      <c r="BA66" s="68"/>
      <c r="BB66" s="68"/>
      <c r="BC66" s="68"/>
      <c r="BD66" s="68"/>
      <c r="BE66" s="68"/>
      <c r="BF66" s="68"/>
      <c r="BG66" s="68"/>
      <c r="BH66" s="68"/>
      <c r="BI66" s="68"/>
      <c r="BJ66" s="68"/>
      <c r="BK66" s="68"/>
      <c r="BL66" s="68"/>
      <c r="BM66" s="68"/>
      <c r="BN66" s="68"/>
      <c r="BO66" s="68"/>
      <c r="BP66" s="68"/>
      <c r="BQ66" s="68"/>
      <c r="BR66" s="68"/>
      <c r="BS66" s="68"/>
      <c r="BT66" s="68"/>
      <c r="BU66" s="68"/>
      <c r="BV66" s="68"/>
      <c r="BW66" s="68"/>
      <c r="BX66" s="68"/>
      <c r="BY66" s="68"/>
      <c r="BZ66" s="68"/>
      <c r="CA66" s="68"/>
      <c r="CB66" s="68"/>
      <c r="CC66" s="68"/>
      <c r="CD66" s="68"/>
      <c r="CE66" s="68"/>
      <c r="CF66" s="68"/>
      <c r="CG66" s="68"/>
      <c r="CH66" s="68"/>
      <c r="CI66" s="68"/>
      <c r="CJ66" s="68"/>
      <c r="CK66" s="68"/>
      <c r="CL66" s="68"/>
      <c r="CM66" s="68"/>
      <c r="CN66" s="68"/>
      <c r="CO66" s="68"/>
      <c r="CP66" s="68"/>
      <c r="CQ66" s="68"/>
      <c r="CR66" s="68"/>
      <c r="CS66" s="68"/>
      <c r="CT66" s="68"/>
      <c r="CU66" s="68"/>
      <c r="CV66" s="68"/>
      <c r="CW66" s="68"/>
      <c r="CX66" s="68"/>
      <c r="CY66" s="68"/>
      <c r="CZ66" s="68"/>
      <c r="DA66" s="68"/>
      <c r="DB66" s="68"/>
      <c r="DC66" s="68"/>
      <c r="DD66" s="68"/>
      <c r="DE66" s="68"/>
      <c r="DF66" s="68"/>
      <c r="DG66" s="68"/>
      <c r="DH66" s="68"/>
      <c r="DI66" s="68"/>
      <c r="DJ66" s="68"/>
      <c r="DK66" s="68"/>
      <c r="DL66" s="68"/>
      <c r="DM66" s="68"/>
      <c r="DN66" s="68"/>
      <c r="DO66" s="68"/>
      <c r="DP66" s="68"/>
      <c r="DQ66" s="68"/>
      <c r="DR66" s="68"/>
      <c r="DS66" s="68"/>
      <c r="DT66" s="68"/>
      <c r="DU66" s="68"/>
      <c r="DV66" s="68"/>
      <c r="DW66" s="68"/>
      <c r="DX66" s="68"/>
      <c r="DY66" s="68"/>
      <c r="DZ66" s="68"/>
      <c r="EA66" s="68"/>
      <c r="EB66" s="68"/>
      <c r="EC66" s="68"/>
      <c r="ED66" s="68"/>
      <c r="EE66" s="68"/>
      <c r="EF66" s="68"/>
      <c r="EG66" s="68"/>
      <c r="EH66" s="68"/>
      <c r="EI66" s="68"/>
      <c r="EJ66" s="68"/>
      <c r="EK66" s="68"/>
      <c r="EL66" s="68"/>
      <c r="EM66" s="68"/>
      <c r="EN66" s="68"/>
      <c r="EO66" s="68"/>
      <c r="EP66" s="68"/>
      <c r="EQ66" s="68"/>
      <c r="ER66" s="68"/>
      <c r="ES66" s="68"/>
      <c r="ET66" s="68"/>
      <c r="EU66" s="68"/>
      <c r="EV66" s="68"/>
      <c r="EW66" s="68"/>
      <c r="EX66" s="68"/>
      <c r="EY66" s="68"/>
      <c r="EZ66" s="68"/>
      <c r="FA66" s="68"/>
      <c r="FB66" s="68"/>
      <c r="FC66" s="68"/>
      <c r="FD66" s="68"/>
      <c r="FE66" s="68"/>
      <c r="FF66" s="68"/>
      <c r="FG66" s="68"/>
      <c r="FH66" s="68"/>
      <c r="FI66" s="68"/>
      <c r="FJ66" s="68"/>
      <c r="FK66" s="68"/>
      <c r="FL66" s="68"/>
      <c r="FM66" s="68"/>
      <c r="FN66" s="68"/>
      <c r="FO66" s="68"/>
      <c r="FP66" s="68"/>
      <c r="FQ66" s="68"/>
      <c r="FR66" s="68"/>
      <c r="FS66" s="68"/>
      <c r="FT66" s="68"/>
      <c r="FU66" s="68"/>
      <c r="FV66" s="68"/>
      <c r="FW66" s="68"/>
      <c r="FX66" s="68"/>
      <c r="FY66" s="68"/>
      <c r="FZ66" s="68"/>
      <c r="GA66" s="68"/>
      <c r="GB66" s="68"/>
      <c r="GC66" s="68"/>
      <c r="GD66" s="68"/>
      <c r="GE66" s="68"/>
      <c r="GF66" s="68"/>
      <c r="GG66" s="68"/>
      <c r="GH66" s="68"/>
      <c r="GI66" s="68"/>
      <c r="GJ66" s="68"/>
      <c r="GK66" s="68"/>
      <c r="GL66" s="68"/>
      <c r="GM66" s="68"/>
      <c r="GN66" s="68"/>
      <c r="GO66" s="68"/>
      <c r="GP66" s="68"/>
      <c r="GQ66" s="68"/>
      <c r="GR66" s="68"/>
      <c r="GS66" s="68"/>
      <c r="GT66" s="68"/>
      <c r="GU66" s="68"/>
      <c r="GV66" s="68"/>
      <c r="GW66" s="68"/>
      <c r="GX66" s="68"/>
      <c r="GY66" s="68"/>
      <c r="GZ66" s="68"/>
      <c r="HA66" s="68"/>
      <c r="HB66" s="68"/>
      <c r="HC66" s="68"/>
      <c r="HD66" s="68"/>
    </row>
    <row r="67" spans="1:212" ht="19.45" customHeight="1">
      <c r="A67" s="63">
        <v>64</v>
      </c>
      <c r="B67" s="9" t="s">
        <v>21</v>
      </c>
      <c r="C67" s="10">
        <v>1</v>
      </c>
      <c r="D67" s="63" t="s">
        <v>147</v>
      </c>
      <c r="E67" s="9" t="s">
        <v>306</v>
      </c>
      <c r="F67" s="64">
        <v>46197</v>
      </c>
      <c r="G67" s="65">
        <v>46197.375</v>
      </c>
      <c r="H67" s="63" t="s">
        <v>150</v>
      </c>
      <c r="I67" s="63" t="s">
        <v>154</v>
      </c>
      <c r="J67" s="66" t="s">
        <v>286</v>
      </c>
      <c r="K67" s="67"/>
      <c r="L67" s="67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8"/>
      <c r="AK67" s="68"/>
      <c r="AL67" s="68"/>
      <c r="AM67" s="68"/>
      <c r="AN67" s="68"/>
      <c r="AO67" s="68"/>
      <c r="AP67" s="68"/>
      <c r="AQ67" s="68"/>
      <c r="AR67" s="68"/>
      <c r="AS67" s="68"/>
      <c r="AT67" s="68"/>
      <c r="AU67" s="68"/>
      <c r="AV67" s="68"/>
      <c r="AW67" s="68"/>
      <c r="AX67" s="68"/>
      <c r="AY67" s="68"/>
      <c r="AZ67" s="68"/>
      <c r="BA67" s="68"/>
      <c r="BB67" s="68"/>
      <c r="BC67" s="68"/>
      <c r="BD67" s="68"/>
      <c r="BE67" s="68"/>
      <c r="BF67" s="68"/>
      <c r="BG67" s="68"/>
      <c r="BH67" s="68"/>
      <c r="BI67" s="68"/>
      <c r="BJ67" s="68"/>
      <c r="BK67" s="68"/>
      <c r="BL67" s="68"/>
      <c r="BM67" s="68"/>
      <c r="BN67" s="68"/>
      <c r="BO67" s="68"/>
      <c r="BP67" s="68"/>
      <c r="BQ67" s="68"/>
      <c r="BR67" s="68"/>
      <c r="BS67" s="68"/>
      <c r="BT67" s="68"/>
      <c r="BU67" s="68"/>
      <c r="BV67" s="68"/>
      <c r="BW67" s="68"/>
      <c r="BX67" s="68"/>
      <c r="BY67" s="68"/>
      <c r="BZ67" s="68"/>
      <c r="CA67" s="68"/>
      <c r="CB67" s="68"/>
      <c r="CC67" s="68"/>
      <c r="CD67" s="68"/>
      <c r="CE67" s="68"/>
      <c r="CF67" s="68"/>
      <c r="CG67" s="68"/>
      <c r="CH67" s="68"/>
      <c r="CI67" s="68"/>
      <c r="CJ67" s="68"/>
      <c r="CK67" s="68"/>
      <c r="CL67" s="68"/>
      <c r="CM67" s="68"/>
      <c r="CN67" s="68"/>
      <c r="CO67" s="68"/>
      <c r="CP67" s="68"/>
      <c r="CQ67" s="68"/>
      <c r="CR67" s="68"/>
      <c r="CS67" s="68"/>
      <c r="CT67" s="68"/>
      <c r="CU67" s="68"/>
      <c r="CV67" s="68"/>
      <c r="CW67" s="68"/>
      <c r="CX67" s="68"/>
      <c r="CY67" s="68"/>
      <c r="CZ67" s="68"/>
      <c r="DA67" s="68"/>
      <c r="DB67" s="68"/>
      <c r="DC67" s="68"/>
      <c r="DD67" s="68"/>
      <c r="DE67" s="68"/>
      <c r="DF67" s="68"/>
      <c r="DG67" s="68"/>
      <c r="DH67" s="68"/>
      <c r="DI67" s="68"/>
      <c r="DJ67" s="68"/>
      <c r="DK67" s="68"/>
      <c r="DL67" s="68"/>
      <c r="DM67" s="68"/>
      <c r="DN67" s="68"/>
      <c r="DO67" s="68"/>
      <c r="DP67" s="68"/>
      <c r="DQ67" s="68"/>
      <c r="DR67" s="68"/>
      <c r="DS67" s="68"/>
      <c r="DT67" s="68"/>
      <c r="DU67" s="68"/>
      <c r="DV67" s="68"/>
      <c r="DW67" s="68"/>
      <c r="DX67" s="68"/>
      <c r="DY67" s="68"/>
      <c r="DZ67" s="68"/>
      <c r="EA67" s="68"/>
      <c r="EB67" s="68"/>
      <c r="EC67" s="68"/>
      <c r="ED67" s="68"/>
      <c r="EE67" s="68"/>
      <c r="EF67" s="68"/>
      <c r="EG67" s="68"/>
      <c r="EH67" s="68"/>
      <c r="EI67" s="68"/>
      <c r="EJ67" s="68"/>
      <c r="EK67" s="68"/>
      <c r="EL67" s="68"/>
      <c r="EM67" s="68"/>
      <c r="EN67" s="68"/>
      <c r="EO67" s="68"/>
      <c r="EP67" s="68"/>
      <c r="EQ67" s="68"/>
      <c r="ER67" s="68"/>
      <c r="ES67" s="68"/>
      <c r="ET67" s="68"/>
      <c r="EU67" s="68"/>
      <c r="EV67" s="68"/>
      <c r="EW67" s="68"/>
      <c r="EX67" s="68"/>
      <c r="EY67" s="68"/>
      <c r="EZ67" s="68"/>
      <c r="FA67" s="68"/>
      <c r="FB67" s="68"/>
      <c r="FC67" s="68"/>
      <c r="FD67" s="68"/>
      <c r="FE67" s="68"/>
      <c r="FF67" s="68"/>
      <c r="FG67" s="68"/>
      <c r="FH67" s="68"/>
      <c r="FI67" s="68"/>
      <c r="FJ67" s="68"/>
      <c r="FK67" s="68"/>
      <c r="FL67" s="68"/>
      <c r="FM67" s="68"/>
      <c r="FN67" s="68"/>
      <c r="FO67" s="68"/>
      <c r="FP67" s="68"/>
      <c r="FQ67" s="68"/>
      <c r="FR67" s="68"/>
      <c r="FS67" s="68"/>
      <c r="FT67" s="68"/>
      <c r="FU67" s="68"/>
      <c r="FV67" s="68"/>
      <c r="FW67" s="68"/>
      <c r="FX67" s="68"/>
      <c r="FY67" s="68"/>
      <c r="FZ67" s="68"/>
      <c r="GA67" s="68"/>
      <c r="GB67" s="68"/>
      <c r="GC67" s="68"/>
      <c r="GD67" s="68"/>
      <c r="GE67" s="68"/>
      <c r="GF67" s="68"/>
      <c r="GG67" s="68"/>
      <c r="GH67" s="68"/>
      <c r="GI67" s="68"/>
      <c r="GJ67" s="68"/>
      <c r="GK67" s="68"/>
      <c r="GL67" s="68"/>
      <c r="GM67" s="68"/>
      <c r="GN67" s="68"/>
      <c r="GO67" s="68"/>
      <c r="GP67" s="68"/>
      <c r="GQ67" s="68"/>
      <c r="GR67" s="68"/>
      <c r="GS67" s="68"/>
      <c r="GT67" s="68"/>
      <c r="GU67" s="68"/>
      <c r="GV67" s="68"/>
      <c r="GW67" s="68"/>
      <c r="GX67" s="68"/>
      <c r="GY67" s="68"/>
      <c r="GZ67" s="68"/>
      <c r="HA67" s="68"/>
      <c r="HB67" s="68"/>
      <c r="HC67" s="68"/>
      <c r="HD67" s="68"/>
    </row>
    <row r="68" spans="1:212" ht="19.45" customHeight="1">
      <c r="A68" s="63">
        <v>65</v>
      </c>
      <c r="B68" s="9" t="s">
        <v>21</v>
      </c>
      <c r="C68" s="10">
        <v>1</v>
      </c>
      <c r="D68" s="63" t="s">
        <v>147</v>
      </c>
      <c r="E68" s="9" t="s">
        <v>292</v>
      </c>
      <c r="F68" s="64">
        <v>46201</v>
      </c>
      <c r="G68" s="65">
        <v>46201.270833333299</v>
      </c>
      <c r="H68" s="63" t="s">
        <v>150</v>
      </c>
      <c r="I68" s="63" t="s">
        <v>148</v>
      </c>
      <c r="J68" s="66" t="s">
        <v>300</v>
      </c>
      <c r="K68" s="67"/>
      <c r="L68" s="67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/>
      <c r="AI68" s="68"/>
      <c r="AJ68" s="68"/>
      <c r="AK68" s="68"/>
      <c r="AL68" s="68"/>
      <c r="AM68" s="68"/>
      <c r="AN68" s="68"/>
      <c r="AO68" s="68"/>
      <c r="AP68" s="68"/>
      <c r="AQ68" s="68"/>
      <c r="AR68" s="68"/>
      <c r="AS68" s="68"/>
      <c r="AT68" s="68"/>
      <c r="AU68" s="68"/>
      <c r="AV68" s="68"/>
      <c r="AW68" s="68"/>
      <c r="AX68" s="68"/>
      <c r="AY68" s="68"/>
      <c r="AZ68" s="68"/>
      <c r="BA68" s="68"/>
      <c r="BB68" s="68"/>
      <c r="BC68" s="68"/>
      <c r="BD68" s="68"/>
      <c r="BE68" s="68"/>
      <c r="BF68" s="68"/>
      <c r="BG68" s="68"/>
      <c r="BH68" s="68"/>
      <c r="BI68" s="68"/>
      <c r="BJ68" s="68"/>
      <c r="BK68" s="68"/>
      <c r="BL68" s="68"/>
      <c r="BM68" s="68"/>
      <c r="BN68" s="68"/>
      <c r="BO68" s="68"/>
      <c r="BP68" s="68"/>
      <c r="BQ68" s="68"/>
      <c r="BR68" s="68"/>
      <c r="BS68" s="68"/>
      <c r="BT68" s="68"/>
      <c r="BU68" s="68"/>
      <c r="BV68" s="68"/>
      <c r="BW68" s="68"/>
      <c r="BX68" s="68"/>
      <c r="BY68" s="68"/>
      <c r="BZ68" s="68"/>
      <c r="CA68" s="68"/>
      <c r="CB68" s="68"/>
      <c r="CC68" s="68"/>
      <c r="CD68" s="68"/>
      <c r="CE68" s="68"/>
      <c r="CF68" s="68"/>
      <c r="CG68" s="68"/>
      <c r="CH68" s="68"/>
      <c r="CI68" s="68"/>
      <c r="CJ68" s="68"/>
      <c r="CK68" s="68"/>
      <c r="CL68" s="68"/>
      <c r="CM68" s="68"/>
      <c r="CN68" s="68"/>
      <c r="CO68" s="68"/>
      <c r="CP68" s="68"/>
      <c r="CQ68" s="68"/>
      <c r="CR68" s="68"/>
      <c r="CS68" s="68"/>
      <c r="CT68" s="68"/>
      <c r="CU68" s="68"/>
      <c r="CV68" s="68"/>
      <c r="CW68" s="68"/>
      <c r="CX68" s="68"/>
      <c r="CY68" s="68"/>
      <c r="CZ68" s="68"/>
      <c r="DA68" s="68"/>
      <c r="DB68" s="68"/>
      <c r="DC68" s="68"/>
      <c r="DD68" s="68"/>
      <c r="DE68" s="68"/>
      <c r="DF68" s="68"/>
      <c r="DG68" s="68"/>
      <c r="DH68" s="68"/>
      <c r="DI68" s="68"/>
      <c r="DJ68" s="68"/>
      <c r="DK68" s="68"/>
      <c r="DL68" s="68"/>
      <c r="DM68" s="68"/>
      <c r="DN68" s="68"/>
      <c r="DO68" s="68"/>
      <c r="DP68" s="68"/>
      <c r="DQ68" s="68"/>
      <c r="DR68" s="68"/>
      <c r="DS68" s="68"/>
      <c r="DT68" s="68"/>
      <c r="DU68" s="68"/>
      <c r="DV68" s="68"/>
      <c r="DW68" s="68"/>
      <c r="DX68" s="68"/>
      <c r="DY68" s="68"/>
      <c r="DZ68" s="68"/>
      <c r="EA68" s="68"/>
      <c r="EB68" s="68"/>
      <c r="EC68" s="68"/>
      <c r="ED68" s="68"/>
      <c r="EE68" s="68"/>
      <c r="EF68" s="68"/>
      <c r="EG68" s="68"/>
      <c r="EH68" s="68"/>
      <c r="EI68" s="68"/>
      <c r="EJ68" s="68"/>
      <c r="EK68" s="68"/>
      <c r="EL68" s="68"/>
      <c r="EM68" s="68"/>
      <c r="EN68" s="68"/>
      <c r="EO68" s="68"/>
      <c r="EP68" s="68"/>
      <c r="EQ68" s="68"/>
      <c r="ER68" s="68"/>
      <c r="ES68" s="68"/>
      <c r="ET68" s="68"/>
      <c r="EU68" s="68"/>
      <c r="EV68" s="68"/>
      <c r="EW68" s="68"/>
      <c r="EX68" s="68"/>
      <c r="EY68" s="68"/>
      <c r="EZ68" s="68"/>
      <c r="FA68" s="68"/>
      <c r="FB68" s="68"/>
      <c r="FC68" s="68"/>
      <c r="FD68" s="68"/>
      <c r="FE68" s="68"/>
      <c r="FF68" s="68"/>
      <c r="FG68" s="68"/>
      <c r="FH68" s="68"/>
      <c r="FI68" s="68"/>
      <c r="FJ68" s="68"/>
      <c r="FK68" s="68"/>
      <c r="FL68" s="68"/>
      <c r="FM68" s="68"/>
      <c r="FN68" s="68"/>
      <c r="FO68" s="68"/>
      <c r="FP68" s="68"/>
      <c r="FQ68" s="68"/>
      <c r="FR68" s="68"/>
      <c r="FS68" s="68"/>
      <c r="FT68" s="68"/>
      <c r="FU68" s="68"/>
      <c r="FV68" s="68"/>
      <c r="FW68" s="68"/>
      <c r="FX68" s="68"/>
      <c r="FY68" s="68"/>
      <c r="FZ68" s="68"/>
      <c r="GA68" s="68"/>
      <c r="GB68" s="68"/>
      <c r="GC68" s="68"/>
      <c r="GD68" s="68"/>
      <c r="GE68" s="68"/>
      <c r="GF68" s="68"/>
      <c r="GG68" s="68"/>
      <c r="GH68" s="68"/>
      <c r="GI68" s="68"/>
      <c r="GJ68" s="68"/>
      <c r="GK68" s="68"/>
      <c r="GL68" s="68"/>
      <c r="GM68" s="68"/>
      <c r="GN68" s="68"/>
      <c r="GO68" s="68"/>
      <c r="GP68" s="68"/>
      <c r="GQ68" s="68"/>
      <c r="GR68" s="68"/>
      <c r="GS68" s="68"/>
      <c r="GT68" s="68"/>
      <c r="GU68" s="68"/>
      <c r="GV68" s="68"/>
      <c r="GW68" s="68"/>
      <c r="GX68" s="68"/>
      <c r="GY68" s="68"/>
      <c r="GZ68" s="68"/>
      <c r="HA68" s="68"/>
      <c r="HB68" s="68"/>
      <c r="HC68" s="68"/>
      <c r="HD68" s="68"/>
    </row>
    <row r="69" spans="1:212" ht="19.45" customHeight="1">
      <c r="A69" s="63">
        <v>66</v>
      </c>
      <c r="B69" s="9" t="s">
        <v>21</v>
      </c>
      <c r="C69" s="10">
        <v>1</v>
      </c>
      <c r="D69" s="63" t="s">
        <v>147</v>
      </c>
      <c r="E69" s="9" t="s">
        <v>292</v>
      </c>
      <c r="F69" s="64">
        <v>46201</v>
      </c>
      <c r="G69" s="65">
        <v>46201.270833333299</v>
      </c>
      <c r="H69" s="63" t="s">
        <v>154</v>
      </c>
      <c r="I69" s="63" t="s">
        <v>152</v>
      </c>
      <c r="J69" s="66" t="s">
        <v>288</v>
      </c>
      <c r="K69" s="67"/>
      <c r="L69" s="67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8"/>
      <c r="AI69" s="68"/>
      <c r="AJ69" s="68"/>
      <c r="AK69" s="68"/>
      <c r="AL69" s="68"/>
      <c r="AM69" s="68"/>
      <c r="AN69" s="68"/>
      <c r="AO69" s="68"/>
      <c r="AP69" s="68"/>
      <c r="AQ69" s="68"/>
      <c r="AR69" s="68"/>
      <c r="AS69" s="68"/>
      <c r="AT69" s="68"/>
      <c r="AU69" s="68"/>
      <c r="AV69" s="68"/>
      <c r="AW69" s="68"/>
      <c r="AX69" s="68"/>
      <c r="AY69" s="68"/>
      <c r="AZ69" s="68"/>
      <c r="BA69" s="68"/>
      <c r="BB69" s="68"/>
      <c r="BC69" s="68"/>
      <c r="BD69" s="68"/>
      <c r="BE69" s="68"/>
      <c r="BF69" s="68"/>
      <c r="BG69" s="68"/>
      <c r="BH69" s="68"/>
      <c r="BI69" s="68"/>
      <c r="BJ69" s="68"/>
      <c r="BK69" s="68"/>
      <c r="BL69" s="68"/>
      <c r="BM69" s="68"/>
      <c r="BN69" s="68"/>
      <c r="BO69" s="68"/>
      <c r="BP69" s="68"/>
      <c r="BQ69" s="68"/>
      <c r="BR69" s="68"/>
      <c r="BS69" s="68"/>
      <c r="BT69" s="68"/>
      <c r="BU69" s="68"/>
      <c r="BV69" s="68"/>
      <c r="BW69" s="68"/>
      <c r="BX69" s="68"/>
      <c r="BY69" s="68"/>
      <c r="BZ69" s="68"/>
      <c r="CA69" s="68"/>
      <c r="CB69" s="68"/>
      <c r="CC69" s="68"/>
      <c r="CD69" s="68"/>
      <c r="CE69" s="68"/>
      <c r="CF69" s="68"/>
      <c r="CG69" s="68"/>
      <c r="CH69" s="68"/>
      <c r="CI69" s="68"/>
      <c r="CJ69" s="68"/>
      <c r="CK69" s="68"/>
      <c r="CL69" s="68"/>
      <c r="CM69" s="68"/>
      <c r="CN69" s="68"/>
      <c r="CO69" s="68"/>
      <c r="CP69" s="68"/>
      <c r="CQ69" s="68"/>
      <c r="CR69" s="68"/>
      <c r="CS69" s="68"/>
      <c r="CT69" s="68"/>
      <c r="CU69" s="68"/>
      <c r="CV69" s="68"/>
      <c r="CW69" s="68"/>
      <c r="CX69" s="68"/>
      <c r="CY69" s="68"/>
      <c r="CZ69" s="68"/>
      <c r="DA69" s="68"/>
      <c r="DB69" s="68"/>
      <c r="DC69" s="68"/>
      <c r="DD69" s="68"/>
      <c r="DE69" s="68"/>
      <c r="DF69" s="68"/>
      <c r="DG69" s="68"/>
      <c r="DH69" s="68"/>
      <c r="DI69" s="68"/>
      <c r="DJ69" s="68"/>
      <c r="DK69" s="68"/>
      <c r="DL69" s="68"/>
      <c r="DM69" s="68"/>
      <c r="DN69" s="68"/>
      <c r="DO69" s="68"/>
      <c r="DP69" s="68"/>
      <c r="DQ69" s="68"/>
      <c r="DR69" s="68"/>
      <c r="DS69" s="68"/>
      <c r="DT69" s="68"/>
      <c r="DU69" s="68"/>
      <c r="DV69" s="68"/>
      <c r="DW69" s="68"/>
      <c r="DX69" s="68"/>
      <c r="DY69" s="68"/>
      <c r="DZ69" s="68"/>
      <c r="EA69" s="68"/>
      <c r="EB69" s="68"/>
      <c r="EC69" s="68"/>
      <c r="ED69" s="68"/>
      <c r="EE69" s="68"/>
      <c r="EF69" s="68"/>
      <c r="EG69" s="68"/>
      <c r="EH69" s="68"/>
      <c r="EI69" s="68"/>
      <c r="EJ69" s="68"/>
      <c r="EK69" s="68"/>
      <c r="EL69" s="68"/>
      <c r="EM69" s="68"/>
      <c r="EN69" s="68"/>
      <c r="EO69" s="68"/>
      <c r="EP69" s="68"/>
      <c r="EQ69" s="68"/>
      <c r="ER69" s="68"/>
      <c r="ES69" s="68"/>
      <c r="ET69" s="68"/>
      <c r="EU69" s="68"/>
      <c r="EV69" s="68"/>
      <c r="EW69" s="68"/>
      <c r="EX69" s="68"/>
      <c r="EY69" s="68"/>
      <c r="EZ69" s="68"/>
      <c r="FA69" s="68"/>
      <c r="FB69" s="68"/>
      <c r="FC69" s="68"/>
      <c r="FD69" s="68"/>
      <c r="FE69" s="68"/>
      <c r="FF69" s="68"/>
      <c r="FG69" s="68"/>
      <c r="FH69" s="68"/>
      <c r="FI69" s="68"/>
      <c r="FJ69" s="68"/>
      <c r="FK69" s="68"/>
      <c r="FL69" s="68"/>
      <c r="FM69" s="68"/>
      <c r="FN69" s="68"/>
      <c r="FO69" s="68"/>
      <c r="FP69" s="68"/>
      <c r="FQ69" s="68"/>
      <c r="FR69" s="68"/>
      <c r="FS69" s="68"/>
      <c r="FT69" s="68"/>
      <c r="FU69" s="68"/>
      <c r="FV69" s="68"/>
      <c r="FW69" s="68"/>
      <c r="FX69" s="68"/>
      <c r="FY69" s="68"/>
      <c r="FZ69" s="68"/>
      <c r="GA69" s="68"/>
      <c r="GB69" s="68"/>
      <c r="GC69" s="68"/>
      <c r="GD69" s="68"/>
      <c r="GE69" s="68"/>
      <c r="GF69" s="68"/>
      <c r="GG69" s="68"/>
      <c r="GH69" s="68"/>
      <c r="GI69" s="68"/>
      <c r="GJ69" s="68"/>
      <c r="GK69" s="68"/>
      <c r="GL69" s="68"/>
      <c r="GM69" s="68"/>
      <c r="GN69" s="68"/>
      <c r="GO69" s="68"/>
      <c r="GP69" s="68"/>
      <c r="GQ69" s="68"/>
      <c r="GR69" s="68"/>
      <c r="GS69" s="68"/>
      <c r="GT69" s="68"/>
      <c r="GU69" s="68"/>
      <c r="GV69" s="68"/>
      <c r="GW69" s="68"/>
      <c r="GX69" s="68"/>
      <c r="GY69" s="68"/>
      <c r="GZ69" s="68"/>
      <c r="HA69" s="68"/>
      <c r="HB69" s="68"/>
      <c r="HC69" s="68"/>
      <c r="HD69" s="68"/>
    </row>
    <row r="70" spans="1:212" ht="19.45" customHeight="1">
      <c r="A70" s="63">
        <v>67</v>
      </c>
      <c r="B70" s="9" t="s">
        <v>21</v>
      </c>
      <c r="C70" s="10">
        <v>1</v>
      </c>
      <c r="D70" s="63" t="s">
        <v>156</v>
      </c>
      <c r="E70" s="9" t="s">
        <v>287</v>
      </c>
      <c r="F70" s="64">
        <v>46191</v>
      </c>
      <c r="G70" s="65">
        <v>46191.125</v>
      </c>
      <c r="H70" s="63" t="s">
        <v>157</v>
      </c>
      <c r="I70" s="63" t="s">
        <v>159</v>
      </c>
      <c r="J70" s="66" t="s">
        <v>304</v>
      </c>
      <c r="K70" s="67"/>
      <c r="L70" s="67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8"/>
      <c r="AF70" s="68"/>
      <c r="AG70" s="68"/>
      <c r="AH70" s="68"/>
      <c r="AI70" s="68"/>
      <c r="AJ70" s="68"/>
      <c r="AK70" s="68"/>
      <c r="AL70" s="68"/>
      <c r="AM70" s="68"/>
      <c r="AN70" s="68"/>
      <c r="AO70" s="68"/>
      <c r="AP70" s="68"/>
      <c r="AQ70" s="68"/>
      <c r="AR70" s="68"/>
      <c r="AS70" s="68"/>
      <c r="AT70" s="68"/>
      <c r="AU70" s="68"/>
      <c r="AV70" s="68"/>
      <c r="AW70" s="68"/>
      <c r="AX70" s="68"/>
      <c r="AY70" s="68"/>
      <c r="AZ70" s="68"/>
      <c r="BA70" s="68"/>
      <c r="BB70" s="68"/>
      <c r="BC70" s="68"/>
      <c r="BD70" s="68"/>
      <c r="BE70" s="68"/>
      <c r="BF70" s="68"/>
      <c r="BG70" s="68"/>
      <c r="BH70" s="68"/>
      <c r="BI70" s="68"/>
      <c r="BJ70" s="68"/>
      <c r="BK70" s="68"/>
      <c r="BL70" s="68"/>
      <c r="BM70" s="68"/>
      <c r="BN70" s="68"/>
      <c r="BO70" s="68"/>
      <c r="BP70" s="68"/>
      <c r="BQ70" s="68"/>
      <c r="BR70" s="68"/>
      <c r="BS70" s="68"/>
      <c r="BT70" s="68"/>
      <c r="BU70" s="68"/>
      <c r="BV70" s="68"/>
      <c r="BW70" s="68"/>
      <c r="BX70" s="68"/>
      <c r="BY70" s="68"/>
      <c r="BZ70" s="68"/>
      <c r="CA70" s="68"/>
      <c r="CB70" s="68"/>
      <c r="CC70" s="68"/>
      <c r="CD70" s="68"/>
      <c r="CE70" s="68"/>
      <c r="CF70" s="68"/>
      <c r="CG70" s="68"/>
      <c r="CH70" s="68"/>
      <c r="CI70" s="68"/>
      <c r="CJ70" s="68"/>
      <c r="CK70" s="68"/>
      <c r="CL70" s="68"/>
      <c r="CM70" s="68"/>
      <c r="CN70" s="68"/>
      <c r="CO70" s="68"/>
      <c r="CP70" s="68"/>
      <c r="CQ70" s="68"/>
      <c r="CR70" s="68"/>
      <c r="CS70" s="68"/>
      <c r="CT70" s="68"/>
      <c r="CU70" s="68"/>
      <c r="CV70" s="68"/>
      <c r="CW70" s="68"/>
      <c r="CX70" s="68"/>
      <c r="CY70" s="68"/>
      <c r="CZ70" s="68"/>
      <c r="DA70" s="68"/>
      <c r="DB70" s="68"/>
      <c r="DC70" s="68"/>
      <c r="DD70" s="68"/>
      <c r="DE70" s="68"/>
      <c r="DF70" s="68"/>
      <c r="DG70" s="68"/>
      <c r="DH70" s="68"/>
      <c r="DI70" s="68"/>
      <c r="DJ70" s="68"/>
      <c r="DK70" s="68"/>
      <c r="DL70" s="68"/>
      <c r="DM70" s="68"/>
      <c r="DN70" s="68"/>
      <c r="DO70" s="68"/>
      <c r="DP70" s="68"/>
      <c r="DQ70" s="68"/>
      <c r="DR70" s="68"/>
      <c r="DS70" s="68"/>
      <c r="DT70" s="68"/>
      <c r="DU70" s="68"/>
      <c r="DV70" s="68"/>
      <c r="DW70" s="68"/>
      <c r="DX70" s="68"/>
      <c r="DY70" s="68"/>
      <c r="DZ70" s="68"/>
      <c r="EA70" s="68"/>
      <c r="EB70" s="68"/>
      <c r="EC70" s="68"/>
      <c r="ED70" s="68"/>
      <c r="EE70" s="68"/>
      <c r="EF70" s="68"/>
      <c r="EG70" s="68"/>
      <c r="EH70" s="68"/>
      <c r="EI70" s="68"/>
      <c r="EJ70" s="68"/>
      <c r="EK70" s="68"/>
      <c r="EL70" s="68"/>
      <c r="EM70" s="68"/>
      <c r="EN70" s="68"/>
      <c r="EO70" s="68"/>
      <c r="EP70" s="68"/>
      <c r="EQ70" s="68"/>
      <c r="ER70" s="68"/>
      <c r="ES70" s="68"/>
      <c r="ET70" s="68"/>
      <c r="EU70" s="68"/>
      <c r="EV70" s="68"/>
      <c r="EW70" s="68"/>
      <c r="EX70" s="68"/>
      <c r="EY70" s="68"/>
      <c r="EZ70" s="68"/>
      <c r="FA70" s="68"/>
      <c r="FB70" s="68"/>
      <c r="FC70" s="68"/>
      <c r="FD70" s="68"/>
      <c r="FE70" s="68"/>
      <c r="FF70" s="68"/>
      <c r="FG70" s="68"/>
      <c r="FH70" s="68"/>
      <c r="FI70" s="68"/>
      <c r="FJ70" s="68"/>
      <c r="FK70" s="68"/>
      <c r="FL70" s="68"/>
      <c r="FM70" s="68"/>
      <c r="FN70" s="68"/>
      <c r="FO70" s="68"/>
      <c r="FP70" s="68"/>
      <c r="FQ70" s="68"/>
      <c r="FR70" s="68"/>
      <c r="FS70" s="68"/>
      <c r="FT70" s="68"/>
      <c r="FU70" s="68"/>
      <c r="FV70" s="68"/>
      <c r="FW70" s="68"/>
      <c r="FX70" s="68"/>
      <c r="FY70" s="68"/>
      <c r="FZ70" s="68"/>
      <c r="GA70" s="68"/>
      <c r="GB70" s="68"/>
      <c r="GC70" s="68"/>
      <c r="GD70" s="68"/>
      <c r="GE70" s="68"/>
      <c r="GF70" s="68"/>
      <c r="GG70" s="68"/>
      <c r="GH70" s="68"/>
      <c r="GI70" s="68"/>
      <c r="GJ70" s="68"/>
      <c r="GK70" s="68"/>
      <c r="GL70" s="68"/>
      <c r="GM70" s="68"/>
      <c r="GN70" s="68"/>
      <c r="GO70" s="68"/>
      <c r="GP70" s="68"/>
      <c r="GQ70" s="68"/>
      <c r="GR70" s="68"/>
      <c r="GS70" s="68"/>
      <c r="GT70" s="68"/>
      <c r="GU70" s="68"/>
      <c r="GV70" s="68"/>
      <c r="GW70" s="68"/>
      <c r="GX70" s="68"/>
      <c r="GY70" s="68"/>
      <c r="GZ70" s="68"/>
      <c r="HA70" s="68"/>
      <c r="HB70" s="68"/>
      <c r="HC70" s="68"/>
      <c r="HD70" s="68"/>
    </row>
    <row r="71" spans="1:212" ht="19.45" customHeight="1">
      <c r="A71" s="63">
        <v>68</v>
      </c>
      <c r="B71" s="9" t="s">
        <v>21</v>
      </c>
      <c r="C71" s="10">
        <v>1</v>
      </c>
      <c r="D71" s="63" t="s">
        <v>156</v>
      </c>
      <c r="E71" s="9" t="s">
        <v>287</v>
      </c>
      <c r="F71" s="64">
        <v>46191</v>
      </c>
      <c r="G71" s="65">
        <v>46191.25</v>
      </c>
      <c r="H71" s="63" t="s">
        <v>161</v>
      </c>
      <c r="I71" s="63" t="s">
        <v>163</v>
      </c>
      <c r="J71" s="66" t="s">
        <v>291</v>
      </c>
      <c r="K71" s="67"/>
      <c r="L71" s="67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  <c r="AE71" s="68"/>
      <c r="AF71" s="68"/>
      <c r="AG71" s="68"/>
      <c r="AH71" s="68"/>
      <c r="AI71" s="68"/>
      <c r="AJ71" s="68"/>
      <c r="AK71" s="68"/>
      <c r="AL71" s="68"/>
      <c r="AM71" s="68"/>
      <c r="AN71" s="68"/>
      <c r="AO71" s="68"/>
      <c r="AP71" s="68"/>
      <c r="AQ71" s="68"/>
      <c r="AR71" s="68"/>
      <c r="AS71" s="68"/>
      <c r="AT71" s="68"/>
      <c r="AU71" s="68"/>
      <c r="AV71" s="68"/>
      <c r="AW71" s="68"/>
      <c r="AX71" s="68"/>
      <c r="AY71" s="68"/>
      <c r="AZ71" s="68"/>
      <c r="BA71" s="68"/>
      <c r="BB71" s="68"/>
      <c r="BC71" s="68"/>
      <c r="BD71" s="68"/>
      <c r="BE71" s="68"/>
      <c r="BF71" s="68"/>
      <c r="BG71" s="68"/>
      <c r="BH71" s="68"/>
      <c r="BI71" s="68"/>
      <c r="BJ71" s="68"/>
      <c r="BK71" s="68"/>
      <c r="BL71" s="68"/>
      <c r="BM71" s="68"/>
      <c r="BN71" s="68"/>
      <c r="BO71" s="68"/>
      <c r="BP71" s="68"/>
      <c r="BQ71" s="68"/>
      <c r="BR71" s="68"/>
      <c r="BS71" s="68"/>
      <c r="BT71" s="68"/>
      <c r="BU71" s="68"/>
      <c r="BV71" s="68"/>
      <c r="BW71" s="68"/>
      <c r="BX71" s="68"/>
      <c r="BY71" s="68"/>
      <c r="BZ71" s="68"/>
      <c r="CA71" s="68"/>
      <c r="CB71" s="68"/>
      <c r="CC71" s="68"/>
      <c r="CD71" s="68"/>
      <c r="CE71" s="68"/>
      <c r="CF71" s="68"/>
      <c r="CG71" s="68"/>
      <c r="CH71" s="68"/>
      <c r="CI71" s="68"/>
      <c r="CJ71" s="68"/>
      <c r="CK71" s="68"/>
      <c r="CL71" s="68"/>
      <c r="CM71" s="68"/>
      <c r="CN71" s="68"/>
      <c r="CO71" s="68"/>
      <c r="CP71" s="68"/>
      <c r="CQ71" s="68"/>
      <c r="CR71" s="68"/>
      <c r="CS71" s="68"/>
      <c r="CT71" s="68"/>
      <c r="CU71" s="68"/>
      <c r="CV71" s="68"/>
      <c r="CW71" s="68"/>
      <c r="CX71" s="68"/>
      <c r="CY71" s="68"/>
      <c r="CZ71" s="68"/>
      <c r="DA71" s="68"/>
      <c r="DB71" s="68"/>
      <c r="DC71" s="68"/>
      <c r="DD71" s="68"/>
      <c r="DE71" s="68"/>
      <c r="DF71" s="68"/>
      <c r="DG71" s="68"/>
      <c r="DH71" s="68"/>
      <c r="DI71" s="68"/>
      <c r="DJ71" s="68"/>
      <c r="DK71" s="68"/>
      <c r="DL71" s="68"/>
      <c r="DM71" s="68"/>
      <c r="DN71" s="68"/>
      <c r="DO71" s="68"/>
      <c r="DP71" s="68"/>
      <c r="DQ71" s="68"/>
      <c r="DR71" s="68"/>
      <c r="DS71" s="68"/>
      <c r="DT71" s="68"/>
      <c r="DU71" s="68"/>
      <c r="DV71" s="68"/>
      <c r="DW71" s="68"/>
      <c r="DX71" s="68"/>
      <c r="DY71" s="68"/>
      <c r="DZ71" s="68"/>
      <c r="EA71" s="68"/>
      <c r="EB71" s="68"/>
      <c r="EC71" s="68"/>
      <c r="ED71" s="68"/>
      <c r="EE71" s="68"/>
      <c r="EF71" s="68"/>
      <c r="EG71" s="68"/>
      <c r="EH71" s="68"/>
      <c r="EI71" s="68"/>
      <c r="EJ71" s="68"/>
      <c r="EK71" s="68"/>
      <c r="EL71" s="68"/>
      <c r="EM71" s="68"/>
      <c r="EN71" s="68"/>
      <c r="EO71" s="68"/>
      <c r="EP71" s="68"/>
      <c r="EQ71" s="68"/>
      <c r="ER71" s="68"/>
      <c r="ES71" s="68"/>
      <c r="ET71" s="68"/>
      <c r="EU71" s="68"/>
      <c r="EV71" s="68"/>
      <c r="EW71" s="68"/>
      <c r="EX71" s="68"/>
      <c r="EY71" s="68"/>
      <c r="EZ71" s="68"/>
      <c r="FA71" s="68"/>
      <c r="FB71" s="68"/>
      <c r="FC71" s="68"/>
      <c r="FD71" s="68"/>
      <c r="FE71" s="68"/>
      <c r="FF71" s="68"/>
      <c r="FG71" s="68"/>
      <c r="FH71" s="68"/>
      <c r="FI71" s="68"/>
      <c r="FJ71" s="68"/>
      <c r="FK71" s="68"/>
      <c r="FL71" s="68"/>
      <c r="FM71" s="68"/>
      <c r="FN71" s="68"/>
      <c r="FO71" s="68"/>
      <c r="FP71" s="68"/>
      <c r="FQ71" s="68"/>
      <c r="FR71" s="68"/>
      <c r="FS71" s="68"/>
      <c r="FT71" s="68"/>
      <c r="FU71" s="68"/>
      <c r="FV71" s="68"/>
      <c r="FW71" s="68"/>
      <c r="FX71" s="68"/>
      <c r="FY71" s="68"/>
      <c r="FZ71" s="68"/>
      <c r="GA71" s="68"/>
      <c r="GB71" s="68"/>
      <c r="GC71" s="68"/>
      <c r="GD71" s="68"/>
      <c r="GE71" s="68"/>
      <c r="GF71" s="68"/>
      <c r="GG71" s="68"/>
      <c r="GH71" s="68"/>
      <c r="GI71" s="68"/>
      <c r="GJ71" s="68"/>
      <c r="GK71" s="68"/>
      <c r="GL71" s="68"/>
      <c r="GM71" s="68"/>
      <c r="GN71" s="68"/>
      <c r="GO71" s="68"/>
      <c r="GP71" s="68"/>
      <c r="GQ71" s="68"/>
      <c r="GR71" s="68"/>
      <c r="GS71" s="68"/>
      <c r="GT71" s="68"/>
      <c r="GU71" s="68"/>
      <c r="GV71" s="68"/>
      <c r="GW71" s="68"/>
      <c r="GX71" s="68"/>
      <c r="GY71" s="68"/>
      <c r="GZ71" s="68"/>
      <c r="HA71" s="68"/>
      <c r="HB71" s="68"/>
      <c r="HC71" s="68"/>
      <c r="HD71" s="68"/>
    </row>
    <row r="72" spans="1:212" ht="19.45" customHeight="1">
      <c r="A72" s="63">
        <v>69</v>
      </c>
      <c r="B72" s="9" t="s">
        <v>21</v>
      </c>
      <c r="C72" s="10">
        <v>1</v>
      </c>
      <c r="D72" s="63" t="s">
        <v>156</v>
      </c>
      <c r="E72" s="9" t="s">
        <v>306</v>
      </c>
      <c r="F72" s="64">
        <v>46197</v>
      </c>
      <c r="G72" s="65">
        <v>46197.125</v>
      </c>
      <c r="H72" s="63" t="s">
        <v>157</v>
      </c>
      <c r="I72" s="63" t="s">
        <v>161</v>
      </c>
      <c r="J72" s="66" t="s">
        <v>307</v>
      </c>
      <c r="K72" s="67"/>
      <c r="L72" s="67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8"/>
      <c r="AD72" s="68"/>
      <c r="AE72" s="68"/>
      <c r="AF72" s="68"/>
      <c r="AG72" s="68"/>
      <c r="AH72" s="68"/>
      <c r="AI72" s="68"/>
      <c r="AJ72" s="68"/>
      <c r="AK72" s="68"/>
      <c r="AL72" s="68"/>
      <c r="AM72" s="68"/>
      <c r="AN72" s="68"/>
      <c r="AO72" s="68"/>
      <c r="AP72" s="68"/>
      <c r="AQ72" s="68"/>
      <c r="AR72" s="68"/>
      <c r="AS72" s="68"/>
      <c r="AT72" s="68"/>
      <c r="AU72" s="68"/>
      <c r="AV72" s="68"/>
      <c r="AW72" s="68"/>
      <c r="AX72" s="68"/>
      <c r="AY72" s="68"/>
      <c r="AZ72" s="68"/>
      <c r="BA72" s="68"/>
      <c r="BB72" s="68"/>
      <c r="BC72" s="68"/>
      <c r="BD72" s="68"/>
      <c r="BE72" s="68"/>
      <c r="BF72" s="68"/>
      <c r="BG72" s="68"/>
      <c r="BH72" s="68"/>
      <c r="BI72" s="68"/>
      <c r="BJ72" s="68"/>
      <c r="BK72" s="68"/>
      <c r="BL72" s="68"/>
      <c r="BM72" s="68"/>
      <c r="BN72" s="68"/>
      <c r="BO72" s="68"/>
      <c r="BP72" s="68"/>
      <c r="BQ72" s="68"/>
      <c r="BR72" s="68"/>
      <c r="BS72" s="68"/>
      <c r="BT72" s="68"/>
      <c r="BU72" s="68"/>
      <c r="BV72" s="68"/>
      <c r="BW72" s="68"/>
      <c r="BX72" s="68"/>
      <c r="BY72" s="68"/>
      <c r="BZ72" s="68"/>
      <c r="CA72" s="68"/>
      <c r="CB72" s="68"/>
      <c r="CC72" s="68"/>
      <c r="CD72" s="68"/>
      <c r="CE72" s="68"/>
      <c r="CF72" s="68"/>
      <c r="CG72" s="68"/>
      <c r="CH72" s="68"/>
      <c r="CI72" s="68"/>
      <c r="CJ72" s="68"/>
      <c r="CK72" s="68"/>
      <c r="CL72" s="68"/>
      <c r="CM72" s="68"/>
      <c r="CN72" s="68"/>
      <c r="CO72" s="68"/>
      <c r="CP72" s="68"/>
      <c r="CQ72" s="68"/>
      <c r="CR72" s="68"/>
      <c r="CS72" s="68"/>
      <c r="CT72" s="68"/>
      <c r="CU72" s="68"/>
      <c r="CV72" s="68"/>
      <c r="CW72" s="68"/>
      <c r="CX72" s="68"/>
      <c r="CY72" s="68"/>
      <c r="CZ72" s="68"/>
      <c r="DA72" s="68"/>
      <c r="DB72" s="68"/>
      <c r="DC72" s="68"/>
      <c r="DD72" s="68"/>
      <c r="DE72" s="68"/>
      <c r="DF72" s="68"/>
      <c r="DG72" s="68"/>
      <c r="DH72" s="68"/>
      <c r="DI72" s="68"/>
      <c r="DJ72" s="68"/>
      <c r="DK72" s="68"/>
      <c r="DL72" s="68"/>
      <c r="DM72" s="68"/>
      <c r="DN72" s="68"/>
      <c r="DO72" s="68"/>
      <c r="DP72" s="68"/>
      <c r="DQ72" s="68"/>
      <c r="DR72" s="68"/>
      <c r="DS72" s="68"/>
      <c r="DT72" s="68"/>
      <c r="DU72" s="68"/>
      <c r="DV72" s="68"/>
      <c r="DW72" s="68"/>
      <c r="DX72" s="68"/>
      <c r="DY72" s="68"/>
      <c r="DZ72" s="68"/>
      <c r="EA72" s="68"/>
      <c r="EB72" s="68"/>
      <c r="EC72" s="68"/>
      <c r="ED72" s="68"/>
      <c r="EE72" s="68"/>
      <c r="EF72" s="68"/>
      <c r="EG72" s="68"/>
      <c r="EH72" s="68"/>
      <c r="EI72" s="68"/>
      <c r="EJ72" s="68"/>
      <c r="EK72" s="68"/>
      <c r="EL72" s="68"/>
      <c r="EM72" s="68"/>
      <c r="EN72" s="68"/>
      <c r="EO72" s="68"/>
      <c r="EP72" s="68"/>
      <c r="EQ72" s="68"/>
      <c r="ER72" s="68"/>
      <c r="ES72" s="68"/>
      <c r="ET72" s="68"/>
      <c r="EU72" s="68"/>
      <c r="EV72" s="68"/>
      <c r="EW72" s="68"/>
      <c r="EX72" s="68"/>
      <c r="EY72" s="68"/>
      <c r="EZ72" s="68"/>
      <c r="FA72" s="68"/>
      <c r="FB72" s="68"/>
      <c r="FC72" s="68"/>
      <c r="FD72" s="68"/>
      <c r="FE72" s="68"/>
      <c r="FF72" s="68"/>
      <c r="FG72" s="68"/>
      <c r="FH72" s="68"/>
      <c r="FI72" s="68"/>
      <c r="FJ72" s="68"/>
      <c r="FK72" s="68"/>
      <c r="FL72" s="68"/>
      <c r="FM72" s="68"/>
      <c r="FN72" s="68"/>
      <c r="FO72" s="68"/>
      <c r="FP72" s="68"/>
      <c r="FQ72" s="68"/>
      <c r="FR72" s="68"/>
      <c r="FS72" s="68"/>
      <c r="FT72" s="68"/>
      <c r="FU72" s="68"/>
      <c r="FV72" s="68"/>
      <c r="FW72" s="68"/>
      <c r="FX72" s="68"/>
      <c r="FY72" s="68"/>
      <c r="FZ72" s="68"/>
      <c r="GA72" s="68"/>
      <c r="GB72" s="68"/>
      <c r="GC72" s="68"/>
      <c r="GD72" s="68"/>
      <c r="GE72" s="68"/>
      <c r="GF72" s="68"/>
      <c r="GG72" s="68"/>
      <c r="GH72" s="68"/>
      <c r="GI72" s="68"/>
      <c r="GJ72" s="68"/>
      <c r="GK72" s="68"/>
      <c r="GL72" s="68"/>
      <c r="GM72" s="68"/>
      <c r="GN72" s="68"/>
      <c r="GO72" s="68"/>
      <c r="GP72" s="68"/>
      <c r="GQ72" s="68"/>
      <c r="GR72" s="68"/>
      <c r="GS72" s="68"/>
      <c r="GT72" s="68"/>
      <c r="GU72" s="68"/>
      <c r="GV72" s="68"/>
      <c r="GW72" s="68"/>
      <c r="GX72" s="68"/>
      <c r="GY72" s="68"/>
      <c r="GZ72" s="68"/>
      <c r="HA72" s="68"/>
      <c r="HB72" s="68"/>
      <c r="HC72" s="68"/>
      <c r="HD72" s="68"/>
    </row>
    <row r="73" spans="1:212" ht="19.45" customHeight="1">
      <c r="A73" s="63">
        <v>70</v>
      </c>
      <c r="B73" s="9" t="s">
        <v>21</v>
      </c>
      <c r="C73" s="10">
        <v>1</v>
      </c>
      <c r="D73" s="63" t="s">
        <v>156</v>
      </c>
      <c r="E73" s="9" t="s">
        <v>306</v>
      </c>
      <c r="F73" s="64">
        <v>46197</v>
      </c>
      <c r="G73" s="65">
        <v>46197.25</v>
      </c>
      <c r="H73" s="63" t="s">
        <v>163</v>
      </c>
      <c r="I73" s="63" t="s">
        <v>159</v>
      </c>
      <c r="J73" s="66" t="s">
        <v>291</v>
      </c>
      <c r="K73" s="67"/>
      <c r="L73" s="67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8"/>
      <c r="AL73" s="68"/>
      <c r="AM73" s="68"/>
      <c r="AN73" s="68"/>
      <c r="AO73" s="68"/>
      <c r="AP73" s="68"/>
      <c r="AQ73" s="68"/>
      <c r="AR73" s="68"/>
      <c r="AS73" s="68"/>
      <c r="AT73" s="68"/>
      <c r="AU73" s="68"/>
      <c r="AV73" s="68"/>
      <c r="AW73" s="68"/>
      <c r="AX73" s="68"/>
      <c r="AY73" s="68"/>
      <c r="AZ73" s="68"/>
      <c r="BA73" s="68"/>
      <c r="BB73" s="68"/>
      <c r="BC73" s="68"/>
      <c r="BD73" s="68"/>
      <c r="BE73" s="68"/>
      <c r="BF73" s="68"/>
      <c r="BG73" s="68"/>
      <c r="BH73" s="68"/>
      <c r="BI73" s="68"/>
      <c r="BJ73" s="68"/>
      <c r="BK73" s="68"/>
      <c r="BL73" s="68"/>
      <c r="BM73" s="68"/>
      <c r="BN73" s="68"/>
      <c r="BO73" s="68"/>
      <c r="BP73" s="68"/>
      <c r="BQ73" s="68"/>
      <c r="BR73" s="68"/>
      <c r="BS73" s="68"/>
      <c r="BT73" s="68"/>
      <c r="BU73" s="68"/>
      <c r="BV73" s="68"/>
      <c r="BW73" s="68"/>
      <c r="BX73" s="68"/>
      <c r="BY73" s="68"/>
      <c r="BZ73" s="68"/>
      <c r="CA73" s="68"/>
      <c r="CB73" s="68"/>
      <c r="CC73" s="68"/>
      <c r="CD73" s="68"/>
      <c r="CE73" s="68"/>
      <c r="CF73" s="68"/>
      <c r="CG73" s="68"/>
      <c r="CH73" s="68"/>
      <c r="CI73" s="68"/>
      <c r="CJ73" s="68"/>
      <c r="CK73" s="68"/>
      <c r="CL73" s="68"/>
      <c r="CM73" s="68"/>
      <c r="CN73" s="68"/>
      <c r="CO73" s="68"/>
      <c r="CP73" s="68"/>
      <c r="CQ73" s="68"/>
      <c r="CR73" s="68"/>
      <c r="CS73" s="68"/>
      <c r="CT73" s="68"/>
      <c r="CU73" s="68"/>
      <c r="CV73" s="68"/>
      <c r="CW73" s="68"/>
      <c r="CX73" s="68"/>
      <c r="CY73" s="68"/>
      <c r="CZ73" s="68"/>
      <c r="DA73" s="68"/>
      <c r="DB73" s="68"/>
      <c r="DC73" s="68"/>
      <c r="DD73" s="68"/>
      <c r="DE73" s="68"/>
      <c r="DF73" s="68"/>
      <c r="DG73" s="68"/>
      <c r="DH73" s="68"/>
      <c r="DI73" s="68"/>
      <c r="DJ73" s="68"/>
      <c r="DK73" s="68"/>
      <c r="DL73" s="68"/>
      <c r="DM73" s="68"/>
      <c r="DN73" s="68"/>
      <c r="DO73" s="68"/>
      <c r="DP73" s="68"/>
      <c r="DQ73" s="68"/>
      <c r="DR73" s="68"/>
      <c r="DS73" s="68"/>
      <c r="DT73" s="68"/>
      <c r="DU73" s="68"/>
      <c r="DV73" s="68"/>
      <c r="DW73" s="68"/>
      <c r="DX73" s="68"/>
      <c r="DY73" s="68"/>
      <c r="DZ73" s="68"/>
      <c r="EA73" s="68"/>
      <c r="EB73" s="68"/>
      <c r="EC73" s="68"/>
      <c r="ED73" s="68"/>
      <c r="EE73" s="68"/>
      <c r="EF73" s="68"/>
      <c r="EG73" s="68"/>
      <c r="EH73" s="68"/>
      <c r="EI73" s="68"/>
      <c r="EJ73" s="68"/>
      <c r="EK73" s="68"/>
      <c r="EL73" s="68"/>
      <c r="EM73" s="68"/>
      <c r="EN73" s="68"/>
      <c r="EO73" s="68"/>
      <c r="EP73" s="68"/>
      <c r="EQ73" s="68"/>
      <c r="ER73" s="68"/>
      <c r="ES73" s="68"/>
      <c r="ET73" s="68"/>
      <c r="EU73" s="68"/>
      <c r="EV73" s="68"/>
      <c r="EW73" s="68"/>
      <c r="EX73" s="68"/>
      <c r="EY73" s="68"/>
      <c r="EZ73" s="68"/>
      <c r="FA73" s="68"/>
      <c r="FB73" s="68"/>
      <c r="FC73" s="68"/>
      <c r="FD73" s="68"/>
      <c r="FE73" s="68"/>
      <c r="FF73" s="68"/>
      <c r="FG73" s="68"/>
      <c r="FH73" s="68"/>
      <c r="FI73" s="68"/>
      <c r="FJ73" s="68"/>
      <c r="FK73" s="68"/>
      <c r="FL73" s="68"/>
      <c r="FM73" s="68"/>
      <c r="FN73" s="68"/>
      <c r="FO73" s="68"/>
      <c r="FP73" s="68"/>
      <c r="FQ73" s="68"/>
      <c r="FR73" s="68"/>
      <c r="FS73" s="68"/>
      <c r="FT73" s="68"/>
      <c r="FU73" s="68"/>
      <c r="FV73" s="68"/>
      <c r="FW73" s="68"/>
      <c r="FX73" s="68"/>
      <c r="FY73" s="68"/>
      <c r="FZ73" s="68"/>
      <c r="GA73" s="68"/>
      <c r="GB73" s="68"/>
      <c r="GC73" s="68"/>
      <c r="GD73" s="68"/>
      <c r="GE73" s="68"/>
      <c r="GF73" s="68"/>
      <c r="GG73" s="68"/>
      <c r="GH73" s="68"/>
      <c r="GI73" s="68"/>
      <c r="GJ73" s="68"/>
      <c r="GK73" s="68"/>
      <c r="GL73" s="68"/>
      <c r="GM73" s="68"/>
      <c r="GN73" s="68"/>
      <c r="GO73" s="68"/>
      <c r="GP73" s="68"/>
      <c r="GQ73" s="68"/>
      <c r="GR73" s="68"/>
      <c r="GS73" s="68"/>
      <c r="GT73" s="68"/>
      <c r="GU73" s="68"/>
      <c r="GV73" s="68"/>
      <c r="GW73" s="68"/>
      <c r="GX73" s="68"/>
      <c r="GY73" s="68"/>
      <c r="GZ73" s="68"/>
      <c r="HA73" s="68"/>
      <c r="HB73" s="68"/>
      <c r="HC73" s="68"/>
      <c r="HD73" s="68"/>
    </row>
    <row r="74" spans="1:212" ht="19.45" customHeight="1">
      <c r="A74" s="63">
        <v>71</v>
      </c>
      <c r="B74" s="9" t="s">
        <v>21</v>
      </c>
      <c r="C74" s="10">
        <v>1</v>
      </c>
      <c r="D74" s="63" t="s">
        <v>156</v>
      </c>
      <c r="E74" s="9" t="s">
        <v>292</v>
      </c>
      <c r="F74" s="64">
        <v>46201</v>
      </c>
      <c r="G74" s="65">
        <v>46201.166666666701</v>
      </c>
      <c r="H74" s="63" t="s">
        <v>163</v>
      </c>
      <c r="I74" s="63" t="s">
        <v>157</v>
      </c>
      <c r="J74" s="66" t="s">
        <v>297</v>
      </c>
      <c r="K74" s="67"/>
      <c r="L74" s="67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  <c r="AC74" s="68"/>
      <c r="AD74" s="68"/>
      <c r="AE74" s="68"/>
      <c r="AF74" s="68"/>
      <c r="AG74" s="68"/>
      <c r="AH74" s="68"/>
      <c r="AI74" s="68"/>
      <c r="AJ74" s="68"/>
      <c r="AK74" s="68"/>
      <c r="AL74" s="68"/>
      <c r="AM74" s="68"/>
      <c r="AN74" s="68"/>
      <c r="AO74" s="68"/>
      <c r="AP74" s="68"/>
      <c r="AQ74" s="68"/>
      <c r="AR74" s="68"/>
      <c r="AS74" s="68"/>
      <c r="AT74" s="68"/>
      <c r="AU74" s="68"/>
      <c r="AV74" s="68"/>
      <c r="AW74" s="68"/>
      <c r="AX74" s="68"/>
      <c r="AY74" s="68"/>
      <c r="AZ74" s="68"/>
      <c r="BA74" s="68"/>
      <c r="BB74" s="68"/>
      <c r="BC74" s="68"/>
      <c r="BD74" s="68"/>
      <c r="BE74" s="68"/>
      <c r="BF74" s="68"/>
      <c r="BG74" s="68"/>
      <c r="BH74" s="68"/>
      <c r="BI74" s="68"/>
      <c r="BJ74" s="68"/>
      <c r="BK74" s="68"/>
      <c r="BL74" s="68"/>
      <c r="BM74" s="68"/>
      <c r="BN74" s="68"/>
      <c r="BO74" s="68"/>
      <c r="BP74" s="68"/>
      <c r="BQ74" s="68"/>
      <c r="BR74" s="68"/>
      <c r="BS74" s="68"/>
      <c r="BT74" s="68"/>
      <c r="BU74" s="68"/>
      <c r="BV74" s="68"/>
      <c r="BW74" s="68"/>
      <c r="BX74" s="68"/>
      <c r="BY74" s="68"/>
      <c r="BZ74" s="68"/>
      <c r="CA74" s="68"/>
      <c r="CB74" s="68"/>
      <c r="CC74" s="68"/>
      <c r="CD74" s="68"/>
      <c r="CE74" s="68"/>
      <c r="CF74" s="68"/>
      <c r="CG74" s="68"/>
      <c r="CH74" s="68"/>
      <c r="CI74" s="68"/>
      <c r="CJ74" s="68"/>
      <c r="CK74" s="68"/>
      <c r="CL74" s="68"/>
      <c r="CM74" s="68"/>
      <c r="CN74" s="68"/>
      <c r="CO74" s="68"/>
      <c r="CP74" s="68"/>
      <c r="CQ74" s="68"/>
      <c r="CR74" s="68"/>
      <c r="CS74" s="68"/>
      <c r="CT74" s="68"/>
      <c r="CU74" s="68"/>
      <c r="CV74" s="68"/>
      <c r="CW74" s="68"/>
      <c r="CX74" s="68"/>
      <c r="CY74" s="68"/>
      <c r="CZ74" s="68"/>
      <c r="DA74" s="68"/>
      <c r="DB74" s="68"/>
      <c r="DC74" s="68"/>
      <c r="DD74" s="68"/>
      <c r="DE74" s="68"/>
      <c r="DF74" s="68"/>
      <c r="DG74" s="68"/>
      <c r="DH74" s="68"/>
      <c r="DI74" s="68"/>
      <c r="DJ74" s="68"/>
      <c r="DK74" s="68"/>
      <c r="DL74" s="68"/>
      <c r="DM74" s="68"/>
      <c r="DN74" s="68"/>
      <c r="DO74" s="68"/>
      <c r="DP74" s="68"/>
      <c r="DQ74" s="68"/>
      <c r="DR74" s="68"/>
      <c r="DS74" s="68"/>
      <c r="DT74" s="68"/>
      <c r="DU74" s="68"/>
      <c r="DV74" s="68"/>
      <c r="DW74" s="68"/>
      <c r="DX74" s="68"/>
      <c r="DY74" s="68"/>
      <c r="DZ74" s="68"/>
      <c r="EA74" s="68"/>
      <c r="EB74" s="68"/>
      <c r="EC74" s="68"/>
      <c r="ED74" s="68"/>
      <c r="EE74" s="68"/>
      <c r="EF74" s="68"/>
      <c r="EG74" s="68"/>
      <c r="EH74" s="68"/>
      <c r="EI74" s="68"/>
      <c r="EJ74" s="68"/>
      <c r="EK74" s="68"/>
      <c r="EL74" s="68"/>
      <c r="EM74" s="68"/>
      <c r="EN74" s="68"/>
      <c r="EO74" s="68"/>
      <c r="EP74" s="68"/>
      <c r="EQ74" s="68"/>
      <c r="ER74" s="68"/>
      <c r="ES74" s="68"/>
      <c r="ET74" s="68"/>
      <c r="EU74" s="68"/>
      <c r="EV74" s="68"/>
      <c r="EW74" s="68"/>
      <c r="EX74" s="68"/>
      <c r="EY74" s="68"/>
      <c r="EZ74" s="68"/>
      <c r="FA74" s="68"/>
      <c r="FB74" s="68"/>
      <c r="FC74" s="68"/>
      <c r="FD74" s="68"/>
      <c r="FE74" s="68"/>
      <c r="FF74" s="68"/>
      <c r="FG74" s="68"/>
      <c r="FH74" s="68"/>
      <c r="FI74" s="68"/>
      <c r="FJ74" s="68"/>
      <c r="FK74" s="68"/>
      <c r="FL74" s="68"/>
      <c r="FM74" s="68"/>
      <c r="FN74" s="68"/>
      <c r="FO74" s="68"/>
      <c r="FP74" s="68"/>
      <c r="FQ74" s="68"/>
      <c r="FR74" s="68"/>
      <c r="FS74" s="68"/>
      <c r="FT74" s="68"/>
      <c r="FU74" s="68"/>
      <c r="FV74" s="68"/>
      <c r="FW74" s="68"/>
      <c r="FX74" s="68"/>
      <c r="FY74" s="68"/>
      <c r="FZ74" s="68"/>
      <c r="GA74" s="68"/>
      <c r="GB74" s="68"/>
      <c r="GC74" s="68"/>
      <c r="GD74" s="68"/>
      <c r="GE74" s="68"/>
      <c r="GF74" s="68"/>
      <c r="GG74" s="68"/>
      <c r="GH74" s="68"/>
      <c r="GI74" s="68"/>
      <c r="GJ74" s="68"/>
      <c r="GK74" s="68"/>
      <c r="GL74" s="68"/>
      <c r="GM74" s="68"/>
      <c r="GN74" s="68"/>
      <c r="GO74" s="68"/>
      <c r="GP74" s="68"/>
      <c r="GQ74" s="68"/>
      <c r="GR74" s="68"/>
      <c r="GS74" s="68"/>
      <c r="GT74" s="68"/>
      <c r="GU74" s="68"/>
      <c r="GV74" s="68"/>
      <c r="GW74" s="68"/>
      <c r="GX74" s="68"/>
      <c r="GY74" s="68"/>
      <c r="GZ74" s="68"/>
      <c r="HA74" s="68"/>
      <c r="HB74" s="68"/>
      <c r="HC74" s="68"/>
      <c r="HD74" s="68"/>
    </row>
    <row r="75" spans="1:212" ht="19.45" customHeight="1">
      <c r="A75" s="63">
        <v>72</v>
      </c>
      <c r="B75" s="9" t="s">
        <v>21</v>
      </c>
      <c r="C75" s="10">
        <v>1</v>
      </c>
      <c r="D75" s="63" t="s">
        <v>156</v>
      </c>
      <c r="E75" s="9" t="s">
        <v>292</v>
      </c>
      <c r="F75" s="64">
        <v>46201</v>
      </c>
      <c r="G75" s="65">
        <v>46201.166666666701</v>
      </c>
      <c r="H75" s="63" t="s">
        <v>159</v>
      </c>
      <c r="I75" s="63" t="s">
        <v>161</v>
      </c>
      <c r="J75" s="66" t="s">
        <v>299</v>
      </c>
      <c r="K75" s="67"/>
      <c r="L75" s="67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8"/>
      <c r="AF75" s="68"/>
      <c r="AG75" s="68"/>
      <c r="AH75" s="68"/>
      <c r="AI75" s="68"/>
      <c r="AJ75" s="68"/>
      <c r="AK75" s="68"/>
      <c r="AL75" s="68"/>
      <c r="AM75" s="68"/>
      <c r="AN75" s="68"/>
      <c r="AO75" s="68"/>
      <c r="AP75" s="68"/>
      <c r="AQ75" s="68"/>
      <c r="AR75" s="68"/>
      <c r="AS75" s="68"/>
      <c r="AT75" s="68"/>
      <c r="AU75" s="68"/>
      <c r="AV75" s="68"/>
      <c r="AW75" s="68"/>
      <c r="AX75" s="68"/>
      <c r="AY75" s="68"/>
      <c r="AZ75" s="68"/>
      <c r="BA75" s="68"/>
      <c r="BB75" s="68"/>
      <c r="BC75" s="68"/>
      <c r="BD75" s="68"/>
      <c r="BE75" s="68"/>
      <c r="BF75" s="68"/>
      <c r="BG75" s="68"/>
      <c r="BH75" s="68"/>
      <c r="BI75" s="68"/>
      <c r="BJ75" s="68"/>
      <c r="BK75" s="68"/>
      <c r="BL75" s="68"/>
      <c r="BM75" s="68"/>
      <c r="BN75" s="68"/>
      <c r="BO75" s="68"/>
      <c r="BP75" s="68"/>
      <c r="BQ75" s="68"/>
      <c r="BR75" s="68"/>
      <c r="BS75" s="68"/>
      <c r="BT75" s="68"/>
      <c r="BU75" s="68"/>
      <c r="BV75" s="68"/>
      <c r="BW75" s="68"/>
      <c r="BX75" s="68"/>
      <c r="BY75" s="68"/>
      <c r="BZ75" s="68"/>
      <c r="CA75" s="68"/>
      <c r="CB75" s="68"/>
      <c r="CC75" s="68"/>
      <c r="CD75" s="68"/>
      <c r="CE75" s="68"/>
      <c r="CF75" s="68"/>
      <c r="CG75" s="68"/>
      <c r="CH75" s="68"/>
      <c r="CI75" s="68"/>
      <c r="CJ75" s="68"/>
      <c r="CK75" s="68"/>
      <c r="CL75" s="68"/>
      <c r="CM75" s="68"/>
      <c r="CN75" s="68"/>
      <c r="CO75" s="68"/>
      <c r="CP75" s="68"/>
      <c r="CQ75" s="68"/>
      <c r="CR75" s="68"/>
      <c r="CS75" s="68"/>
      <c r="CT75" s="68"/>
      <c r="CU75" s="68"/>
      <c r="CV75" s="68"/>
      <c r="CW75" s="68"/>
      <c r="CX75" s="68"/>
      <c r="CY75" s="68"/>
      <c r="CZ75" s="68"/>
      <c r="DA75" s="68"/>
      <c r="DB75" s="68"/>
      <c r="DC75" s="68"/>
      <c r="DD75" s="68"/>
      <c r="DE75" s="68"/>
      <c r="DF75" s="68"/>
      <c r="DG75" s="68"/>
      <c r="DH75" s="68"/>
      <c r="DI75" s="68"/>
      <c r="DJ75" s="68"/>
      <c r="DK75" s="68"/>
      <c r="DL75" s="68"/>
      <c r="DM75" s="68"/>
      <c r="DN75" s="68"/>
      <c r="DO75" s="68"/>
      <c r="DP75" s="68"/>
      <c r="DQ75" s="68"/>
      <c r="DR75" s="68"/>
      <c r="DS75" s="68"/>
      <c r="DT75" s="68"/>
      <c r="DU75" s="68"/>
      <c r="DV75" s="68"/>
      <c r="DW75" s="68"/>
      <c r="DX75" s="68"/>
      <c r="DY75" s="68"/>
      <c r="DZ75" s="68"/>
      <c r="EA75" s="68"/>
      <c r="EB75" s="68"/>
      <c r="EC75" s="68"/>
      <c r="ED75" s="68"/>
      <c r="EE75" s="68"/>
      <c r="EF75" s="68"/>
      <c r="EG75" s="68"/>
      <c r="EH75" s="68"/>
      <c r="EI75" s="68"/>
      <c r="EJ75" s="68"/>
      <c r="EK75" s="68"/>
      <c r="EL75" s="68"/>
      <c r="EM75" s="68"/>
      <c r="EN75" s="68"/>
      <c r="EO75" s="68"/>
      <c r="EP75" s="68"/>
      <c r="EQ75" s="68"/>
      <c r="ER75" s="68"/>
      <c r="ES75" s="68"/>
      <c r="ET75" s="68"/>
      <c r="EU75" s="68"/>
      <c r="EV75" s="68"/>
      <c r="EW75" s="68"/>
      <c r="EX75" s="68"/>
      <c r="EY75" s="68"/>
      <c r="EZ75" s="68"/>
      <c r="FA75" s="68"/>
      <c r="FB75" s="68"/>
      <c r="FC75" s="68"/>
      <c r="FD75" s="68"/>
      <c r="FE75" s="68"/>
      <c r="FF75" s="68"/>
      <c r="FG75" s="68"/>
      <c r="FH75" s="68"/>
      <c r="FI75" s="68"/>
      <c r="FJ75" s="68"/>
      <c r="FK75" s="68"/>
      <c r="FL75" s="68"/>
      <c r="FM75" s="68"/>
      <c r="FN75" s="68"/>
      <c r="FO75" s="68"/>
      <c r="FP75" s="68"/>
      <c r="FQ75" s="68"/>
      <c r="FR75" s="68"/>
      <c r="FS75" s="68"/>
      <c r="FT75" s="68"/>
      <c r="FU75" s="68"/>
      <c r="FV75" s="68"/>
      <c r="FW75" s="68"/>
      <c r="FX75" s="68"/>
      <c r="FY75" s="68"/>
      <c r="FZ75" s="68"/>
      <c r="GA75" s="68"/>
      <c r="GB75" s="68"/>
      <c r="GC75" s="68"/>
      <c r="GD75" s="68"/>
      <c r="GE75" s="68"/>
      <c r="GF75" s="68"/>
      <c r="GG75" s="68"/>
      <c r="GH75" s="68"/>
      <c r="GI75" s="68"/>
      <c r="GJ75" s="68"/>
      <c r="GK75" s="68"/>
      <c r="GL75" s="68"/>
      <c r="GM75" s="68"/>
      <c r="GN75" s="68"/>
      <c r="GO75" s="68"/>
      <c r="GP75" s="68"/>
      <c r="GQ75" s="68"/>
      <c r="GR75" s="68"/>
      <c r="GS75" s="68"/>
      <c r="GT75" s="68"/>
      <c r="GU75" s="68"/>
      <c r="GV75" s="68"/>
      <c r="GW75" s="68"/>
      <c r="GX75" s="68"/>
      <c r="GY75" s="68"/>
      <c r="GZ75" s="68"/>
      <c r="HA75" s="68"/>
      <c r="HB75" s="68"/>
      <c r="HC75" s="68"/>
      <c r="HD75" s="68"/>
    </row>
    <row r="76" spans="1:212" ht="19.45" customHeight="1">
      <c r="A76" s="69">
        <v>73</v>
      </c>
      <c r="B76" s="12" t="s">
        <v>22</v>
      </c>
      <c r="C76" s="13">
        <v>1.5</v>
      </c>
      <c r="D76" s="69" t="s">
        <v>308</v>
      </c>
      <c r="E76" s="12" t="s">
        <v>301</v>
      </c>
      <c r="F76" s="70">
        <v>46202</v>
      </c>
      <c r="G76" s="71">
        <v>46202.083333333299</v>
      </c>
      <c r="H76" s="69" t="s">
        <v>309</v>
      </c>
      <c r="I76" s="69" t="s">
        <v>310</v>
      </c>
      <c r="J76" s="72" t="s">
        <v>294</v>
      </c>
      <c r="K76" s="67"/>
      <c r="L76" s="67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  <c r="AH76" s="68"/>
      <c r="AI76" s="68"/>
      <c r="AJ76" s="68"/>
      <c r="AK76" s="68"/>
      <c r="AL76" s="68"/>
      <c r="AM76" s="68"/>
      <c r="AN76" s="68"/>
      <c r="AO76" s="68"/>
      <c r="AP76" s="68"/>
      <c r="AQ76" s="68"/>
      <c r="AR76" s="68"/>
      <c r="AS76" s="68"/>
      <c r="AT76" s="68"/>
      <c r="AU76" s="68"/>
      <c r="AV76" s="68"/>
      <c r="AW76" s="68"/>
      <c r="AX76" s="68"/>
      <c r="AY76" s="68"/>
      <c r="AZ76" s="68"/>
      <c r="BA76" s="68"/>
      <c r="BB76" s="68"/>
      <c r="BC76" s="68"/>
      <c r="BD76" s="68"/>
      <c r="BE76" s="68"/>
      <c r="BF76" s="68"/>
      <c r="BG76" s="68"/>
      <c r="BH76" s="68"/>
      <c r="BI76" s="68"/>
      <c r="BJ76" s="68"/>
      <c r="BK76" s="68"/>
      <c r="BL76" s="68"/>
      <c r="BM76" s="68"/>
      <c r="BN76" s="68"/>
      <c r="BO76" s="68"/>
      <c r="BP76" s="68"/>
      <c r="BQ76" s="68"/>
      <c r="BR76" s="68"/>
      <c r="BS76" s="68"/>
      <c r="BT76" s="68"/>
      <c r="BU76" s="68"/>
      <c r="BV76" s="68"/>
      <c r="BW76" s="68"/>
      <c r="BX76" s="68"/>
      <c r="BY76" s="68"/>
      <c r="BZ76" s="68"/>
      <c r="CA76" s="68"/>
      <c r="CB76" s="68"/>
      <c r="CC76" s="68"/>
      <c r="CD76" s="68"/>
      <c r="CE76" s="68"/>
      <c r="CF76" s="68"/>
      <c r="CG76" s="68"/>
      <c r="CH76" s="68"/>
      <c r="CI76" s="68"/>
      <c r="CJ76" s="68"/>
      <c r="CK76" s="68"/>
      <c r="CL76" s="68"/>
      <c r="CM76" s="68"/>
      <c r="CN76" s="68"/>
      <c r="CO76" s="68"/>
      <c r="CP76" s="68"/>
      <c r="CQ76" s="68"/>
      <c r="CR76" s="68"/>
      <c r="CS76" s="68"/>
      <c r="CT76" s="68"/>
      <c r="CU76" s="68"/>
      <c r="CV76" s="68"/>
      <c r="CW76" s="68"/>
      <c r="CX76" s="68"/>
      <c r="CY76" s="68"/>
      <c r="CZ76" s="68"/>
      <c r="DA76" s="68"/>
      <c r="DB76" s="68"/>
      <c r="DC76" s="68"/>
      <c r="DD76" s="68"/>
      <c r="DE76" s="68"/>
      <c r="DF76" s="68"/>
      <c r="DG76" s="68"/>
      <c r="DH76" s="68"/>
      <c r="DI76" s="68"/>
      <c r="DJ76" s="68"/>
      <c r="DK76" s="68"/>
      <c r="DL76" s="68"/>
      <c r="DM76" s="68"/>
      <c r="DN76" s="68"/>
      <c r="DO76" s="68"/>
      <c r="DP76" s="68"/>
      <c r="DQ76" s="68"/>
      <c r="DR76" s="68"/>
      <c r="DS76" s="68"/>
      <c r="DT76" s="68"/>
      <c r="DU76" s="68"/>
      <c r="DV76" s="68"/>
      <c r="DW76" s="68"/>
      <c r="DX76" s="68"/>
      <c r="DY76" s="68"/>
      <c r="DZ76" s="68"/>
      <c r="EA76" s="68"/>
      <c r="EB76" s="68"/>
      <c r="EC76" s="68"/>
      <c r="ED76" s="68"/>
      <c r="EE76" s="68"/>
      <c r="EF76" s="68"/>
      <c r="EG76" s="68"/>
      <c r="EH76" s="68"/>
      <c r="EI76" s="68"/>
      <c r="EJ76" s="68"/>
      <c r="EK76" s="68"/>
      <c r="EL76" s="68"/>
      <c r="EM76" s="68"/>
      <c r="EN76" s="68"/>
      <c r="EO76" s="68"/>
      <c r="EP76" s="68"/>
      <c r="EQ76" s="68"/>
      <c r="ER76" s="68"/>
      <c r="ES76" s="68"/>
      <c r="ET76" s="68"/>
      <c r="EU76" s="68"/>
      <c r="EV76" s="68"/>
      <c r="EW76" s="68"/>
      <c r="EX76" s="68"/>
      <c r="EY76" s="68"/>
      <c r="EZ76" s="68"/>
      <c r="FA76" s="68"/>
      <c r="FB76" s="68"/>
      <c r="FC76" s="68"/>
      <c r="FD76" s="68"/>
      <c r="FE76" s="68"/>
      <c r="FF76" s="68"/>
      <c r="FG76" s="68"/>
      <c r="FH76" s="68"/>
      <c r="FI76" s="68"/>
      <c r="FJ76" s="68"/>
      <c r="FK76" s="68"/>
      <c r="FL76" s="68"/>
      <c r="FM76" s="68"/>
      <c r="FN76" s="68"/>
      <c r="FO76" s="68"/>
      <c r="FP76" s="68"/>
      <c r="FQ76" s="68"/>
      <c r="FR76" s="68"/>
      <c r="FS76" s="68"/>
      <c r="FT76" s="68"/>
      <c r="FU76" s="68"/>
      <c r="FV76" s="68"/>
      <c r="FW76" s="68"/>
      <c r="FX76" s="68"/>
      <c r="FY76" s="68"/>
      <c r="FZ76" s="68"/>
      <c r="GA76" s="68"/>
      <c r="GB76" s="68"/>
      <c r="GC76" s="68"/>
      <c r="GD76" s="68"/>
      <c r="GE76" s="68"/>
      <c r="GF76" s="68"/>
      <c r="GG76" s="68"/>
      <c r="GH76" s="68"/>
      <c r="GI76" s="68"/>
      <c r="GJ76" s="68"/>
      <c r="GK76" s="68"/>
      <c r="GL76" s="68"/>
      <c r="GM76" s="68"/>
      <c r="GN76" s="68"/>
      <c r="GO76" s="68"/>
      <c r="GP76" s="68"/>
      <c r="GQ76" s="68"/>
      <c r="GR76" s="68"/>
      <c r="GS76" s="68"/>
      <c r="GT76" s="68"/>
      <c r="GU76" s="68"/>
      <c r="GV76" s="68"/>
      <c r="GW76" s="68"/>
      <c r="GX76" s="68"/>
      <c r="GY76" s="68"/>
      <c r="GZ76" s="68"/>
      <c r="HA76" s="68"/>
      <c r="HB76" s="68"/>
      <c r="HC76" s="68"/>
      <c r="HD76" s="68"/>
    </row>
    <row r="77" spans="1:212" ht="19.45" customHeight="1">
      <c r="A77" s="69">
        <v>74</v>
      </c>
      <c r="B77" s="12" t="s">
        <v>22</v>
      </c>
      <c r="C77" s="13">
        <v>1.5</v>
      </c>
      <c r="D77" s="69" t="s">
        <v>308</v>
      </c>
      <c r="E77" s="12" t="s">
        <v>305</v>
      </c>
      <c r="F77" s="70">
        <v>46203</v>
      </c>
      <c r="G77" s="71">
        <v>46203</v>
      </c>
      <c r="H77" s="69" t="s">
        <v>311</v>
      </c>
      <c r="I77" s="69" t="s">
        <v>312</v>
      </c>
      <c r="J77" s="72" t="s">
        <v>302</v>
      </c>
      <c r="K77" s="67"/>
      <c r="L77" s="67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  <c r="AO77" s="68"/>
      <c r="AP77" s="68"/>
      <c r="AQ77" s="68"/>
      <c r="AR77" s="68"/>
      <c r="AS77" s="68"/>
      <c r="AT77" s="68"/>
      <c r="AU77" s="68"/>
      <c r="AV77" s="68"/>
      <c r="AW77" s="68"/>
      <c r="AX77" s="68"/>
      <c r="AY77" s="68"/>
      <c r="AZ77" s="68"/>
      <c r="BA77" s="68"/>
      <c r="BB77" s="68"/>
      <c r="BC77" s="68"/>
      <c r="BD77" s="68"/>
      <c r="BE77" s="68"/>
      <c r="BF77" s="68"/>
      <c r="BG77" s="68"/>
      <c r="BH77" s="68"/>
      <c r="BI77" s="68"/>
      <c r="BJ77" s="68"/>
      <c r="BK77" s="68"/>
      <c r="BL77" s="68"/>
      <c r="BM77" s="68"/>
      <c r="BN77" s="68"/>
      <c r="BO77" s="68"/>
      <c r="BP77" s="68"/>
      <c r="BQ77" s="68"/>
      <c r="BR77" s="68"/>
      <c r="BS77" s="68"/>
      <c r="BT77" s="68"/>
      <c r="BU77" s="68"/>
      <c r="BV77" s="68"/>
      <c r="BW77" s="68"/>
      <c r="BX77" s="68"/>
      <c r="BY77" s="68"/>
      <c r="BZ77" s="68"/>
      <c r="CA77" s="68"/>
      <c r="CB77" s="68"/>
      <c r="CC77" s="68"/>
      <c r="CD77" s="68"/>
      <c r="CE77" s="68"/>
      <c r="CF77" s="68"/>
      <c r="CG77" s="68"/>
      <c r="CH77" s="68"/>
      <c r="CI77" s="68"/>
      <c r="CJ77" s="68"/>
      <c r="CK77" s="68"/>
      <c r="CL77" s="68"/>
      <c r="CM77" s="68"/>
      <c r="CN77" s="68"/>
      <c r="CO77" s="68"/>
      <c r="CP77" s="68"/>
      <c r="CQ77" s="68"/>
      <c r="CR77" s="68"/>
      <c r="CS77" s="68"/>
      <c r="CT77" s="68"/>
      <c r="CU77" s="68"/>
      <c r="CV77" s="68"/>
      <c r="CW77" s="68"/>
      <c r="CX77" s="68"/>
      <c r="CY77" s="68"/>
      <c r="CZ77" s="68"/>
      <c r="DA77" s="68"/>
      <c r="DB77" s="68"/>
      <c r="DC77" s="68"/>
      <c r="DD77" s="68"/>
      <c r="DE77" s="68"/>
      <c r="DF77" s="68"/>
      <c r="DG77" s="68"/>
      <c r="DH77" s="68"/>
      <c r="DI77" s="68"/>
      <c r="DJ77" s="68"/>
      <c r="DK77" s="68"/>
      <c r="DL77" s="68"/>
      <c r="DM77" s="68"/>
      <c r="DN77" s="68"/>
      <c r="DO77" s="68"/>
      <c r="DP77" s="68"/>
      <c r="DQ77" s="68"/>
      <c r="DR77" s="68"/>
      <c r="DS77" s="68"/>
      <c r="DT77" s="68"/>
      <c r="DU77" s="68"/>
      <c r="DV77" s="68"/>
      <c r="DW77" s="68"/>
      <c r="DX77" s="68"/>
      <c r="DY77" s="68"/>
      <c r="DZ77" s="68"/>
      <c r="EA77" s="68"/>
      <c r="EB77" s="68"/>
      <c r="EC77" s="68"/>
      <c r="ED77" s="68"/>
      <c r="EE77" s="68"/>
      <c r="EF77" s="68"/>
      <c r="EG77" s="68"/>
      <c r="EH77" s="68"/>
      <c r="EI77" s="68"/>
      <c r="EJ77" s="68"/>
      <c r="EK77" s="68"/>
      <c r="EL77" s="68"/>
      <c r="EM77" s="68"/>
      <c r="EN77" s="68"/>
      <c r="EO77" s="68"/>
      <c r="EP77" s="68"/>
      <c r="EQ77" s="68"/>
      <c r="ER77" s="68"/>
      <c r="ES77" s="68"/>
      <c r="ET77" s="68"/>
      <c r="EU77" s="68"/>
      <c r="EV77" s="68"/>
      <c r="EW77" s="68"/>
      <c r="EX77" s="68"/>
      <c r="EY77" s="68"/>
      <c r="EZ77" s="68"/>
      <c r="FA77" s="68"/>
      <c r="FB77" s="68"/>
      <c r="FC77" s="68"/>
      <c r="FD77" s="68"/>
      <c r="FE77" s="68"/>
      <c r="FF77" s="68"/>
      <c r="FG77" s="68"/>
      <c r="FH77" s="68"/>
      <c r="FI77" s="68"/>
      <c r="FJ77" s="68"/>
      <c r="FK77" s="68"/>
      <c r="FL77" s="68"/>
      <c r="FM77" s="68"/>
      <c r="FN77" s="68"/>
      <c r="FO77" s="68"/>
      <c r="FP77" s="68"/>
      <c r="FQ77" s="68"/>
      <c r="FR77" s="68"/>
      <c r="FS77" s="68"/>
      <c r="FT77" s="68"/>
      <c r="FU77" s="68"/>
      <c r="FV77" s="68"/>
      <c r="FW77" s="68"/>
      <c r="FX77" s="68"/>
      <c r="FY77" s="68"/>
      <c r="FZ77" s="68"/>
      <c r="GA77" s="68"/>
      <c r="GB77" s="68"/>
      <c r="GC77" s="68"/>
      <c r="GD77" s="68"/>
      <c r="GE77" s="68"/>
      <c r="GF77" s="68"/>
      <c r="GG77" s="68"/>
      <c r="GH77" s="68"/>
      <c r="GI77" s="68"/>
      <c r="GJ77" s="68"/>
      <c r="GK77" s="68"/>
      <c r="GL77" s="68"/>
      <c r="GM77" s="68"/>
      <c r="GN77" s="68"/>
      <c r="GO77" s="68"/>
      <c r="GP77" s="68"/>
      <c r="GQ77" s="68"/>
      <c r="GR77" s="68"/>
      <c r="GS77" s="68"/>
      <c r="GT77" s="68"/>
      <c r="GU77" s="68"/>
      <c r="GV77" s="68"/>
      <c r="GW77" s="68"/>
      <c r="GX77" s="68"/>
      <c r="GY77" s="68"/>
      <c r="GZ77" s="68"/>
      <c r="HA77" s="68"/>
      <c r="HB77" s="68"/>
      <c r="HC77" s="68"/>
      <c r="HD77" s="68"/>
    </row>
    <row r="78" spans="1:212" ht="19.45" customHeight="1">
      <c r="A78" s="69">
        <v>75</v>
      </c>
      <c r="B78" s="12" t="s">
        <v>22</v>
      </c>
      <c r="C78" s="13">
        <v>1.5</v>
      </c>
      <c r="D78" s="69" t="s">
        <v>308</v>
      </c>
      <c r="E78" s="12" t="s">
        <v>305</v>
      </c>
      <c r="F78" s="70">
        <v>46203</v>
      </c>
      <c r="G78" s="71">
        <v>46203.145833333299</v>
      </c>
      <c r="H78" s="69" t="s">
        <v>313</v>
      </c>
      <c r="I78" s="69" t="s">
        <v>314</v>
      </c>
      <c r="J78" s="72" t="s">
        <v>315</v>
      </c>
      <c r="K78" s="67"/>
      <c r="L78" s="67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  <c r="AG78" s="68"/>
      <c r="AH78" s="68"/>
      <c r="AI78" s="68"/>
      <c r="AJ78" s="68"/>
      <c r="AK78" s="68"/>
      <c r="AL78" s="68"/>
      <c r="AM78" s="68"/>
      <c r="AN78" s="68"/>
      <c r="AO78" s="68"/>
      <c r="AP78" s="68"/>
      <c r="AQ78" s="68"/>
      <c r="AR78" s="68"/>
      <c r="AS78" s="68"/>
      <c r="AT78" s="68"/>
      <c r="AU78" s="68"/>
      <c r="AV78" s="68"/>
      <c r="AW78" s="68"/>
      <c r="AX78" s="68"/>
      <c r="AY78" s="68"/>
      <c r="AZ78" s="68"/>
      <c r="BA78" s="68"/>
      <c r="BB78" s="68"/>
      <c r="BC78" s="68"/>
      <c r="BD78" s="68"/>
      <c r="BE78" s="68"/>
      <c r="BF78" s="68"/>
      <c r="BG78" s="68"/>
      <c r="BH78" s="68"/>
      <c r="BI78" s="68"/>
      <c r="BJ78" s="68"/>
      <c r="BK78" s="68"/>
      <c r="BL78" s="68"/>
      <c r="BM78" s="68"/>
      <c r="BN78" s="68"/>
      <c r="BO78" s="68"/>
      <c r="BP78" s="68"/>
      <c r="BQ78" s="68"/>
      <c r="BR78" s="68"/>
      <c r="BS78" s="68"/>
      <c r="BT78" s="68"/>
      <c r="BU78" s="68"/>
      <c r="BV78" s="68"/>
      <c r="BW78" s="68"/>
      <c r="BX78" s="68"/>
      <c r="BY78" s="68"/>
      <c r="BZ78" s="68"/>
      <c r="CA78" s="68"/>
      <c r="CB78" s="68"/>
      <c r="CC78" s="68"/>
      <c r="CD78" s="68"/>
      <c r="CE78" s="68"/>
      <c r="CF78" s="68"/>
      <c r="CG78" s="68"/>
      <c r="CH78" s="68"/>
      <c r="CI78" s="68"/>
      <c r="CJ78" s="68"/>
      <c r="CK78" s="68"/>
      <c r="CL78" s="68"/>
      <c r="CM78" s="68"/>
      <c r="CN78" s="68"/>
      <c r="CO78" s="68"/>
      <c r="CP78" s="68"/>
      <c r="CQ78" s="68"/>
      <c r="CR78" s="68"/>
      <c r="CS78" s="68"/>
      <c r="CT78" s="68"/>
      <c r="CU78" s="68"/>
      <c r="CV78" s="68"/>
      <c r="CW78" s="68"/>
      <c r="CX78" s="68"/>
      <c r="CY78" s="68"/>
      <c r="CZ78" s="68"/>
      <c r="DA78" s="68"/>
      <c r="DB78" s="68"/>
      <c r="DC78" s="68"/>
      <c r="DD78" s="68"/>
      <c r="DE78" s="68"/>
      <c r="DF78" s="68"/>
      <c r="DG78" s="68"/>
      <c r="DH78" s="68"/>
      <c r="DI78" s="68"/>
      <c r="DJ78" s="68"/>
      <c r="DK78" s="68"/>
      <c r="DL78" s="68"/>
      <c r="DM78" s="68"/>
      <c r="DN78" s="68"/>
      <c r="DO78" s="68"/>
      <c r="DP78" s="68"/>
      <c r="DQ78" s="68"/>
      <c r="DR78" s="68"/>
      <c r="DS78" s="68"/>
      <c r="DT78" s="68"/>
      <c r="DU78" s="68"/>
      <c r="DV78" s="68"/>
      <c r="DW78" s="68"/>
      <c r="DX78" s="68"/>
      <c r="DY78" s="68"/>
      <c r="DZ78" s="68"/>
      <c r="EA78" s="68"/>
      <c r="EB78" s="68"/>
      <c r="EC78" s="68"/>
      <c r="ED78" s="68"/>
      <c r="EE78" s="68"/>
      <c r="EF78" s="68"/>
      <c r="EG78" s="68"/>
      <c r="EH78" s="68"/>
      <c r="EI78" s="68"/>
      <c r="EJ78" s="68"/>
      <c r="EK78" s="68"/>
      <c r="EL78" s="68"/>
      <c r="EM78" s="68"/>
      <c r="EN78" s="68"/>
      <c r="EO78" s="68"/>
      <c r="EP78" s="68"/>
      <c r="EQ78" s="68"/>
      <c r="ER78" s="68"/>
      <c r="ES78" s="68"/>
      <c r="ET78" s="68"/>
      <c r="EU78" s="68"/>
      <c r="EV78" s="68"/>
      <c r="EW78" s="68"/>
      <c r="EX78" s="68"/>
      <c r="EY78" s="68"/>
      <c r="EZ78" s="68"/>
      <c r="FA78" s="68"/>
      <c r="FB78" s="68"/>
      <c r="FC78" s="68"/>
      <c r="FD78" s="68"/>
      <c r="FE78" s="68"/>
      <c r="FF78" s="68"/>
      <c r="FG78" s="68"/>
      <c r="FH78" s="68"/>
      <c r="FI78" s="68"/>
      <c r="FJ78" s="68"/>
      <c r="FK78" s="68"/>
      <c r="FL78" s="68"/>
      <c r="FM78" s="68"/>
      <c r="FN78" s="68"/>
      <c r="FO78" s="68"/>
      <c r="FP78" s="68"/>
      <c r="FQ78" s="68"/>
      <c r="FR78" s="68"/>
      <c r="FS78" s="68"/>
      <c r="FT78" s="68"/>
      <c r="FU78" s="68"/>
      <c r="FV78" s="68"/>
      <c r="FW78" s="68"/>
      <c r="FX78" s="68"/>
      <c r="FY78" s="68"/>
      <c r="FZ78" s="68"/>
      <c r="GA78" s="68"/>
      <c r="GB78" s="68"/>
      <c r="GC78" s="68"/>
      <c r="GD78" s="68"/>
      <c r="GE78" s="68"/>
      <c r="GF78" s="68"/>
      <c r="GG78" s="68"/>
      <c r="GH78" s="68"/>
      <c r="GI78" s="68"/>
      <c r="GJ78" s="68"/>
      <c r="GK78" s="68"/>
      <c r="GL78" s="68"/>
      <c r="GM78" s="68"/>
      <c r="GN78" s="68"/>
      <c r="GO78" s="68"/>
      <c r="GP78" s="68"/>
      <c r="GQ78" s="68"/>
      <c r="GR78" s="68"/>
      <c r="GS78" s="68"/>
      <c r="GT78" s="68"/>
      <c r="GU78" s="68"/>
      <c r="GV78" s="68"/>
      <c r="GW78" s="68"/>
      <c r="GX78" s="68"/>
      <c r="GY78" s="68"/>
      <c r="GZ78" s="68"/>
      <c r="HA78" s="68"/>
      <c r="HB78" s="68"/>
      <c r="HC78" s="68"/>
      <c r="HD78" s="68"/>
    </row>
    <row r="79" spans="1:212" ht="19.45" customHeight="1">
      <c r="A79" s="69">
        <v>76</v>
      </c>
      <c r="B79" s="12" t="s">
        <v>22</v>
      </c>
      <c r="C79" s="13">
        <v>1.5</v>
      </c>
      <c r="D79" s="69" t="s">
        <v>308</v>
      </c>
      <c r="E79" s="12" t="s">
        <v>305</v>
      </c>
      <c r="F79" s="70">
        <v>46203</v>
      </c>
      <c r="G79" s="71">
        <v>46203.333333333299</v>
      </c>
      <c r="H79" s="69" t="s">
        <v>316</v>
      </c>
      <c r="I79" s="69" t="s">
        <v>317</v>
      </c>
      <c r="J79" s="72" t="s">
        <v>289</v>
      </c>
      <c r="K79" s="67"/>
      <c r="L79" s="67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  <c r="AO79" s="68"/>
      <c r="AP79" s="68"/>
      <c r="AQ79" s="68"/>
      <c r="AR79" s="68"/>
      <c r="AS79" s="68"/>
      <c r="AT79" s="68"/>
      <c r="AU79" s="68"/>
      <c r="AV79" s="68"/>
      <c r="AW79" s="68"/>
      <c r="AX79" s="68"/>
      <c r="AY79" s="68"/>
      <c r="AZ79" s="68"/>
      <c r="BA79" s="68"/>
      <c r="BB79" s="68"/>
      <c r="BC79" s="68"/>
      <c r="BD79" s="68"/>
      <c r="BE79" s="68"/>
      <c r="BF79" s="68"/>
      <c r="BG79" s="68"/>
      <c r="BH79" s="68"/>
      <c r="BI79" s="68"/>
      <c r="BJ79" s="68"/>
      <c r="BK79" s="68"/>
      <c r="BL79" s="68"/>
      <c r="BM79" s="68"/>
      <c r="BN79" s="68"/>
      <c r="BO79" s="68"/>
      <c r="BP79" s="68"/>
      <c r="BQ79" s="68"/>
      <c r="BR79" s="68"/>
      <c r="BS79" s="68"/>
      <c r="BT79" s="68"/>
      <c r="BU79" s="68"/>
      <c r="BV79" s="68"/>
      <c r="BW79" s="68"/>
      <c r="BX79" s="68"/>
      <c r="BY79" s="68"/>
      <c r="BZ79" s="68"/>
      <c r="CA79" s="68"/>
      <c r="CB79" s="68"/>
      <c r="CC79" s="68"/>
      <c r="CD79" s="68"/>
      <c r="CE79" s="68"/>
      <c r="CF79" s="68"/>
      <c r="CG79" s="68"/>
      <c r="CH79" s="68"/>
      <c r="CI79" s="68"/>
      <c r="CJ79" s="68"/>
      <c r="CK79" s="68"/>
      <c r="CL79" s="68"/>
      <c r="CM79" s="68"/>
      <c r="CN79" s="68"/>
      <c r="CO79" s="68"/>
      <c r="CP79" s="68"/>
      <c r="CQ79" s="68"/>
      <c r="CR79" s="68"/>
      <c r="CS79" s="68"/>
      <c r="CT79" s="68"/>
      <c r="CU79" s="68"/>
      <c r="CV79" s="68"/>
      <c r="CW79" s="68"/>
      <c r="CX79" s="68"/>
      <c r="CY79" s="68"/>
      <c r="CZ79" s="68"/>
      <c r="DA79" s="68"/>
      <c r="DB79" s="68"/>
      <c r="DC79" s="68"/>
      <c r="DD79" s="68"/>
      <c r="DE79" s="68"/>
      <c r="DF79" s="68"/>
      <c r="DG79" s="68"/>
      <c r="DH79" s="68"/>
      <c r="DI79" s="68"/>
      <c r="DJ79" s="68"/>
      <c r="DK79" s="68"/>
      <c r="DL79" s="68"/>
      <c r="DM79" s="68"/>
      <c r="DN79" s="68"/>
      <c r="DO79" s="68"/>
      <c r="DP79" s="68"/>
      <c r="DQ79" s="68"/>
      <c r="DR79" s="68"/>
      <c r="DS79" s="68"/>
      <c r="DT79" s="68"/>
      <c r="DU79" s="68"/>
      <c r="DV79" s="68"/>
      <c r="DW79" s="68"/>
      <c r="DX79" s="68"/>
      <c r="DY79" s="68"/>
      <c r="DZ79" s="68"/>
      <c r="EA79" s="68"/>
      <c r="EB79" s="68"/>
      <c r="EC79" s="68"/>
      <c r="ED79" s="68"/>
      <c r="EE79" s="68"/>
      <c r="EF79" s="68"/>
      <c r="EG79" s="68"/>
      <c r="EH79" s="68"/>
      <c r="EI79" s="68"/>
      <c r="EJ79" s="68"/>
      <c r="EK79" s="68"/>
      <c r="EL79" s="68"/>
      <c r="EM79" s="68"/>
      <c r="EN79" s="68"/>
      <c r="EO79" s="68"/>
      <c r="EP79" s="68"/>
      <c r="EQ79" s="68"/>
      <c r="ER79" s="68"/>
      <c r="ES79" s="68"/>
      <c r="ET79" s="68"/>
      <c r="EU79" s="68"/>
      <c r="EV79" s="68"/>
      <c r="EW79" s="68"/>
      <c r="EX79" s="68"/>
      <c r="EY79" s="68"/>
      <c r="EZ79" s="68"/>
      <c r="FA79" s="68"/>
      <c r="FB79" s="68"/>
      <c r="FC79" s="68"/>
      <c r="FD79" s="68"/>
      <c r="FE79" s="68"/>
      <c r="FF79" s="68"/>
      <c r="FG79" s="68"/>
      <c r="FH79" s="68"/>
      <c r="FI79" s="68"/>
      <c r="FJ79" s="68"/>
      <c r="FK79" s="68"/>
      <c r="FL79" s="68"/>
      <c r="FM79" s="68"/>
      <c r="FN79" s="68"/>
      <c r="FO79" s="68"/>
      <c r="FP79" s="68"/>
      <c r="FQ79" s="68"/>
      <c r="FR79" s="68"/>
      <c r="FS79" s="68"/>
      <c r="FT79" s="68"/>
      <c r="FU79" s="68"/>
      <c r="FV79" s="68"/>
      <c r="FW79" s="68"/>
      <c r="FX79" s="68"/>
      <c r="FY79" s="68"/>
      <c r="FZ79" s="68"/>
      <c r="GA79" s="68"/>
      <c r="GB79" s="68"/>
      <c r="GC79" s="68"/>
      <c r="GD79" s="68"/>
      <c r="GE79" s="68"/>
      <c r="GF79" s="68"/>
      <c r="GG79" s="68"/>
      <c r="GH79" s="68"/>
      <c r="GI79" s="68"/>
      <c r="GJ79" s="68"/>
      <c r="GK79" s="68"/>
      <c r="GL79" s="68"/>
      <c r="GM79" s="68"/>
      <c r="GN79" s="68"/>
      <c r="GO79" s="68"/>
      <c r="GP79" s="68"/>
      <c r="GQ79" s="68"/>
      <c r="GR79" s="68"/>
      <c r="GS79" s="68"/>
      <c r="GT79" s="68"/>
      <c r="GU79" s="68"/>
      <c r="GV79" s="68"/>
      <c r="GW79" s="68"/>
      <c r="GX79" s="68"/>
      <c r="GY79" s="68"/>
      <c r="GZ79" s="68"/>
      <c r="HA79" s="68"/>
      <c r="HB79" s="68"/>
      <c r="HC79" s="68"/>
      <c r="HD79" s="68"/>
    </row>
    <row r="80" spans="1:212" ht="19.45" customHeight="1">
      <c r="A80" s="69">
        <v>77</v>
      </c>
      <c r="B80" s="12" t="s">
        <v>22</v>
      </c>
      <c r="C80" s="13">
        <v>1.5</v>
      </c>
      <c r="D80" s="69" t="s">
        <v>308</v>
      </c>
      <c r="E80" s="12" t="s">
        <v>306</v>
      </c>
      <c r="F80" s="70">
        <v>46204</v>
      </c>
      <c r="G80" s="71">
        <v>46204</v>
      </c>
      <c r="H80" s="69" t="s">
        <v>318</v>
      </c>
      <c r="I80" s="69" t="s">
        <v>319</v>
      </c>
      <c r="J80" s="72" t="s">
        <v>320</v>
      </c>
      <c r="K80" s="67"/>
      <c r="L80" s="67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  <c r="BW80" s="68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J80" s="68"/>
      <c r="CK80" s="68"/>
      <c r="CL80" s="68"/>
      <c r="CM80" s="68"/>
      <c r="CN80" s="68"/>
      <c r="CO80" s="68"/>
      <c r="CP80" s="68"/>
      <c r="CQ80" s="68"/>
      <c r="CR80" s="68"/>
      <c r="CS80" s="68"/>
      <c r="CT80" s="68"/>
      <c r="CU80" s="68"/>
      <c r="CV80" s="68"/>
      <c r="CW80" s="68"/>
      <c r="CX80" s="68"/>
      <c r="CY80" s="68"/>
      <c r="CZ80" s="68"/>
      <c r="DA80" s="68"/>
      <c r="DB80" s="68"/>
      <c r="DC80" s="68"/>
      <c r="DD80" s="68"/>
      <c r="DE80" s="68"/>
      <c r="DF80" s="68"/>
      <c r="DG80" s="68"/>
      <c r="DH80" s="68"/>
      <c r="DI80" s="68"/>
      <c r="DJ80" s="68"/>
      <c r="DK80" s="68"/>
      <c r="DL80" s="68"/>
      <c r="DM80" s="68"/>
      <c r="DN80" s="68"/>
      <c r="DO80" s="68"/>
      <c r="DP80" s="68"/>
      <c r="DQ80" s="68"/>
      <c r="DR80" s="68"/>
      <c r="DS80" s="68"/>
      <c r="DT80" s="68"/>
      <c r="DU80" s="68"/>
      <c r="DV80" s="68"/>
      <c r="DW80" s="68"/>
      <c r="DX80" s="68"/>
      <c r="DY80" s="68"/>
      <c r="DZ80" s="68"/>
      <c r="EA80" s="68"/>
      <c r="EB80" s="68"/>
      <c r="EC80" s="68"/>
      <c r="ED80" s="68"/>
      <c r="EE80" s="68"/>
      <c r="EF80" s="68"/>
      <c r="EG80" s="68"/>
      <c r="EH80" s="68"/>
      <c r="EI80" s="68"/>
      <c r="EJ80" s="68"/>
      <c r="EK80" s="68"/>
      <c r="EL80" s="68"/>
      <c r="EM80" s="68"/>
      <c r="EN80" s="68"/>
      <c r="EO80" s="68"/>
      <c r="EP80" s="68"/>
      <c r="EQ80" s="68"/>
      <c r="ER80" s="68"/>
      <c r="ES80" s="68"/>
      <c r="ET80" s="68"/>
      <c r="EU80" s="68"/>
      <c r="EV80" s="68"/>
      <c r="EW80" s="68"/>
      <c r="EX80" s="68"/>
      <c r="EY80" s="68"/>
      <c r="EZ80" s="68"/>
      <c r="FA80" s="68"/>
      <c r="FB80" s="68"/>
      <c r="FC80" s="68"/>
      <c r="FD80" s="68"/>
      <c r="FE80" s="68"/>
      <c r="FF80" s="68"/>
      <c r="FG80" s="68"/>
      <c r="FH80" s="68"/>
      <c r="FI80" s="68"/>
      <c r="FJ80" s="68"/>
      <c r="FK80" s="68"/>
      <c r="FL80" s="68"/>
      <c r="FM80" s="68"/>
      <c r="FN80" s="68"/>
      <c r="FO80" s="68"/>
      <c r="FP80" s="68"/>
      <c r="FQ80" s="68"/>
      <c r="FR80" s="68"/>
      <c r="FS80" s="68"/>
      <c r="FT80" s="68"/>
      <c r="FU80" s="68"/>
      <c r="FV80" s="68"/>
      <c r="FW80" s="68"/>
      <c r="FX80" s="68"/>
      <c r="FY80" s="68"/>
      <c r="FZ80" s="68"/>
      <c r="GA80" s="68"/>
      <c r="GB80" s="68"/>
      <c r="GC80" s="68"/>
      <c r="GD80" s="68"/>
      <c r="GE80" s="68"/>
      <c r="GF80" s="68"/>
      <c r="GG80" s="68"/>
      <c r="GH80" s="68"/>
      <c r="GI80" s="68"/>
      <c r="GJ80" s="68"/>
      <c r="GK80" s="68"/>
      <c r="GL80" s="68"/>
      <c r="GM80" s="68"/>
      <c r="GN80" s="68"/>
      <c r="GO80" s="68"/>
      <c r="GP80" s="68"/>
      <c r="GQ80" s="68"/>
      <c r="GR80" s="68"/>
      <c r="GS80" s="68"/>
      <c r="GT80" s="68"/>
      <c r="GU80" s="68"/>
      <c r="GV80" s="68"/>
      <c r="GW80" s="68"/>
      <c r="GX80" s="68"/>
      <c r="GY80" s="68"/>
      <c r="GZ80" s="68"/>
      <c r="HA80" s="68"/>
      <c r="HB80" s="68"/>
      <c r="HC80" s="68"/>
      <c r="HD80" s="68"/>
    </row>
    <row r="81" spans="1:212" ht="19.45" customHeight="1">
      <c r="A81" s="69">
        <v>78</v>
      </c>
      <c r="B81" s="12" t="s">
        <v>22</v>
      </c>
      <c r="C81" s="13">
        <v>1.5</v>
      </c>
      <c r="D81" s="69" t="s">
        <v>308</v>
      </c>
      <c r="E81" s="12" t="s">
        <v>306</v>
      </c>
      <c r="F81" s="70">
        <v>46204</v>
      </c>
      <c r="G81" s="71">
        <v>46204.166666666701</v>
      </c>
      <c r="H81" s="69" t="s">
        <v>321</v>
      </c>
      <c r="I81" s="69" t="s">
        <v>322</v>
      </c>
      <c r="J81" s="72" t="s">
        <v>297</v>
      </c>
      <c r="K81" s="67"/>
      <c r="L81" s="67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  <c r="AD81" s="68"/>
      <c r="AE81" s="68"/>
      <c r="AF81" s="68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68"/>
      <c r="BY81" s="68"/>
      <c r="BZ81" s="68"/>
      <c r="CA81" s="68"/>
      <c r="CB81" s="68"/>
      <c r="CC81" s="68"/>
      <c r="CD81" s="68"/>
      <c r="CE81" s="68"/>
      <c r="CF81" s="68"/>
      <c r="CG81" s="68"/>
      <c r="CH81" s="68"/>
      <c r="CI81" s="68"/>
      <c r="CJ81" s="68"/>
      <c r="CK81" s="68"/>
      <c r="CL81" s="68"/>
      <c r="CM81" s="68"/>
      <c r="CN81" s="68"/>
      <c r="CO81" s="68"/>
      <c r="CP81" s="68"/>
      <c r="CQ81" s="68"/>
      <c r="CR81" s="68"/>
      <c r="CS81" s="68"/>
      <c r="CT81" s="68"/>
      <c r="CU81" s="68"/>
      <c r="CV81" s="68"/>
      <c r="CW81" s="68"/>
      <c r="CX81" s="68"/>
      <c r="CY81" s="68"/>
      <c r="CZ81" s="68"/>
      <c r="DA81" s="68"/>
      <c r="DB81" s="68"/>
      <c r="DC81" s="68"/>
      <c r="DD81" s="68"/>
      <c r="DE81" s="68"/>
      <c r="DF81" s="68"/>
      <c r="DG81" s="68"/>
      <c r="DH81" s="68"/>
      <c r="DI81" s="68"/>
      <c r="DJ81" s="68"/>
      <c r="DK81" s="68"/>
      <c r="DL81" s="68"/>
      <c r="DM81" s="68"/>
      <c r="DN81" s="68"/>
      <c r="DO81" s="68"/>
      <c r="DP81" s="68"/>
      <c r="DQ81" s="68"/>
      <c r="DR81" s="68"/>
      <c r="DS81" s="68"/>
      <c r="DT81" s="68"/>
      <c r="DU81" s="68"/>
      <c r="DV81" s="68"/>
      <c r="DW81" s="68"/>
      <c r="DX81" s="68"/>
      <c r="DY81" s="68"/>
      <c r="DZ81" s="68"/>
      <c r="EA81" s="68"/>
      <c r="EB81" s="68"/>
      <c r="EC81" s="68"/>
      <c r="ED81" s="68"/>
      <c r="EE81" s="68"/>
      <c r="EF81" s="68"/>
      <c r="EG81" s="68"/>
      <c r="EH81" s="68"/>
      <c r="EI81" s="68"/>
      <c r="EJ81" s="68"/>
      <c r="EK81" s="68"/>
      <c r="EL81" s="68"/>
      <c r="EM81" s="68"/>
      <c r="EN81" s="68"/>
      <c r="EO81" s="68"/>
      <c r="EP81" s="68"/>
      <c r="EQ81" s="68"/>
      <c r="ER81" s="68"/>
      <c r="ES81" s="68"/>
      <c r="ET81" s="68"/>
      <c r="EU81" s="68"/>
      <c r="EV81" s="68"/>
      <c r="EW81" s="68"/>
      <c r="EX81" s="68"/>
      <c r="EY81" s="68"/>
      <c r="EZ81" s="68"/>
      <c r="FA81" s="68"/>
      <c r="FB81" s="68"/>
      <c r="FC81" s="68"/>
      <c r="FD81" s="68"/>
      <c r="FE81" s="68"/>
      <c r="FF81" s="68"/>
      <c r="FG81" s="68"/>
      <c r="FH81" s="68"/>
      <c r="FI81" s="68"/>
      <c r="FJ81" s="68"/>
      <c r="FK81" s="68"/>
      <c r="FL81" s="68"/>
      <c r="FM81" s="68"/>
      <c r="FN81" s="68"/>
      <c r="FO81" s="68"/>
      <c r="FP81" s="68"/>
      <c r="FQ81" s="68"/>
      <c r="FR81" s="68"/>
      <c r="FS81" s="68"/>
      <c r="FT81" s="68"/>
      <c r="FU81" s="68"/>
      <c r="FV81" s="68"/>
      <c r="FW81" s="68"/>
      <c r="FX81" s="68"/>
      <c r="FY81" s="68"/>
      <c r="FZ81" s="68"/>
      <c r="GA81" s="68"/>
      <c r="GB81" s="68"/>
      <c r="GC81" s="68"/>
      <c r="GD81" s="68"/>
      <c r="GE81" s="68"/>
      <c r="GF81" s="68"/>
      <c r="GG81" s="68"/>
      <c r="GH81" s="68"/>
      <c r="GI81" s="68"/>
      <c r="GJ81" s="68"/>
      <c r="GK81" s="68"/>
      <c r="GL81" s="68"/>
      <c r="GM81" s="68"/>
      <c r="GN81" s="68"/>
      <c r="GO81" s="68"/>
      <c r="GP81" s="68"/>
      <c r="GQ81" s="68"/>
      <c r="GR81" s="68"/>
      <c r="GS81" s="68"/>
      <c r="GT81" s="68"/>
      <c r="GU81" s="68"/>
      <c r="GV81" s="68"/>
      <c r="GW81" s="68"/>
      <c r="GX81" s="68"/>
      <c r="GY81" s="68"/>
      <c r="GZ81" s="68"/>
      <c r="HA81" s="68"/>
      <c r="HB81" s="68"/>
      <c r="HC81" s="68"/>
      <c r="HD81" s="68"/>
    </row>
    <row r="82" spans="1:212" ht="19.45" customHeight="1">
      <c r="A82" s="69">
        <v>79</v>
      </c>
      <c r="B82" s="12" t="s">
        <v>22</v>
      </c>
      <c r="C82" s="13">
        <v>1.5</v>
      </c>
      <c r="D82" s="69" t="s">
        <v>308</v>
      </c>
      <c r="E82" s="12" t="s">
        <v>306</v>
      </c>
      <c r="F82" s="70">
        <v>46204</v>
      </c>
      <c r="G82" s="71">
        <v>46204.333333333299</v>
      </c>
      <c r="H82" s="69" t="s">
        <v>323</v>
      </c>
      <c r="I82" s="69" t="s">
        <v>324</v>
      </c>
      <c r="J82" s="72" t="s">
        <v>285</v>
      </c>
      <c r="K82" s="67"/>
      <c r="L82" s="67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  <c r="AH82" s="68"/>
      <c r="AI82" s="68"/>
      <c r="AJ82" s="68"/>
      <c r="AK82" s="68"/>
      <c r="AL82" s="68"/>
      <c r="AM82" s="68"/>
      <c r="AN82" s="68"/>
      <c r="AO82" s="68"/>
      <c r="AP82" s="68"/>
      <c r="AQ82" s="68"/>
      <c r="AR82" s="68"/>
      <c r="AS82" s="68"/>
      <c r="AT82" s="68"/>
      <c r="AU82" s="68"/>
      <c r="AV82" s="68"/>
      <c r="AW82" s="68"/>
      <c r="AX82" s="68"/>
      <c r="AY82" s="68"/>
      <c r="AZ82" s="68"/>
      <c r="BA82" s="68"/>
      <c r="BB82" s="68"/>
      <c r="BC82" s="68"/>
      <c r="BD82" s="68"/>
      <c r="BE82" s="68"/>
      <c r="BF82" s="68"/>
      <c r="BG82" s="68"/>
      <c r="BH82" s="68"/>
      <c r="BI82" s="68"/>
      <c r="BJ82" s="68"/>
      <c r="BK82" s="68"/>
      <c r="BL82" s="68"/>
      <c r="BM82" s="68"/>
      <c r="BN82" s="68"/>
      <c r="BO82" s="68"/>
      <c r="BP82" s="68"/>
      <c r="BQ82" s="68"/>
      <c r="BR82" s="68"/>
      <c r="BS82" s="68"/>
      <c r="BT82" s="68"/>
      <c r="BU82" s="68"/>
      <c r="BV82" s="68"/>
      <c r="BW82" s="68"/>
      <c r="BX82" s="68"/>
      <c r="BY82" s="68"/>
      <c r="BZ82" s="68"/>
      <c r="CA82" s="68"/>
      <c r="CB82" s="68"/>
      <c r="CC82" s="68"/>
      <c r="CD82" s="68"/>
      <c r="CE82" s="68"/>
      <c r="CF82" s="68"/>
      <c r="CG82" s="68"/>
      <c r="CH82" s="68"/>
      <c r="CI82" s="68"/>
      <c r="CJ82" s="68"/>
      <c r="CK82" s="68"/>
      <c r="CL82" s="68"/>
      <c r="CM82" s="68"/>
      <c r="CN82" s="68"/>
      <c r="CO82" s="68"/>
      <c r="CP82" s="68"/>
      <c r="CQ82" s="68"/>
      <c r="CR82" s="68"/>
      <c r="CS82" s="68"/>
      <c r="CT82" s="68"/>
      <c r="CU82" s="68"/>
      <c r="CV82" s="68"/>
      <c r="CW82" s="68"/>
      <c r="CX82" s="68"/>
      <c r="CY82" s="68"/>
      <c r="CZ82" s="68"/>
      <c r="DA82" s="68"/>
      <c r="DB82" s="68"/>
      <c r="DC82" s="68"/>
      <c r="DD82" s="68"/>
      <c r="DE82" s="68"/>
      <c r="DF82" s="68"/>
      <c r="DG82" s="68"/>
      <c r="DH82" s="68"/>
      <c r="DI82" s="68"/>
      <c r="DJ82" s="68"/>
      <c r="DK82" s="68"/>
      <c r="DL82" s="68"/>
      <c r="DM82" s="68"/>
      <c r="DN82" s="68"/>
      <c r="DO82" s="68"/>
      <c r="DP82" s="68"/>
      <c r="DQ82" s="68"/>
      <c r="DR82" s="68"/>
      <c r="DS82" s="68"/>
      <c r="DT82" s="68"/>
      <c r="DU82" s="68"/>
      <c r="DV82" s="68"/>
      <c r="DW82" s="68"/>
      <c r="DX82" s="68"/>
      <c r="DY82" s="68"/>
      <c r="DZ82" s="68"/>
      <c r="EA82" s="68"/>
      <c r="EB82" s="68"/>
      <c r="EC82" s="68"/>
      <c r="ED82" s="68"/>
      <c r="EE82" s="68"/>
      <c r="EF82" s="68"/>
      <c r="EG82" s="68"/>
      <c r="EH82" s="68"/>
      <c r="EI82" s="68"/>
      <c r="EJ82" s="68"/>
      <c r="EK82" s="68"/>
      <c r="EL82" s="68"/>
      <c r="EM82" s="68"/>
      <c r="EN82" s="68"/>
      <c r="EO82" s="68"/>
      <c r="EP82" s="68"/>
      <c r="EQ82" s="68"/>
      <c r="ER82" s="68"/>
      <c r="ES82" s="68"/>
      <c r="ET82" s="68"/>
      <c r="EU82" s="68"/>
      <c r="EV82" s="68"/>
      <c r="EW82" s="68"/>
      <c r="EX82" s="68"/>
      <c r="EY82" s="68"/>
      <c r="EZ82" s="68"/>
      <c r="FA82" s="68"/>
      <c r="FB82" s="68"/>
      <c r="FC82" s="68"/>
      <c r="FD82" s="68"/>
      <c r="FE82" s="68"/>
      <c r="FF82" s="68"/>
      <c r="FG82" s="68"/>
      <c r="FH82" s="68"/>
      <c r="FI82" s="68"/>
      <c r="FJ82" s="68"/>
      <c r="FK82" s="68"/>
      <c r="FL82" s="68"/>
      <c r="FM82" s="68"/>
      <c r="FN82" s="68"/>
      <c r="FO82" s="68"/>
      <c r="FP82" s="68"/>
      <c r="FQ82" s="68"/>
      <c r="FR82" s="68"/>
      <c r="FS82" s="68"/>
      <c r="FT82" s="68"/>
      <c r="FU82" s="68"/>
      <c r="FV82" s="68"/>
      <c r="FW82" s="68"/>
      <c r="FX82" s="68"/>
      <c r="FY82" s="68"/>
      <c r="FZ82" s="68"/>
      <c r="GA82" s="68"/>
      <c r="GB82" s="68"/>
      <c r="GC82" s="68"/>
      <c r="GD82" s="68"/>
      <c r="GE82" s="68"/>
      <c r="GF82" s="68"/>
      <c r="GG82" s="68"/>
      <c r="GH82" s="68"/>
      <c r="GI82" s="68"/>
      <c r="GJ82" s="68"/>
      <c r="GK82" s="68"/>
      <c r="GL82" s="68"/>
      <c r="GM82" s="68"/>
      <c r="GN82" s="68"/>
      <c r="GO82" s="68"/>
      <c r="GP82" s="68"/>
      <c r="GQ82" s="68"/>
      <c r="GR82" s="68"/>
      <c r="GS82" s="68"/>
      <c r="GT82" s="68"/>
      <c r="GU82" s="68"/>
      <c r="GV82" s="68"/>
      <c r="GW82" s="68"/>
      <c r="GX82" s="68"/>
      <c r="GY82" s="68"/>
      <c r="GZ82" s="68"/>
      <c r="HA82" s="68"/>
      <c r="HB82" s="68"/>
      <c r="HC82" s="68"/>
      <c r="HD82" s="68"/>
    </row>
    <row r="83" spans="1:212" ht="19.45" customHeight="1">
      <c r="A83" s="69">
        <v>80</v>
      </c>
      <c r="B83" s="12" t="s">
        <v>22</v>
      </c>
      <c r="C83" s="13">
        <v>1.5</v>
      </c>
      <c r="D83" s="69" t="s">
        <v>308</v>
      </c>
      <c r="E83" s="12" t="s">
        <v>306</v>
      </c>
      <c r="F83" s="70">
        <v>46204</v>
      </c>
      <c r="G83" s="71">
        <v>46204.958333333299</v>
      </c>
      <c r="H83" s="69" t="s">
        <v>325</v>
      </c>
      <c r="I83" s="69" t="s">
        <v>326</v>
      </c>
      <c r="J83" s="72" t="s">
        <v>288</v>
      </c>
      <c r="K83" s="67"/>
      <c r="L83" s="67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  <c r="AK83" s="68"/>
      <c r="AL83" s="68"/>
      <c r="AM83" s="68"/>
      <c r="AN83" s="68"/>
      <c r="AO83" s="68"/>
      <c r="AP83" s="68"/>
      <c r="AQ83" s="68"/>
      <c r="AR83" s="68"/>
      <c r="AS83" s="68"/>
      <c r="AT83" s="68"/>
      <c r="AU83" s="68"/>
      <c r="AV83" s="68"/>
      <c r="AW83" s="68"/>
      <c r="AX83" s="68"/>
      <c r="AY83" s="68"/>
      <c r="AZ83" s="68"/>
      <c r="BA83" s="68"/>
      <c r="BB83" s="68"/>
      <c r="BC83" s="68"/>
      <c r="BD83" s="68"/>
      <c r="BE83" s="68"/>
      <c r="BF83" s="68"/>
      <c r="BG83" s="68"/>
      <c r="BH83" s="68"/>
      <c r="BI83" s="68"/>
      <c r="BJ83" s="68"/>
      <c r="BK83" s="68"/>
      <c r="BL83" s="68"/>
      <c r="BM83" s="68"/>
      <c r="BN83" s="68"/>
      <c r="BO83" s="68"/>
      <c r="BP83" s="68"/>
      <c r="BQ83" s="68"/>
      <c r="BR83" s="68"/>
      <c r="BS83" s="68"/>
      <c r="BT83" s="68"/>
      <c r="BU83" s="68"/>
      <c r="BV83" s="68"/>
      <c r="BW83" s="68"/>
      <c r="BX83" s="68"/>
      <c r="BY83" s="68"/>
      <c r="BZ83" s="68"/>
      <c r="CA83" s="68"/>
      <c r="CB83" s="68"/>
      <c r="CC83" s="68"/>
      <c r="CD83" s="68"/>
      <c r="CE83" s="68"/>
      <c r="CF83" s="68"/>
      <c r="CG83" s="68"/>
      <c r="CH83" s="68"/>
      <c r="CI83" s="68"/>
      <c r="CJ83" s="68"/>
      <c r="CK83" s="68"/>
      <c r="CL83" s="68"/>
      <c r="CM83" s="68"/>
      <c r="CN83" s="68"/>
      <c r="CO83" s="68"/>
      <c r="CP83" s="68"/>
      <c r="CQ83" s="68"/>
      <c r="CR83" s="68"/>
      <c r="CS83" s="68"/>
      <c r="CT83" s="68"/>
      <c r="CU83" s="68"/>
      <c r="CV83" s="68"/>
      <c r="CW83" s="68"/>
      <c r="CX83" s="68"/>
      <c r="CY83" s="68"/>
      <c r="CZ83" s="68"/>
      <c r="DA83" s="68"/>
      <c r="DB83" s="68"/>
      <c r="DC83" s="68"/>
      <c r="DD83" s="68"/>
      <c r="DE83" s="68"/>
      <c r="DF83" s="68"/>
      <c r="DG83" s="68"/>
      <c r="DH83" s="68"/>
      <c r="DI83" s="68"/>
      <c r="DJ83" s="68"/>
      <c r="DK83" s="68"/>
      <c r="DL83" s="68"/>
      <c r="DM83" s="68"/>
      <c r="DN83" s="68"/>
      <c r="DO83" s="68"/>
      <c r="DP83" s="68"/>
      <c r="DQ83" s="68"/>
      <c r="DR83" s="68"/>
      <c r="DS83" s="68"/>
      <c r="DT83" s="68"/>
      <c r="DU83" s="68"/>
      <c r="DV83" s="68"/>
      <c r="DW83" s="68"/>
      <c r="DX83" s="68"/>
      <c r="DY83" s="68"/>
      <c r="DZ83" s="68"/>
      <c r="EA83" s="68"/>
      <c r="EB83" s="68"/>
      <c r="EC83" s="68"/>
      <c r="ED83" s="68"/>
      <c r="EE83" s="68"/>
      <c r="EF83" s="68"/>
      <c r="EG83" s="68"/>
      <c r="EH83" s="68"/>
      <c r="EI83" s="68"/>
      <c r="EJ83" s="68"/>
      <c r="EK83" s="68"/>
      <c r="EL83" s="68"/>
      <c r="EM83" s="68"/>
      <c r="EN83" s="68"/>
      <c r="EO83" s="68"/>
      <c r="EP83" s="68"/>
      <c r="EQ83" s="68"/>
      <c r="ER83" s="68"/>
      <c r="ES83" s="68"/>
      <c r="ET83" s="68"/>
      <c r="EU83" s="68"/>
      <c r="EV83" s="68"/>
      <c r="EW83" s="68"/>
      <c r="EX83" s="68"/>
      <c r="EY83" s="68"/>
      <c r="EZ83" s="68"/>
      <c r="FA83" s="68"/>
      <c r="FB83" s="68"/>
      <c r="FC83" s="68"/>
      <c r="FD83" s="68"/>
      <c r="FE83" s="68"/>
      <c r="FF83" s="68"/>
      <c r="FG83" s="68"/>
      <c r="FH83" s="68"/>
      <c r="FI83" s="68"/>
      <c r="FJ83" s="68"/>
      <c r="FK83" s="68"/>
      <c r="FL83" s="68"/>
      <c r="FM83" s="68"/>
      <c r="FN83" s="68"/>
      <c r="FO83" s="68"/>
      <c r="FP83" s="68"/>
      <c r="FQ83" s="68"/>
      <c r="FR83" s="68"/>
      <c r="FS83" s="68"/>
      <c r="FT83" s="68"/>
      <c r="FU83" s="68"/>
      <c r="FV83" s="68"/>
      <c r="FW83" s="68"/>
      <c r="FX83" s="68"/>
      <c r="FY83" s="68"/>
      <c r="FZ83" s="68"/>
      <c r="GA83" s="68"/>
      <c r="GB83" s="68"/>
      <c r="GC83" s="68"/>
      <c r="GD83" s="68"/>
      <c r="GE83" s="68"/>
      <c r="GF83" s="68"/>
      <c r="GG83" s="68"/>
      <c r="GH83" s="68"/>
      <c r="GI83" s="68"/>
      <c r="GJ83" s="68"/>
      <c r="GK83" s="68"/>
      <c r="GL83" s="68"/>
      <c r="GM83" s="68"/>
      <c r="GN83" s="68"/>
      <c r="GO83" s="68"/>
      <c r="GP83" s="68"/>
      <c r="GQ83" s="68"/>
      <c r="GR83" s="68"/>
      <c r="GS83" s="68"/>
      <c r="GT83" s="68"/>
      <c r="GU83" s="68"/>
      <c r="GV83" s="68"/>
      <c r="GW83" s="68"/>
      <c r="GX83" s="68"/>
      <c r="GY83" s="68"/>
      <c r="GZ83" s="68"/>
      <c r="HA83" s="68"/>
      <c r="HB83" s="68"/>
      <c r="HC83" s="68"/>
      <c r="HD83" s="68"/>
    </row>
    <row r="84" spans="1:212" ht="19.45" customHeight="1">
      <c r="A84" s="69">
        <v>81</v>
      </c>
      <c r="B84" s="12" t="s">
        <v>22</v>
      </c>
      <c r="C84" s="13">
        <v>1.5</v>
      </c>
      <c r="D84" s="69" t="s">
        <v>308</v>
      </c>
      <c r="E84" s="12" t="s">
        <v>287</v>
      </c>
      <c r="F84" s="70">
        <v>46205</v>
      </c>
      <c r="G84" s="71">
        <v>46205.125</v>
      </c>
      <c r="H84" s="69" t="s">
        <v>327</v>
      </c>
      <c r="I84" s="69" t="s">
        <v>328</v>
      </c>
      <c r="J84" s="72" t="s">
        <v>296</v>
      </c>
      <c r="K84" s="67"/>
      <c r="L84" s="67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  <c r="AH84" s="68"/>
      <c r="AI84" s="68"/>
      <c r="AJ84" s="68"/>
      <c r="AK84" s="68"/>
      <c r="AL84" s="68"/>
      <c r="AM84" s="68"/>
      <c r="AN84" s="68"/>
      <c r="AO84" s="68"/>
      <c r="AP84" s="68"/>
      <c r="AQ84" s="68"/>
      <c r="AR84" s="68"/>
      <c r="AS84" s="68"/>
      <c r="AT84" s="68"/>
      <c r="AU84" s="68"/>
      <c r="AV84" s="68"/>
      <c r="AW84" s="68"/>
      <c r="AX84" s="68"/>
      <c r="AY84" s="68"/>
      <c r="AZ84" s="68"/>
      <c r="BA84" s="68"/>
      <c r="BB84" s="68"/>
      <c r="BC84" s="68"/>
      <c r="BD84" s="68"/>
      <c r="BE84" s="68"/>
      <c r="BF84" s="68"/>
      <c r="BG84" s="68"/>
      <c r="BH84" s="68"/>
      <c r="BI84" s="68"/>
      <c r="BJ84" s="68"/>
      <c r="BK84" s="68"/>
      <c r="BL84" s="68"/>
      <c r="BM84" s="68"/>
      <c r="BN84" s="68"/>
      <c r="BO84" s="68"/>
      <c r="BP84" s="68"/>
      <c r="BQ84" s="68"/>
      <c r="BR84" s="68"/>
      <c r="BS84" s="68"/>
      <c r="BT84" s="68"/>
      <c r="BU84" s="68"/>
      <c r="BV84" s="68"/>
      <c r="BW84" s="68"/>
      <c r="BX84" s="68"/>
      <c r="BY84" s="68"/>
      <c r="BZ84" s="68"/>
      <c r="CA84" s="68"/>
      <c r="CB84" s="68"/>
      <c r="CC84" s="68"/>
      <c r="CD84" s="68"/>
      <c r="CE84" s="68"/>
      <c r="CF84" s="68"/>
      <c r="CG84" s="68"/>
      <c r="CH84" s="68"/>
      <c r="CI84" s="68"/>
      <c r="CJ84" s="68"/>
      <c r="CK84" s="68"/>
      <c r="CL84" s="68"/>
      <c r="CM84" s="68"/>
      <c r="CN84" s="68"/>
      <c r="CO84" s="68"/>
      <c r="CP84" s="68"/>
      <c r="CQ84" s="68"/>
      <c r="CR84" s="68"/>
      <c r="CS84" s="68"/>
      <c r="CT84" s="68"/>
      <c r="CU84" s="68"/>
      <c r="CV84" s="68"/>
      <c r="CW84" s="68"/>
      <c r="CX84" s="68"/>
      <c r="CY84" s="68"/>
      <c r="CZ84" s="68"/>
      <c r="DA84" s="68"/>
      <c r="DB84" s="68"/>
      <c r="DC84" s="68"/>
      <c r="DD84" s="68"/>
      <c r="DE84" s="68"/>
      <c r="DF84" s="68"/>
      <c r="DG84" s="68"/>
      <c r="DH84" s="68"/>
      <c r="DI84" s="68"/>
      <c r="DJ84" s="68"/>
      <c r="DK84" s="68"/>
      <c r="DL84" s="68"/>
      <c r="DM84" s="68"/>
      <c r="DN84" s="68"/>
      <c r="DO84" s="68"/>
      <c r="DP84" s="68"/>
      <c r="DQ84" s="68"/>
      <c r="DR84" s="68"/>
      <c r="DS84" s="68"/>
      <c r="DT84" s="68"/>
      <c r="DU84" s="68"/>
      <c r="DV84" s="68"/>
      <c r="DW84" s="68"/>
      <c r="DX84" s="68"/>
      <c r="DY84" s="68"/>
      <c r="DZ84" s="68"/>
      <c r="EA84" s="68"/>
      <c r="EB84" s="68"/>
      <c r="EC84" s="68"/>
      <c r="ED84" s="68"/>
      <c r="EE84" s="68"/>
      <c r="EF84" s="68"/>
      <c r="EG84" s="68"/>
      <c r="EH84" s="68"/>
      <c r="EI84" s="68"/>
      <c r="EJ84" s="68"/>
      <c r="EK84" s="68"/>
      <c r="EL84" s="68"/>
      <c r="EM84" s="68"/>
      <c r="EN84" s="68"/>
      <c r="EO84" s="68"/>
      <c r="EP84" s="68"/>
      <c r="EQ84" s="68"/>
      <c r="ER84" s="68"/>
      <c r="ES84" s="68"/>
      <c r="ET84" s="68"/>
      <c r="EU84" s="68"/>
      <c r="EV84" s="68"/>
      <c r="EW84" s="68"/>
      <c r="EX84" s="68"/>
      <c r="EY84" s="68"/>
      <c r="EZ84" s="68"/>
      <c r="FA84" s="68"/>
      <c r="FB84" s="68"/>
      <c r="FC84" s="68"/>
      <c r="FD84" s="68"/>
      <c r="FE84" s="68"/>
      <c r="FF84" s="68"/>
      <c r="FG84" s="68"/>
      <c r="FH84" s="68"/>
      <c r="FI84" s="68"/>
      <c r="FJ84" s="68"/>
      <c r="FK84" s="68"/>
      <c r="FL84" s="68"/>
      <c r="FM84" s="68"/>
      <c r="FN84" s="68"/>
      <c r="FO84" s="68"/>
      <c r="FP84" s="68"/>
      <c r="FQ84" s="68"/>
      <c r="FR84" s="68"/>
      <c r="FS84" s="68"/>
      <c r="FT84" s="68"/>
      <c r="FU84" s="68"/>
      <c r="FV84" s="68"/>
      <c r="FW84" s="68"/>
      <c r="FX84" s="68"/>
      <c r="FY84" s="68"/>
      <c r="FZ84" s="68"/>
      <c r="GA84" s="68"/>
      <c r="GB84" s="68"/>
      <c r="GC84" s="68"/>
      <c r="GD84" s="68"/>
      <c r="GE84" s="68"/>
      <c r="GF84" s="68"/>
      <c r="GG84" s="68"/>
      <c r="GH84" s="68"/>
      <c r="GI84" s="68"/>
      <c r="GJ84" s="68"/>
      <c r="GK84" s="68"/>
      <c r="GL84" s="68"/>
      <c r="GM84" s="68"/>
      <c r="GN84" s="68"/>
      <c r="GO84" s="68"/>
      <c r="GP84" s="68"/>
      <c r="GQ84" s="68"/>
      <c r="GR84" s="68"/>
      <c r="GS84" s="68"/>
      <c r="GT84" s="68"/>
      <c r="GU84" s="68"/>
      <c r="GV84" s="68"/>
      <c r="GW84" s="68"/>
      <c r="GX84" s="68"/>
      <c r="GY84" s="68"/>
      <c r="GZ84" s="68"/>
      <c r="HA84" s="68"/>
      <c r="HB84" s="68"/>
      <c r="HC84" s="68"/>
      <c r="HD84" s="68"/>
    </row>
    <row r="85" spans="1:212" ht="19.45" customHeight="1">
      <c r="A85" s="69">
        <v>82</v>
      </c>
      <c r="B85" s="12" t="s">
        <v>22</v>
      </c>
      <c r="C85" s="13">
        <v>1.5</v>
      </c>
      <c r="D85" s="69" t="s">
        <v>308</v>
      </c>
      <c r="E85" s="12" t="s">
        <v>287</v>
      </c>
      <c r="F85" s="70">
        <v>46205</v>
      </c>
      <c r="G85" s="71">
        <v>46205.291666666701</v>
      </c>
      <c r="H85" s="69" t="s">
        <v>329</v>
      </c>
      <c r="I85" s="69" t="s">
        <v>330</v>
      </c>
      <c r="J85" s="72" t="s">
        <v>293</v>
      </c>
      <c r="K85" s="67"/>
      <c r="L85" s="67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  <c r="AH85" s="68"/>
      <c r="AI85" s="68"/>
      <c r="AJ85" s="68"/>
      <c r="AK85" s="68"/>
      <c r="AL85" s="68"/>
      <c r="AM85" s="68"/>
      <c r="AN85" s="68"/>
      <c r="AO85" s="68"/>
      <c r="AP85" s="68"/>
      <c r="AQ85" s="68"/>
      <c r="AR85" s="68"/>
      <c r="AS85" s="68"/>
      <c r="AT85" s="68"/>
      <c r="AU85" s="68"/>
      <c r="AV85" s="68"/>
      <c r="AW85" s="68"/>
      <c r="AX85" s="68"/>
      <c r="AY85" s="68"/>
      <c r="AZ85" s="68"/>
      <c r="BA85" s="68"/>
      <c r="BB85" s="68"/>
      <c r="BC85" s="68"/>
      <c r="BD85" s="68"/>
      <c r="BE85" s="68"/>
      <c r="BF85" s="68"/>
      <c r="BG85" s="68"/>
      <c r="BH85" s="68"/>
      <c r="BI85" s="68"/>
      <c r="BJ85" s="68"/>
      <c r="BK85" s="68"/>
      <c r="BL85" s="68"/>
      <c r="BM85" s="68"/>
      <c r="BN85" s="68"/>
      <c r="BO85" s="68"/>
      <c r="BP85" s="68"/>
      <c r="BQ85" s="68"/>
      <c r="BR85" s="68"/>
      <c r="BS85" s="68"/>
      <c r="BT85" s="68"/>
      <c r="BU85" s="68"/>
      <c r="BV85" s="68"/>
      <c r="BW85" s="68"/>
      <c r="BX85" s="68"/>
      <c r="BY85" s="68"/>
      <c r="BZ85" s="68"/>
      <c r="CA85" s="68"/>
      <c r="CB85" s="68"/>
      <c r="CC85" s="68"/>
      <c r="CD85" s="68"/>
      <c r="CE85" s="68"/>
      <c r="CF85" s="68"/>
      <c r="CG85" s="68"/>
      <c r="CH85" s="68"/>
      <c r="CI85" s="68"/>
      <c r="CJ85" s="68"/>
      <c r="CK85" s="68"/>
      <c r="CL85" s="68"/>
      <c r="CM85" s="68"/>
      <c r="CN85" s="68"/>
      <c r="CO85" s="68"/>
      <c r="CP85" s="68"/>
      <c r="CQ85" s="68"/>
      <c r="CR85" s="68"/>
      <c r="CS85" s="68"/>
      <c r="CT85" s="68"/>
      <c r="CU85" s="68"/>
      <c r="CV85" s="68"/>
      <c r="CW85" s="68"/>
      <c r="CX85" s="68"/>
      <c r="CY85" s="68"/>
      <c r="CZ85" s="68"/>
      <c r="DA85" s="68"/>
      <c r="DB85" s="68"/>
      <c r="DC85" s="68"/>
      <c r="DD85" s="68"/>
      <c r="DE85" s="68"/>
      <c r="DF85" s="68"/>
      <c r="DG85" s="68"/>
      <c r="DH85" s="68"/>
      <c r="DI85" s="68"/>
      <c r="DJ85" s="68"/>
      <c r="DK85" s="68"/>
      <c r="DL85" s="68"/>
      <c r="DM85" s="68"/>
      <c r="DN85" s="68"/>
      <c r="DO85" s="68"/>
      <c r="DP85" s="68"/>
      <c r="DQ85" s="68"/>
      <c r="DR85" s="68"/>
      <c r="DS85" s="68"/>
      <c r="DT85" s="68"/>
      <c r="DU85" s="68"/>
      <c r="DV85" s="68"/>
      <c r="DW85" s="68"/>
      <c r="DX85" s="68"/>
      <c r="DY85" s="68"/>
      <c r="DZ85" s="68"/>
      <c r="EA85" s="68"/>
      <c r="EB85" s="68"/>
      <c r="EC85" s="68"/>
      <c r="ED85" s="68"/>
      <c r="EE85" s="68"/>
      <c r="EF85" s="68"/>
      <c r="EG85" s="68"/>
      <c r="EH85" s="68"/>
      <c r="EI85" s="68"/>
      <c r="EJ85" s="68"/>
      <c r="EK85" s="68"/>
      <c r="EL85" s="68"/>
      <c r="EM85" s="68"/>
      <c r="EN85" s="68"/>
      <c r="EO85" s="68"/>
      <c r="EP85" s="68"/>
      <c r="EQ85" s="68"/>
      <c r="ER85" s="68"/>
      <c r="ES85" s="68"/>
      <c r="ET85" s="68"/>
      <c r="EU85" s="68"/>
      <c r="EV85" s="68"/>
      <c r="EW85" s="68"/>
      <c r="EX85" s="68"/>
      <c r="EY85" s="68"/>
      <c r="EZ85" s="68"/>
      <c r="FA85" s="68"/>
      <c r="FB85" s="68"/>
      <c r="FC85" s="68"/>
      <c r="FD85" s="68"/>
      <c r="FE85" s="68"/>
      <c r="FF85" s="68"/>
      <c r="FG85" s="68"/>
      <c r="FH85" s="68"/>
      <c r="FI85" s="68"/>
      <c r="FJ85" s="68"/>
      <c r="FK85" s="68"/>
      <c r="FL85" s="68"/>
      <c r="FM85" s="68"/>
      <c r="FN85" s="68"/>
      <c r="FO85" s="68"/>
      <c r="FP85" s="68"/>
      <c r="FQ85" s="68"/>
      <c r="FR85" s="68"/>
      <c r="FS85" s="68"/>
      <c r="FT85" s="68"/>
      <c r="FU85" s="68"/>
      <c r="FV85" s="68"/>
      <c r="FW85" s="68"/>
      <c r="FX85" s="68"/>
      <c r="FY85" s="68"/>
      <c r="FZ85" s="68"/>
      <c r="GA85" s="68"/>
      <c r="GB85" s="68"/>
      <c r="GC85" s="68"/>
      <c r="GD85" s="68"/>
      <c r="GE85" s="68"/>
      <c r="GF85" s="68"/>
      <c r="GG85" s="68"/>
      <c r="GH85" s="68"/>
      <c r="GI85" s="68"/>
      <c r="GJ85" s="68"/>
      <c r="GK85" s="68"/>
      <c r="GL85" s="68"/>
      <c r="GM85" s="68"/>
      <c r="GN85" s="68"/>
      <c r="GO85" s="68"/>
      <c r="GP85" s="68"/>
      <c r="GQ85" s="68"/>
      <c r="GR85" s="68"/>
      <c r="GS85" s="68"/>
      <c r="GT85" s="68"/>
      <c r="GU85" s="68"/>
      <c r="GV85" s="68"/>
      <c r="GW85" s="68"/>
      <c r="GX85" s="68"/>
      <c r="GY85" s="68"/>
      <c r="GZ85" s="68"/>
      <c r="HA85" s="68"/>
      <c r="HB85" s="68"/>
      <c r="HC85" s="68"/>
      <c r="HD85" s="68"/>
    </row>
    <row r="86" spans="1:212" ht="19.45" customHeight="1">
      <c r="A86" s="69">
        <v>83</v>
      </c>
      <c r="B86" s="12" t="s">
        <v>22</v>
      </c>
      <c r="C86" s="13">
        <v>1.5</v>
      </c>
      <c r="D86" s="69" t="s">
        <v>308</v>
      </c>
      <c r="E86" s="12" t="s">
        <v>284</v>
      </c>
      <c r="F86" s="70">
        <v>46206</v>
      </c>
      <c r="G86" s="71">
        <v>46206.083333333299</v>
      </c>
      <c r="H86" s="69" t="s">
        <v>331</v>
      </c>
      <c r="I86" s="69" t="s">
        <v>332</v>
      </c>
      <c r="J86" s="72" t="s">
        <v>294</v>
      </c>
      <c r="K86" s="67"/>
      <c r="L86" s="67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  <c r="AH86" s="68"/>
      <c r="AI86" s="68"/>
      <c r="AJ86" s="68"/>
      <c r="AK86" s="68"/>
      <c r="AL86" s="68"/>
      <c r="AM86" s="68"/>
      <c r="AN86" s="68"/>
      <c r="AO86" s="68"/>
      <c r="AP86" s="68"/>
      <c r="AQ86" s="68"/>
      <c r="AR86" s="68"/>
      <c r="AS86" s="68"/>
      <c r="AT86" s="68"/>
      <c r="AU86" s="68"/>
      <c r="AV86" s="68"/>
      <c r="AW86" s="68"/>
      <c r="AX86" s="68"/>
      <c r="AY86" s="68"/>
      <c r="AZ86" s="68"/>
      <c r="BA86" s="68"/>
      <c r="BB86" s="68"/>
      <c r="BC86" s="68"/>
      <c r="BD86" s="68"/>
      <c r="BE86" s="68"/>
      <c r="BF86" s="68"/>
      <c r="BG86" s="68"/>
      <c r="BH86" s="68"/>
      <c r="BI86" s="68"/>
      <c r="BJ86" s="68"/>
      <c r="BK86" s="68"/>
      <c r="BL86" s="68"/>
      <c r="BM86" s="68"/>
      <c r="BN86" s="68"/>
      <c r="BO86" s="68"/>
      <c r="BP86" s="68"/>
      <c r="BQ86" s="68"/>
      <c r="BR86" s="68"/>
      <c r="BS86" s="68"/>
      <c r="BT86" s="68"/>
      <c r="BU86" s="68"/>
      <c r="BV86" s="68"/>
      <c r="BW86" s="68"/>
      <c r="BX86" s="68"/>
      <c r="BY86" s="68"/>
      <c r="BZ86" s="68"/>
      <c r="CA86" s="68"/>
      <c r="CB86" s="68"/>
      <c r="CC86" s="68"/>
      <c r="CD86" s="68"/>
      <c r="CE86" s="68"/>
      <c r="CF86" s="68"/>
      <c r="CG86" s="68"/>
      <c r="CH86" s="68"/>
      <c r="CI86" s="68"/>
      <c r="CJ86" s="68"/>
      <c r="CK86" s="68"/>
      <c r="CL86" s="68"/>
      <c r="CM86" s="68"/>
      <c r="CN86" s="68"/>
      <c r="CO86" s="68"/>
      <c r="CP86" s="68"/>
      <c r="CQ86" s="68"/>
      <c r="CR86" s="68"/>
      <c r="CS86" s="68"/>
      <c r="CT86" s="68"/>
      <c r="CU86" s="68"/>
      <c r="CV86" s="68"/>
      <c r="CW86" s="68"/>
      <c r="CX86" s="68"/>
      <c r="CY86" s="68"/>
      <c r="CZ86" s="68"/>
      <c r="DA86" s="68"/>
      <c r="DB86" s="68"/>
      <c r="DC86" s="68"/>
      <c r="DD86" s="68"/>
      <c r="DE86" s="68"/>
      <c r="DF86" s="68"/>
      <c r="DG86" s="68"/>
      <c r="DH86" s="68"/>
      <c r="DI86" s="68"/>
      <c r="DJ86" s="68"/>
      <c r="DK86" s="68"/>
      <c r="DL86" s="68"/>
      <c r="DM86" s="68"/>
      <c r="DN86" s="68"/>
      <c r="DO86" s="68"/>
      <c r="DP86" s="68"/>
      <c r="DQ86" s="68"/>
      <c r="DR86" s="68"/>
      <c r="DS86" s="68"/>
      <c r="DT86" s="68"/>
      <c r="DU86" s="68"/>
      <c r="DV86" s="68"/>
      <c r="DW86" s="68"/>
      <c r="DX86" s="68"/>
      <c r="DY86" s="68"/>
      <c r="DZ86" s="68"/>
      <c r="EA86" s="68"/>
      <c r="EB86" s="68"/>
      <c r="EC86" s="68"/>
      <c r="ED86" s="68"/>
      <c r="EE86" s="68"/>
      <c r="EF86" s="68"/>
      <c r="EG86" s="68"/>
      <c r="EH86" s="68"/>
      <c r="EI86" s="68"/>
      <c r="EJ86" s="68"/>
      <c r="EK86" s="68"/>
      <c r="EL86" s="68"/>
      <c r="EM86" s="68"/>
      <c r="EN86" s="68"/>
      <c r="EO86" s="68"/>
      <c r="EP86" s="68"/>
      <c r="EQ86" s="68"/>
      <c r="ER86" s="68"/>
      <c r="ES86" s="68"/>
      <c r="ET86" s="68"/>
      <c r="EU86" s="68"/>
      <c r="EV86" s="68"/>
      <c r="EW86" s="68"/>
      <c r="EX86" s="68"/>
      <c r="EY86" s="68"/>
      <c r="EZ86" s="68"/>
      <c r="FA86" s="68"/>
      <c r="FB86" s="68"/>
      <c r="FC86" s="68"/>
      <c r="FD86" s="68"/>
      <c r="FE86" s="68"/>
      <c r="FF86" s="68"/>
      <c r="FG86" s="68"/>
      <c r="FH86" s="68"/>
      <c r="FI86" s="68"/>
      <c r="FJ86" s="68"/>
      <c r="FK86" s="68"/>
      <c r="FL86" s="68"/>
      <c r="FM86" s="68"/>
      <c r="FN86" s="68"/>
      <c r="FO86" s="68"/>
      <c r="FP86" s="68"/>
      <c r="FQ86" s="68"/>
      <c r="FR86" s="68"/>
      <c r="FS86" s="68"/>
      <c r="FT86" s="68"/>
      <c r="FU86" s="68"/>
      <c r="FV86" s="68"/>
      <c r="FW86" s="68"/>
      <c r="FX86" s="68"/>
      <c r="FY86" s="68"/>
      <c r="FZ86" s="68"/>
      <c r="GA86" s="68"/>
      <c r="GB86" s="68"/>
      <c r="GC86" s="68"/>
      <c r="GD86" s="68"/>
      <c r="GE86" s="68"/>
      <c r="GF86" s="68"/>
      <c r="GG86" s="68"/>
      <c r="GH86" s="68"/>
      <c r="GI86" s="68"/>
      <c r="GJ86" s="68"/>
      <c r="GK86" s="68"/>
      <c r="GL86" s="68"/>
      <c r="GM86" s="68"/>
      <c r="GN86" s="68"/>
      <c r="GO86" s="68"/>
      <c r="GP86" s="68"/>
      <c r="GQ86" s="68"/>
      <c r="GR86" s="68"/>
      <c r="GS86" s="68"/>
      <c r="GT86" s="68"/>
      <c r="GU86" s="68"/>
      <c r="GV86" s="68"/>
      <c r="GW86" s="68"/>
      <c r="GX86" s="68"/>
      <c r="GY86" s="68"/>
      <c r="GZ86" s="68"/>
      <c r="HA86" s="68"/>
      <c r="HB86" s="68"/>
      <c r="HC86" s="68"/>
      <c r="HD86" s="68"/>
    </row>
    <row r="87" spans="1:212" ht="19.45" customHeight="1">
      <c r="A87" s="69">
        <v>84</v>
      </c>
      <c r="B87" s="12" t="s">
        <v>22</v>
      </c>
      <c r="C87" s="13">
        <v>1.5</v>
      </c>
      <c r="D87" s="69" t="s">
        <v>308</v>
      </c>
      <c r="E87" s="12" t="s">
        <v>284</v>
      </c>
      <c r="F87" s="70">
        <v>46206</v>
      </c>
      <c r="G87" s="71">
        <v>46206.25</v>
      </c>
      <c r="H87" s="69" t="s">
        <v>333</v>
      </c>
      <c r="I87" s="69" t="s">
        <v>334</v>
      </c>
      <c r="J87" s="72" t="s">
        <v>291</v>
      </c>
      <c r="K87" s="67"/>
      <c r="L87" s="67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  <c r="AH87" s="68"/>
      <c r="AI87" s="68"/>
      <c r="AJ87" s="68"/>
      <c r="AK87" s="68"/>
      <c r="AL87" s="68"/>
      <c r="AM87" s="68"/>
      <c r="AN87" s="68"/>
      <c r="AO87" s="68"/>
      <c r="AP87" s="68"/>
      <c r="AQ87" s="68"/>
      <c r="AR87" s="68"/>
      <c r="AS87" s="68"/>
      <c r="AT87" s="68"/>
      <c r="AU87" s="68"/>
      <c r="AV87" s="68"/>
      <c r="AW87" s="68"/>
      <c r="AX87" s="68"/>
      <c r="AY87" s="68"/>
      <c r="AZ87" s="68"/>
      <c r="BA87" s="68"/>
      <c r="BB87" s="68"/>
      <c r="BC87" s="68"/>
      <c r="BD87" s="68"/>
      <c r="BE87" s="68"/>
      <c r="BF87" s="68"/>
      <c r="BG87" s="68"/>
      <c r="BH87" s="68"/>
      <c r="BI87" s="68"/>
      <c r="BJ87" s="68"/>
      <c r="BK87" s="68"/>
      <c r="BL87" s="68"/>
      <c r="BM87" s="68"/>
      <c r="BN87" s="68"/>
      <c r="BO87" s="68"/>
      <c r="BP87" s="68"/>
      <c r="BQ87" s="68"/>
      <c r="BR87" s="68"/>
      <c r="BS87" s="68"/>
      <c r="BT87" s="68"/>
      <c r="BU87" s="68"/>
      <c r="BV87" s="68"/>
      <c r="BW87" s="68"/>
      <c r="BX87" s="68"/>
      <c r="BY87" s="68"/>
      <c r="BZ87" s="68"/>
      <c r="CA87" s="68"/>
      <c r="CB87" s="68"/>
      <c r="CC87" s="68"/>
      <c r="CD87" s="68"/>
      <c r="CE87" s="68"/>
      <c r="CF87" s="68"/>
      <c r="CG87" s="68"/>
      <c r="CH87" s="68"/>
      <c r="CI87" s="68"/>
      <c r="CJ87" s="68"/>
      <c r="CK87" s="68"/>
      <c r="CL87" s="68"/>
      <c r="CM87" s="68"/>
      <c r="CN87" s="68"/>
      <c r="CO87" s="68"/>
      <c r="CP87" s="68"/>
      <c r="CQ87" s="68"/>
      <c r="CR87" s="68"/>
      <c r="CS87" s="68"/>
      <c r="CT87" s="68"/>
      <c r="CU87" s="68"/>
      <c r="CV87" s="68"/>
      <c r="CW87" s="68"/>
      <c r="CX87" s="68"/>
      <c r="CY87" s="68"/>
      <c r="CZ87" s="68"/>
      <c r="DA87" s="68"/>
      <c r="DB87" s="68"/>
      <c r="DC87" s="68"/>
      <c r="DD87" s="68"/>
      <c r="DE87" s="68"/>
      <c r="DF87" s="68"/>
      <c r="DG87" s="68"/>
      <c r="DH87" s="68"/>
      <c r="DI87" s="68"/>
      <c r="DJ87" s="68"/>
      <c r="DK87" s="68"/>
      <c r="DL87" s="68"/>
      <c r="DM87" s="68"/>
      <c r="DN87" s="68"/>
      <c r="DO87" s="68"/>
      <c r="DP87" s="68"/>
      <c r="DQ87" s="68"/>
      <c r="DR87" s="68"/>
      <c r="DS87" s="68"/>
      <c r="DT87" s="68"/>
      <c r="DU87" s="68"/>
      <c r="DV87" s="68"/>
      <c r="DW87" s="68"/>
      <c r="DX87" s="68"/>
      <c r="DY87" s="68"/>
      <c r="DZ87" s="68"/>
      <c r="EA87" s="68"/>
      <c r="EB87" s="68"/>
      <c r="EC87" s="68"/>
      <c r="ED87" s="68"/>
      <c r="EE87" s="68"/>
      <c r="EF87" s="68"/>
      <c r="EG87" s="68"/>
      <c r="EH87" s="68"/>
      <c r="EI87" s="68"/>
      <c r="EJ87" s="68"/>
      <c r="EK87" s="68"/>
      <c r="EL87" s="68"/>
      <c r="EM87" s="68"/>
      <c r="EN87" s="68"/>
      <c r="EO87" s="68"/>
      <c r="EP87" s="68"/>
      <c r="EQ87" s="68"/>
      <c r="ER87" s="68"/>
      <c r="ES87" s="68"/>
      <c r="ET87" s="68"/>
      <c r="EU87" s="68"/>
      <c r="EV87" s="68"/>
      <c r="EW87" s="68"/>
      <c r="EX87" s="68"/>
      <c r="EY87" s="68"/>
      <c r="EZ87" s="68"/>
      <c r="FA87" s="68"/>
      <c r="FB87" s="68"/>
      <c r="FC87" s="68"/>
      <c r="FD87" s="68"/>
      <c r="FE87" s="68"/>
      <c r="FF87" s="68"/>
      <c r="FG87" s="68"/>
      <c r="FH87" s="68"/>
      <c r="FI87" s="68"/>
      <c r="FJ87" s="68"/>
      <c r="FK87" s="68"/>
      <c r="FL87" s="68"/>
      <c r="FM87" s="68"/>
      <c r="FN87" s="68"/>
      <c r="FO87" s="68"/>
      <c r="FP87" s="68"/>
      <c r="FQ87" s="68"/>
      <c r="FR87" s="68"/>
      <c r="FS87" s="68"/>
      <c r="FT87" s="68"/>
      <c r="FU87" s="68"/>
      <c r="FV87" s="68"/>
      <c r="FW87" s="68"/>
      <c r="FX87" s="68"/>
      <c r="FY87" s="68"/>
      <c r="FZ87" s="68"/>
      <c r="GA87" s="68"/>
      <c r="GB87" s="68"/>
      <c r="GC87" s="68"/>
      <c r="GD87" s="68"/>
      <c r="GE87" s="68"/>
      <c r="GF87" s="68"/>
      <c r="GG87" s="68"/>
      <c r="GH87" s="68"/>
      <c r="GI87" s="68"/>
      <c r="GJ87" s="68"/>
      <c r="GK87" s="68"/>
      <c r="GL87" s="68"/>
      <c r="GM87" s="68"/>
      <c r="GN87" s="68"/>
      <c r="GO87" s="68"/>
      <c r="GP87" s="68"/>
      <c r="GQ87" s="68"/>
      <c r="GR87" s="68"/>
      <c r="GS87" s="68"/>
      <c r="GT87" s="68"/>
      <c r="GU87" s="68"/>
      <c r="GV87" s="68"/>
      <c r="GW87" s="68"/>
      <c r="GX87" s="68"/>
      <c r="GY87" s="68"/>
      <c r="GZ87" s="68"/>
      <c r="HA87" s="68"/>
      <c r="HB87" s="68"/>
      <c r="HC87" s="68"/>
      <c r="HD87" s="68"/>
    </row>
    <row r="88" spans="1:212" ht="19.45" customHeight="1">
      <c r="A88" s="69">
        <v>85</v>
      </c>
      <c r="B88" s="12" t="s">
        <v>22</v>
      </c>
      <c r="C88" s="13">
        <v>1.5</v>
      </c>
      <c r="D88" s="69" t="s">
        <v>308</v>
      </c>
      <c r="E88" s="12" t="s">
        <v>284</v>
      </c>
      <c r="F88" s="70">
        <v>46206</v>
      </c>
      <c r="G88" s="71">
        <v>46206.416666666701</v>
      </c>
      <c r="H88" s="69" t="s">
        <v>335</v>
      </c>
      <c r="I88" s="69" t="s">
        <v>336</v>
      </c>
      <c r="J88" s="72" t="s">
        <v>295</v>
      </c>
      <c r="K88" s="67"/>
      <c r="L88" s="67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  <c r="AH88" s="68"/>
      <c r="AI88" s="68"/>
      <c r="AJ88" s="68"/>
      <c r="AK88" s="68"/>
      <c r="AL88" s="68"/>
      <c r="AM88" s="68"/>
      <c r="AN88" s="68"/>
      <c r="AO88" s="68"/>
      <c r="AP88" s="68"/>
      <c r="AQ88" s="68"/>
      <c r="AR88" s="68"/>
      <c r="AS88" s="68"/>
      <c r="AT88" s="68"/>
      <c r="AU88" s="68"/>
      <c r="AV88" s="68"/>
      <c r="AW88" s="68"/>
      <c r="AX88" s="68"/>
      <c r="AY88" s="68"/>
      <c r="AZ88" s="68"/>
      <c r="BA88" s="68"/>
      <c r="BB88" s="68"/>
      <c r="BC88" s="68"/>
      <c r="BD88" s="68"/>
      <c r="BE88" s="68"/>
      <c r="BF88" s="68"/>
      <c r="BG88" s="68"/>
      <c r="BH88" s="68"/>
      <c r="BI88" s="68"/>
      <c r="BJ88" s="68"/>
      <c r="BK88" s="68"/>
      <c r="BL88" s="68"/>
      <c r="BM88" s="68"/>
      <c r="BN88" s="68"/>
      <c r="BO88" s="68"/>
      <c r="BP88" s="68"/>
      <c r="BQ88" s="68"/>
      <c r="BR88" s="68"/>
      <c r="BS88" s="68"/>
      <c r="BT88" s="68"/>
      <c r="BU88" s="68"/>
      <c r="BV88" s="68"/>
      <c r="BW88" s="68"/>
      <c r="BX88" s="68"/>
      <c r="BY88" s="68"/>
      <c r="BZ88" s="68"/>
      <c r="CA88" s="68"/>
      <c r="CB88" s="68"/>
      <c r="CC88" s="68"/>
      <c r="CD88" s="68"/>
      <c r="CE88" s="68"/>
      <c r="CF88" s="68"/>
      <c r="CG88" s="68"/>
      <c r="CH88" s="68"/>
      <c r="CI88" s="68"/>
      <c r="CJ88" s="68"/>
      <c r="CK88" s="68"/>
      <c r="CL88" s="68"/>
      <c r="CM88" s="68"/>
      <c r="CN88" s="68"/>
      <c r="CO88" s="68"/>
      <c r="CP88" s="68"/>
      <c r="CQ88" s="68"/>
      <c r="CR88" s="68"/>
      <c r="CS88" s="68"/>
      <c r="CT88" s="68"/>
      <c r="CU88" s="68"/>
      <c r="CV88" s="68"/>
      <c r="CW88" s="68"/>
      <c r="CX88" s="68"/>
      <c r="CY88" s="68"/>
      <c r="CZ88" s="68"/>
      <c r="DA88" s="68"/>
      <c r="DB88" s="68"/>
      <c r="DC88" s="68"/>
      <c r="DD88" s="68"/>
      <c r="DE88" s="68"/>
      <c r="DF88" s="68"/>
      <c r="DG88" s="68"/>
      <c r="DH88" s="68"/>
      <c r="DI88" s="68"/>
      <c r="DJ88" s="68"/>
      <c r="DK88" s="68"/>
      <c r="DL88" s="68"/>
      <c r="DM88" s="68"/>
      <c r="DN88" s="68"/>
      <c r="DO88" s="68"/>
      <c r="DP88" s="68"/>
      <c r="DQ88" s="68"/>
      <c r="DR88" s="68"/>
      <c r="DS88" s="68"/>
      <c r="DT88" s="68"/>
      <c r="DU88" s="68"/>
      <c r="DV88" s="68"/>
      <c r="DW88" s="68"/>
      <c r="DX88" s="68"/>
      <c r="DY88" s="68"/>
      <c r="DZ88" s="68"/>
      <c r="EA88" s="68"/>
      <c r="EB88" s="68"/>
      <c r="EC88" s="68"/>
      <c r="ED88" s="68"/>
      <c r="EE88" s="68"/>
      <c r="EF88" s="68"/>
      <c r="EG88" s="68"/>
      <c r="EH88" s="68"/>
      <c r="EI88" s="68"/>
      <c r="EJ88" s="68"/>
      <c r="EK88" s="68"/>
      <c r="EL88" s="68"/>
      <c r="EM88" s="68"/>
      <c r="EN88" s="68"/>
      <c r="EO88" s="68"/>
      <c r="EP88" s="68"/>
      <c r="EQ88" s="68"/>
      <c r="ER88" s="68"/>
      <c r="ES88" s="68"/>
      <c r="ET88" s="68"/>
      <c r="EU88" s="68"/>
      <c r="EV88" s="68"/>
      <c r="EW88" s="68"/>
      <c r="EX88" s="68"/>
      <c r="EY88" s="68"/>
      <c r="EZ88" s="68"/>
      <c r="FA88" s="68"/>
      <c r="FB88" s="68"/>
      <c r="FC88" s="68"/>
      <c r="FD88" s="68"/>
      <c r="FE88" s="68"/>
      <c r="FF88" s="68"/>
      <c r="FG88" s="68"/>
      <c r="FH88" s="68"/>
      <c r="FI88" s="68"/>
      <c r="FJ88" s="68"/>
      <c r="FK88" s="68"/>
      <c r="FL88" s="68"/>
      <c r="FM88" s="68"/>
      <c r="FN88" s="68"/>
      <c r="FO88" s="68"/>
      <c r="FP88" s="68"/>
      <c r="FQ88" s="68"/>
      <c r="FR88" s="68"/>
      <c r="FS88" s="68"/>
      <c r="FT88" s="68"/>
      <c r="FU88" s="68"/>
      <c r="FV88" s="68"/>
      <c r="FW88" s="68"/>
      <c r="FX88" s="68"/>
      <c r="FY88" s="68"/>
      <c r="FZ88" s="68"/>
      <c r="GA88" s="68"/>
      <c r="GB88" s="68"/>
      <c r="GC88" s="68"/>
      <c r="GD88" s="68"/>
      <c r="GE88" s="68"/>
      <c r="GF88" s="68"/>
      <c r="GG88" s="68"/>
      <c r="GH88" s="68"/>
      <c r="GI88" s="68"/>
      <c r="GJ88" s="68"/>
      <c r="GK88" s="68"/>
      <c r="GL88" s="68"/>
      <c r="GM88" s="68"/>
      <c r="GN88" s="68"/>
      <c r="GO88" s="68"/>
      <c r="GP88" s="68"/>
      <c r="GQ88" s="68"/>
      <c r="GR88" s="68"/>
      <c r="GS88" s="68"/>
      <c r="GT88" s="68"/>
      <c r="GU88" s="68"/>
      <c r="GV88" s="68"/>
      <c r="GW88" s="68"/>
      <c r="GX88" s="68"/>
      <c r="GY88" s="68"/>
      <c r="GZ88" s="68"/>
      <c r="HA88" s="68"/>
      <c r="HB88" s="68"/>
      <c r="HC88" s="68"/>
      <c r="HD88" s="68"/>
    </row>
    <row r="89" spans="1:212" ht="19.45" customHeight="1">
      <c r="A89" s="69">
        <v>86</v>
      </c>
      <c r="B89" s="12" t="s">
        <v>22</v>
      </c>
      <c r="C89" s="13">
        <v>1.5</v>
      </c>
      <c r="D89" s="69" t="s">
        <v>308</v>
      </c>
      <c r="E89" s="12" t="s">
        <v>290</v>
      </c>
      <c r="F89" s="70">
        <v>46207</v>
      </c>
      <c r="G89" s="71">
        <v>46207.041666666701</v>
      </c>
      <c r="H89" s="69" t="s">
        <v>337</v>
      </c>
      <c r="I89" s="69" t="s">
        <v>338</v>
      </c>
      <c r="J89" s="72" t="s">
        <v>320</v>
      </c>
      <c r="K89" s="67"/>
      <c r="L89" s="67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  <c r="BB89" s="68"/>
      <c r="BC89" s="68"/>
      <c r="BD89" s="68"/>
      <c r="BE89" s="68"/>
      <c r="BF89" s="68"/>
      <c r="BG89" s="68"/>
      <c r="BH89" s="68"/>
      <c r="BI89" s="68"/>
      <c r="BJ89" s="68"/>
      <c r="BK89" s="68"/>
      <c r="BL89" s="68"/>
      <c r="BM89" s="68"/>
      <c r="BN89" s="68"/>
      <c r="BO89" s="68"/>
      <c r="BP89" s="68"/>
      <c r="BQ89" s="68"/>
      <c r="BR89" s="68"/>
      <c r="BS89" s="68"/>
      <c r="BT89" s="68"/>
      <c r="BU89" s="68"/>
      <c r="BV89" s="68"/>
      <c r="BW89" s="68"/>
      <c r="BX89" s="68"/>
      <c r="BY89" s="68"/>
      <c r="BZ89" s="68"/>
      <c r="CA89" s="68"/>
      <c r="CB89" s="68"/>
      <c r="CC89" s="68"/>
      <c r="CD89" s="68"/>
      <c r="CE89" s="68"/>
      <c r="CF89" s="68"/>
      <c r="CG89" s="68"/>
      <c r="CH89" s="68"/>
      <c r="CI89" s="68"/>
      <c r="CJ89" s="68"/>
      <c r="CK89" s="68"/>
      <c r="CL89" s="68"/>
      <c r="CM89" s="68"/>
      <c r="CN89" s="68"/>
      <c r="CO89" s="68"/>
      <c r="CP89" s="68"/>
      <c r="CQ89" s="68"/>
      <c r="CR89" s="68"/>
      <c r="CS89" s="68"/>
      <c r="CT89" s="68"/>
      <c r="CU89" s="68"/>
      <c r="CV89" s="68"/>
      <c r="CW89" s="68"/>
      <c r="CX89" s="68"/>
      <c r="CY89" s="68"/>
      <c r="CZ89" s="68"/>
      <c r="DA89" s="68"/>
      <c r="DB89" s="68"/>
      <c r="DC89" s="68"/>
      <c r="DD89" s="68"/>
      <c r="DE89" s="68"/>
      <c r="DF89" s="68"/>
      <c r="DG89" s="68"/>
      <c r="DH89" s="68"/>
      <c r="DI89" s="68"/>
      <c r="DJ89" s="68"/>
      <c r="DK89" s="68"/>
      <c r="DL89" s="68"/>
      <c r="DM89" s="68"/>
      <c r="DN89" s="68"/>
      <c r="DO89" s="68"/>
      <c r="DP89" s="68"/>
      <c r="DQ89" s="68"/>
      <c r="DR89" s="68"/>
      <c r="DS89" s="68"/>
      <c r="DT89" s="68"/>
      <c r="DU89" s="68"/>
      <c r="DV89" s="68"/>
      <c r="DW89" s="68"/>
      <c r="DX89" s="68"/>
      <c r="DY89" s="68"/>
      <c r="DZ89" s="68"/>
      <c r="EA89" s="68"/>
      <c r="EB89" s="68"/>
      <c r="EC89" s="68"/>
      <c r="ED89" s="68"/>
      <c r="EE89" s="68"/>
      <c r="EF89" s="68"/>
      <c r="EG89" s="68"/>
      <c r="EH89" s="68"/>
      <c r="EI89" s="68"/>
      <c r="EJ89" s="68"/>
      <c r="EK89" s="68"/>
      <c r="EL89" s="68"/>
      <c r="EM89" s="68"/>
      <c r="EN89" s="68"/>
      <c r="EO89" s="68"/>
      <c r="EP89" s="68"/>
      <c r="EQ89" s="68"/>
      <c r="ER89" s="68"/>
      <c r="ES89" s="68"/>
      <c r="ET89" s="68"/>
      <c r="EU89" s="68"/>
      <c r="EV89" s="68"/>
      <c r="EW89" s="68"/>
      <c r="EX89" s="68"/>
      <c r="EY89" s="68"/>
      <c r="EZ89" s="68"/>
      <c r="FA89" s="68"/>
      <c r="FB89" s="68"/>
      <c r="FC89" s="68"/>
      <c r="FD89" s="68"/>
      <c r="FE89" s="68"/>
      <c r="FF89" s="68"/>
      <c r="FG89" s="68"/>
      <c r="FH89" s="68"/>
      <c r="FI89" s="68"/>
      <c r="FJ89" s="68"/>
      <c r="FK89" s="68"/>
      <c r="FL89" s="68"/>
      <c r="FM89" s="68"/>
      <c r="FN89" s="68"/>
      <c r="FO89" s="68"/>
      <c r="FP89" s="68"/>
      <c r="FQ89" s="68"/>
      <c r="FR89" s="68"/>
      <c r="FS89" s="68"/>
      <c r="FT89" s="68"/>
      <c r="FU89" s="68"/>
      <c r="FV89" s="68"/>
      <c r="FW89" s="68"/>
      <c r="FX89" s="68"/>
      <c r="FY89" s="68"/>
      <c r="FZ89" s="68"/>
      <c r="GA89" s="68"/>
      <c r="GB89" s="68"/>
      <c r="GC89" s="68"/>
      <c r="GD89" s="68"/>
      <c r="GE89" s="68"/>
      <c r="GF89" s="68"/>
      <c r="GG89" s="68"/>
      <c r="GH89" s="68"/>
      <c r="GI89" s="68"/>
      <c r="GJ89" s="68"/>
      <c r="GK89" s="68"/>
      <c r="GL89" s="68"/>
      <c r="GM89" s="68"/>
      <c r="GN89" s="68"/>
      <c r="GO89" s="68"/>
      <c r="GP89" s="68"/>
      <c r="GQ89" s="68"/>
      <c r="GR89" s="68"/>
      <c r="GS89" s="68"/>
      <c r="GT89" s="68"/>
      <c r="GU89" s="68"/>
      <c r="GV89" s="68"/>
      <c r="GW89" s="68"/>
      <c r="GX89" s="68"/>
      <c r="GY89" s="68"/>
      <c r="GZ89" s="68"/>
      <c r="HA89" s="68"/>
      <c r="HB89" s="68"/>
      <c r="HC89" s="68"/>
      <c r="HD89" s="68"/>
    </row>
    <row r="90" spans="1:212" ht="19.45" customHeight="1">
      <c r="A90" s="69">
        <v>87</v>
      </c>
      <c r="B90" s="12" t="s">
        <v>22</v>
      </c>
      <c r="C90" s="13">
        <v>1.5</v>
      </c>
      <c r="D90" s="69" t="s">
        <v>308</v>
      </c>
      <c r="E90" s="12" t="s">
        <v>290</v>
      </c>
      <c r="F90" s="70">
        <v>46207</v>
      </c>
      <c r="G90" s="71">
        <v>46207.208333333299</v>
      </c>
      <c r="H90" s="69" t="s">
        <v>339</v>
      </c>
      <c r="I90" s="69" t="s">
        <v>340</v>
      </c>
      <c r="J90" s="72" t="s">
        <v>300</v>
      </c>
      <c r="K90" s="67"/>
      <c r="L90" s="67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  <c r="AH90" s="68"/>
      <c r="AI90" s="68"/>
      <c r="AJ90" s="68"/>
      <c r="AK90" s="68"/>
      <c r="AL90" s="68"/>
      <c r="AM90" s="68"/>
      <c r="AN90" s="68"/>
      <c r="AO90" s="68"/>
      <c r="AP90" s="68"/>
      <c r="AQ90" s="68"/>
      <c r="AR90" s="68"/>
      <c r="AS90" s="68"/>
      <c r="AT90" s="68"/>
      <c r="AU90" s="68"/>
      <c r="AV90" s="68"/>
      <c r="AW90" s="68"/>
      <c r="AX90" s="68"/>
      <c r="AY90" s="68"/>
      <c r="AZ90" s="68"/>
      <c r="BA90" s="68"/>
      <c r="BB90" s="68"/>
      <c r="BC90" s="68"/>
      <c r="BD90" s="68"/>
      <c r="BE90" s="68"/>
      <c r="BF90" s="68"/>
      <c r="BG90" s="68"/>
      <c r="BH90" s="68"/>
      <c r="BI90" s="68"/>
      <c r="BJ90" s="68"/>
      <c r="BK90" s="68"/>
      <c r="BL90" s="68"/>
      <c r="BM90" s="68"/>
      <c r="BN90" s="68"/>
      <c r="BO90" s="68"/>
      <c r="BP90" s="68"/>
      <c r="BQ90" s="68"/>
      <c r="BR90" s="68"/>
      <c r="BS90" s="68"/>
      <c r="BT90" s="68"/>
      <c r="BU90" s="68"/>
      <c r="BV90" s="68"/>
      <c r="BW90" s="68"/>
      <c r="BX90" s="68"/>
      <c r="BY90" s="68"/>
      <c r="BZ90" s="68"/>
      <c r="CA90" s="68"/>
      <c r="CB90" s="68"/>
      <c r="CC90" s="68"/>
      <c r="CD90" s="68"/>
      <c r="CE90" s="68"/>
      <c r="CF90" s="68"/>
      <c r="CG90" s="68"/>
      <c r="CH90" s="68"/>
      <c r="CI90" s="68"/>
      <c r="CJ90" s="68"/>
      <c r="CK90" s="68"/>
      <c r="CL90" s="68"/>
      <c r="CM90" s="68"/>
      <c r="CN90" s="68"/>
      <c r="CO90" s="68"/>
      <c r="CP90" s="68"/>
      <c r="CQ90" s="68"/>
      <c r="CR90" s="68"/>
      <c r="CS90" s="68"/>
      <c r="CT90" s="68"/>
      <c r="CU90" s="68"/>
      <c r="CV90" s="68"/>
      <c r="CW90" s="68"/>
      <c r="CX90" s="68"/>
      <c r="CY90" s="68"/>
      <c r="CZ90" s="68"/>
      <c r="DA90" s="68"/>
      <c r="DB90" s="68"/>
      <c r="DC90" s="68"/>
      <c r="DD90" s="68"/>
      <c r="DE90" s="68"/>
      <c r="DF90" s="68"/>
      <c r="DG90" s="68"/>
      <c r="DH90" s="68"/>
      <c r="DI90" s="68"/>
      <c r="DJ90" s="68"/>
      <c r="DK90" s="68"/>
      <c r="DL90" s="68"/>
      <c r="DM90" s="68"/>
      <c r="DN90" s="68"/>
      <c r="DO90" s="68"/>
      <c r="DP90" s="68"/>
      <c r="DQ90" s="68"/>
      <c r="DR90" s="68"/>
      <c r="DS90" s="68"/>
      <c r="DT90" s="68"/>
      <c r="DU90" s="68"/>
      <c r="DV90" s="68"/>
      <c r="DW90" s="68"/>
      <c r="DX90" s="68"/>
      <c r="DY90" s="68"/>
      <c r="DZ90" s="68"/>
      <c r="EA90" s="68"/>
      <c r="EB90" s="68"/>
      <c r="EC90" s="68"/>
      <c r="ED90" s="68"/>
      <c r="EE90" s="68"/>
      <c r="EF90" s="68"/>
      <c r="EG90" s="68"/>
      <c r="EH90" s="68"/>
      <c r="EI90" s="68"/>
      <c r="EJ90" s="68"/>
      <c r="EK90" s="68"/>
      <c r="EL90" s="68"/>
      <c r="EM90" s="68"/>
      <c r="EN90" s="68"/>
      <c r="EO90" s="68"/>
      <c r="EP90" s="68"/>
      <c r="EQ90" s="68"/>
      <c r="ER90" s="68"/>
      <c r="ES90" s="68"/>
      <c r="ET90" s="68"/>
      <c r="EU90" s="68"/>
      <c r="EV90" s="68"/>
      <c r="EW90" s="68"/>
      <c r="EX90" s="68"/>
      <c r="EY90" s="68"/>
      <c r="EZ90" s="68"/>
      <c r="FA90" s="68"/>
      <c r="FB90" s="68"/>
      <c r="FC90" s="68"/>
      <c r="FD90" s="68"/>
      <c r="FE90" s="68"/>
      <c r="FF90" s="68"/>
      <c r="FG90" s="68"/>
      <c r="FH90" s="68"/>
      <c r="FI90" s="68"/>
      <c r="FJ90" s="68"/>
      <c r="FK90" s="68"/>
      <c r="FL90" s="68"/>
      <c r="FM90" s="68"/>
      <c r="FN90" s="68"/>
      <c r="FO90" s="68"/>
      <c r="FP90" s="68"/>
      <c r="FQ90" s="68"/>
      <c r="FR90" s="68"/>
      <c r="FS90" s="68"/>
      <c r="FT90" s="68"/>
      <c r="FU90" s="68"/>
      <c r="FV90" s="68"/>
      <c r="FW90" s="68"/>
      <c r="FX90" s="68"/>
      <c r="FY90" s="68"/>
      <c r="FZ90" s="68"/>
      <c r="GA90" s="68"/>
      <c r="GB90" s="68"/>
      <c r="GC90" s="68"/>
      <c r="GD90" s="68"/>
      <c r="GE90" s="68"/>
      <c r="GF90" s="68"/>
      <c r="GG90" s="68"/>
      <c r="GH90" s="68"/>
      <c r="GI90" s="68"/>
      <c r="GJ90" s="68"/>
      <c r="GK90" s="68"/>
      <c r="GL90" s="68"/>
      <c r="GM90" s="68"/>
      <c r="GN90" s="68"/>
      <c r="GO90" s="68"/>
      <c r="GP90" s="68"/>
      <c r="GQ90" s="68"/>
      <c r="GR90" s="68"/>
      <c r="GS90" s="68"/>
      <c r="GT90" s="68"/>
      <c r="GU90" s="68"/>
      <c r="GV90" s="68"/>
      <c r="GW90" s="68"/>
      <c r="GX90" s="68"/>
      <c r="GY90" s="68"/>
      <c r="GZ90" s="68"/>
      <c r="HA90" s="68"/>
      <c r="HB90" s="68"/>
      <c r="HC90" s="68"/>
      <c r="HD90" s="68"/>
    </row>
    <row r="91" spans="1:212" ht="19.45" customHeight="1">
      <c r="A91" s="69">
        <v>88</v>
      </c>
      <c r="B91" s="12" t="s">
        <v>22</v>
      </c>
      <c r="C91" s="13">
        <v>1.5</v>
      </c>
      <c r="D91" s="69" t="s">
        <v>308</v>
      </c>
      <c r="E91" s="12" t="s">
        <v>290</v>
      </c>
      <c r="F91" s="70">
        <v>46207</v>
      </c>
      <c r="G91" s="71">
        <v>46207.354166666701</v>
      </c>
      <c r="H91" s="69" t="s">
        <v>341</v>
      </c>
      <c r="I91" s="69" t="s">
        <v>342</v>
      </c>
      <c r="J91" s="72" t="s">
        <v>303</v>
      </c>
      <c r="K91" s="67"/>
      <c r="L91" s="67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  <c r="BB91" s="68"/>
      <c r="BC91" s="68"/>
      <c r="BD91" s="68"/>
      <c r="BE91" s="68"/>
      <c r="BF91" s="68"/>
      <c r="BG91" s="68"/>
      <c r="BH91" s="68"/>
      <c r="BI91" s="68"/>
      <c r="BJ91" s="68"/>
      <c r="BK91" s="68"/>
      <c r="BL91" s="68"/>
      <c r="BM91" s="68"/>
      <c r="BN91" s="68"/>
      <c r="BO91" s="68"/>
      <c r="BP91" s="68"/>
      <c r="BQ91" s="68"/>
      <c r="BR91" s="68"/>
      <c r="BS91" s="68"/>
      <c r="BT91" s="68"/>
      <c r="BU91" s="68"/>
      <c r="BV91" s="68"/>
      <c r="BW91" s="68"/>
      <c r="BX91" s="68"/>
      <c r="BY91" s="68"/>
      <c r="BZ91" s="68"/>
      <c r="CA91" s="68"/>
      <c r="CB91" s="68"/>
      <c r="CC91" s="68"/>
      <c r="CD91" s="68"/>
      <c r="CE91" s="68"/>
      <c r="CF91" s="68"/>
      <c r="CG91" s="68"/>
      <c r="CH91" s="68"/>
      <c r="CI91" s="68"/>
      <c r="CJ91" s="68"/>
      <c r="CK91" s="68"/>
      <c r="CL91" s="68"/>
      <c r="CM91" s="68"/>
      <c r="CN91" s="68"/>
      <c r="CO91" s="68"/>
      <c r="CP91" s="68"/>
      <c r="CQ91" s="68"/>
      <c r="CR91" s="68"/>
      <c r="CS91" s="68"/>
      <c r="CT91" s="68"/>
      <c r="CU91" s="68"/>
      <c r="CV91" s="68"/>
      <c r="CW91" s="68"/>
      <c r="CX91" s="68"/>
      <c r="CY91" s="68"/>
      <c r="CZ91" s="68"/>
      <c r="DA91" s="68"/>
      <c r="DB91" s="68"/>
      <c r="DC91" s="68"/>
      <c r="DD91" s="68"/>
      <c r="DE91" s="68"/>
      <c r="DF91" s="68"/>
      <c r="DG91" s="68"/>
      <c r="DH91" s="68"/>
      <c r="DI91" s="68"/>
      <c r="DJ91" s="68"/>
      <c r="DK91" s="68"/>
      <c r="DL91" s="68"/>
      <c r="DM91" s="68"/>
      <c r="DN91" s="68"/>
      <c r="DO91" s="68"/>
      <c r="DP91" s="68"/>
      <c r="DQ91" s="68"/>
      <c r="DR91" s="68"/>
      <c r="DS91" s="68"/>
      <c r="DT91" s="68"/>
      <c r="DU91" s="68"/>
      <c r="DV91" s="68"/>
      <c r="DW91" s="68"/>
      <c r="DX91" s="68"/>
      <c r="DY91" s="68"/>
      <c r="DZ91" s="68"/>
      <c r="EA91" s="68"/>
      <c r="EB91" s="68"/>
      <c r="EC91" s="68"/>
      <c r="ED91" s="68"/>
      <c r="EE91" s="68"/>
      <c r="EF91" s="68"/>
      <c r="EG91" s="68"/>
      <c r="EH91" s="68"/>
      <c r="EI91" s="68"/>
      <c r="EJ91" s="68"/>
      <c r="EK91" s="68"/>
      <c r="EL91" s="68"/>
      <c r="EM91" s="68"/>
      <c r="EN91" s="68"/>
      <c r="EO91" s="68"/>
      <c r="EP91" s="68"/>
      <c r="EQ91" s="68"/>
      <c r="ER91" s="68"/>
      <c r="ES91" s="68"/>
      <c r="ET91" s="68"/>
      <c r="EU91" s="68"/>
      <c r="EV91" s="68"/>
      <c r="EW91" s="68"/>
      <c r="EX91" s="68"/>
      <c r="EY91" s="68"/>
      <c r="EZ91" s="68"/>
      <c r="FA91" s="68"/>
      <c r="FB91" s="68"/>
      <c r="FC91" s="68"/>
      <c r="FD91" s="68"/>
      <c r="FE91" s="68"/>
      <c r="FF91" s="68"/>
      <c r="FG91" s="68"/>
      <c r="FH91" s="68"/>
      <c r="FI91" s="68"/>
      <c r="FJ91" s="68"/>
      <c r="FK91" s="68"/>
      <c r="FL91" s="68"/>
      <c r="FM91" s="68"/>
      <c r="FN91" s="68"/>
      <c r="FO91" s="68"/>
      <c r="FP91" s="68"/>
      <c r="FQ91" s="68"/>
      <c r="FR91" s="68"/>
      <c r="FS91" s="68"/>
      <c r="FT91" s="68"/>
      <c r="FU91" s="68"/>
      <c r="FV91" s="68"/>
      <c r="FW91" s="68"/>
      <c r="FX91" s="68"/>
      <c r="FY91" s="68"/>
      <c r="FZ91" s="68"/>
      <c r="GA91" s="68"/>
      <c r="GB91" s="68"/>
      <c r="GC91" s="68"/>
      <c r="GD91" s="68"/>
      <c r="GE91" s="68"/>
      <c r="GF91" s="68"/>
      <c r="GG91" s="68"/>
      <c r="GH91" s="68"/>
      <c r="GI91" s="68"/>
      <c r="GJ91" s="68"/>
      <c r="GK91" s="68"/>
      <c r="GL91" s="68"/>
      <c r="GM91" s="68"/>
      <c r="GN91" s="68"/>
      <c r="GO91" s="68"/>
      <c r="GP91" s="68"/>
      <c r="GQ91" s="68"/>
      <c r="GR91" s="68"/>
      <c r="GS91" s="68"/>
      <c r="GT91" s="68"/>
      <c r="GU91" s="68"/>
      <c r="GV91" s="68"/>
      <c r="GW91" s="68"/>
      <c r="GX91" s="68"/>
      <c r="GY91" s="68"/>
      <c r="GZ91" s="68"/>
      <c r="HA91" s="68"/>
      <c r="HB91" s="68"/>
      <c r="HC91" s="68"/>
      <c r="HD91" s="68"/>
    </row>
    <row r="92" spans="1:212" ht="19.45" customHeight="1">
      <c r="A92" s="73">
        <v>89</v>
      </c>
      <c r="B92" s="15" t="s">
        <v>23</v>
      </c>
      <c r="C92" s="16">
        <v>2</v>
      </c>
      <c r="D92" s="73" t="s">
        <v>343</v>
      </c>
      <c r="E92" s="15" t="s">
        <v>292</v>
      </c>
      <c r="F92" s="74">
        <v>46208</v>
      </c>
      <c r="G92" s="75">
        <v>46208</v>
      </c>
      <c r="H92" s="73" t="s">
        <v>344</v>
      </c>
      <c r="I92" s="73" t="s">
        <v>345</v>
      </c>
      <c r="J92" s="76" t="s">
        <v>302</v>
      </c>
      <c r="K92" s="67"/>
      <c r="L92" s="67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  <c r="BB92" s="68"/>
      <c r="BC92" s="68"/>
      <c r="BD92" s="68"/>
      <c r="BE92" s="68"/>
      <c r="BF92" s="68"/>
      <c r="BG92" s="68"/>
      <c r="BH92" s="68"/>
      <c r="BI92" s="68"/>
      <c r="BJ92" s="68"/>
      <c r="BK92" s="68"/>
      <c r="BL92" s="68"/>
      <c r="BM92" s="68"/>
      <c r="BN92" s="68"/>
      <c r="BO92" s="68"/>
      <c r="BP92" s="68"/>
      <c r="BQ92" s="68"/>
      <c r="BR92" s="68"/>
      <c r="BS92" s="68"/>
      <c r="BT92" s="68"/>
      <c r="BU92" s="68"/>
      <c r="BV92" s="68"/>
      <c r="BW92" s="68"/>
      <c r="BX92" s="68"/>
      <c r="BY92" s="68"/>
      <c r="BZ92" s="68"/>
      <c r="CA92" s="68"/>
      <c r="CB92" s="68"/>
      <c r="CC92" s="68"/>
      <c r="CD92" s="68"/>
      <c r="CE92" s="68"/>
      <c r="CF92" s="68"/>
      <c r="CG92" s="68"/>
      <c r="CH92" s="68"/>
      <c r="CI92" s="68"/>
      <c r="CJ92" s="68"/>
      <c r="CK92" s="68"/>
      <c r="CL92" s="68"/>
      <c r="CM92" s="68"/>
      <c r="CN92" s="68"/>
      <c r="CO92" s="68"/>
      <c r="CP92" s="68"/>
      <c r="CQ92" s="68"/>
      <c r="CR92" s="68"/>
      <c r="CS92" s="68"/>
      <c r="CT92" s="68"/>
      <c r="CU92" s="68"/>
      <c r="CV92" s="68"/>
      <c r="CW92" s="68"/>
      <c r="CX92" s="68"/>
      <c r="CY92" s="68"/>
      <c r="CZ92" s="68"/>
      <c r="DA92" s="68"/>
      <c r="DB92" s="68"/>
      <c r="DC92" s="68"/>
      <c r="DD92" s="68"/>
      <c r="DE92" s="68"/>
      <c r="DF92" s="68"/>
      <c r="DG92" s="68"/>
      <c r="DH92" s="68"/>
      <c r="DI92" s="68"/>
      <c r="DJ92" s="68"/>
      <c r="DK92" s="68"/>
      <c r="DL92" s="68"/>
      <c r="DM92" s="68"/>
      <c r="DN92" s="68"/>
      <c r="DO92" s="68"/>
      <c r="DP92" s="68"/>
      <c r="DQ92" s="68"/>
      <c r="DR92" s="68"/>
      <c r="DS92" s="68"/>
      <c r="DT92" s="68"/>
      <c r="DU92" s="68"/>
      <c r="DV92" s="68"/>
      <c r="DW92" s="68"/>
      <c r="DX92" s="68"/>
      <c r="DY92" s="68"/>
      <c r="DZ92" s="68"/>
      <c r="EA92" s="68"/>
      <c r="EB92" s="68"/>
      <c r="EC92" s="68"/>
      <c r="ED92" s="68"/>
      <c r="EE92" s="68"/>
      <c r="EF92" s="68"/>
      <c r="EG92" s="68"/>
      <c r="EH92" s="68"/>
      <c r="EI92" s="68"/>
      <c r="EJ92" s="68"/>
      <c r="EK92" s="68"/>
      <c r="EL92" s="68"/>
      <c r="EM92" s="68"/>
      <c r="EN92" s="68"/>
      <c r="EO92" s="68"/>
      <c r="EP92" s="68"/>
      <c r="EQ92" s="68"/>
      <c r="ER92" s="68"/>
      <c r="ES92" s="68"/>
      <c r="ET92" s="68"/>
      <c r="EU92" s="68"/>
      <c r="EV92" s="68"/>
      <c r="EW92" s="68"/>
      <c r="EX92" s="68"/>
      <c r="EY92" s="68"/>
      <c r="EZ92" s="68"/>
      <c r="FA92" s="68"/>
      <c r="FB92" s="68"/>
      <c r="FC92" s="68"/>
      <c r="FD92" s="68"/>
      <c r="FE92" s="68"/>
      <c r="FF92" s="68"/>
      <c r="FG92" s="68"/>
      <c r="FH92" s="68"/>
      <c r="FI92" s="68"/>
      <c r="FJ92" s="68"/>
      <c r="FK92" s="68"/>
      <c r="FL92" s="68"/>
      <c r="FM92" s="68"/>
      <c r="FN92" s="68"/>
      <c r="FO92" s="68"/>
      <c r="FP92" s="68"/>
      <c r="FQ92" s="68"/>
      <c r="FR92" s="68"/>
      <c r="FS92" s="68"/>
      <c r="FT92" s="68"/>
      <c r="FU92" s="68"/>
      <c r="FV92" s="68"/>
      <c r="FW92" s="68"/>
      <c r="FX92" s="68"/>
      <c r="FY92" s="68"/>
      <c r="FZ92" s="68"/>
      <c r="GA92" s="68"/>
      <c r="GB92" s="68"/>
      <c r="GC92" s="68"/>
      <c r="GD92" s="68"/>
      <c r="GE92" s="68"/>
      <c r="GF92" s="68"/>
      <c r="GG92" s="68"/>
      <c r="GH92" s="68"/>
      <c r="GI92" s="68"/>
      <c r="GJ92" s="68"/>
      <c r="GK92" s="68"/>
      <c r="GL92" s="68"/>
      <c r="GM92" s="68"/>
      <c r="GN92" s="68"/>
      <c r="GO92" s="68"/>
      <c r="GP92" s="68"/>
      <c r="GQ92" s="68"/>
      <c r="GR92" s="68"/>
      <c r="GS92" s="68"/>
      <c r="GT92" s="68"/>
      <c r="GU92" s="68"/>
      <c r="GV92" s="68"/>
      <c r="GW92" s="68"/>
      <c r="GX92" s="68"/>
      <c r="GY92" s="68"/>
      <c r="GZ92" s="68"/>
      <c r="HA92" s="68"/>
      <c r="HB92" s="68"/>
      <c r="HC92" s="68"/>
      <c r="HD92" s="68"/>
    </row>
    <row r="93" spans="1:212" ht="19.45" customHeight="1">
      <c r="A93" s="73">
        <v>90</v>
      </c>
      <c r="B93" s="15" t="s">
        <v>23</v>
      </c>
      <c r="C93" s="16">
        <v>2</v>
      </c>
      <c r="D93" s="73" t="s">
        <v>343</v>
      </c>
      <c r="E93" s="15" t="s">
        <v>292</v>
      </c>
      <c r="F93" s="74">
        <v>46208</v>
      </c>
      <c r="G93" s="75">
        <v>46208.166666666701</v>
      </c>
      <c r="H93" s="73" t="s">
        <v>346</v>
      </c>
      <c r="I93" s="73" t="s">
        <v>347</v>
      </c>
      <c r="J93" s="76" t="s">
        <v>299</v>
      </c>
      <c r="K93" s="67"/>
      <c r="L93" s="67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  <c r="AH93" s="68"/>
      <c r="AI93" s="68"/>
      <c r="AJ93" s="68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  <c r="BB93" s="68"/>
      <c r="BC93" s="68"/>
      <c r="BD93" s="68"/>
      <c r="BE93" s="68"/>
      <c r="BF93" s="68"/>
      <c r="BG93" s="68"/>
      <c r="BH93" s="68"/>
      <c r="BI93" s="68"/>
      <c r="BJ93" s="68"/>
      <c r="BK93" s="68"/>
      <c r="BL93" s="68"/>
      <c r="BM93" s="68"/>
      <c r="BN93" s="68"/>
      <c r="BO93" s="68"/>
      <c r="BP93" s="68"/>
      <c r="BQ93" s="68"/>
      <c r="BR93" s="68"/>
      <c r="BS93" s="68"/>
      <c r="BT93" s="68"/>
      <c r="BU93" s="68"/>
      <c r="BV93" s="68"/>
      <c r="BW93" s="68"/>
      <c r="BX93" s="68"/>
      <c r="BY93" s="68"/>
      <c r="BZ93" s="68"/>
      <c r="CA93" s="68"/>
      <c r="CB93" s="68"/>
      <c r="CC93" s="68"/>
      <c r="CD93" s="68"/>
      <c r="CE93" s="68"/>
      <c r="CF93" s="68"/>
      <c r="CG93" s="68"/>
      <c r="CH93" s="68"/>
      <c r="CI93" s="68"/>
      <c r="CJ93" s="68"/>
      <c r="CK93" s="68"/>
      <c r="CL93" s="68"/>
      <c r="CM93" s="68"/>
      <c r="CN93" s="68"/>
      <c r="CO93" s="68"/>
      <c r="CP93" s="68"/>
      <c r="CQ93" s="68"/>
      <c r="CR93" s="68"/>
      <c r="CS93" s="68"/>
      <c r="CT93" s="68"/>
      <c r="CU93" s="68"/>
      <c r="CV93" s="68"/>
      <c r="CW93" s="68"/>
      <c r="CX93" s="68"/>
      <c r="CY93" s="68"/>
      <c r="CZ93" s="68"/>
      <c r="DA93" s="68"/>
      <c r="DB93" s="68"/>
      <c r="DC93" s="68"/>
      <c r="DD93" s="68"/>
      <c r="DE93" s="68"/>
      <c r="DF93" s="68"/>
      <c r="DG93" s="68"/>
      <c r="DH93" s="68"/>
      <c r="DI93" s="68"/>
      <c r="DJ93" s="68"/>
      <c r="DK93" s="68"/>
      <c r="DL93" s="68"/>
      <c r="DM93" s="68"/>
      <c r="DN93" s="68"/>
      <c r="DO93" s="68"/>
      <c r="DP93" s="68"/>
      <c r="DQ93" s="68"/>
      <c r="DR93" s="68"/>
      <c r="DS93" s="68"/>
      <c r="DT93" s="68"/>
      <c r="DU93" s="68"/>
      <c r="DV93" s="68"/>
      <c r="DW93" s="68"/>
      <c r="DX93" s="68"/>
      <c r="DY93" s="68"/>
      <c r="DZ93" s="68"/>
      <c r="EA93" s="68"/>
      <c r="EB93" s="68"/>
      <c r="EC93" s="68"/>
      <c r="ED93" s="68"/>
      <c r="EE93" s="68"/>
      <c r="EF93" s="68"/>
      <c r="EG93" s="68"/>
      <c r="EH93" s="68"/>
      <c r="EI93" s="68"/>
      <c r="EJ93" s="68"/>
      <c r="EK93" s="68"/>
      <c r="EL93" s="68"/>
      <c r="EM93" s="68"/>
      <c r="EN93" s="68"/>
      <c r="EO93" s="68"/>
      <c r="EP93" s="68"/>
      <c r="EQ93" s="68"/>
      <c r="ER93" s="68"/>
      <c r="ES93" s="68"/>
      <c r="ET93" s="68"/>
      <c r="EU93" s="68"/>
      <c r="EV93" s="68"/>
      <c r="EW93" s="68"/>
      <c r="EX93" s="68"/>
      <c r="EY93" s="68"/>
      <c r="EZ93" s="68"/>
      <c r="FA93" s="68"/>
      <c r="FB93" s="68"/>
      <c r="FC93" s="68"/>
      <c r="FD93" s="68"/>
      <c r="FE93" s="68"/>
      <c r="FF93" s="68"/>
      <c r="FG93" s="68"/>
      <c r="FH93" s="68"/>
      <c r="FI93" s="68"/>
      <c r="FJ93" s="68"/>
      <c r="FK93" s="68"/>
      <c r="FL93" s="68"/>
      <c r="FM93" s="68"/>
      <c r="FN93" s="68"/>
      <c r="FO93" s="68"/>
      <c r="FP93" s="68"/>
      <c r="FQ93" s="68"/>
      <c r="FR93" s="68"/>
      <c r="FS93" s="68"/>
      <c r="FT93" s="68"/>
      <c r="FU93" s="68"/>
      <c r="FV93" s="68"/>
      <c r="FW93" s="68"/>
      <c r="FX93" s="68"/>
      <c r="FY93" s="68"/>
      <c r="FZ93" s="68"/>
      <c r="GA93" s="68"/>
      <c r="GB93" s="68"/>
      <c r="GC93" s="68"/>
      <c r="GD93" s="68"/>
      <c r="GE93" s="68"/>
      <c r="GF93" s="68"/>
      <c r="GG93" s="68"/>
      <c r="GH93" s="68"/>
      <c r="GI93" s="68"/>
      <c r="GJ93" s="68"/>
      <c r="GK93" s="68"/>
      <c r="GL93" s="68"/>
      <c r="GM93" s="68"/>
      <c r="GN93" s="68"/>
      <c r="GO93" s="68"/>
      <c r="GP93" s="68"/>
      <c r="GQ93" s="68"/>
      <c r="GR93" s="68"/>
      <c r="GS93" s="68"/>
      <c r="GT93" s="68"/>
      <c r="GU93" s="68"/>
      <c r="GV93" s="68"/>
      <c r="GW93" s="68"/>
      <c r="GX93" s="68"/>
      <c r="GY93" s="68"/>
      <c r="GZ93" s="68"/>
      <c r="HA93" s="68"/>
      <c r="HB93" s="68"/>
      <c r="HC93" s="68"/>
      <c r="HD93" s="68"/>
    </row>
    <row r="94" spans="1:212" ht="19.45" customHeight="1">
      <c r="A94" s="73">
        <v>91</v>
      </c>
      <c r="B94" s="15" t="s">
        <v>23</v>
      </c>
      <c r="C94" s="16">
        <v>2</v>
      </c>
      <c r="D94" s="73" t="s">
        <v>343</v>
      </c>
      <c r="E94" s="15" t="s">
        <v>301</v>
      </c>
      <c r="F94" s="74">
        <v>46209</v>
      </c>
      <c r="G94" s="75">
        <v>46209.125</v>
      </c>
      <c r="H94" s="73" t="s">
        <v>348</v>
      </c>
      <c r="I94" s="73" t="s">
        <v>349</v>
      </c>
      <c r="J94" s="76" t="s">
        <v>297</v>
      </c>
      <c r="K94" s="67"/>
      <c r="L94" s="67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  <c r="AH94" s="68"/>
      <c r="AI94" s="68"/>
      <c r="AJ94" s="68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  <c r="BB94" s="68"/>
      <c r="BC94" s="68"/>
      <c r="BD94" s="68"/>
      <c r="BE94" s="68"/>
      <c r="BF94" s="68"/>
      <c r="BG94" s="68"/>
      <c r="BH94" s="68"/>
      <c r="BI94" s="68"/>
      <c r="BJ94" s="68"/>
      <c r="BK94" s="68"/>
      <c r="BL94" s="68"/>
      <c r="BM94" s="68"/>
      <c r="BN94" s="68"/>
      <c r="BO94" s="68"/>
      <c r="BP94" s="68"/>
      <c r="BQ94" s="68"/>
      <c r="BR94" s="68"/>
      <c r="BS94" s="68"/>
      <c r="BT94" s="68"/>
      <c r="BU94" s="68"/>
      <c r="BV94" s="68"/>
      <c r="BW94" s="68"/>
      <c r="BX94" s="68"/>
      <c r="BY94" s="68"/>
      <c r="BZ94" s="68"/>
      <c r="CA94" s="68"/>
      <c r="CB94" s="68"/>
      <c r="CC94" s="68"/>
      <c r="CD94" s="68"/>
      <c r="CE94" s="68"/>
      <c r="CF94" s="68"/>
      <c r="CG94" s="68"/>
      <c r="CH94" s="68"/>
      <c r="CI94" s="68"/>
      <c r="CJ94" s="68"/>
      <c r="CK94" s="68"/>
      <c r="CL94" s="68"/>
      <c r="CM94" s="68"/>
      <c r="CN94" s="68"/>
      <c r="CO94" s="68"/>
      <c r="CP94" s="68"/>
      <c r="CQ94" s="68"/>
      <c r="CR94" s="68"/>
      <c r="CS94" s="68"/>
      <c r="CT94" s="68"/>
      <c r="CU94" s="68"/>
      <c r="CV94" s="68"/>
      <c r="CW94" s="68"/>
      <c r="CX94" s="68"/>
      <c r="CY94" s="68"/>
      <c r="CZ94" s="68"/>
      <c r="DA94" s="68"/>
      <c r="DB94" s="68"/>
      <c r="DC94" s="68"/>
      <c r="DD94" s="68"/>
      <c r="DE94" s="68"/>
      <c r="DF94" s="68"/>
      <c r="DG94" s="68"/>
      <c r="DH94" s="68"/>
      <c r="DI94" s="68"/>
      <c r="DJ94" s="68"/>
      <c r="DK94" s="68"/>
      <c r="DL94" s="68"/>
      <c r="DM94" s="68"/>
      <c r="DN94" s="68"/>
      <c r="DO94" s="68"/>
      <c r="DP94" s="68"/>
      <c r="DQ94" s="68"/>
      <c r="DR94" s="68"/>
      <c r="DS94" s="68"/>
      <c r="DT94" s="68"/>
      <c r="DU94" s="68"/>
      <c r="DV94" s="68"/>
      <c r="DW94" s="68"/>
      <c r="DX94" s="68"/>
      <c r="DY94" s="68"/>
      <c r="DZ94" s="68"/>
      <c r="EA94" s="68"/>
      <c r="EB94" s="68"/>
      <c r="EC94" s="68"/>
      <c r="ED94" s="68"/>
      <c r="EE94" s="68"/>
      <c r="EF94" s="68"/>
      <c r="EG94" s="68"/>
      <c r="EH94" s="68"/>
      <c r="EI94" s="68"/>
      <c r="EJ94" s="68"/>
      <c r="EK94" s="68"/>
      <c r="EL94" s="68"/>
      <c r="EM94" s="68"/>
      <c r="EN94" s="68"/>
      <c r="EO94" s="68"/>
      <c r="EP94" s="68"/>
      <c r="EQ94" s="68"/>
      <c r="ER94" s="68"/>
      <c r="ES94" s="68"/>
      <c r="ET94" s="68"/>
      <c r="EU94" s="68"/>
      <c r="EV94" s="68"/>
      <c r="EW94" s="68"/>
      <c r="EX94" s="68"/>
      <c r="EY94" s="68"/>
      <c r="EZ94" s="68"/>
      <c r="FA94" s="68"/>
      <c r="FB94" s="68"/>
      <c r="FC94" s="68"/>
      <c r="FD94" s="68"/>
      <c r="FE94" s="68"/>
      <c r="FF94" s="68"/>
      <c r="FG94" s="68"/>
      <c r="FH94" s="68"/>
      <c r="FI94" s="68"/>
      <c r="FJ94" s="68"/>
      <c r="FK94" s="68"/>
      <c r="FL94" s="68"/>
      <c r="FM94" s="68"/>
      <c r="FN94" s="68"/>
      <c r="FO94" s="68"/>
      <c r="FP94" s="68"/>
      <c r="FQ94" s="68"/>
      <c r="FR94" s="68"/>
      <c r="FS94" s="68"/>
      <c r="FT94" s="68"/>
      <c r="FU94" s="68"/>
      <c r="FV94" s="68"/>
      <c r="FW94" s="68"/>
      <c r="FX94" s="68"/>
      <c r="FY94" s="68"/>
      <c r="FZ94" s="68"/>
      <c r="GA94" s="68"/>
      <c r="GB94" s="68"/>
      <c r="GC94" s="68"/>
      <c r="GD94" s="68"/>
      <c r="GE94" s="68"/>
      <c r="GF94" s="68"/>
      <c r="GG94" s="68"/>
      <c r="GH94" s="68"/>
      <c r="GI94" s="68"/>
      <c r="GJ94" s="68"/>
      <c r="GK94" s="68"/>
      <c r="GL94" s="68"/>
      <c r="GM94" s="68"/>
      <c r="GN94" s="68"/>
      <c r="GO94" s="68"/>
      <c r="GP94" s="68"/>
      <c r="GQ94" s="68"/>
      <c r="GR94" s="68"/>
      <c r="GS94" s="68"/>
      <c r="GT94" s="68"/>
      <c r="GU94" s="68"/>
      <c r="GV94" s="68"/>
      <c r="GW94" s="68"/>
      <c r="GX94" s="68"/>
      <c r="GY94" s="68"/>
      <c r="GZ94" s="68"/>
      <c r="HA94" s="68"/>
      <c r="HB94" s="68"/>
      <c r="HC94" s="68"/>
      <c r="HD94" s="68"/>
    </row>
    <row r="95" spans="1:212" ht="19.45" customHeight="1">
      <c r="A95" s="73">
        <v>92</v>
      </c>
      <c r="B95" s="15" t="s">
        <v>23</v>
      </c>
      <c r="C95" s="16">
        <v>2</v>
      </c>
      <c r="D95" s="73" t="s">
        <v>343</v>
      </c>
      <c r="E95" s="15" t="s">
        <v>301</v>
      </c>
      <c r="F95" s="74">
        <v>46209</v>
      </c>
      <c r="G95" s="75">
        <v>46209.291666666701</v>
      </c>
      <c r="H95" s="73" t="s">
        <v>350</v>
      </c>
      <c r="I95" s="73" t="s">
        <v>351</v>
      </c>
      <c r="J95" s="76" t="s">
        <v>285</v>
      </c>
      <c r="K95" s="67"/>
      <c r="L95" s="67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  <c r="AH95" s="68"/>
      <c r="AI95" s="68"/>
      <c r="AJ95" s="68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  <c r="BB95" s="68"/>
      <c r="BC95" s="68"/>
      <c r="BD95" s="68"/>
      <c r="BE95" s="68"/>
      <c r="BF95" s="68"/>
      <c r="BG95" s="68"/>
      <c r="BH95" s="68"/>
      <c r="BI95" s="68"/>
      <c r="BJ95" s="68"/>
      <c r="BK95" s="68"/>
      <c r="BL95" s="68"/>
      <c r="BM95" s="68"/>
      <c r="BN95" s="68"/>
      <c r="BO95" s="68"/>
      <c r="BP95" s="68"/>
      <c r="BQ95" s="68"/>
      <c r="BR95" s="68"/>
      <c r="BS95" s="68"/>
      <c r="BT95" s="68"/>
      <c r="BU95" s="68"/>
      <c r="BV95" s="68"/>
      <c r="BW95" s="68"/>
      <c r="BX95" s="68"/>
      <c r="BY95" s="68"/>
      <c r="BZ95" s="68"/>
      <c r="CA95" s="68"/>
      <c r="CB95" s="68"/>
      <c r="CC95" s="68"/>
      <c r="CD95" s="68"/>
      <c r="CE95" s="68"/>
      <c r="CF95" s="68"/>
      <c r="CG95" s="68"/>
      <c r="CH95" s="68"/>
      <c r="CI95" s="68"/>
      <c r="CJ95" s="68"/>
      <c r="CK95" s="68"/>
      <c r="CL95" s="68"/>
      <c r="CM95" s="68"/>
      <c r="CN95" s="68"/>
      <c r="CO95" s="68"/>
      <c r="CP95" s="68"/>
      <c r="CQ95" s="68"/>
      <c r="CR95" s="68"/>
      <c r="CS95" s="68"/>
      <c r="CT95" s="68"/>
      <c r="CU95" s="68"/>
      <c r="CV95" s="68"/>
      <c r="CW95" s="68"/>
      <c r="CX95" s="68"/>
      <c r="CY95" s="68"/>
      <c r="CZ95" s="68"/>
      <c r="DA95" s="68"/>
      <c r="DB95" s="68"/>
      <c r="DC95" s="68"/>
      <c r="DD95" s="68"/>
      <c r="DE95" s="68"/>
      <c r="DF95" s="68"/>
      <c r="DG95" s="68"/>
      <c r="DH95" s="68"/>
      <c r="DI95" s="68"/>
      <c r="DJ95" s="68"/>
      <c r="DK95" s="68"/>
      <c r="DL95" s="68"/>
      <c r="DM95" s="68"/>
      <c r="DN95" s="68"/>
      <c r="DO95" s="68"/>
      <c r="DP95" s="68"/>
      <c r="DQ95" s="68"/>
      <c r="DR95" s="68"/>
      <c r="DS95" s="68"/>
      <c r="DT95" s="68"/>
      <c r="DU95" s="68"/>
      <c r="DV95" s="68"/>
      <c r="DW95" s="68"/>
      <c r="DX95" s="68"/>
      <c r="DY95" s="68"/>
      <c r="DZ95" s="68"/>
      <c r="EA95" s="68"/>
      <c r="EB95" s="68"/>
      <c r="EC95" s="68"/>
      <c r="ED95" s="68"/>
      <c r="EE95" s="68"/>
      <c r="EF95" s="68"/>
      <c r="EG95" s="68"/>
      <c r="EH95" s="68"/>
      <c r="EI95" s="68"/>
      <c r="EJ95" s="68"/>
      <c r="EK95" s="68"/>
      <c r="EL95" s="68"/>
      <c r="EM95" s="68"/>
      <c r="EN95" s="68"/>
      <c r="EO95" s="68"/>
      <c r="EP95" s="68"/>
      <c r="EQ95" s="68"/>
      <c r="ER95" s="68"/>
      <c r="ES95" s="68"/>
      <c r="ET95" s="68"/>
      <c r="EU95" s="68"/>
      <c r="EV95" s="68"/>
      <c r="EW95" s="68"/>
      <c r="EX95" s="68"/>
      <c r="EY95" s="68"/>
      <c r="EZ95" s="68"/>
      <c r="FA95" s="68"/>
      <c r="FB95" s="68"/>
      <c r="FC95" s="68"/>
      <c r="FD95" s="68"/>
      <c r="FE95" s="68"/>
      <c r="FF95" s="68"/>
      <c r="FG95" s="68"/>
      <c r="FH95" s="68"/>
      <c r="FI95" s="68"/>
      <c r="FJ95" s="68"/>
      <c r="FK95" s="68"/>
      <c r="FL95" s="68"/>
      <c r="FM95" s="68"/>
      <c r="FN95" s="68"/>
      <c r="FO95" s="68"/>
      <c r="FP95" s="68"/>
      <c r="FQ95" s="68"/>
      <c r="FR95" s="68"/>
      <c r="FS95" s="68"/>
      <c r="FT95" s="68"/>
      <c r="FU95" s="68"/>
      <c r="FV95" s="68"/>
      <c r="FW95" s="68"/>
      <c r="FX95" s="68"/>
      <c r="FY95" s="68"/>
      <c r="FZ95" s="68"/>
      <c r="GA95" s="68"/>
      <c r="GB95" s="68"/>
      <c r="GC95" s="68"/>
      <c r="GD95" s="68"/>
      <c r="GE95" s="68"/>
      <c r="GF95" s="68"/>
      <c r="GG95" s="68"/>
      <c r="GH95" s="68"/>
      <c r="GI95" s="68"/>
      <c r="GJ95" s="68"/>
      <c r="GK95" s="68"/>
      <c r="GL95" s="68"/>
      <c r="GM95" s="68"/>
      <c r="GN95" s="68"/>
      <c r="GO95" s="68"/>
      <c r="GP95" s="68"/>
      <c r="GQ95" s="68"/>
      <c r="GR95" s="68"/>
      <c r="GS95" s="68"/>
      <c r="GT95" s="68"/>
      <c r="GU95" s="68"/>
      <c r="GV95" s="68"/>
      <c r="GW95" s="68"/>
      <c r="GX95" s="68"/>
      <c r="GY95" s="68"/>
      <c r="GZ95" s="68"/>
      <c r="HA95" s="68"/>
      <c r="HB95" s="68"/>
      <c r="HC95" s="68"/>
      <c r="HD95" s="68"/>
    </row>
    <row r="96" spans="1:212" ht="19.45" customHeight="1">
      <c r="A96" s="73">
        <v>93</v>
      </c>
      <c r="B96" s="15" t="s">
        <v>23</v>
      </c>
      <c r="C96" s="16">
        <v>2</v>
      </c>
      <c r="D96" s="73" t="s">
        <v>343</v>
      </c>
      <c r="E96" s="15" t="s">
        <v>305</v>
      </c>
      <c r="F96" s="74">
        <v>46210</v>
      </c>
      <c r="G96" s="75">
        <v>46210.083333333299</v>
      </c>
      <c r="H96" s="73" t="s">
        <v>352</v>
      </c>
      <c r="I96" s="73" t="s">
        <v>353</v>
      </c>
      <c r="J96" s="76" t="s">
        <v>320</v>
      </c>
      <c r="K96" s="67"/>
      <c r="L96" s="67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  <c r="AH96" s="68"/>
      <c r="AI96" s="68"/>
      <c r="AJ96" s="68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  <c r="BB96" s="68"/>
      <c r="BC96" s="68"/>
      <c r="BD96" s="68"/>
      <c r="BE96" s="68"/>
      <c r="BF96" s="68"/>
      <c r="BG96" s="68"/>
      <c r="BH96" s="68"/>
      <c r="BI96" s="68"/>
      <c r="BJ96" s="68"/>
      <c r="BK96" s="68"/>
      <c r="BL96" s="68"/>
      <c r="BM96" s="68"/>
      <c r="BN96" s="68"/>
      <c r="BO96" s="68"/>
      <c r="BP96" s="68"/>
      <c r="BQ96" s="68"/>
      <c r="BR96" s="68"/>
      <c r="BS96" s="68"/>
      <c r="BT96" s="68"/>
      <c r="BU96" s="68"/>
      <c r="BV96" s="68"/>
      <c r="BW96" s="68"/>
      <c r="BX96" s="68"/>
      <c r="BY96" s="68"/>
      <c r="BZ96" s="68"/>
      <c r="CA96" s="68"/>
      <c r="CB96" s="68"/>
      <c r="CC96" s="68"/>
      <c r="CD96" s="68"/>
      <c r="CE96" s="68"/>
      <c r="CF96" s="68"/>
      <c r="CG96" s="68"/>
      <c r="CH96" s="68"/>
      <c r="CI96" s="68"/>
      <c r="CJ96" s="68"/>
      <c r="CK96" s="68"/>
      <c r="CL96" s="68"/>
      <c r="CM96" s="68"/>
      <c r="CN96" s="68"/>
      <c r="CO96" s="68"/>
      <c r="CP96" s="68"/>
      <c r="CQ96" s="68"/>
      <c r="CR96" s="68"/>
      <c r="CS96" s="68"/>
      <c r="CT96" s="68"/>
      <c r="CU96" s="68"/>
      <c r="CV96" s="68"/>
      <c r="CW96" s="68"/>
      <c r="CX96" s="68"/>
      <c r="CY96" s="68"/>
      <c r="CZ96" s="68"/>
      <c r="DA96" s="68"/>
      <c r="DB96" s="68"/>
      <c r="DC96" s="68"/>
      <c r="DD96" s="68"/>
      <c r="DE96" s="68"/>
      <c r="DF96" s="68"/>
      <c r="DG96" s="68"/>
      <c r="DH96" s="68"/>
      <c r="DI96" s="68"/>
      <c r="DJ96" s="68"/>
      <c r="DK96" s="68"/>
      <c r="DL96" s="68"/>
      <c r="DM96" s="68"/>
      <c r="DN96" s="68"/>
      <c r="DO96" s="68"/>
      <c r="DP96" s="68"/>
      <c r="DQ96" s="68"/>
      <c r="DR96" s="68"/>
      <c r="DS96" s="68"/>
      <c r="DT96" s="68"/>
      <c r="DU96" s="68"/>
      <c r="DV96" s="68"/>
      <c r="DW96" s="68"/>
      <c r="DX96" s="68"/>
      <c r="DY96" s="68"/>
      <c r="DZ96" s="68"/>
      <c r="EA96" s="68"/>
      <c r="EB96" s="68"/>
      <c r="EC96" s="68"/>
      <c r="ED96" s="68"/>
      <c r="EE96" s="68"/>
      <c r="EF96" s="68"/>
      <c r="EG96" s="68"/>
      <c r="EH96" s="68"/>
      <c r="EI96" s="68"/>
      <c r="EJ96" s="68"/>
      <c r="EK96" s="68"/>
      <c r="EL96" s="68"/>
      <c r="EM96" s="68"/>
      <c r="EN96" s="68"/>
      <c r="EO96" s="68"/>
      <c r="EP96" s="68"/>
      <c r="EQ96" s="68"/>
      <c r="ER96" s="68"/>
      <c r="ES96" s="68"/>
      <c r="ET96" s="68"/>
      <c r="EU96" s="68"/>
      <c r="EV96" s="68"/>
      <c r="EW96" s="68"/>
      <c r="EX96" s="68"/>
      <c r="EY96" s="68"/>
      <c r="EZ96" s="68"/>
      <c r="FA96" s="68"/>
      <c r="FB96" s="68"/>
      <c r="FC96" s="68"/>
      <c r="FD96" s="68"/>
      <c r="FE96" s="68"/>
      <c r="FF96" s="68"/>
      <c r="FG96" s="68"/>
      <c r="FH96" s="68"/>
      <c r="FI96" s="68"/>
      <c r="FJ96" s="68"/>
      <c r="FK96" s="68"/>
      <c r="FL96" s="68"/>
      <c r="FM96" s="68"/>
      <c r="FN96" s="68"/>
      <c r="FO96" s="68"/>
      <c r="FP96" s="68"/>
      <c r="FQ96" s="68"/>
      <c r="FR96" s="68"/>
      <c r="FS96" s="68"/>
      <c r="FT96" s="68"/>
      <c r="FU96" s="68"/>
      <c r="FV96" s="68"/>
      <c r="FW96" s="68"/>
      <c r="FX96" s="68"/>
      <c r="FY96" s="68"/>
      <c r="FZ96" s="68"/>
      <c r="GA96" s="68"/>
      <c r="GB96" s="68"/>
      <c r="GC96" s="68"/>
      <c r="GD96" s="68"/>
      <c r="GE96" s="68"/>
      <c r="GF96" s="68"/>
      <c r="GG96" s="68"/>
      <c r="GH96" s="68"/>
      <c r="GI96" s="68"/>
      <c r="GJ96" s="68"/>
      <c r="GK96" s="68"/>
      <c r="GL96" s="68"/>
      <c r="GM96" s="68"/>
      <c r="GN96" s="68"/>
      <c r="GO96" s="68"/>
      <c r="GP96" s="68"/>
      <c r="GQ96" s="68"/>
      <c r="GR96" s="68"/>
      <c r="GS96" s="68"/>
      <c r="GT96" s="68"/>
      <c r="GU96" s="68"/>
      <c r="GV96" s="68"/>
      <c r="GW96" s="68"/>
      <c r="GX96" s="68"/>
      <c r="GY96" s="68"/>
      <c r="GZ96" s="68"/>
      <c r="HA96" s="68"/>
      <c r="HB96" s="68"/>
      <c r="HC96" s="68"/>
      <c r="HD96" s="68"/>
    </row>
    <row r="97" spans="1:212" ht="19.45" customHeight="1">
      <c r="A97" s="73">
        <v>94</v>
      </c>
      <c r="B97" s="15" t="s">
        <v>23</v>
      </c>
      <c r="C97" s="16">
        <v>2</v>
      </c>
      <c r="D97" s="73" t="s">
        <v>343</v>
      </c>
      <c r="E97" s="15" t="s">
        <v>305</v>
      </c>
      <c r="F97" s="74">
        <v>46210</v>
      </c>
      <c r="G97" s="75">
        <v>46210.291666666701</v>
      </c>
      <c r="H97" s="73" t="s">
        <v>354</v>
      </c>
      <c r="I97" s="73" t="s">
        <v>355</v>
      </c>
      <c r="J97" s="76" t="s">
        <v>296</v>
      </c>
      <c r="K97" s="67"/>
      <c r="L97" s="67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  <c r="AH97" s="68"/>
      <c r="AI97" s="68"/>
      <c r="AJ97" s="68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  <c r="BB97" s="68"/>
      <c r="BC97" s="68"/>
      <c r="BD97" s="68"/>
      <c r="BE97" s="68"/>
      <c r="BF97" s="68"/>
      <c r="BG97" s="68"/>
      <c r="BH97" s="68"/>
      <c r="BI97" s="68"/>
      <c r="BJ97" s="68"/>
      <c r="BK97" s="68"/>
      <c r="BL97" s="68"/>
      <c r="BM97" s="68"/>
      <c r="BN97" s="68"/>
      <c r="BO97" s="68"/>
      <c r="BP97" s="68"/>
      <c r="BQ97" s="68"/>
      <c r="BR97" s="68"/>
      <c r="BS97" s="68"/>
      <c r="BT97" s="68"/>
      <c r="BU97" s="68"/>
      <c r="BV97" s="68"/>
      <c r="BW97" s="68"/>
      <c r="BX97" s="68"/>
      <c r="BY97" s="68"/>
      <c r="BZ97" s="68"/>
      <c r="CA97" s="68"/>
      <c r="CB97" s="68"/>
      <c r="CC97" s="68"/>
      <c r="CD97" s="68"/>
      <c r="CE97" s="68"/>
      <c r="CF97" s="68"/>
      <c r="CG97" s="68"/>
      <c r="CH97" s="68"/>
      <c r="CI97" s="68"/>
      <c r="CJ97" s="68"/>
      <c r="CK97" s="68"/>
      <c r="CL97" s="68"/>
      <c r="CM97" s="68"/>
      <c r="CN97" s="68"/>
      <c r="CO97" s="68"/>
      <c r="CP97" s="68"/>
      <c r="CQ97" s="68"/>
      <c r="CR97" s="68"/>
      <c r="CS97" s="68"/>
      <c r="CT97" s="68"/>
      <c r="CU97" s="68"/>
      <c r="CV97" s="68"/>
      <c r="CW97" s="68"/>
      <c r="CX97" s="68"/>
      <c r="CY97" s="68"/>
      <c r="CZ97" s="68"/>
      <c r="DA97" s="68"/>
      <c r="DB97" s="68"/>
      <c r="DC97" s="68"/>
      <c r="DD97" s="68"/>
      <c r="DE97" s="68"/>
      <c r="DF97" s="68"/>
      <c r="DG97" s="68"/>
      <c r="DH97" s="68"/>
      <c r="DI97" s="68"/>
      <c r="DJ97" s="68"/>
      <c r="DK97" s="68"/>
      <c r="DL97" s="68"/>
      <c r="DM97" s="68"/>
      <c r="DN97" s="68"/>
      <c r="DO97" s="68"/>
      <c r="DP97" s="68"/>
      <c r="DQ97" s="68"/>
      <c r="DR97" s="68"/>
      <c r="DS97" s="68"/>
      <c r="DT97" s="68"/>
      <c r="DU97" s="68"/>
      <c r="DV97" s="68"/>
      <c r="DW97" s="68"/>
      <c r="DX97" s="68"/>
      <c r="DY97" s="68"/>
      <c r="DZ97" s="68"/>
      <c r="EA97" s="68"/>
      <c r="EB97" s="68"/>
      <c r="EC97" s="68"/>
      <c r="ED97" s="68"/>
      <c r="EE97" s="68"/>
      <c r="EF97" s="68"/>
      <c r="EG97" s="68"/>
      <c r="EH97" s="68"/>
      <c r="EI97" s="68"/>
      <c r="EJ97" s="68"/>
      <c r="EK97" s="68"/>
      <c r="EL97" s="68"/>
      <c r="EM97" s="68"/>
      <c r="EN97" s="68"/>
      <c r="EO97" s="68"/>
      <c r="EP97" s="68"/>
      <c r="EQ97" s="68"/>
      <c r="ER97" s="68"/>
      <c r="ES97" s="68"/>
      <c r="ET97" s="68"/>
      <c r="EU97" s="68"/>
      <c r="EV97" s="68"/>
      <c r="EW97" s="68"/>
      <c r="EX97" s="68"/>
      <c r="EY97" s="68"/>
      <c r="EZ97" s="68"/>
      <c r="FA97" s="68"/>
      <c r="FB97" s="68"/>
      <c r="FC97" s="68"/>
      <c r="FD97" s="68"/>
      <c r="FE97" s="68"/>
      <c r="FF97" s="68"/>
      <c r="FG97" s="68"/>
      <c r="FH97" s="68"/>
      <c r="FI97" s="68"/>
      <c r="FJ97" s="68"/>
      <c r="FK97" s="68"/>
      <c r="FL97" s="68"/>
      <c r="FM97" s="68"/>
      <c r="FN97" s="68"/>
      <c r="FO97" s="68"/>
      <c r="FP97" s="68"/>
      <c r="FQ97" s="68"/>
      <c r="FR97" s="68"/>
      <c r="FS97" s="68"/>
      <c r="FT97" s="68"/>
      <c r="FU97" s="68"/>
      <c r="FV97" s="68"/>
      <c r="FW97" s="68"/>
      <c r="FX97" s="68"/>
      <c r="FY97" s="68"/>
      <c r="FZ97" s="68"/>
      <c r="GA97" s="68"/>
      <c r="GB97" s="68"/>
      <c r="GC97" s="68"/>
      <c r="GD97" s="68"/>
      <c r="GE97" s="68"/>
      <c r="GF97" s="68"/>
      <c r="GG97" s="68"/>
      <c r="GH97" s="68"/>
      <c r="GI97" s="68"/>
      <c r="GJ97" s="68"/>
      <c r="GK97" s="68"/>
      <c r="GL97" s="68"/>
      <c r="GM97" s="68"/>
      <c r="GN97" s="68"/>
      <c r="GO97" s="68"/>
      <c r="GP97" s="68"/>
      <c r="GQ97" s="68"/>
      <c r="GR97" s="68"/>
      <c r="GS97" s="68"/>
      <c r="GT97" s="68"/>
      <c r="GU97" s="68"/>
      <c r="GV97" s="68"/>
      <c r="GW97" s="68"/>
      <c r="GX97" s="68"/>
      <c r="GY97" s="68"/>
      <c r="GZ97" s="68"/>
      <c r="HA97" s="68"/>
      <c r="HB97" s="68"/>
      <c r="HC97" s="68"/>
      <c r="HD97" s="68"/>
    </row>
    <row r="98" spans="1:212" ht="19.45" customHeight="1">
      <c r="A98" s="73">
        <v>95</v>
      </c>
      <c r="B98" s="15" t="s">
        <v>23</v>
      </c>
      <c r="C98" s="16">
        <v>2</v>
      </c>
      <c r="D98" s="73" t="s">
        <v>343</v>
      </c>
      <c r="E98" s="15" t="s">
        <v>305</v>
      </c>
      <c r="F98" s="74">
        <v>46210</v>
      </c>
      <c r="G98" s="75">
        <v>46210.958333333299</v>
      </c>
      <c r="H98" s="73" t="s">
        <v>356</v>
      </c>
      <c r="I98" s="73" t="s">
        <v>357</v>
      </c>
      <c r="J98" s="76" t="s">
        <v>288</v>
      </c>
      <c r="K98" s="67"/>
      <c r="L98" s="67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  <c r="AH98" s="68"/>
      <c r="AI98" s="68"/>
      <c r="AJ98" s="68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  <c r="BB98" s="68"/>
      <c r="BC98" s="68"/>
      <c r="BD98" s="68"/>
      <c r="BE98" s="68"/>
      <c r="BF98" s="68"/>
      <c r="BG98" s="68"/>
      <c r="BH98" s="68"/>
      <c r="BI98" s="68"/>
      <c r="BJ98" s="68"/>
      <c r="BK98" s="68"/>
      <c r="BL98" s="68"/>
      <c r="BM98" s="68"/>
      <c r="BN98" s="68"/>
      <c r="BO98" s="68"/>
      <c r="BP98" s="68"/>
      <c r="BQ98" s="68"/>
      <c r="BR98" s="68"/>
      <c r="BS98" s="68"/>
      <c r="BT98" s="68"/>
      <c r="BU98" s="68"/>
      <c r="BV98" s="68"/>
      <c r="BW98" s="68"/>
      <c r="BX98" s="68"/>
      <c r="BY98" s="68"/>
      <c r="BZ98" s="68"/>
      <c r="CA98" s="68"/>
      <c r="CB98" s="68"/>
      <c r="CC98" s="68"/>
      <c r="CD98" s="68"/>
      <c r="CE98" s="68"/>
      <c r="CF98" s="68"/>
      <c r="CG98" s="68"/>
      <c r="CH98" s="68"/>
      <c r="CI98" s="68"/>
      <c r="CJ98" s="68"/>
      <c r="CK98" s="68"/>
      <c r="CL98" s="68"/>
      <c r="CM98" s="68"/>
      <c r="CN98" s="68"/>
      <c r="CO98" s="68"/>
      <c r="CP98" s="68"/>
      <c r="CQ98" s="68"/>
      <c r="CR98" s="68"/>
      <c r="CS98" s="68"/>
      <c r="CT98" s="68"/>
      <c r="CU98" s="68"/>
      <c r="CV98" s="68"/>
      <c r="CW98" s="68"/>
      <c r="CX98" s="68"/>
      <c r="CY98" s="68"/>
      <c r="CZ98" s="68"/>
      <c r="DA98" s="68"/>
      <c r="DB98" s="68"/>
      <c r="DC98" s="68"/>
      <c r="DD98" s="68"/>
      <c r="DE98" s="68"/>
      <c r="DF98" s="68"/>
      <c r="DG98" s="68"/>
      <c r="DH98" s="68"/>
      <c r="DI98" s="68"/>
      <c r="DJ98" s="68"/>
      <c r="DK98" s="68"/>
      <c r="DL98" s="68"/>
      <c r="DM98" s="68"/>
      <c r="DN98" s="68"/>
      <c r="DO98" s="68"/>
      <c r="DP98" s="68"/>
      <c r="DQ98" s="68"/>
      <c r="DR98" s="68"/>
      <c r="DS98" s="68"/>
      <c r="DT98" s="68"/>
      <c r="DU98" s="68"/>
      <c r="DV98" s="68"/>
      <c r="DW98" s="68"/>
      <c r="DX98" s="68"/>
      <c r="DY98" s="68"/>
      <c r="DZ98" s="68"/>
      <c r="EA98" s="68"/>
      <c r="EB98" s="68"/>
      <c r="EC98" s="68"/>
      <c r="ED98" s="68"/>
      <c r="EE98" s="68"/>
      <c r="EF98" s="68"/>
      <c r="EG98" s="68"/>
      <c r="EH98" s="68"/>
      <c r="EI98" s="68"/>
      <c r="EJ98" s="68"/>
      <c r="EK98" s="68"/>
      <c r="EL98" s="68"/>
      <c r="EM98" s="68"/>
      <c r="EN98" s="68"/>
      <c r="EO98" s="68"/>
      <c r="EP98" s="68"/>
      <c r="EQ98" s="68"/>
      <c r="ER98" s="68"/>
      <c r="ES98" s="68"/>
      <c r="ET98" s="68"/>
      <c r="EU98" s="68"/>
      <c r="EV98" s="68"/>
      <c r="EW98" s="68"/>
      <c r="EX98" s="68"/>
      <c r="EY98" s="68"/>
      <c r="EZ98" s="68"/>
      <c r="FA98" s="68"/>
      <c r="FB98" s="68"/>
      <c r="FC98" s="68"/>
      <c r="FD98" s="68"/>
      <c r="FE98" s="68"/>
      <c r="FF98" s="68"/>
      <c r="FG98" s="68"/>
      <c r="FH98" s="68"/>
      <c r="FI98" s="68"/>
      <c r="FJ98" s="68"/>
      <c r="FK98" s="68"/>
      <c r="FL98" s="68"/>
      <c r="FM98" s="68"/>
      <c r="FN98" s="68"/>
      <c r="FO98" s="68"/>
      <c r="FP98" s="68"/>
      <c r="FQ98" s="68"/>
      <c r="FR98" s="68"/>
      <c r="FS98" s="68"/>
      <c r="FT98" s="68"/>
      <c r="FU98" s="68"/>
      <c r="FV98" s="68"/>
      <c r="FW98" s="68"/>
      <c r="FX98" s="68"/>
      <c r="FY98" s="68"/>
      <c r="FZ98" s="68"/>
      <c r="GA98" s="68"/>
      <c r="GB98" s="68"/>
      <c r="GC98" s="68"/>
      <c r="GD98" s="68"/>
      <c r="GE98" s="68"/>
      <c r="GF98" s="68"/>
      <c r="GG98" s="68"/>
      <c r="GH98" s="68"/>
      <c r="GI98" s="68"/>
      <c r="GJ98" s="68"/>
      <c r="GK98" s="68"/>
      <c r="GL98" s="68"/>
      <c r="GM98" s="68"/>
      <c r="GN98" s="68"/>
      <c r="GO98" s="68"/>
      <c r="GP98" s="68"/>
      <c r="GQ98" s="68"/>
      <c r="GR98" s="68"/>
      <c r="GS98" s="68"/>
      <c r="GT98" s="68"/>
      <c r="GU98" s="68"/>
      <c r="GV98" s="68"/>
      <c r="GW98" s="68"/>
      <c r="GX98" s="68"/>
      <c r="GY98" s="68"/>
      <c r="GZ98" s="68"/>
      <c r="HA98" s="68"/>
      <c r="HB98" s="68"/>
      <c r="HC98" s="68"/>
      <c r="HD98" s="68"/>
    </row>
    <row r="99" spans="1:212" ht="19.45" customHeight="1">
      <c r="A99" s="73">
        <v>96</v>
      </c>
      <c r="B99" s="15" t="s">
        <v>23</v>
      </c>
      <c r="C99" s="16">
        <v>2</v>
      </c>
      <c r="D99" s="73" t="s">
        <v>343</v>
      </c>
      <c r="E99" s="15" t="s">
        <v>306</v>
      </c>
      <c r="F99" s="74">
        <v>46211</v>
      </c>
      <c r="G99" s="75">
        <v>46211.125</v>
      </c>
      <c r="H99" s="73" t="s">
        <v>358</v>
      </c>
      <c r="I99" s="73" t="s">
        <v>359</v>
      </c>
      <c r="J99" s="76" t="s">
        <v>295</v>
      </c>
      <c r="K99" s="67"/>
      <c r="L99" s="67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  <c r="AH99" s="68"/>
      <c r="AI99" s="68"/>
      <c r="AJ99" s="68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  <c r="BB99" s="68"/>
      <c r="BC99" s="68"/>
      <c r="BD99" s="68"/>
      <c r="BE99" s="68"/>
      <c r="BF99" s="68"/>
      <c r="BG99" s="68"/>
      <c r="BH99" s="68"/>
      <c r="BI99" s="68"/>
      <c r="BJ99" s="68"/>
      <c r="BK99" s="68"/>
      <c r="BL99" s="68"/>
      <c r="BM99" s="68"/>
      <c r="BN99" s="68"/>
      <c r="BO99" s="68"/>
      <c r="BP99" s="68"/>
      <c r="BQ99" s="68"/>
      <c r="BR99" s="68"/>
      <c r="BS99" s="68"/>
      <c r="BT99" s="68"/>
      <c r="BU99" s="68"/>
      <c r="BV99" s="68"/>
      <c r="BW99" s="68"/>
      <c r="BX99" s="68"/>
      <c r="BY99" s="68"/>
      <c r="BZ99" s="68"/>
      <c r="CA99" s="68"/>
      <c r="CB99" s="68"/>
      <c r="CC99" s="68"/>
      <c r="CD99" s="68"/>
      <c r="CE99" s="68"/>
      <c r="CF99" s="68"/>
      <c r="CG99" s="68"/>
      <c r="CH99" s="68"/>
      <c r="CI99" s="68"/>
      <c r="CJ99" s="68"/>
      <c r="CK99" s="68"/>
      <c r="CL99" s="68"/>
      <c r="CM99" s="68"/>
      <c r="CN99" s="68"/>
      <c r="CO99" s="68"/>
      <c r="CP99" s="68"/>
      <c r="CQ99" s="68"/>
      <c r="CR99" s="68"/>
      <c r="CS99" s="68"/>
      <c r="CT99" s="68"/>
      <c r="CU99" s="68"/>
      <c r="CV99" s="68"/>
      <c r="CW99" s="68"/>
      <c r="CX99" s="68"/>
      <c r="CY99" s="68"/>
      <c r="CZ99" s="68"/>
      <c r="DA99" s="68"/>
      <c r="DB99" s="68"/>
      <c r="DC99" s="68"/>
      <c r="DD99" s="68"/>
      <c r="DE99" s="68"/>
      <c r="DF99" s="68"/>
      <c r="DG99" s="68"/>
      <c r="DH99" s="68"/>
      <c r="DI99" s="68"/>
      <c r="DJ99" s="68"/>
      <c r="DK99" s="68"/>
      <c r="DL99" s="68"/>
      <c r="DM99" s="68"/>
      <c r="DN99" s="68"/>
      <c r="DO99" s="68"/>
      <c r="DP99" s="68"/>
      <c r="DQ99" s="68"/>
      <c r="DR99" s="68"/>
      <c r="DS99" s="68"/>
      <c r="DT99" s="68"/>
      <c r="DU99" s="68"/>
      <c r="DV99" s="68"/>
      <c r="DW99" s="68"/>
      <c r="DX99" s="68"/>
      <c r="DY99" s="68"/>
      <c r="DZ99" s="68"/>
      <c r="EA99" s="68"/>
      <c r="EB99" s="68"/>
      <c r="EC99" s="68"/>
      <c r="ED99" s="68"/>
      <c r="EE99" s="68"/>
      <c r="EF99" s="68"/>
      <c r="EG99" s="68"/>
      <c r="EH99" s="68"/>
      <c r="EI99" s="68"/>
      <c r="EJ99" s="68"/>
      <c r="EK99" s="68"/>
      <c r="EL99" s="68"/>
      <c r="EM99" s="68"/>
      <c r="EN99" s="68"/>
      <c r="EO99" s="68"/>
      <c r="EP99" s="68"/>
      <c r="EQ99" s="68"/>
      <c r="ER99" s="68"/>
      <c r="ES99" s="68"/>
      <c r="ET99" s="68"/>
      <c r="EU99" s="68"/>
      <c r="EV99" s="68"/>
      <c r="EW99" s="68"/>
      <c r="EX99" s="68"/>
      <c r="EY99" s="68"/>
      <c r="EZ99" s="68"/>
      <c r="FA99" s="68"/>
      <c r="FB99" s="68"/>
      <c r="FC99" s="68"/>
      <c r="FD99" s="68"/>
      <c r="FE99" s="68"/>
      <c r="FF99" s="68"/>
      <c r="FG99" s="68"/>
      <c r="FH99" s="68"/>
      <c r="FI99" s="68"/>
      <c r="FJ99" s="68"/>
      <c r="FK99" s="68"/>
      <c r="FL99" s="68"/>
      <c r="FM99" s="68"/>
      <c r="FN99" s="68"/>
      <c r="FO99" s="68"/>
      <c r="FP99" s="68"/>
      <c r="FQ99" s="68"/>
      <c r="FR99" s="68"/>
      <c r="FS99" s="68"/>
      <c r="FT99" s="68"/>
      <c r="FU99" s="68"/>
      <c r="FV99" s="68"/>
      <c r="FW99" s="68"/>
      <c r="FX99" s="68"/>
      <c r="FY99" s="68"/>
      <c r="FZ99" s="68"/>
      <c r="GA99" s="68"/>
      <c r="GB99" s="68"/>
      <c r="GC99" s="68"/>
      <c r="GD99" s="68"/>
      <c r="GE99" s="68"/>
      <c r="GF99" s="68"/>
      <c r="GG99" s="68"/>
      <c r="GH99" s="68"/>
      <c r="GI99" s="68"/>
      <c r="GJ99" s="68"/>
      <c r="GK99" s="68"/>
      <c r="GL99" s="68"/>
      <c r="GM99" s="68"/>
      <c r="GN99" s="68"/>
      <c r="GO99" s="68"/>
      <c r="GP99" s="68"/>
      <c r="GQ99" s="68"/>
      <c r="GR99" s="68"/>
      <c r="GS99" s="68"/>
      <c r="GT99" s="68"/>
      <c r="GU99" s="68"/>
      <c r="GV99" s="68"/>
      <c r="GW99" s="68"/>
      <c r="GX99" s="68"/>
      <c r="GY99" s="68"/>
      <c r="GZ99" s="68"/>
      <c r="HA99" s="68"/>
      <c r="HB99" s="68"/>
      <c r="HC99" s="68"/>
      <c r="HD99" s="68"/>
    </row>
    <row r="100" spans="1:212" ht="19.45" customHeight="1">
      <c r="A100" s="77">
        <v>97</v>
      </c>
      <c r="B100" s="18" t="s">
        <v>24</v>
      </c>
      <c r="C100" s="19">
        <v>2.5</v>
      </c>
      <c r="D100" s="77" t="s">
        <v>360</v>
      </c>
      <c r="E100" s="18" t="s">
        <v>284</v>
      </c>
      <c r="F100" s="78">
        <v>46213</v>
      </c>
      <c r="G100" s="79">
        <v>46213.125</v>
      </c>
      <c r="H100" s="77" t="s">
        <v>361</v>
      </c>
      <c r="I100" s="77" t="s">
        <v>362</v>
      </c>
      <c r="J100" s="80" t="s">
        <v>315</v>
      </c>
      <c r="K100" s="67"/>
      <c r="L100" s="67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  <c r="AH100" s="68"/>
      <c r="AI100" s="68"/>
      <c r="AJ100" s="68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  <c r="BB100" s="68"/>
      <c r="BC100" s="68"/>
      <c r="BD100" s="68"/>
      <c r="BE100" s="68"/>
      <c r="BF100" s="68"/>
      <c r="BG100" s="68"/>
      <c r="BH100" s="68"/>
      <c r="BI100" s="68"/>
      <c r="BJ100" s="68"/>
      <c r="BK100" s="68"/>
      <c r="BL100" s="68"/>
      <c r="BM100" s="68"/>
      <c r="BN100" s="68"/>
      <c r="BO100" s="68"/>
      <c r="BP100" s="68"/>
      <c r="BQ100" s="68"/>
      <c r="BR100" s="68"/>
      <c r="BS100" s="68"/>
      <c r="BT100" s="68"/>
      <c r="BU100" s="68"/>
      <c r="BV100" s="68"/>
      <c r="BW100" s="68"/>
      <c r="BX100" s="68"/>
      <c r="BY100" s="68"/>
      <c r="BZ100" s="68"/>
      <c r="CA100" s="68"/>
      <c r="CB100" s="68"/>
      <c r="CC100" s="68"/>
      <c r="CD100" s="68"/>
      <c r="CE100" s="68"/>
      <c r="CF100" s="68"/>
      <c r="CG100" s="68"/>
      <c r="CH100" s="68"/>
      <c r="CI100" s="68"/>
      <c r="CJ100" s="68"/>
      <c r="CK100" s="68"/>
      <c r="CL100" s="68"/>
      <c r="CM100" s="68"/>
      <c r="CN100" s="68"/>
      <c r="CO100" s="68"/>
      <c r="CP100" s="68"/>
      <c r="CQ100" s="68"/>
      <c r="CR100" s="68"/>
      <c r="CS100" s="68"/>
      <c r="CT100" s="68"/>
      <c r="CU100" s="68"/>
      <c r="CV100" s="68"/>
      <c r="CW100" s="68"/>
      <c r="CX100" s="68"/>
      <c r="CY100" s="68"/>
      <c r="CZ100" s="68"/>
      <c r="DA100" s="68"/>
      <c r="DB100" s="68"/>
      <c r="DC100" s="68"/>
      <c r="DD100" s="68"/>
      <c r="DE100" s="68"/>
      <c r="DF100" s="68"/>
      <c r="DG100" s="68"/>
      <c r="DH100" s="68"/>
      <c r="DI100" s="68"/>
      <c r="DJ100" s="68"/>
      <c r="DK100" s="68"/>
      <c r="DL100" s="68"/>
      <c r="DM100" s="68"/>
      <c r="DN100" s="68"/>
      <c r="DO100" s="68"/>
      <c r="DP100" s="68"/>
      <c r="DQ100" s="68"/>
      <c r="DR100" s="68"/>
      <c r="DS100" s="68"/>
      <c r="DT100" s="68"/>
      <c r="DU100" s="68"/>
      <c r="DV100" s="68"/>
      <c r="DW100" s="68"/>
      <c r="DX100" s="68"/>
      <c r="DY100" s="68"/>
      <c r="DZ100" s="68"/>
      <c r="EA100" s="68"/>
      <c r="EB100" s="68"/>
      <c r="EC100" s="68"/>
      <c r="ED100" s="68"/>
      <c r="EE100" s="68"/>
      <c r="EF100" s="68"/>
      <c r="EG100" s="68"/>
      <c r="EH100" s="68"/>
      <c r="EI100" s="68"/>
      <c r="EJ100" s="68"/>
      <c r="EK100" s="68"/>
      <c r="EL100" s="68"/>
      <c r="EM100" s="68"/>
      <c r="EN100" s="68"/>
      <c r="EO100" s="68"/>
      <c r="EP100" s="68"/>
      <c r="EQ100" s="68"/>
      <c r="ER100" s="68"/>
      <c r="ES100" s="68"/>
      <c r="ET100" s="68"/>
      <c r="EU100" s="68"/>
      <c r="EV100" s="68"/>
      <c r="EW100" s="68"/>
      <c r="EX100" s="68"/>
      <c r="EY100" s="68"/>
      <c r="EZ100" s="68"/>
      <c r="FA100" s="68"/>
      <c r="FB100" s="68"/>
      <c r="FC100" s="68"/>
      <c r="FD100" s="68"/>
      <c r="FE100" s="68"/>
      <c r="FF100" s="68"/>
      <c r="FG100" s="68"/>
      <c r="FH100" s="68"/>
      <c r="FI100" s="68"/>
      <c r="FJ100" s="68"/>
      <c r="FK100" s="68"/>
      <c r="FL100" s="68"/>
      <c r="FM100" s="68"/>
      <c r="FN100" s="68"/>
      <c r="FO100" s="68"/>
      <c r="FP100" s="68"/>
      <c r="FQ100" s="68"/>
      <c r="FR100" s="68"/>
      <c r="FS100" s="68"/>
      <c r="FT100" s="68"/>
      <c r="FU100" s="68"/>
      <c r="FV100" s="68"/>
      <c r="FW100" s="68"/>
      <c r="FX100" s="68"/>
      <c r="FY100" s="68"/>
      <c r="FZ100" s="68"/>
      <c r="GA100" s="68"/>
      <c r="GB100" s="68"/>
      <c r="GC100" s="68"/>
      <c r="GD100" s="68"/>
      <c r="GE100" s="68"/>
      <c r="GF100" s="68"/>
      <c r="GG100" s="68"/>
      <c r="GH100" s="68"/>
      <c r="GI100" s="68"/>
      <c r="GJ100" s="68"/>
      <c r="GK100" s="68"/>
      <c r="GL100" s="68"/>
      <c r="GM100" s="68"/>
      <c r="GN100" s="68"/>
      <c r="GO100" s="68"/>
      <c r="GP100" s="68"/>
      <c r="GQ100" s="68"/>
      <c r="GR100" s="68"/>
      <c r="GS100" s="68"/>
      <c r="GT100" s="68"/>
      <c r="GU100" s="68"/>
      <c r="GV100" s="68"/>
      <c r="GW100" s="68"/>
      <c r="GX100" s="68"/>
      <c r="GY100" s="68"/>
      <c r="GZ100" s="68"/>
      <c r="HA100" s="68"/>
      <c r="HB100" s="68"/>
      <c r="HC100" s="68"/>
      <c r="HD100" s="68"/>
    </row>
    <row r="101" spans="1:212" ht="19.45" customHeight="1">
      <c r="A101" s="77">
        <v>98</v>
      </c>
      <c r="B101" s="18" t="s">
        <v>24</v>
      </c>
      <c r="C101" s="19">
        <v>2.5</v>
      </c>
      <c r="D101" s="77" t="s">
        <v>360</v>
      </c>
      <c r="E101" s="18" t="s">
        <v>290</v>
      </c>
      <c r="F101" s="78">
        <v>46214</v>
      </c>
      <c r="G101" s="79">
        <v>46214.083333333299</v>
      </c>
      <c r="H101" s="77" t="s">
        <v>363</v>
      </c>
      <c r="I101" s="77" t="s">
        <v>364</v>
      </c>
      <c r="J101" s="80" t="s">
        <v>294</v>
      </c>
      <c r="K101" s="67"/>
      <c r="L101" s="67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  <c r="AH101" s="68"/>
      <c r="AI101" s="68"/>
      <c r="AJ101" s="68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  <c r="BB101" s="68"/>
      <c r="BC101" s="68"/>
      <c r="BD101" s="68"/>
      <c r="BE101" s="68"/>
      <c r="BF101" s="68"/>
      <c r="BG101" s="68"/>
      <c r="BH101" s="68"/>
      <c r="BI101" s="68"/>
      <c r="BJ101" s="68"/>
      <c r="BK101" s="68"/>
      <c r="BL101" s="68"/>
      <c r="BM101" s="68"/>
      <c r="BN101" s="68"/>
      <c r="BO101" s="68"/>
      <c r="BP101" s="68"/>
      <c r="BQ101" s="68"/>
      <c r="BR101" s="68"/>
      <c r="BS101" s="68"/>
      <c r="BT101" s="68"/>
      <c r="BU101" s="68"/>
      <c r="BV101" s="68"/>
      <c r="BW101" s="68"/>
      <c r="BX101" s="68"/>
      <c r="BY101" s="68"/>
      <c r="BZ101" s="68"/>
      <c r="CA101" s="68"/>
      <c r="CB101" s="68"/>
      <c r="CC101" s="68"/>
      <c r="CD101" s="68"/>
      <c r="CE101" s="68"/>
      <c r="CF101" s="68"/>
      <c r="CG101" s="68"/>
      <c r="CH101" s="68"/>
      <c r="CI101" s="68"/>
      <c r="CJ101" s="68"/>
      <c r="CK101" s="68"/>
      <c r="CL101" s="68"/>
      <c r="CM101" s="68"/>
      <c r="CN101" s="68"/>
      <c r="CO101" s="68"/>
      <c r="CP101" s="68"/>
      <c r="CQ101" s="68"/>
      <c r="CR101" s="68"/>
      <c r="CS101" s="68"/>
      <c r="CT101" s="68"/>
      <c r="CU101" s="68"/>
      <c r="CV101" s="68"/>
      <c r="CW101" s="68"/>
      <c r="CX101" s="68"/>
      <c r="CY101" s="68"/>
      <c r="CZ101" s="68"/>
      <c r="DA101" s="68"/>
      <c r="DB101" s="68"/>
      <c r="DC101" s="68"/>
      <c r="DD101" s="68"/>
      <c r="DE101" s="68"/>
      <c r="DF101" s="68"/>
      <c r="DG101" s="68"/>
      <c r="DH101" s="68"/>
      <c r="DI101" s="68"/>
      <c r="DJ101" s="68"/>
      <c r="DK101" s="68"/>
      <c r="DL101" s="68"/>
      <c r="DM101" s="68"/>
      <c r="DN101" s="68"/>
      <c r="DO101" s="68"/>
      <c r="DP101" s="68"/>
      <c r="DQ101" s="68"/>
      <c r="DR101" s="68"/>
      <c r="DS101" s="68"/>
      <c r="DT101" s="68"/>
      <c r="DU101" s="68"/>
      <c r="DV101" s="68"/>
      <c r="DW101" s="68"/>
      <c r="DX101" s="68"/>
      <c r="DY101" s="68"/>
      <c r="DZ101" s="68"/>
      <c r="EA101" s="68"/>
      <c r="EB101" s="68"/>
      <c r="EC101" s="68"/>
      <c r="ED101" s="68"/>
      <c r="EE101" s="68"/>
      <c r="EF101" s="68"/>
      <c r="EG101" s="68"/>
      <c r="EH101" s="68"/>
      <c r="EI101" s="68"/>
      <c r="EJ101" s="68"/>
      <c r="EK101" s="68"/>
      <c r="EL101" s="68"/>
      <c r="EM101" s="68"/>
      <c r="EN101" s="68"/>
      <c r="EO101" s="68"/>
      <c r="EP101" s="68"/>
      <c r="EQ101" s="68"/>
      <c r="ER101" s="68"/>
      <c r="ES101" s="68"/>
      <c r="ET101" s="68"/>
      <c r="EU101" s="68"/>
      <c r="EV101" s="68"/>
      <c r="EW101" s="68"/>
      <c r="EX101" s="68"/>
      <c r="EY101" s="68"/>
      <c r="EZ101" s="68"/>
      <c r="FA101" s="68"/>
      <c r="FB101" s="68"/>
      <c r="FC101" s="68"/>
      <c r="FD101" s="68"/>
      <c r="FE101" s="68"/>
      <c r="FF101" s="68"/>
      <c r="FG101" s="68"/>
      <c r="FH101" s="68"/>
      <c r="FI101" s="68"/>
      <c r="FJ101" s="68"/>
      <c r="FK101" s="68"/>
      <c r="FL101" s="68"/>
      <c r="FM101" s="68"/>
      <c r="FN101" s="68"/>
      <c r="FO101" s="68"/>
      <c r="FP101" s="68"/>
      <c r="FQ101" s="68"/>
      <c r="FR101" s="68"/>
      <c r="FS101" s="68"/>
      <c r="FT101" s="68"/>
      <c r="FU101" s="68"/>
      <c r="FV101" s="68"/>
      <c r="FW101" s="68"/>
      <c r="FX101" s="68"/>
      <c r="FY101" s="68"/>
      <c r="FZ101" s="68"/>
      <c r="GA101" s="68"/>
      <c r="GB101" s="68"/>
      <c r="GC101" s="68"/>
      <c r="GD101" s="68"/>
      <c r="GE101" s="68"/>
      <c r="GF101" s="68"/>
      <c r="GG101" s="68"/>
      <c r="GH101" s="68"/>
      <c r="GI101" s="68"/>
      <c r="GJ101" s="68"/>
      <c r="GK101" s="68"/>
      <c r="GL101" s="68"/>
      <c r="GM101" s="68"/>
      <c r="GN101" s="68"/>
      <c r="GO101" s="68"/>
      <c r="GP101" s="68"/>
      <c r="GQ101" s="68"/>
      <c r="GR101" s="68"/>
      <c r="GS101" s="68"/>
      <c r="GT101" s="68"/>
      <c r="GU101" s="68"/>
      <c r="GV101" s="68"/>
      <c r="GW101" s="68"/>
      <c r="GX101" s="68"/>
      <c r="GY101" s="68"/>
      <c r="GZ101" s="68"/>
      <c r="HA101" s="68"/>
      <c r="HB101" s="68"/>
      <c r="HC101" s="68"/>
      <c r="HD101" s="68"/>
    </row>
    <row r="102" spans="1:212" ht="19.45" customHeight="1">
      <c r="A102" s="77">
        <v>99</v>
      </c>
      <c r="B102" s="18" t="s">
        <v>24</v>
      </c>
      <c r="C102" s="19">
        <v>2.5</v>
      </c>
      <c r="D102" s="77" t="s">
        <v>360</v>
      </c>
      <c r="E102" s="18" t="s">
        <v>292</v>
      </c>
      <c r="F102" s="78">
        <v>46215</v>
      </c>
      <c r="G102" s="79">
        <v>46215.166666666701</v>
      </c>
      <c r="H102" s="77" t="s">
        <v>365</v>
      </c>
      <c r="I102" s="77" t="s">
        <v>366</v>
      </c>
      <c r="J102" s="80" t="s">
        <v>300</v>
      </c>
      <c r="K102" s="67"/>
      <c r="L102" s="67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  <c r="AH102" s="68"/>
      <c r="AI102" s="68"/>
      <c r="AJ102" s="68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  <c r="BB102" s="68"/>
      <c r="BC102" s="68"/>
      <c r="BD102" s="68"/>
      <c r="BE102" s="68"/>
      <c r="BF102" s="68"/>
      <c r="BG102" s="68"/>
      <c r="BH102" s="68"/>
      <c r="BI102" s="68"/>
      <c r="BJ102" s="68"/>
      <c r="BK102" s="68"/>
      <c r="BL102" s="68"/>
      <c r="BM102" s="68"/>
      <c r="BN102" s="68"/>
      <c r="BO102" s="68"/>
      <c r="BP102" s="68"/>
      <c r="BQ102" s="68"/>
      <c r="BR102" s="68"/>
      <c r="BS102" s="68"/>
      <c r="BT102" s="68"/>
      <c r="BU102" s="68"/>
      <c r="BV102" s="68"/>
      <c r="BW102" s="68"/>
      <c r="BX102" s="68"/>
      <c r="BY102" s="68"/>
      <c r="BZ102" s="68"/>
      <c r="CA102" s="68"/>
      <c r="CB102" s="68"/>
      <c r="CC102" s="68"/>
      <c r="CD102" s="68"/>
      <c r="CE102" s="68"/>
      <c r="CF102" s="68"/>
      <c r="CG102" s="68"/>
      <c r="CH102" s="68"/>
      <c r="CI102" s="68"/>
      <c r="CJ102" s="68"/>
      <c r="CK102" s="68"/>
      <c r="CL102" s="68"/>
      <c r="CM102" s="68"/>
      <c r="CN102" s="68"/>
      <c r="CO102" s="68"/>
      <c r="CP102" s="68"/>
      <c r="CQ102" s="68"/>
      <c r="CR102" s="68"/>
      <c r="CS102" s="68"/>
      <c r="CT102" s="68"/>
      <c r="CU102" s="68"/>
      <c r="CV102" s="68"/>
      <c r="CW102" s="68"/>
      <c r="CX102" s="68"/>
      <c r="CY102" s="68"/>
      <c r="CZ102" s="68"/>
      <c r="DA102" s="68"/>
      <c r="DB102" s="68"/>
      <c r="DC102" s="68"/>
      <c r="DD102" s="68"/>
      <c r="DE102" s="68"/>
      <c r="DF102" s="68"/>
      <c r="DG102" s="68"/>
      <c r="DH102" s="68"/>
      <c r="DI102" s="68"/>
      <c r="DJ102" s="68"/>
      <c r="DK102" s="68"/>
      <c r="DL102" s="68"/>
      <c r="DM102" s="68"/>
      <c r="DN102" s="68"/>
      <c r="DO102" s="68"/>
      <c r="DP102" s="68"/>
      <c r="DQ102" s="68"/>
      <c r="DR102" s="68"/>
      <c r="DS102" s="68"/>
      <c r="DT102" s="68"/>
      <c r="DU102" s="68"/>
      <c r="DV102" s="68"/>
      <c r="DW102" s="68"/>
      <c r="DX102" s="68"/>
      <c r="DY102" s="68"/>
      <c r="DZ102" s="68"/>
      <c r="EA102" s="68"/>
      <c r="EB102" s="68"/>
      <c r="EC102" s="68"/>
      <c r="ED102" s="68"/>
      <c r="EE102" s="68"/>
      <c r="EF102" s="68"/>
      <c r="EG102" s="68"/>
      <c r="EH102" s="68"/>
      <c r="EI102" s="68"/>
      <c r="EJ102" s="68"/>
      <c r="EK102" s="68"/>
      <c r="EL102" s="68"/>
      <c r="EM102" s="68"/>
      <c r="EN102" s="68"/>
      <c r="EO102" s="68"/>
      <c r="EP102" s="68"/>
      <c r="EQ102" s="68"/>
      <c r="ER102" s="68"/>
      <c r="ES102" s="68"/>
      <c r="ET102" s="68"/>
      <c r="EU102" s="68"/>
      <c r="EV102" s="68"/>
      <c r="EW102" s="68"/>
      <c r="EX102" s="68"/>
      <c r="EY102" s="68"/>
      <c r="EZ102" s="68"/>
      <c r="FA102" s="68"/>
      <c r="FB102" s="68"/>
      <c r="FC102" s="68"/>
      <c r="FD102" s="68"/>
      <c r="FE102" s="68"/>
      <c r="FF102" s="68"/>
      <c r="FG102" s="68"/>
      <c r="FH102" s="68"/>
      <c r="FI102" s="68"/>
      <c r="FJ102" s="68"/>
      <c r="FK102" s="68"/>
      <c r="FL102" s="68"/>
      <c r="FM102" s="68"/>
      <c r="FN102" s="68"/>
      <c r="FO102" s="68"/>
      <c r="FP102" s="68"/>
      <c r="FQ102" s="68"/>
      <c r="FR102" s="68"/>
      <c r="FS102" s="68"/>
      <c r="FT102" s="68"/>
      <c r="FU102" s="68"/>
      <c r="FV102" s="68"/>
      <c r="FW102" s="68"/>
      <c r="FX102" s="68"/>
      <c r="FY102" s="68"/>
      <c r="FZ102" s="68"/>
      <c r="GA102" s="68"/>
      <c r="GB102" s="68"/>
      <c r="GC102" s="68"/>
      <c r="GD102" s="68"/>
      <c r="GE102" s="68"/>
      <c r="GF102" s="68"/>
      <c r="GG102" s="68"/>
      <c r="GH102" s="68"/>
      <c r="GI102" s="68"/>
      <c r="GJ102" s="68"/>
      <c r="GK102" s="68"/>
      <c r="GL102" s="68"/>
      <c r="GM102" s="68"/>
      <c r="GN102" s="68"/>
      <c r="GO102" s="68"/>
      <c r="GP102" s="68"/>
      <c r="GQ102" s="68"/>
      <c r="GR102" s="68"/>
      <c r="GS102" s="68"/>
      <c r="GT102" s="68"/>
      <c r="GU102" s="68"/>
      <c r="GV102" s="68"/>
      <c r="GW102" s="68"/>
      <c r="GX102" s="68"/>
      <c r="GY102" s="68"/>
      <c r="GZ102" s="68"/>
      <c r="HA102" s="68"/>
      <c r="HB102" s="68"/>
      <c r="HC102" s="68"/>
      <c r="HD102" s="68"/>
    </row>
    <row r="103" spans="1:212" ht="19.45" customHeight="1">
      <c r="A103" s="77">
        <v>100</v>
      </c>
      <c r="B103" s="18" t="s">
        <v>24</v>
      </c>
      <c r="C103" s="19">
        <v>2.5</v>
      </c>
      <c r="D103" s="77" t="s">
        <v>360</v>
      </c>
      <c r="E103" s="18" t="s">
        <v>292</v>
      </c>
      <c r="F103" s="78">
        <v>46215</v>
      </c>
      <c r="G103" s="79">
        <v>46215.333333333299</v>
      </c>
      <c r="H103" s="77" t="s">
        <v>367</v>
      </c>
      <c r="I103" s="77" t="s">
        <v>368</v>
      </c>
      <c r="J103" s="80" t="s">
        <v>303</v>
      </c>
      <c r="K103" s="67"/>
      <c r="L103" s="67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  <c r="AH103" s="68"/>
      <c r="AI103" s="68"/>
      <c r="AJ103" s="68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  <c r="BB103" s="68"/>
      <c r="BC103" s="68"/>
      <c r="BD103" s="68"/>
      <c r="BE103" s="68"/>
      <c r="BF103" s="68"/>
      <c r="BG103" s="68"/>
      <c r="BH103" s="68"/>
      <c r="BI103" s="68"/>
      <c r="BJ103" s="68"/>
      <c r="BK103" s="68"/>
      <c r="BL103" s="68"/>
      <c r="BM103" s="68"/>
      <c r="BN103" s="68"/>
      <c r="BO103" s="68"/>
      <c r="BP103" s="68"/>
      <c r="BQ103" s="68"/>
      <c r="BR103" s="68"/>
      <c r="BS103" s="68"/>
      <c r="BT103" s="68"/>
      <c r="BU103" s="68"/>
      <c r="BV103" s="68"/>
      <c r="BW103" s="68"/>
      <c r="BX103" s="68"/>
      <c r="BY103" s="68"/>
      <c r="BZ103" s="68"/>
      <c r="CA103" s="68"/>
      <c r="CB103" s="68"/>
      <c r="CC103" s="68"/>
      <c r="CD103" s="68"/>
      <c r="CE103" s="68"/>
      <c r="CF103" s="68"/>
      <c r="CG103" s="68"/>
      <c r="CH103" s="68"/>
      <c r="CI103" s="68"/>
      <c r="CJ103" s="68"/>
      <c r="CK103" s="68"/>
      <c r="CL103" s="68"/>
      <c r="CM103" s="68"/>
      <c r="CN103" s="68"/>
      <c r="CO103" s="68"/>
      <c r="CP103" s="68"/>
      <c r="CQ103" s="68"/>
      <c r="CR103" s="68"/>
      <c r="CS103" s="68"/>
      <c r="CT103" s="68"/>
      <c r="CU103" s="68"/>
      <c r="CV103" s="68"/>
      <c r="CW103" s="68"/>
      <c r="CX103" s="68"/>
      <c r="CY103" s="68"/>
      <c r="CZ103" s="68"/>
      <c r="DA103" s="68"/>
      <c r="DB103" s="68"/>
      <c r="DC103" s="68"/>
      <c r="DD103" s="68"/>
      <c r="DE103" s="68"/>
      <c r="DF103" s="68"/>
      <c r="DG103" s="68"/>
      <c r="DH103" s="68"/>
      <c r="DI103" s="68"/>
      <c r="DJ103" s="68"/>
      <c r="DK103" s="68"/>
      <c r="DL103" s="68"/>
      <c r="DM103" s="68"/>
      <c r="DN103" s="68"/>
      <c r="DO103" s="68"/>
      <c r="DP103" s="68"/>
      <c r="DQ103" s="68"/>
      <c r="DR103" s="68"/>
      <c r="DS103" s="68"/>
      <c r="DT103" s="68"/>
      <c r="DU103" s="68"/>
      <c r="DV103" s="68"/>
      <c r="DW103" s="68"/>
      <c r="DX103" s="68"/>
      <c r="DY103" s="68"/>
      <c r="DZ103" s="68"/>
      <c r="EA103" s="68"/>
      <c r="EB103" s="68"/>
      <c r="EC103" s="68"/>
      <c r="ED103" s="68"/>
      <c r="EE103" s="68"/>
      <c r="EF103" s="68"/>
      <c r="EG103" s="68"/>
      <c r="EH103" s="68"/>
      <c r="EI103" s="68"/>
      <c r="EJ103" s="68"/>
      <c r="EK103" s="68"/>
      <c r="EL103" s="68"/>
      <c r="EM103" s="68"/>
      <c r="EN103" s="68"/>
      <c r="EO103" s="68"/>
      <c r="EP103" s="68"/>
      <c r="EQ103" s="68"/>
      <c r="ER103" s="68"/>
      <c r="ES103" s="68"/>
      <c r="ET103" s="68"/>
      <c r="EU103" s="68"/>
      <c r="EV103" s="68"/>
      <c r="EW103" s="68"/>
      <c r="EX103" s="68"/>
      <c r="EY103" s="68"/>
      <c r="EZ103" s="68"/>
      <c r="FA103" s="68"/>
      <c r="FB103" s="68"/>
      <c r="FC103" s="68"/>
      <c r="FD103" s="68"/>
      <c r="FE103" s="68"/>
      <c r="FF103" s="68"/>
      <c r="FG103" s="68"/>
      <c r="FH103" s="68"/>
      <c r="FI103" s="68"/>
      <c r="FJ103" s="68"/>
      <c r="FK103" s="68"/>
      <c r="FL103" s="68"/>
      <c r="FM103" s="68"/>
      <c r="FN103" s="68"/>
      <c r="FO103" s="68"/>
      <c r="FP103" s="68"/>
      <c r="FQ103" s="68"/>
      <c r="FR103" s="68"/>
      <c r="FS103" s="68"/>
      <c r="FT103" s="68"/>
      <c r="FU103" s="68"/>
      <c r="FV103" s="68"/>
      <c r="FW103" s="68"/>
      <c r="FX103" s="68"/>
      <c r="FY103" s="68"/>
      <c r="FZ103" s="68"/>
      <c r="GA103" s="68"/>
      <c r="GB103" s="68"/>
      <c r="GC103" s="68"/>
      <c r="GD103" s="68"/>
      <c r="GE103" s="68"/>
      <c r="GF103" s="68"/>
      <c r="GG103" s="68"/>
      <c r="GH103" s="68"/>
      <c r="GI103" s="68"/>
      <c r="GJ103" s="68"/>
      <c r="GK103" s="68"/>
      <c r="GL103" s="68"/>
      <c r="GM103" s="68"/>
      <c r="GN103" s="68"/>
      <c r="GO103" s="68"/>
      <c r="GP103" s="68"/>
      <c r="GQ103" s="68"/>
      <c r="GR103" s="68"/>
      <c r="GS103" s="68"/>
      <c r="GT103" s="68"/>
      <c r="GU103" s="68"/>
      <c r="GV103" s="68"/>
      <c r="GW103" s="68"/>
      <c r="GX103" s="68"/>
      <c r="GY103" s="68"/>
      <c r="GZ103" s="68"/>
      <c r="HA103" s="68"/>
      <c r="HB103" s="68"/>
      <c r="HC103" s="68"/>
      <c r="HD103" s="68"/>
    </row>
    <row r="104" spans="1:212" ht="19.45" customHeight="1">
      <c r="A104" s="81">
        <v>101</v>
      </c>
      <c r="B104" s="21" t="s">
        <v>25</v>
      </c>
      <c r="C104" s="22">
        <v>3</v>
      </c>
      <c r="D104" s="81" t="s">
        <v>369</v>
      </c>
      <c r="E104" s="21" t="s">
        <v>306</v>
      </c>
      <c r="F104" s="82">
        <v>46218</v>
      </c>
      <c r="G104" s="83">
        <v>46218.083333333299</v>
      </c>
      <c r="H104" s="81" t="s">
        <v>370</v>
      </c>
      <c r="I104" s="81" t="s">
        <v>371</v>
      </c>
      <c r="J104" s="84" t="s">
        <v>320</v>
      </c>
      <c r="K104" s="67"/>
      <c r="L104" s="67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  <c r="BB104" s="68"/>
      <c r="BC104" s="68"/>
      <c r="BD104" s="68"/>
      <c r="BE104" s="68"/>
      <c r="BF104" s="68"/>
      <c r="BG104" s="68"/>
      <c r="BH104" s="68"/>
      <c r="BI104" s="68"/>
      <c r="BJ104" s="68"/>
      <c r="BK104" s="68"/>
      <c r="BL104" s="68"/>
      <c r="BM104" s="68"/>
      <c r="BN104" s="68"/>
      <c r="BO104" s="68"/>
      <c r="BP104" s="68"/>
      <c r="BQ104" s="68"/>
      <c r="BR104" s="68"/>
      <c r="BS104" s="68"/>
      <c r="BT104" s="68"/>
      <c r="BU104" s="68"/>
      <c r="BV104" s="68"/>
      <c r="BW104" s="68"/>
      <c r="BX104" s="68"/>
      <c r="BY104" s="68"/>
      <c r="BZ104" s="68"/>
      <c r="CA104" s="68"/>
      <c r="CB104" s="68"/>
      <c r="CC104" s="68"/>
      <c r="CD104" s="68"/>
      <c r="CE104" s="68"/>
      <c r="CF104" s="68"/>
      <c r="CG104" s="68"/>
      <c r="CH104" s="68"/>
      <c r="CI104" s="68"/>
      <c r="CJ104" s="68"/>
      <c r="CK104" s="68"/>
      <c r="CL104" s="68"/>
      <c r="CM104" s="68"/>
      <c r="CN104" s="68"/>
      <c r="CO104" s="68"/>
      <c r="CP104" s="68"/>
      <c r="CQ104" s="68"/>
      <c r="CR104" s="68"/>
      <c r="CS104" s="68"/>
      <c r="CT104" s="68"/>
      <c r="CU104" s="68"/>
      <c r="CV104" s="68"/>
      <c r="CW104" s="68"/>
      <c r="CX104" s="68"/>
      <c r="CY104" s="68"/>
      <c r="CZ104" s="68"/>
      <c r="DA104" s="68"/>
      <c r="DB104" s="68"/>
      <c r="DC104" s="68"/>
      <c r="DD104" s="68"/>
      <c r="DE104" s="68"/>
      <c r="DF104" s="68"/>
      <c r="DG104" s="68"/>
      <c r="DH104" s="68"/>
      <c r="DI104" s="68"/>
      <c r="DJ104" s="68"/>
      <c r="DK104" s="68"/>
      <c r="DL104" s="68"/>
      <c r="DM104" s="68"/>
      <c r="DN104" s="68"/>
      <c r="DO104" s="68"/>
      <c r="DP104" s="68"/>
      <c r="DQ104" s="68"/>
      <c r="DR104" s="68"/>
      <c r="DS104" s="68"/>
      <c r="DT104" s="68"/>
      <c r="DU104" s="68"/>
      <c r="DV104" s="68"/>
      <c r="DW104" s="68"/>
      <c r="DX104" s="68"/>
      <c r="DY104" s="68"/>
      <c r="DZ104" s="68"/>
      <c r="EA104" s="68"/>
      <c r="EB104" s="68"/>
      <c r="EC104" s="68"/>
      <c r="ED104" s="68"/>
      <c r="EE104" s="68"/>
      <c r="EF104" s="68"/>
      <c r="EG104" s="68"/>
      <c r="EH104" s="68"/>
      <c r="EI104" s="68"/>
      <c r="EJ104" s="68"/>
      <c r="EK104" s="68"/>
      <c r="EL104" s="68"/>
      <c r="EM104" s="68"/>
      <c r="EN104" s="68"/>
      <c r="EO104" s="68"/>
      <c r="EP104" s="68"/>
      <c r="EQ104" s="68"/>
      <c r="ER104" s="68"/>
      <c r="ES104" s="68"/>
      <c r="ET104" s="68"/>
      <c r="EU104" s="68"/>
      <c r="EV104" s="68"/>
      <c r="EW104" s="68"/>
      <c r="EX104" s="68"/>
      <c r="EY104" s="68"/>
      <c r="EZ104" s="68"/>
      <c r="FA104" s="68"/>
      <c r="FB104" s="68"/>
      <c r="FC104" s="68"/>
      <c r="FD104" s="68"/>
      <c r="FE104" s="68"/>
      <c r="FF104" s="68"/>
      <c r="FG104" s="68"/>
      <c r="FH104" s="68"/>
      <c r="FI104" s="68"/>
      <c r="FJ104" s="68"/>
      <c r="FK104" s="68"/>
      <c r="FL104" s="68"/>
      <c r="FM104" s="68"/>
      <c r="FN104" s="68"/>
      <c r="FO104" s="68"/>
      <c r="FP104" s="68"/>
      <c r="FQ104" s="68"/>
      <c r="FR104" s="68"/>
      <c r="FS104" s="68"/>
      <c r="FT104" s="68"/>
      <c r="FU104" s="68"/>
      <c r="FV104" s="68"/>
      <c r="FW104" s="68"/>
      <c r="FX104" s="68"/>
      <c r="FY104" s="68"/>
      <c r="FZ104" s="68"/>
      <c r="GA104" s="68"/>
      <c r="GB104" s="68"/>
      <c r="GC104" s="68"/>
      <c r="GD104" s="68"/>
      <c r="GE104" s="68"/>
      <c r="GF104" s="68"/>
      <c r="GG104" s="68"/>
      <c r="GH104" s="68"/>
      <c r="GI104" s="68"/>
      <c r="GJ104" s="68"/>
      <c r="GK104" s="68"/>
      <c r="GL104" s="68"/>
      <c r="GM104" s="68"/>
      <c r="GN104" s="68"/>
      <c r="GO104" s="68"/>
      <c r="GP104" s="68"/>
      <c r="GQ104" s="68"/>
      <c r="GR104" s="68"/>
      <c r="GS104" s="68"/>
      <c r="GT104" s="68"/>
      <c r="GU104" s="68"/>
      <c r="GV104" s="68"/>
      <c r="GW104" s="68"/>
      <c r="GX104" s="68"/>
      <c r="GY104" s="68"/>
      <c r="GZ104" s="68"/>
      <c r="HA104" s="68"/>
      <c r="HB104" s="68"/>
      <c r="HC104" s="68"/>
      <c r="HD104" s="68"/>
    </row>
    <row r="105" spans="1:212" ht="19.45" customHeight="1">
      <c r="A105" s="81">
        <v>102</v>
      </c>
      <c r="B105" s="21" t="s">
        <v>25</v>
      </c>
      <c r="C105" s="22">
        <v>3</v>
      </c>
      <c r="D105" s="81" t="s">
        <v>369</v>
      </c>
      <c r="E105" s="21" t="s">
        <v>287</v>
      </c>
      <c r="F105" s="82">
        <v>46219</v>
      </c>
      <c r="G105" s="83">
        <v>46219.083333333299</v>
      </c>
      <c r="H105" s="81" t="s">
        <v>372</v>
      </c>
      <c r="I105" s="81" t="s">
        <v>373</v>
      </c>
      <c r="J105" s="84" t="s">
        <v>288</v>
      </c>
      <c r="K105" s="67"/>
      <c r="L105" s="67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  <c r="AH105" s="68"/>
      <c r="AI105" s="68"/>
      <c r="AJ105" s="68"/>
      <c r="AK105" s="68"/>
      <c r="AL105" s="68"/>
      <c r="AM105" s="68"/>
      <c r="AN105" s="68"/>
      <c r="AO105" s="68"/>
      <c r="AP105" s="68"/>
      <c r="AQ105" s="68"/>
      <c r="AR105" s="68"/>
      <c r="AS105" s="68"/>
      <c r="AT105" s="68"/>
      <c r="AU105" s="68"/>
      <c r="AV105" s="68"/>
      <c r="AW105" s="68"/>
      <c r="AX105" s="68"/>
      <c r="AY105" s="68"/>
      <c r="AZ105" s="68"/>
      <c r="BA105" s="68"/>
      <c r="BB105" s="68"/>
      <c r="BC105" s="68"/>
      <c r="BD105" s="68"/>
      <c r="BE105" s="68"/>
      <c r="BF105" s="68"/>
      <c r="BG105" s="68"/>
      <c r="BH105" s="68"/>
      <c r="BI105" s="68"/>
      <c r="BJ105" s="68"/>
      <c r="BK105" s="68"/>
      <c r="BL105" s="68"/>
      <c r="BM105" s="68"/>
      <c r="BN105" s="68"/>
      <c r="BO105" s="68"/>
      <c r="BP105" s="68"/>
      <c r="BQ105" s="68"/>
      <c r="BR105" s="68"/>
      <c r="BS105" s="68"/>
      <c r="BT105" s="68"/>
      <c r="BU105" s="68"/>
      <c r="BV105" s="68"/>
      <c r="BW105" s="68"/>
      <c r="BX105" s="68"/>
      <c r="BY105" s="68"/>
      <c r="BZ105" s="68"/>
      <c r="CA105" s="68"/>
      <c r="CB105" s="68"/>
      <c r="CC105" s="68"/>
      <c r="CD105" s="68"/>
      <c r="CE105" s="68"/>
      <c r="CF105" s="68"/>
      <c r="CG105" s="68"/>
      <c r="CH105" s="68"/>
      <c r="CI105" s="68"/>
      <c r="CJ105" s="68"/>
      <c r="CK105" s="68"/>
      <c r="CL105" s="68"/>
      <c r="CM105" s="68"/>
      <c r="CN105" s="68"/>
      <c r="CO105" s="68"/>
      <c r="CP105" s="68"/>
      <c r="CQ105" s="68"/>
      <c r="CR105" s="68"/>
      <c r="CS105" s="68"/>
      <c r="CT105" s="68"/>
      <c r="CU105" s="68"/>
      <c r="CV105" s="68"/>
      <c r="CW105" s="68"/>
      <c r="CX105" s="68"/>
      <c r="CY105" s="68"/>
      <c r="CZ105" s="68"/>
      <c r="DA105" s="68"/>
      <c r="DB105" s="68"/>
      <c r="DC105" s="68"/>
      <c r="DD105" s="68"/>
      <c r="DE105" s="68"/>
      <c r="DF105" s="68"/>
      <c r="DG105" s="68"/>
      <c r="DH105" s="68"/>
      <c r="DI105" s="68"/>
      <c r="DJ105" s="68"/>
      <c r="DK105" s="68"/>
      <c r="DL105" s="68"/>
      <c r="DM105" s="68"/>
      <c r="DN105" s="68"/>
      <c r="DO105" s="68"/>
      <c r="DP105" s="68"/>
      <c r="DQ105" s="68"/>
      <c r="DR105" s="68"/>
      <c r="DS105" s="68"/>
      <c r="DT105" s="68"/>
      <c r="DU105" s="68"/>
      <c r="DV105" s="68"/>
      <c r="DW105" s="68"/>
      <c r="DX105" s="68"/>
      <c r="DY105" s="68"/>
      <c r="DZ105" s="68"/>
      <c r="EA105" s="68"/>
      <c r="EB105" s="68"/>
      <c r="EC105" s="68"/>
      <c r="ED105" s="68"/>
      <c r="EE105" s="68"/>
      <c r="EF105" s="68"/>
      <c r="EG105" s="68"/>
      <c r="EH105" s="68"/>
      <c r="EI105" s="68"/>
      <c r="EJ105" s="68"/>
      <c r="EK105" s="68"/>
      <c r="EL105" s="68"/>
      <c r="EM105" s="68"/>
      <c r="EN105" s="68"/>
      <c r="EO105" s="68"/>
      <c r="EP105" s="68"/>
      <c r="EQ105" s="68"/>
      <c r="ER105" s="68"/>
      <c r="ES105" s="68"/>
      <c r="ET105" s="68"/>
      <c r="EU105" s="68"/>
      <c r="EV105" s="68"/>
      <c r="EW105" s="68"/>
      <c r="EX105" s="68"/>
      <c r="EY105" s="68"/>
      <c r="EZ105" s="68"/>
      <c r="FA105" s="68"/>
      <c r="FB105" s="68"/>
      <c r="FC105" s="68"/>
      <c r="FD105" s="68"/>
      <c r="FE105" s="68"/>
      <c r="FF105" s="68"/>
      <c r="FG105" s="68"/>
      <c r="FH105" s="68"/>
      <c r="FI105" s="68"/>
      <c r="FJ105" s="68"/>
      <c r="FK105" s="68"/>
      <c r="FL105" s="68"/>
      <c r="FM105" s="68"/>
      <c r="FN105" s="68"/>
      <c r="FO105" s="68"/>
      <c r="FP105" s="68"/>
      <c r="FQ105" s="68"/>
      <c r="FR105" s="68"/>
      <c r="FS105" s="68"/>
      <c r="FT105" s="68"/>
      <c r="FU105" s="68"/>
      <c r="FV105" s="68"/>
      <c r="FW105" s="68"/>
      <c r="FX105" s="68"/>
      <c r="FY105" s="68"/>
      <c r="FZ105" s="68"/>
      <c r="GA105" s="68"/>
      <c r="GB105" s="68"/>
      <c r="GC105" s="68"/>
      <c r="GD105" s="68"/>
      <c r="GE105" s="68"/>
      <c r="GF105" s="68"/>
      <c r="GG105" s="68"/>
      <c r="GH105" s="68"/>
      <c r="GI105" s="68"/>
      <c r="GJ105" s="68"/>
      <c r="GK105" s="68"/>
      <c r="GL105" s="68"/>
      <c r="GM105" s="68"/>
      <c r="GN105" s="68"/>
      <c r="GO105" s="68"/>
      <c r="GP105" s="68"/>
      <c r="GQ105" s="68"/>
      <c r="GR105" s="68"/>
      <c r="GS105" s="68"/>
      <c r="GT105" s="68"/>
      <c r="GU105" s="68"/>
      <c r="GV105" s="68"/>
      <c r="GW105" s="68"/>
      <c r="GX105" s="68"/>
      <c r="GY105" s="68"/>
      <c r="GZ105" s="68"/>
      <c r="HA105" s="68"/>
      <c r="HB105" s="68"/>
      <c r="HC105" s="68"/>
      <c r="HD105" s="68"/>
    </row>
    <row r="106" spans="1:212" ht="19.45" customHeight="1">
      <c r="A106" s="85">
        <v>103</v>
      </c>
      <c r="B106" s="24" t="s">
        <v>26</v>
      </c>
      <c r="C106" s="25">
        <v>2</v>
      </c>
      <c r="D106" s="85" t="s">
        <v>374</v>
      </c>
      <c r="E106" s="24" t="s">
        <v>292</v>
      </c>
      <c r="F106" s="86">
        <v>46222</v>
      </c>
      <c r="G106" s="87">
        <v>46222.166666666701</v>
      </c>
      <c r="H106" s="85" t="s">
        <v>375</v>
      </c>
      <c r="I106" s="85" t="s">
        <v>376</v>
      </c>
      <c r="J106" s="88" t="s">
        <v>300</v>
      </c>
      <c r="K106" s="67"/>
      <c r="L106" s="67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  <c r="AH106" s="68"/>
      <c r="AI106" s="68"/>
      <c r="AJ106" s="68"/>
      <c r="AK106" s="68"/>
      <c r="AL106" s="68"/>
      <c r="AM106" s="68"/>
      <c r="AN106" s="68"/>
      <c r="AO106" s="68"/>
      <c r="AP106" s="68"/>
      <c r="AQ106" s="68"/>
      <c r="AR106" s="68"/>
      <c r="AS106" s="68"/>
      <c r="AT106" s="68"/>
      <c r="AU106" s="68"/>
      <c r="AV106" s="68"/>
      <c r="AW106" s="68"/>
      <c r="AX106" s="68"/>
      <c r="AY106" s="68"/>
      <c r="AZ106" s="68"/>
      <c r="BA106" s="68"/>
      <c r="BB106" s="68"/>
      <c r="BC106" s="68"/>
      <c r="BD106" s="68"/>
      <c r="BE106" s="68"/>
      <c r="BF106" s="68"/>
      <c r="BG106" s="68"/>
      <c r="BH106" s="68"/>
      <c r="BI106" s="68"/>
      <c r="BJ106" s="68"/>
      <c r="BK106" s="68"/>
      <c r="BL106" s="68"/>
      <c r="BM106" s="68"/>
      <c r="BN106" s="68"/>
      <c r="BO106" s="68"/>
      <c r="BP106" s="68"/>
      <c r="BQ106" s="68"/>
      <c r="BR106" s="68"/>
      <c r="BS106" s="68"/>
      <c r="BT106" s="68"/>
      <c r="BU106" s="68"/>
      <c r="BV106" s="68"/>
      <c r="BW106" s="68"/>
      <c r="BX106" s="68"/>
      <c r="BY106" s="68"/>
      <c r="BZ106" s="68"/>
      <c r="CA106" s="68"/>
      <c r="CB106" s="68"/>
      <c r="CC106" s="68"/>
      <c r="CD106" s="68"/>
      <c r="CE106" s="68"/>
      <c r="CF106" s="68"/>
      <c r="CG106" s="68"/>
      <c r="CH106" s="68"/>
      <c r="CI106" s="68"/>
      <c r="CJ106" s="68"/>
      <c r="CK106" s="68"/>
      <c r="CL106" s="68"/>
      <c r="CM106" s="68"/>
      <c r="CN106" s="68"/>
      <c r="CO106" s="68"/>
      <c r="CP106" s="68"/>
      <c r="CQ106" s="68"/>
      <c r="CR106" s="68"/>
      <c r="CS106" s="68"/>
      <c r="CT106" s="68"/>
      <c r="CU106" s="68"/>
      <c r="CV106" s="68"/>
      <c r="CW106" s="68"/>
      <c r="CX106" s="68"/>
      <c r="CY106" s="68"/>
      <c r="CZ106" s="68"/>
      <c r="DA106" s="68"/>
      <c r="DB106" s="68"/>
      <c r="DC106" s="68"/>
      <c r="DD106" s="68"/>
      <c r="DE106" s="68"/>
      <c r="DF106" s="68"/>
      <c r="DG106" s="68"/>
      <c r="DH106" s="68"/>
      <c r="DI106" s="68"/>
      <c r="DJ106" s="68"/>
      <c r="DK106" s="68"/>
      <c r="DL106" s="68"/>
      <c r="DM106" s="68"/>
      <c r="DN106" s="68"/>
      <c r="DO106" s="68"/>
      <c r="DP106" s="68"/>
      <c r="DQ106" s="68"/>
      <c r="DR106" s="68"/>
      <c r="DS106" s="68"/>
      <c r="DT106" s="68"/>
      <c r="DU106" s="68"/>
      <c r="DV106" s="68"/>
      <c r="DW106" s="68"/>
      <c r="DX106" s="68"/>
      <c r="DY106" s="68"/>
      <c r="DZ106" s="68"/>
      <c r="EA106" s="68"/>
      <c r="EB106" s="68"/>
      <c r="EC106" s="68"/>
      <c r="ED106" s="68"/>
      <c r="EE106" s="68"/>
      <c r="EF106" s="68"/>
      <c r="EG106" s="68"/>
      <c r="EH106" s="68"/>
      <c r="EI106" s="68"/>
      <c r="EJ106" s="68"/>
      <c r="EK106" s="68"/>
      <c r="EL106" s="68"/>
      <c r="EM106" s="68"/>
      <c r="EN106" s="68"/>
      <c r="EO106" s="68"/>
      <c r="EP106" s="68"/>
      <c r="EQ106" s="68"/>
      <c r="ER106" s="68"/>
      <c r="ES106" s="68"/>
      <c r="ET106" s="68"/>
      <c r="EU106" s="68"/>
      <c r="EV106" s="68"/>
      <c r="EW106" s="68"/>
      <c r="EX106" s="68"/>
      <c r="EY106" s="68"/>
      <c r="EZ106" s="68"/>
      <c r="FA106" s="68"/>
      <c r="FB106" s="68"/>
      <c r="FC106" s="68"/>
      <c r="FD106" s="68"/>
      <c r="FE106" s="68"/>
      <c r="FF106" s="68"/>
      <c r="FG106" s="68"/>
      <c r="FH106" s="68"/>
      <c r="FI106" s="68"/>
      <c r="FJ106" s="68"/>
      <c r="FK106" s="68"/>
      <c r="FL106" s="68"/>
      <c r="FM106" s="68"/>
      <c r="FN106" s="68"/>
      <c r="FO106" s="68"/>
      <c r="FP106" s="68"/>
      <c r="FQ106" s="68"/>
      <c r="FR106" s="68"/>
      <c r="FS106" s="68"/>
      <c r="FT106" s="68"/>
      <c r="FU106" s="68"/>
      <c r="FV106" s="68"/>
      <c r="FW106" s="68"/>
      <c r="FX106" s="68"/>
      <c r="FY106" s="68"/>
      <c r="FZ106" s="68"/>
      <c r="GA106" s="68"/>
      <c r="GB106" s="68"/>
      <c r="GC106" s="68"/>
      <c r="GD106" s="68"/>
      <c r="GE106" s="68"/>
      <c r="GF106" s="68"/>
      <c r="GG106" s="68"/>
      <c r="GH106" s="68"/>
      <c r="GI106" s="68"/>
      <c r="GJ106" s="68"/>
      <c r="GK106" s="68"/>
      <c r="GL106" s="68"/>
      <c r="GM106" s="68"/>
      <c r="GN106" s="68"/>
      <c r="GO106" s="68"/>
      <c r="GP106" s="68"/>
      <c r="GQ106" s="68"/>
      <c r="GR106" s="68"/>
      <c r="GS106" s="68"/>
      <c r="GT106" s="68"/>
      <c r="GU106" s="68"/>
      <c r="GV106" s="68"/>
      <c r="GW106" s="68"/>
      <c r="GX106" s="68"/>
      <c r="GY106" s="68"/>
      <c r="GZ106" s="68"/>
      <c r="HA106" s="68"/>
      <c r="HB106" s="68"/>
      <c r="HC106" s="68"/>
      <c r="HD106" s="68"/>
    </row>
    <row r="107" spans="1:212" ht="19.45" customHeight="1">
      <c r="A107" s="89">
        <v>104</v>
      </c>
      <c r="B107" s="27" t="s">
        <v>27</v>
      </c>
      <c r="C107" s="28">
        <v>4</v>
      </c>
      <c r="D107" s="89" t="s">
        <v>377</v>
      </c>
      <c r="E107" s="27" t="s">
        <v>301</v>
      </c>
      <c r="F107" s="90">
        <v>46223</v>
      </c>
      <c r="G107" s="91">
        <v>46223.083333333299</v>
      </c>
      <c r="H107" s="89" t="s">
        <v>378</v>
      </c>
      <c r="I107" s="89" t="s">
        <v>379</v>
      </c>
      <c r="J107" s="92" t="s">
        <v>297</v>
      </c>
      <c r="K107" s="67"/>
      <c r="L107" s="67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  <c r="AH107" s="68"/>
      <c r="AI107" s="68"/>
      <c r="AJ107" s="68"/>
      <c r="AK107" s="68"/>
      <c r="AL107" s="68"/>
      <c r="AM107" s="68"/>
      <c r="AN107" s="68"/>
      <c r="AO107" s="68"/>
      <c r="AP107" s="68"/>
      <c r="AQ107" s="68"/>
      <c r="AR107" s="68"/>
      <c r="AS107" s="68"/>
      <c r="AT107" s="68"/>
      <c r="AU107" s="68"/>
      <c r="AV107" s="68"/>
      <c r="AW107" s="68"/>
      <c r="AX107" s="68"/>
      <c r="AY107" s="68"/>
      <c r="AZ107" s="68"/>
      <c r="BA107" s="68"/>
      <c r="BB107" s="68"/>
      <c r="BC107" s="68"/>
      <c r="BD107" s="68"/>
      <c r="BE107" s="68"/>
      <c r="BF107" s="68"/>
      <c r="BG107" s="68"/>
      <c r="BH107" s="68"/>
      <c r="BI107" s="68"/>
      <c r="BJ107" s="68"/>
      <c r="BK107" s="68"/>
      <c r="BL107" s="68"/>
      <c r="BM107" s="68"/>
      <c r="BN107" s="68"/>
      <c r="BO107" s="68"/>
      <c r="BP107" s="68"/>
      <c r="BQ107" s="68"/>
      <c r="BR107" s="68"/>
      <c r="BS107" s="68"/>
      <c r="BT107" s="68"/>
      <c r="BU107" s="68"/>
      <c r="BV107" s="68"/>
      <c r="BW107" s="68"/>
      <c r="BX107" s="68"/>
      <c r="BY107" s="68"/>
      <c r="BZ107" s="68"/>
      <c r="CA107" s="68"/>
      <c r="CB107" s="68"/>
      <c r="CC107" s="68"/>
      <c r="CD107" s="68"/>
      <c r="CE107" s="68"/>
      <c r="CF107" s="68"/>
      <c r="CG107" s="68"/>
      <c r="CH107" s="68"/>
      <c r="CI107" s="68"/>
      <c r="CJ107" s="68"/>
      <c r="CK107" s="68"/>
      <c r="CL107" s="68"/>
      <c r="CM107" s="68"/>
      <c r="CN107" s="68"/>
      <c r="CO107" s="68"/>
      <c r="CP107" s="68"/>
      <c r="CQ107" s="68"/>
      <c r="CR107" s="68"/>
      <c r="CS107" s="68"/>
      <c r="CT107" s="68"/>
      <c r="CU107" s="68"/>
      <c r="CV107" s="68"/>
      <c r="CW107" s="68"/>
      <c r="CX107" s="68"/>
      <c r="CY107" s="68"/>
      <c r="CZ107" s="68"/>
      <c r="DA107" s="68"/>
      <c r="DB107" s="68"/>
      <c r="DC107" s="68"/>
      <c r="DD107" s="68"/>
      <c r="DE107" s="68"/>
      <c r="DF107" s="68"/>
      <c r="DG107" s="68"/>
      <c r="DH107" s="68"/>
      <c r="DI107" s="68"/>
      <c r="DJ107" s="68"/>
      <c r="DK107" s="68"/>
      <c r="DL107" s="68"/>
      <c r="DM107" s="68"/>
      <c r="DN107" s="68"/>
      <c r="DO107" s="68"/>
      <c r="DP107" s="68"/>
      <c r="DQ107" s="68"/>
      <c r="DR107" s="68"/>
      <c r="DS107" s="68"/>
      <c r="DT107" s="68"/>
      <c r="DU107" s="68"/>
      <c r="DV107" s="68"/>
      <c r="DW107" s="68"/>
      <c r="DX107" s="68"/>
      <c r="DY107" s="68"/>
      <c r="DZ107" s="68"/>
      <c r="EA107" s="68"/>
      <c r="EB107" s="68"/>
      <c r="EC107" s="68"/>
      <c r="ED107" s="68"/>
      <c r="EE107" s="68"/>
      <c r="EF107" s="68"/>
      <c r="EG107" s="68"/>
      <c r="EH107" s="68"/>
      <c r="EI107" s="68"/>
      <c r="EJ107" s="68"/>
      <c r="EK107" s="68"/>
      <c r="EL107" s="68"/>
      <c r="EM107" s="68"/>
      <c r="EN107" s="68"/>
      <c r="EO107" s="68"/>
      <c r="EP107" s="68"/>
      <c r="EQ107" s="68"/>
      <c r="ER107" s="68"/>
      <c r="ES107" s="68"/>
      <c r="ET107" s="68"/>
      <c r="EU107" s="68"/>
      <c r="EV107" s="68"/>
      <c r="EW107" s="68"/>
      <c r="EX107" s="68"/>
      <c r="EY107" s="68"/>
      <c r="EZ107" s="68"/>
      <c r="FA107" s="68"/>
      <c r="FB107" s="68"/>
      <c r="FC107" s="68"/>
      <c r="FD107" s="68"/>
      <c r="FE107" s="68"/>
      <c r="FF107" s="68"/>
      <c r="FG107" s="68"/>
      <c r="FH107" s="68"/>
      <c r="FI107" s="68"/>
      <c r="FJ107" s="68"/>
      <c r="FK107" s="68"/>
      <c r="FL107" s="68"/>
      <c r="FM107" s="68"/>
      <c r="FN107" s="68"/>
      <c r="FO107" s="68"/>
      <c r="FP107" s="68"/>
      <c r="FQ107" s="68"/>
      <c r="FR107" s="68"/>
      <c r="FS107" s="68"/>
      <c r="FT107" s="68"/>
      <c r="FU107" s="68"/>
      <c r="FV107" s="68"/>
      <c r="FW107" s="68"/>
      <c r="FX107" s="68"/>
      <c r="FY107" s="68"/>
      <c r="FZ107" s="68"/>
      <c r="GA107" s="68"/>
      <c r="GB107" s="68"/>
      <c r="GC107" s="68"/>
      <c r="GD107" s="68"/>
      <c r="GE107" s="68"/>
      <c r="GF107" s="68"/>
      <c r="GG107" s="68"/>
      <c r="GH107" s="68"/>
      <c r="GI107" s="68"/>
      <c r="GJ107" s="68"/>
      <c r="GK107" s="68"/>
      <c r="GL107" s="68"/>
      <c r="GM107" s="68"/>
      <c r="GN107" s="68"/>
      <c r="GO107" s="68"/>
      <c r="GP107" s="68"/>
      <c r="GQ107" s="68"/>
      <c r="GR107" s="68"/>
      <c r="GS107" s="68"/>
      <c r="GT107" s="68"/>
      <c r="GU107" s="68"/>
      <c r="GV107" s="68"/>
      <c r="GW107" s="68"/>
      <c r="GX107" s="68"/>
      <c r="GY107" s="68"/>
      <c r="GZ107" s="68"/>
      <c r="HA107" s="68"/>
      <c r="HB107" s="68"/>
      <c r="HC107" s="68"/>
      <c r="HD107" s="68"/>
    </row>
    <row r="108" spans="1:212" ht="15.7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</row>
    <row r="109" spans="1:212" ht="15.7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</row>
    <row r="110" spans="1:212" ht="15.7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</row>
    <row r="111" spans="1:212" ht="15.7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</row>
    <row r="112" spans="1:212" ht="15.7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</row>
    <row r="113" spans="1:212" ht="15.7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</row>
    <row r="114" spans="1:212" ht="15.7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</row>
    <row r="115" spans="1:212" ht="15.7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</row>
    <row r="116" spans="1:212" ht="15.7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</row>
    <row r="117" spans="1:212" ht="15.7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</row>
    <row r="118" spans="1:212" ht="15.7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</row>
    <row r="119" spans="1:212" ht="15.7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</row>
    <row r="120" spans="1:212" ht="15.7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</row>
    <row r="121" spans="1:212" ht="15.7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</row>
    <row r="122" spans="1:212" ht="15.7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</row>
    <row r="123" spans="1:212" ht="15.7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</row>
    <row r="124" spans="1:212" ht="15.7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</row>
    <row r="125" spans="1:212" ht="15.7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</row>
    <row r="126" spans="1:212" ht="15.7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</row>
    <row r="127" spans="1:212" ht="15.7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</row>
    <row r="128" spans="1:212" ht="15.7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</row>
    <row r="129" spans="1:212" ht="15.7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</row>
    <row r="130" spans="1:212" ht="15.7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</row>
    <row r="131" spans="1:212" ht="15.7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</row>
    <row r="132" spans="1:212" ht="15.7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</row>
    <row r="133" spans="1:212" ht="15.7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</row>
    <row r="134" spans="1:212" ht="15.7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</row>
    <row r="135" spans="1:212" ht="15.7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</row>
    <row r="136" spans="1:212" ht="15.7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</row>
    <row r="137" spans="1:212" ht="15.7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</row>
    <row r="138" spans="1:212" ht="15.7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</row>
    <row r="139" spans="1:212" ht="15.7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</row>
    <row r="140" spans="1:212" ht="15.7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</row>
    <row r="141" spans="1:212" ht="15.7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</row>
    <row r="142" spans="1:212" ht="15.7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</row>
    <row r="143" spans="1:212" ht="15.7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</row>
    <row r="144" spans="1:212" ht="15.7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</row>
    <row r="145" spans="1:212" ht="15.7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</row>
    <row r="146" spans="1:212" ht="15.7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</row>
    <row r="147" spans="1:212" ht="15.7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</row>
    <row r="148" spans="1:212" ht="15.7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</row>
    <row r="149" spans="1:212" ht="15.7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</row>
    <row r="150" spans="1:212" ht="15.7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</row>
    <row r="151" spans="1:212" ht="15.7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</row>
    <row r="152" spans="1:212" ht="15.7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</row>
    <row r="153" spans="1:212" ht="15.7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</row>
    <row r="154" spans="1:212" ht="15.7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</row>
    <row r="155" spans="1:212" ht="15.7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</row>
    <row r="156" spans="1:212" ht="15.7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</row>
    <row r="157" spans="1:212" ht="15.7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</row>
    <row r="158" spans="1:212" ht="15.7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</row>
    <row r="159" spans="1:212" ht="15.7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</row>
    <row r="160" spans="1:212" ht="15.7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</row>
    <row r="161" spans="1:212" ht="15.7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</row>
    <row r="162" spans="1:212" ht="15.7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</row>
    <row r="163" spans="1:212" ht="15.7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</row>
    <row r="164" spans="1:212" ht="15.7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</row>
    <row r="165" spans="1:212" ht="15.7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</row>
    <row r="166" spans="1:212" ht="15.7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</row>
    <row r="167" spans="1:212" ht="15.7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</row>
    <row r="168" spans="1:212" ht="15.7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</row>
    <row r="169" spans="1:212" ht="15.7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</row>
    <row r="170" spans="1:212" ht="15.7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</row>
    <row r="171" spans="1:212" ht="15.7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</row>
    <row r="172" spans="1:212" ht="15.7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</row>
    <row r="173" spans="1:212" ht="15.7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</row>
    <row r="174" spans="1:212" ht="15.7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</row>
    <row r="175" spans="1:212" ht="15.7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</row>
    <row r="176" spans="1:212" ht="15.7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</row>
    <row r="177" spans="1:212" ht="15.7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</row>
    <row r="178" spans="1:212" ht="15.7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</row>
    <row r="179" spans="1:212" ht="15.7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</row>
    <row r="180" spans="1:212" ht="15.7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</row>
    <row r="181" spans="1:212" ht="15.7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</row>
    <row r="182" spans="1:212" ht="15.7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</row>
    <row r="183" spans="1:212" ht="15.7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</row>
    <row r="184" spans="1:212" ht="15.7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</row>
    <row r="185" spans="1:212" ht="15.7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</row>
    <row r="186" spans="1:212" ht="15.7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</row>
    <row r="187" spans="1:212" ht="15.7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</row>
    <row r="188" spans="1:212" ht="15.7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</row>
    <row r="189" spans="1:212" ht="15.7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</row>
    <row r="190" spans="1:212" ht="15.7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</row>
    <row r="191" spans="1:212" ht="15.7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</row>
    <row r="192" spans="1:212" ht="15.7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</row>
    <row r="193" spans="1:212" ht="15.7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</row>
    <row r="194" spans="1:212" ht="15.7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</row>
    <row r="195" spans="1:212" ht="15.7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</row>
    <row r="196" spans="1:212" ht="15.7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</row>
    <row r="197" spans="1:212" ht="15.7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</row>
    <row r="198" spans="1:212" ht="15.7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</row>
    <row r="199" spans="1:212" ht="15.7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</row>
    <row r="200" spans="1:212" ht="15.7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</row>
    <row r="201" spans="1:212" ht="15.7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</row>
    <row r="202" spans="1:212" ht="15.7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</row>
    <row r="203" spans="1:212" ht="15.7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</row>
    <row r="204" spans="1:212" ht="15.7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</row>
    <row r="205" spans="1:212" ht="15.7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</row>
    <row r="206" spans="1:212" ht="15.7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</row>
    <row r="207" spans="1:212" ht="15.7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</row>
    <row r="208" spans="1:212" ht="15.7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</row>
    <row r="209" spans="1:212" ht="15.7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</row>
    <row r="210" spans="1:212" ht="15.7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</row>
    <row r="211" spans="1:212" ht="15.7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</row>
    <row r="212" spans="1:212" ht="15.7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</row>
    <row r="213" spans="1:212" ht="15.7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</row>
    <row r="214" spans="1:212" ht="15.7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</row>
    <row r="215" spans="1:212" ht="15.7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</row>
    <row r="216" spans="1:212" ht="15.7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</row>
    <row r="217" spans="1:212" ht="15.7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</row>
    <row r="218" spans="1:212" ht="15.7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</row>
    <row r="219" spans="1:212" ht="15.7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</row>
    <row r="220" spans="1:212" ht="15.7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</row>
    <row r="221" spans="1:212" ht="15.7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</row>
    <row r="222" spans="1:212" ht="15.7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</row>
    <row r="223" spans="1:212" ht="15.7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</row>
    <row r="224" spans="1:212" ht="15.7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</row>
    <row r="225" spans="1:212" ht="15.7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</row>
    <row r="226" spans="1:212" ht="15.7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</row>
    <row r="227" spans="1:212" ht="15.7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</row>
    <row r="228" spans="1:212" ht="15.7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</row>
    <row r="229" spans="1:212" ht="15.7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</row>
    <row r="230" spans="1:212" ht="15.7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</row>
    <row r="231" spans="1:212" ht="15.7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</row>
    <row r="232" spans="1:212" ht="15.7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</row>
    <row r="233" spans="1:212" ht="15.7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</row>
    <row r="234" spans="1:212" ht="15.7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</row>
    <row r="235" spans="1:212" ht="15.7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</row>
    <row r="236" spans="1:212" ht="15.7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</row>
    <row r="237" spans="1:212" ht="15.7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</row>
    <row r="238" spans="1:212" ht="15.7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</row>
    <row r="239" spans="1:212" ht="15.7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</row>
    <row r="240" spans="1:212" ht="15.7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</row>
    <row r="241" spans="1:212" ht="15.7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</row>
    <row r="242" spans="1:212" ht="15.7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</row>
    <row r="243" spans="1:212" ht="15.7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</row>
    <row r="244" spans="1:212" ht="15.7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</row>
    <row r="245" spans="1:212" ht="15.7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</row>
    <row r="246" spans="1:212" ht="15.7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</row>
    <row r="247" spans="1:212" ht="15.7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</row>
    <row r="248" spans="1:212" ht="15.7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</row>
    <row r="249" spans="1:212" ht="15.7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</row>
    <row r="250" spans="1:212" ht="15.7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</row>
    <row r="251" spans="1:212" ht="15.7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</row>
    <row r="252" spans="1:212" ht="15.7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</row>
    <row r="253" spans="1:212" ht="15.7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</row>
    <row r="254" spans="1:212" ht="15.7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</row>
    <row r="255" spans="1:212" ht="15.7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</row>
    <row r="256" spans="1:212" ht="15.7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</row>
    <row r="257" spans="1:212" ht="15.7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</row>
    <row r="258" spans="1:212" ht="15.7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</row>
    <row r="259" spans="1:212" ht="15.7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</row>
    <row r="260" spans="1:212" ht="15.7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</row>
    <row r="261" spans="1:212" ht="15.7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</row>
    <row r="262" spans="1:212" ht="15.7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</row>
    <row r="263" spans="1:212" ht="15.7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</row>
    <row r="264" spans="1:212" ht="15.7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</row>
    <row r="265" spans="1:212" ht="15.7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</row>
    <row r="266" spans="1:212" ht="15.7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</row>
    <row r="267" spans="1:212" ht="15.7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</row>
    <row r="268" spans="1:212" ht="15.7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</row>
    <row r="269" spans="1:212" ht="15.7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</row>
    <row r="270" spans="1:212" ht="15.7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</row>
    <row r="271" spans="1:212" ht="15.7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</row>
    <row r="272" spans="1:212" ht="15.7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</row>
    <row r="273" spans="1:212" ht="15.7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</row>
    <row r="274" spans="1:212" ht="15.7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</row>
    <row r="275" spans="1:212" ht="15.7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</row>
    <row r="276" spans="1:212" ht="15.7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</row>
    <row r="277" spans="1:212" ht="15.7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</row>
    <row r="278" spans="1:212" ht="15.7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</row>
    <row r="279" spans="1:212" ht="15.7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</row>
    <row r="280" spans="1:212" ht="15.7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</row>
    <row r="281" spans="1:212" ht="15.7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</row>
    <row r="282" spans="1:212" ht="15.7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</row>
    <row r="283" spans="1:212" ht="15.7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</row>
    <row r="284" spans="1:212" ht="15.7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</row>
    <row r="285" spans="1:212" ht="15.7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</row>
    <row r="286" spans="1:212" ht="15.7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</row>
    <row r="287" spans="1:212" ht="15.7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</row>
    <row r="288" spans="1:212" ht="15.7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</row>
    <row r="289" spans="1:212" ht="15.7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</row>
    <row r="290" spans="1:212" ht="15.7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</row>
    <row r="291" spans="1:212" ht="15.7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</row>
    <row r="292" spans="1:212" ht="15.7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</row>
    <row r="293" spans="1:212" ht="15.7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</row>
    <row r="294" spans="1:212" ht="15.7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</row>
    <row r="295" spans="1:212" ht="15.7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</row>
    <row r="296" spans="1:212" ht="15.7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</row>
    <row r="297" spans="1:212" ht="15.7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</row>
    <row r="298" spans="1:212" ht="15.7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</row>
    <row r="299" spans="1:212" ht="15.7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</row>
    <row r="300" spans="1:212" ht="15.7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</row>
    <row r="301" spans="1:212" ht="15.7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</row>
    <row r="302" spans="1:212" ht="15.7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</row>
    <row r="303" spans="1:212" ht="15.7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</row>
    <row r="304" spans="1:212" ht="15.7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</row>
    <row r="305" spans="1:212" ht="15.7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</row>
    <row r="306" spans="1:212" ht="15.7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</row>
    <row r="307" spans="1:212" ht="15.7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</row>
    <row r="308" spans="1:212" ht="15.7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</row>
    <row r="309" spans="1:212" ht="15.7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</row>
    <row r="310" spans="1:212" ht="15.7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</row>
    <row r="311" spans="1:212" ht="15.7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</row>
    <row r="312" spans="1:212" ht="15.7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</row>
    <row r="313" spans="1:212" ht="15.7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</row>
    <row r="314" spans="1:212" ht="15.7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</row>
    <row r="315" spans="1:212" ht="15.7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</row>
    <row r="316" spans="1:212" ht="15.7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</row>
    <row r="317" spans="1:212" ht="15.7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</row>
    <row r="318" spans="1:212" ht="15.7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</row>
    <row r="319" spans="1:212" ht="15.7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</row>
    <row r="320" spans="1:212" ht="15.7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</row>
    <row r="321" spans="1:212" ht="15.7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</row>
    <row r="322" spans="1:212" ht="15.7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</row>
    <row r="323" spans="1:212" ht="15.7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</row>
    <row r="324" spans="1:212" ht="15.7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</row>
    <row r="325" spans="1:212" ht="15.7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</row>
    <row r="326" spans="1:212" ht="15.7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</row>
    <row r="327" spans="1:212" ht="15.7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</row>
    <row r="328" spans="1:212" ht="15.7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</row>
    <row r="329" spans="1:212" ht="15.7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</row>
    <row r="330" spans="1:212" ht="15.7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</row>
    <row r="331" spans="1:212" ht="15.7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</row>
    <row r="332" spans="1:212" ht="15.7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</row>
    <row r="333" spans="1:212" ht="15.7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</row>
    <row r="334" spans="1:212" ht="15.7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</row>
    <row r="335" spans="1:212" ht="15.7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</row>
    <row r="336" spans="1:212" ht="15.7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</row>
    <row r="337" spans="1:212" ht="15.7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</row>
    <row r="338" spans="1:212" ht="15.7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</row>
    <row r="339" spans="1:212" ht="15.7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</row>
    <row r="340" spans="1:212" ht="15.7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</row>
    <row r="341" spans="1:212" ht="15.7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</row>
    <row r="342" spans="1:212" ht="15.7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</row>
    <row r="343" spans="1:212" ht="15.7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</row>
    <row r="344" spans="1:212" ht="15.7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</row>
    <row r="345" spans="1:212" ht="15.7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</row>
    <row r="346" spans="1:212" ht="15.7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</row>
    <row r="347" spans="1:212" ht="15.7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</row>
    <row r="348" spans="1:212" ht="15.7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</row>
    <row r="349" spans="1:212" ht="15.7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</row>
    <row r="350" spans="1:212" ht="15.7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</row>
    <row r="351" spans="1:212" ht="15.7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</row>
    <row r="352" spans="1:212" ht="15.7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</row>
    <row r="353" spans="1:212" ht="15.7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</row>
    <row r="354" spans="1:212" ht="15.7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</row>
    <row r="355" spans="1:212" ht="15.7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</row>
    <row r="356" spans="1:212" ht="15.7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</row>
    <row r="357" spans="1:212" ht="15.7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</row>
    <row r="358" spans="1:212" ht="15.7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</row>
    <row r="359" spans="1:212" ht="15.7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</row>
    <row r="360" spans="1:212" ht="15.7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</row>
    <row r="361" spans="1:212" ht="15.7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</row>
    <row r="362" spans="1:212" ht="15.7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</row>
    <row r="363" spans="1:212" ht="15.7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</row>
    <row r="364" spans="1:212" ht="15.7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</row>
    <row r="365" spans="1:212" ht="15.7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</row>
    <row r="366" spans="1:212" ht="15.7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</row>
    <row r="367" spans="1:212" ht="15.7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</row>
    <row r="368" spans="1:212" ht="15.7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</row>
    <row r="369" spans="1:212" ht="15.7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</row>
    <row r="370" spans="1:212" ht="15.7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</row>
    <row r="371" spans="1:212" ht="15.7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</row>
    <row r="372" spans="1:212" ht="15.7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</row>
    <row r="373" spans="1:212" ht="15.7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</row>
    <row r="374" spans="1:212" ht="15.7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</row>
    <row r="375" spans="1:212" ht="15.7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</row>
    <row r="376" spans="1:212" ht="15.7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</row>
    <row r="377" spans="1:212" ht="15.7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</row>
    <row r="378" spans="1:212" ht="15.7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</row>
    <row r="379" spans="1:212" ht="15.7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</row>
    <row r="380" spans="1:212" ht="15.7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</row>
    <row r="381" spans="1:212" ht="15.7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</row>
    <row r="382" spans="1:212" ht="15.7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</row>
    <row r="383" spans="1:212" ht="15.7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</row>
    <row r="384" spans="1:212" ht="15.7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</row>
    <row r="385" spans="1:212" ht="15.7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</row>
    <row r="386" spans="1:212" ht="15.7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</row>
    <row r="387" spans="1:212" ht="15.7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</row>
    <row r="388" spans="1:212" ht="15.7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</row>
    <row r="389" spans="1:212" ht="15.7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</row>
    <row r="390" spans="1:212" ht="15.7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</row>
    <row r="391" spans="1:212" ht="15.7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</row>
    <row r="392" spans="1:212" ht="15.7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</row>
    <row r="393" spans="1:212" ht="15.7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</row>
    <row r="394" spans="1:212" ht="15.7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</row>
    <row r="395" spans="1:212" ht="15.7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</row>
    <row r="396" spans="1:212" ht="15.7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</row>
    <row r="397" spans="1:212" ht="15.7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</row>
    <row r="398" spans="1:212" ht="15.7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</row>
    <row r="399" spans="1:212" ht="15.7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</row>
    <row r="400" spans="1:212" ht="15.7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</row>
    <row r="401" spans="1:212" ht="15.7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</row>
    <row r="402" spans="1:212" ht="15.7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</row>
    <row r="403" spans="1:212" ht="15.7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</row>
    <row r="404" spans="1:212" ht="15.7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</row>
    <row r="405" spans="1:212" ht="15.7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</row>
    <row r="406" spans="1:212" ht="15.7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</row>
    <row r="407" spans="1:212" ht="15.7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</row>
    <row r="408" spans="1:212" ht="15.7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</row>
    <row r="409" spans="1:212" ht="15.7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</row>
    <row r="410" spans="1:212" ht="15.7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</row>
    <row r="411" spans="1:212" ht="15.7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</row>
    <row r="412" spans="1:212" ht="15.7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</row>
    <row r="413" spans="1:212" ht="15.7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</row>
    <row r="414" spans="1:212" ht="15.7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</row>
    <row r="415" spans="1:212" ht="15.7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</row>
    <row r="416" spans="1:212" ht="15.7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</row>
    <row r="417" spans="1:212" ht="15.7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</row>
    <row r="418" spans="1:212" ht="15.7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</row>
    <row r="419" spans="1:212" ht="15.7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</row>
    <row r="420" spans="1:212" ht="15.7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</row>
    <row r="421" spans="1:212" ht="15.7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</row>
    <row r="422" spans="1:212" ht="15.7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</row>
    <row r="423" spans="1:212" ht="15.7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</row>
    <row r="424" spans="1:212" ht="15.7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</row>
    <row r="425" spans="1:212" ht="15.7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</row>
    <row r="426" spans="1:212" ht="15.7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</row>
    <row r="427" spans="1:212" ht="15.7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</row>
    <row r="428" spans="1:212" ht="15.7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</row>
    <row r="429" spans="1:212" ht="15.7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</row>
    <row r="430" spans="1:212" ht="15.7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</row>
    <row r="431" spans="1:212" ht="15.7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</row>
    <row r="432" spans="1:212" ht="15.7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</row>
    <row r="433" spans="1:212" ht="15.7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</row>
    <row r="434" spans="1:212" ht="15.7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</row>
    <row r="435" spans="1:212" ht="15.7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</row>
    <row r="436" spans="1:212" ht="15.7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</row>
    <row r="437" spans="1:212" ht="15.7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</row>
    <row r="438" spans="1:212" ht="15.7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</row>
    <row r="439" spans="1:212" ht="15.7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</row>
    <row r="440" spans="1:212" ht="15.7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</row>
    <row r="441" spans="1:212" ht="15.7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</row>
    <row r="442" spans="1:212" ht="15.7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</row>
    <row r="443" spans="1:212" ht="15.7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</row>
    <row r="444" spans="1:212" ht="15.7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</row>
    <row r="445" spans="1:212" ht="15.7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</row>
    <row r="446" spans="1:212" ht="15.7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</row>
    <row r="447" spans="1:212" ht="15.7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</row>
    <row r="448" spans="1:212" ht="15.7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</row>
    <row r="449" spans="1:212" ht="15.7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</row>
    <row r="450" spans="1:212" ht="15.7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</row>
    <row r="451" spans="1:212" ht="15.7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</row>
    <row r="452" spans="1:212" ht="15.7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</row>
    <row r="453" spans="1:212" ht="15.7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</row>
    <row r="454" spans="1:212" ht="15.7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</row>
    <row r="455" spans="1:212" ht="15.7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</row>
    <row r="456" spans="1:212" ht="15.7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</row>
    <row r="457" spans="1:212" ht="15.7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</row>
    <row r="458" spans="1:212" ht="15.7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</row>
    <row r="459" spans="1:212" ht="15.7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</row>
    <row r="460" spans="1:212" ht="15.7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</row>
    <row r="461" spans="1:212" ht="15.7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</row>
    <row r="462" spans="1:212" ht="15.7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</row>
    <row r="463" spans="1:212" ht="15.7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</row>
    <row r="464" spans="1:212" ht="15.7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</row>
    <row r="465" spans="1:212" ht="15.7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</row>
    <row r="466" spans="1:212" ht="15.7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</row>
    <row r="467" spans="1:212" ht="15.7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</row>
    <row r="468" spans="1:212" ht="15.7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</row>
    <row r="469" spans="1:212" ht="15.7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</row>
    <row r="470" spans="1:212" ht="15.7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</row>
    <row r="471" spans="1:212" ht="15.7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</row>
    <row r="472" spans="1:212" ht="15.7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</row>
    <row r="473" spans="1:212" ht="15.7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</row>
    <row r="474" spans="1:212" ht="15.7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</row>
    <row r="475" spans="1:212" ht="15.7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</row>
    <row r="476" spans="1:212" ht="15.7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</row>
    <row r="477" spans="1:212" ht="15.7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</row>
    <row r="478" spans="1:212" ht="15.7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</row>
    <row r="479" spans="1:212" ht="15.7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</row>
    <row r="480" spans="1:212" ht="15.7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</row>
    <row r="481" spans="1:212" ht="15.7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</row>
    <row r="482" spans="1:212" ht="15.7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</row>
    <row r="483" spans="1:212" ht="15.7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</row>
    <row r="484" spans="1:212" ht="15.7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</row>
    <row r="485" spans="1:212" ht="15.7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</row>
    <row r="486" spans="1:212" ht="15.7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</row>
    <row r="487" spans="1:212" ht="15.7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</row>
    <row r="488" spans="1:212" ht="15.7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</row>
    <row r="489" spans="1:212" ht="15.7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</row>
    <row r="490" spans="1:212" ht="15.7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</row>
    <row r="491" spans="1:212" ht="15.7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</row>
    <row r="492" spans="1:212" ht="15.7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</row>
    <row r="493" spans="1:212" ht="15.7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</row>
    <row r="494" spans="1:212" ht="15.7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</row>
    <row r="495" spans="1:212" ht="15.7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</row>
    <row r="496" spans="1:212" ht="15.7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</row>
    <row r="497" spans="1:212" ht="15.7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</row>
    <row r="498" spans="1:212" ht="15.7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</row>
    <row r="499" spans="1:212" ht="15.7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</row>
    <row r="500" spans="1:212" ht="15.7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</row>
    <row r="501" spans="1:212" ht="15.7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</row>
    <row r="502" spans="1:212" ht="15.7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</row>
    <row r="503" spans="1:212" ht="15.7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</row>
    <row r="504" spans="1:212" ht="15.7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</row>
    <row r="505" spans="1:212" ht="15.7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</row>
    <row r="506" spans="1:212" ht="15.7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</row>
    <row r="507" spans="1:212" ht="15.7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</row>
    <row r="508" spans="1:212" ht="15.7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</row>
    <row r="509" spans="1:212" ht="15.7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</row>
    <row r="510" spans="1:212" ht="15.7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</row>
    <row r="511" spans="1:212" ht="15.7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</row>
    <row r="512" spans="1:212" ht="15.7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</row>
    <row r="513" spans="1:212" ht="15.7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</row>
    <row r="514" spans="1:212" ht="15.7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</row>
    <row r="515" spans="1:212" ht="15.7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</row>
    <row r="516" spans="1:212" ht="15.7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</row>
    <row r="517" spans="1:212" ht="15.7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</row>
    <row r="518" spans="1:212" ht="15.7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</row>
    <row r="519" spans="1:212" ht="15.7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</row>
    <row r="520" spans="1:212" ht="15.7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</row>
    <row r="521" spans="1:212" ht="15.7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</row>
    <row r="522" spans="1:212" ht="15.7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</row>
    <row r="523" spans="1:212" ht="15.7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</row>
    <row r="524" spans="1:212" ht="15.7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</row>
    <row r="525" spans="1:212" ht="15.7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</row>
    <row r="526" spans="1:212" ht="15.7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</row>
    <row r="527" spans="1:212" ht="15.7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</row>
    <row r="528" spans="1:212" ht="15.7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</row>
    <row r="529" spans="1:212" ht="15.7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</row>
    <row r="530" spans="1:212" ht="15.7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</row>
    <row r="531" spans="1:212" ht="15.7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</row>
    <row r="532" spans="1:212" ht="15.7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</row>
    <row r="533" spans="1:212" ht="15.7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</row>
    <row r="534" spans="1:212" ht="15.7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</row>
    <row r="535" spans="1:212" ht="15.7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</row>
    <row r="536" spans="1:212" ht="15.7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</row>
    <row r="537" spans="1:212" ht="15.7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</row>
    <row r="538" spans="1:212" ht="15.7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</row>
    <row r="539" spans="1:212" ht="15.7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</row>
    <row r="540" spans="1:212" ht="15.7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</row>
    <row r="541" spans="1:212" ht="15.7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</row>
    <row r="542" spans="1:212" ht="15.7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</row>
    <row r="543" spans="1:212" ht="15.7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</row>
    <row r="544" spans="1:212" ht="15.7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</row>
    <row r="545" spans="1:212" ht="15.7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</row>
    <row r="546" spans="1:212" ht="15.7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</row>
    <row r="547" spans="1:212" ht="15.7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</row>
    <row r="548" spans="1:212" ht="15.7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</row>
    <row r="549" spans="1:212" ht="15.7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</row>
    <row r="550" spans="1:212" ht="15.7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</row>
    <row r="551" spans="1:212" ht="15.7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</row>
    <row r="552" spans="1:212" ht="15.7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</row>
    <row r="553" spans="1:212" ht="15.7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</row>
    <row r="554" spans="1:212" ht="15.7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</row>
    <row r="555" spans="1:212" ht="15.7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</row>
    <row r="556" spans="1:212" ht="15.7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</row>
    <row r="557" spans="1:212" ht="15.7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</row>
    <row r="558" spans="1:212" ht="15.7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</row>
    <row r="559" spans="1:212" ht="15.7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</row>
    <row r="560" spans="1:212" ht="15.7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</row>
    <row r="561" spans="1:212" ht="15.7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</row>
    <row r="562" spans="1:212" ht="15.7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</row>
    <row r="563" spans="1:212" ht="15.7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</row>
    <row r="564" spans="1:212" ht="15.7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</row>
    <row r="565" spans="1:212" ht="15.7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</row>
    <row r="566" spans="1:212" ht="15.7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</row>
    <row r="567" spans="1:212" ht="15.7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</row>
    <row r="568" spans="1:212" ht="15.7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</row>
    <row r="569" spans="1:212" ht="15.7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</row>
    <row r="570" spans="1:212" ht="15.7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</row>
    <row r="571" spans="1:212" ht="15.7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</row>
    <row r="572" spans="1:212" ht="15.7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</row>
    <row r="573" spans="1:212" ht="15.7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</row>
    <row r="574" spans="1:212" ht="15.7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</row>
    <row r="575" spans="1:212" ht="15.7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</row>
    <row r="576" spans="1:212" ht="15.7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</row>
    <row r="577" spans="1:212" ht="15.7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</row>
    <row r="578" spans="1:212" ht="15.7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</row>
    <row r="579" spans="1:212" ht="15.7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</row>
    <row r="580" spans="1:212" ht="15.7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</row>
    <row r="581" spans="1:212" ht="15.7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</row>
    <row r="582" spans="1:212" ht="15.7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</row>
    <row r="583" spans="1:212" ht="15.7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</row>
    <row r="584" spans="1:212" ht="15.7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</row>
    <row r="585" spans="1:212" ht="15.7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</row>
    <row r="586" spans="1:212" ht="15.7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</row>
    <row r="587" spans="1:212" ht="15.7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</row>
    <row r="588" spans="1:212" ht="15.7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</row>
    <row r="589" spans="1:212" ht="15.7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</row>
    <row r="590" spans="1:212" ht="15.7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</row>
    <row r="591" spans="1:212" ht="15.7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</row>
    <row r="592" spans="1:212" ht="15.7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</row>
    <row r="593" spans="1:212" ht="15.7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</row>
    <row r="594" spans="1:212" ht="15.7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</row>
    <row r="595" spans="1:212" ht="15.7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</row>
    <row r="596" spans="1:212" ht="15.7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</row>
    <row r="597" spans="1:212" ht="15.7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</row>
    <row r="598" spans="1:212" ht="15.7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</row>
    <row r="599" spans="1:212" ht="15.7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</row>
    <row r="600" spans="1:212" ht="15.7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</row>
    <row r="601" spans="1:212" ht="15.7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</row>
    <row r="602" spans="1:212" ht="15.7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</row>
    <row r="603" spans="1:212" ht="15.7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</row>
    <row r="604" spans="1:212" ht="15.7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</row>
    <row r="605" spans="1:212" ht="15.7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</row>
    <row r="606" spans="1:212" ht="15.7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</row>
    <row r="607" spans="1:212" ht="15.7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</row>
    <row r="608" spans="1:212" ht="15.7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</row>
    <row r="609" spans="1:212" ht="15.7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</row>
    <row r="610" spans="1:212" ht="15.7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</row>
    <row r="611" spans="1:212" ht="15.7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</row>
    <row r="612" spans="1:212" ht="15.7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</row>
    <row r="613" spans="1:212" ht="15.7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</row>
    <row r="614" spans="1:212" ht="15.7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</row>
    <row r="615" spans="1:212" ht="15.7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</row>
    <row r="616" spans="1:212" ht="15.7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</row>
    <row r="617" spans="1:212" ht="15.7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</row>
    <row r="618" spans="1:212" ht="15.7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</row>
    <row r="619" spans="1:212" ht="15.7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</row>
    <row r="620" spans="1:212" ht="15.7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</row>
    <row r="621" spans="1:212" ht="15.7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</row>
    <row r="622" spans="1:212" ht="15.7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</row>
    <row r="623" spans="1:212" ht="15.7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</row>
    <row r="624" spans="1:212" ht="15.7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</row>
    <row r="625" spans="1:212" ht="15.7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</row>
    <row r="626" spans="1:212" ht="15.7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</row>
    <row r="627" spans="1:212" ht="15.7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</row>
    <row r="628" spans="1:212" ht="15.7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</row>
    <row r="629" spans="1:212" ht="15.7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</row>
    <row r="630" spans="1:212" ht="15.7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</row>
    <row r="631" spans="1:212" ht="15.7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</row>
    <row r="632" spans="1:212" ht="15.7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</row>
    <row r="633" spans="1:212" ht="15.7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</row>
    <row r="634" spans="1:212" ht="15.7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</row>
    <row r="635" spans="1:212" ht="15.7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</row>
    <row r="636" spans="1:212" ht="15.7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</row>
    <row r="637" spans="1:212" ht="15.7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</row>
    <row r="638" spans="1:212" ht="15.7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</row>
    <row r="639" spans="1:212" ht="15.7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</row>
    <row r="640" spans="1:212" ht="15.7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</row>
    <row r="641" spans="1:212" ht="15.7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</row>
    <row r="642" spans="1:212" ht="15.7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</row>
    <row r="643" spans="1:212" ht="15.7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</row>
    <row r="644" spans="1:212" ht="15.7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</row>
    <row r="645" spans="1:212" ht="15.7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</row>
    <row r="646" spans="1:212" ht="15.7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</row>
    <row r="647" spans="1:212" ht="15.7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</row>
    <row r="648" spans="1:212" ht="15.7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</row>
    <row r="649" spans="1:212" ht="15.7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</row>
    <row r="650" spans="1:212" ht="15.7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</row>
    <row r="651" spans="1:212" ht="15.7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</row>
    <row r="652" spans="1:212" ht="15.7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</row>
    <row r="653" spans="1:212" ht="15.7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</row>
    <row r="654" spans="1:212" ht="15.7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</row>
    <row r="655" spans="1:212" ht="15.7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</row>
    <row r="656" spans="1:212" ht="15.7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</row>
    <row r="657" spans="1:212" ht="15.7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</row>
    <row r="658" spans="1:212" ht="15.7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</row>
    <row r="659" spans="1:212" ht="15.7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</row>
    <row r="660" spans="1:212" ht="15.7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</row>
    <row r="661" spans="1:212" ht="15.7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</row>
    <row r="662" spans="1:212" ht="15.7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</row>
    <row r="663" spans="1:212" ht="15.7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</row>
    <row r="664" spans="1:212" ht="15.7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</row>
    <row r="665" spans="1:212" ht="15.7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</row>
    <row r="666" spans="1:212" ht="15.7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</row>
    <row r="667" spans="1:212" ht="15.7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</row>
    <row r="668" spans="1:212" ht="15.7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</row>
    <row r="669" spans="1:212" ht="15.7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</row>
    <row r="670" spans="1:212" ht="15.7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</row>
    <row r="671" spans="1:212" ht="15.7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</row>
    <row r="672" spans="1:212" ht="15.7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</row>
    <row r="673" spans="1:212" ht="15.7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</row>
    <row r="674" spans="1:212" ht="15.7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</row>
    <row r="675" spans="1:212" ht="15.7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</row>
    <row r="676" spans="1:212" ht="15.7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</row>
    <row r="677" spans="1:212" ht="15.7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</row>
    <row r="678" spans="1:212" ht="15.7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</row>
    <row r="679" spans="1:212" ht="15.7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</row>
    <row r="680" spans="1:212" ht="15.7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</row>
    <row r="681" spans="1:212" ht="15.7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</row>
    <row r="682" spans="1:212" ht="15.7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</row>
    <row r="683" spans="1:212" ht="15.7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</row>
    <row r="684" spans="1:212" ht="15.7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</row>
    <row r="685" spans="1:212" ht="15.7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</row>
    <row r="686" spans="1:212" ht="15.7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</row>
    <row r="687" spans="1:212" ht="15.7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</row>
    <row r="688" spans="1:212" ht="15.7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</row>
    <row r="689" spans="1:212" ht="15.7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</row>
    <row r="690" spans="1:212" ht="15.7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</row>
    <row r="691" spans="1:212" ht="15.7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</row>
    <row r="692" spans="1:212" ht="15.7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</row>
    <row r="693" spans="1:212" ht="15.7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</row>
    <row r="694" spans="1:212" ht="15.7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</row>
    <row r="695" spans="1:212" ht="15.7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</row>
    <row r="696" spans="1:212" ht="15.7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</row>
    <row r="697" spans="1:212" ht="15.7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</row>
    <row r="698" spans="1:212" ht="15.7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</row>
    <row r="699" spans="1:212" ht="15.7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</row>
    <row r="700" spans="1:212" ht="15.7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</row>
    <row r="701" spans="1:212" ht="15.7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</row>
    <row r="702" spans="1:212" ht="15.7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</row>
    <row r="703" spans="1:212" ht="15.7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</row>
    <row r="704" spans="1:212" ht="15.7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</row>
    <row r="705" spans="1:212" ht="15.7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</row>
    <row r="706" spans="1:212" ht="15.7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</row>
    <row r="707" spans="1:212" ht="15.7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</row>
    <row r="708" spans="1:212" ht="15.7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</row>
    <row r="709" spans="1:212" ht="15.7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</row>
    <row r="710" spans="1:212" ht="15.7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</row>
    <row r="711" spans="1:212" ht="15.7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</row>
    <row r="712" spans="1:212" ht="15.7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</row>
    <row r="713" spans="1:212" ht="15.7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</row>
    <row r="714" spans="1:212" ht="15.7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</row>
    <row r="715" spans="1:212" ht="15.7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</row>
    <row r="716" spans="1:212" ht="15.7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</row>
    <row r="717" spans="1:212" ht="15.7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</row>
    <row r="718" spans="1:212" ht="15.7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</row>
    <row r="719" spans="1:212" ht="15.7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</row>
    <row r="720" spans="1:212" ht="15.7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</row>
    <row r="721" spans="1:212" ht="15.7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</row>
    <row r="722" spans="1:212" ht="15.7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</row>
    <row r="723" spans="1:212" ht="15.7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</row>
    <row r="724" spans="1:212" ht="15.7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</row>
    <row r="725" spans="1:212" ht="15.7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</row>
    <row r="726" spans="1:212" ht="15.7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</row>
    <row r="727" spans="1:212" ht="15.7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</row>
    <row r="728" spans="1:212" ht="15.7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</row>
    <row r="729" spans="1:212" ht="15.7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</row>
    <row r="730" spans="1:212" ht="15.7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</row>
    <row r="731" spans="1:212" ht="15.7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</row>
    <row r="732" spans="1:212" ht="15.7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</row>
    <row r="733" spans="1:212" ht="15.7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</row>
    <row r="734" spans="1:212" ht="15.7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</row>
    <row r="735" spans="1:212" ht="15.7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</row>
    <row r="736" spans="1:212" ht="15.7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</row>
    <row r="737" spans="1:212" ht="15.7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</row>
    <row r="738" spans="1:212" ht="15.7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</row>
    <row r="739" spans="1:212" ht="15.7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</row>
    <row r="740" spans="1:212" ht="15.7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</row>
    <row r="741" spans="1:212" ht="15.7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</row>
    <row r="742" spans="1:212" ht="15.7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</row>
    <row r="743" spans="1:212" ht="15.7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</row>
    <row r="744" spans="1:212" ht="15.7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</row>
    <row r="745" spans="1:212" ht="15.7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</row>
    <row r="746" spans="1:212" ht="15.7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</row>
    <row r="747" spans="1:212" ht="15.7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</row>
    <row r="748" spans="1:212" ht="15.7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</row>
    <row r="749" spans="1:212" ht="15.7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</row>
    <row r="750" spans="1:212" ht="15.7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</row>
    <row r="751" spans="1:212" ht="15.7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</row>
    <row r="752" spans="1:212" ht="15.7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</row>
    <row r="753" spans="1:212" ht="15.7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</row>
    <row r="754" spans="1:212" ht="15.7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</row>
    <row r="755" spans="1:212" ht="15.7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</row>
    <row r="756" spans="1:212" ht="15.7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</row>
    <row r="757" spans="1:212" ht="15.7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</row>
    <row r="758" spans="1:212" ht="15.7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</row>
    <row r="759" spans="1:212" ht="15.7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</row>
    <row r="760" spans="1:212" ht="15.7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</row>
    <row r="761" spans="1:212" ht="15.7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</row>
    <row r="762" spans="1:212" ht="15.7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</row>
    <row r="763" spans="1:212" ht="15.7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</row>
    <row r="764" spans="1:212" ht="15.7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</row>
    <row r="765" spans="1:212" ht="15.7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</row>
    <row r="766" spans="1:212" ht="15.7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</row>
    <row r="767" spans="1:212" ht="15.7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</row>
    <row r="768" spans="1:212" ht="15.7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</row>
    <row r="769" spans="1:212" ht="15.7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</row>
    <row r="770" spans="1:212" ht="15.7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</row>
    <row r="771" spans="1:212" ht="15.7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</row>
    <row r="772" spans="1:212" ht="15.7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</row>
    <row r="773" spans="1:212" ht="15.7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</row>
    <row r="774" spans="1:212" ht="15.7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</row>
    <row r="775" spans="1:212" ht="15.7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</row>
    <row r="776" spans="1:212" ht="15.7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</row>
    <row r="777" spans="1:212" ht="15.7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</row>
    <row r="778" spans="1:212" ht="15.7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</row>
    <row r="779" spans="1:212" ht="15.7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</row>
    <row r="780" spans="1:212" ht="15.7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</row>
    <row r="781" spans="1:212" ht="15.7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</row>
    <row r="782" spans="1:212" ht="15.7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</row>
    <row r="783" spans="1:212" ht="15.7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</row>
    <row r="784" spans="1:212" ht="15.7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</row>
    <row r="785" spans="1:212" ht="15.7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</row>
    <row r="786" spans="1:212" ht="15.7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</row>
    <row r="787" spans="1:212" ht="15.7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</row>
    <row r="788" spans="1:212" ht="15.7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</row>
    <row r="789" spans="1:212" ht="15.7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</row>
    <row r="790" spans="1:212" ht="15.7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</row>
    <row r="791" spans="1:212" ht="15.7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</row>
    <row r="792" spans="1:212" ht="15.7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</row>
    <row r="793" spans="1:212" ht="15.7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</row>
    <row r="794" spans="1:212" ht="15.7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</row>
    <row r="795" spans="1:212" ht="15.7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</row>
    <row r="796" spans="1:212" ht="15.7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</row>
    <row r="797" spans="1:212" ht="15.7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</row>
    <row r="798" spans="1:212" ht="15.7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</row>
    <row r="799" spans="1:212" ht="15.7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</row>
    <row r="800" spans="1:212" ht="15.7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</row>
    <row r="801" spans="1:212" ht="15.7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</row>
    <row r="802" spans="1:212" ht="15.7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</row>
    <row r="803" spans="1:212" ht="15.7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</row>
    <row r="804" spans="1:212" ht="15.7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</row>
    <row r="805" spans="1:212" ht="15.7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</row>
    <row r="806" spans="1:212" ht="15.7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</row>
    <row r="807" spans="1:212" ht="15.7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</row>
    <row r="808" spans="1:212" ht="15.7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</row>
    <row r="809" spans="1:212" ht="15.7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</row>
    <row r="810" spans="1:212" ht="15.7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</row>
    <row r="811" spans="1:212" ht="15.7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</row>
    <row r="812" spans="1:212" ht="15.7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</row>
    <row r="813" spans="1:212" ht="15.7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</row>
    <row r="814" spans="1:212" ht="15.7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</row>
    <row r="815" spans="1:212" ht="15.7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</row>
    <row r="816" spans="1:212" ht="15.7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</row>
    <row r="817" spans="1:212" ht="15.7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</row>
    <row r="818" spans="1:212" ht="15.7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</row>
    <row r="819" spans="1:212" ht="15.7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</row>
    <row r="820" spans="1:212" ht="15.7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</row>
    <row r="821" spans="1:212" ht="15.7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</row>
    <row r="822" spans="1:212" ht="15.7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</row>
    <row r="823" spans="1:212" ht="15.7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</row>
    <row r="824" spans="1:212" ht="15.7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</row>
    <row r="825" spans="1:212" ht="15.7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</row>
    <row r="826" spans="1:212" ht="15.7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</row>
    <row r="827" spans="1:212" ht="15.7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</row>
    <row r="828" spans="1:212" ht="15.7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</row>
    <row r="829" spans="1:212" ht="15.7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</row>
    <row r="830" spans="1:212" ht="15.7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</row>
    <row r="831" spans="1:212" ht="15.7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</row>
    <row r="832" spans="1:212" ht="15.7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</row>
    <row r="833" spans="1:212" ht="15.7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</row>
    <row r="834" spans="1:212" ht="15.7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</row>
    <row r="835" spans="1:212" ht="15.7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</row>
    <row r="836" spans="1:212" ht="15.7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</row>
    <row r="837" spans="1:212" ht="15.7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</row>
    <row r="838" spans="1:212" ht="15.7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</row>
    <row r="839" spans="1:212" ht="15.7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</row>
    <row r="840" spans="1:212" ht="15.7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</row>
    <row r="841" spans="1:212" ht="15.7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</row>
    <row r="842" spans="1:212" ht="15.7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</row>
    <row r="843" spans="1:212" ht="15.7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</row>
    <row r="844" spans="1:212" ht="15.7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</row>
    <row r="845" spans="1:212" ht="15.7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</row>
    <row r="846" spans="1:212" ht="15.7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</row>
    <row r="847" spans="1:212" ht="15.7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</row>
    <row r="848" spans="1:212" ht="15.7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</row>
    <row r="849" spans="1:212" ht="15.7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</row>
    <row r="850" spans="1:212" ht="15.7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</row>
    <row r="851" spans="1:212" ht="15.7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</row>
    <row r="852" spans="1:212" ht="15.7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</row>
    <row r="853" spans="1:212" ht="15.7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</row>
    <row r="854" spans="1:212" ht="15.7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</row>
    <row r="855" spans="1:212" ht="15.7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</row>
    <row r="856" spans="1:212" ht="15.7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</row>
    <row r="857" spans="1:212" ht="15.7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</row>
    <row r="858" spans="1:212" ht="15.7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</row>
    <row r="859" spans="1:212" ht="15.7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</row>
    <row r="860" spans="1:212" ht="15.7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</row>
    <row r="861" spans="1:212" ht="15.7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</row>
    <row r="862" spans="1:212" ht="15.7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</row>
    <row r="863" spans="1:212" ht="15.7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</row>
    <row r="864" spans="1:212" ht="15.7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</row>
    <row r="865" spans="1:212" ht="15.7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</row>
    <row r="866" spans="1:212" ht="15.7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</row>
    <row r="867" spans="1:212" ht="15.7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</row>
    <row r="868" spans="1:212" ht="15.7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</row>
    <row r="869" spans="1:212" ht="15.7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</row>
    <row r="870" spans="1:212" ht="15.7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</row>
    <row r="871" spans="1:212" ht="15.7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</row>
    <row r="872" spans="1:212" ht="15.7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</row>
    <row r="873" spans="1:212" ht="15.7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</row>
    <row r="874" spans="1:212" ht="15.7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</row>
    <row r="875" spans="1:212" ht="15.7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</row>
    <row r="876" spans="1:212" ht="15.7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</row>
    <row r="877" spans="1:212" ht="15.7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</row>
    <row r="878" spans="1:212" ht="15.7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</row>
    <row r="879" spans="1:212" ht="15.7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</row>
    <row r="880" spans="1:212" ht="15.7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</row>
    <row r="881" spans="1:212" ht="15.7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</row>
    <row r="882" spans="1:212" ht="15.7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</row>
    <row r="883" spans="1:212" ht="15.7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</row>
    <row r="884" spans="1:212" ht="15.7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</row>
    <row r="885" spans="1:212" ht="15.7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</row>
    <row r="886" spans="1:212" ht="15.7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</row>
    <row r="887" spans="1:212" ht="15.7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</row>
    <row r="888" spans="1:212" ht="15.7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</row>
    <row r="889" spans="1:212" ht="15.7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</row>
    <row r="890" spans="1:212" ht="15.7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</row>
    <row r="891" spans="1:212" ht="15.7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</row>
    <row r="892" spans="1:212" ht="15.7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</row>
    <row r="893" spans="1:212" ht="15.7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</row>
    <row r="894" spans="1:212" ht="15.7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</row>
    <row r="895" spans="1:212" ht="15.7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</row>
    <row r="896" spans="1:212" ht="15.7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</row>
    <row r="897" spans="1:212" ht="15.7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</row>
    <row r="898" spans="1:212" ht="15.7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</row>
    <row r="899" spans="1:212" ht="15.7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</row>
    <row r="900" spans="1:212" ht="15.7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</row>
    <row r="901" spans="1:212" ht="15.7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</row>
    <row r="902" spans="1:212" ht="15.7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</row>
    <row r="903" spans="1:212" ht="15.7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</row>
    <row r="904" spans="1:212" ht="15.7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</row>
    <row r="905" spans="1:212" ht="15.7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</row>
    <row r="906" spans="1:212" ht="15.7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</row>
    <row r="907" spans="1:212" ht="15.7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</row>
    <row r="908" spans="1:212" ht="15.7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</row>
    <row r="909" spans="1:212" ht="15.7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</row>
    <row r="910" spans="1:212" ht="15.7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</row>
    <row r="911" spans="1:212" ht="15.7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</row>
    <row r="912" spans="1:212" ht="15.7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</row>
    <row r="913" spans="1:212" ht="15.7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</row>
    <row r="914" spans="1:212" ht="15.7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</row>
    <row r="915" spans="1:212" ht="15.7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</row>
    <row r="916" spans="1:212" ht="15.7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</row>
    <row r="917" spans="1:212" ht="15.7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</row>
    <row r="918" spans="1:212" ht="15.7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</row>
    <row r="919" spans="1:212" ht="15.7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</row>
    <row r="920" spans="1:212" ht="15.7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</row>
    <row r="921" spans="1:212" ht="15.7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</row>
    <row r="922" spans="1:212" ht="15.7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</row>
    <row r="923" spans="1:212" ht="15.7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</row>
    <row r="924" spans="1:212" ht="15.7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</row>
    <row r="925" spans="1:212" ht="15.7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</row>
    <row r="926" spans="1:212" ht="15.7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</row>
    <row r="927" spans="1:212" ht="15.7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</row>
    <row r="928" spans="1:212" ht="15.7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</row>
    <row r="929" spans="1:212" ht="15.7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</row>
    <row r="930" spans="1:212" ht="15.7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</row>
    <row r="931" spans="1:212" ht="15.7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</row>
    <row r="932" spans="1:212" ht="15.7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</row>
    <row r="933" spans="1:212" ht="15.7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</row>
    <row r="934" spans="1:212" ht="15.7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</row>
    <row r="935" spans="1:212" ht="15.7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</row>
    <row r="936" spans="1:212" ht="15.7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</row>
    <row r="937" spans="1:212" ht="15.7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</row>
    <row r="938" spans="1:212" ht="15.7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</row>
    <row r="939" spans="1:212" ht="15.7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</row>
    <row r="940" spans="1:212" ht="15.7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</row>
    <row r="941" spans="1:212" ht="15.7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</row>
    <row r="942" spans="1:212" ht="15.7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</row>
    <row r="943" spans="1:212" ht="15.7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</row>
    <row r="944" spans="1:212" ht="15.7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</row>
    <row r="945" spans="1:212" ht="15.7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</row>
    <row r="946" spans="1:212" ht="15.7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</row>
    <row r="947" spans="1:212" ht="15.7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</row>
    <row r="948" spans="1:212" ht="15.7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</row>
    <row r="949" spans="1:212" ht="15.7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</row>
    <row r="950" spans="1:212" ht="15.7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</row>
    <row r="951" spans="1:212" ht="15.7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</row>
    <row r="952" spans="1:212" ht="15.7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</row>
    <row r="953" spans="1:212" ht="15.7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</row>
    <row r="954" spans="1:212" ht="15.7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</row>
    <row r="955" spans="1:212" ht="15.7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</row>
    <row r="956" spans="1:212" ht="15.7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</row>
    <row r="957" spans="1:212" ht="15.7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</row>
    <row r="958" spans="1:212" ht="15.7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</row>
    <row r="959" spans="1:212" ht="15.7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</row>
    <row r="960" spans="1:212" ht="15.7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</row>
    <row r="961" spans="1:212" ht="15.7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</row>
    <row r="962" spans="1:212" ht="15.7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</row>
    <row r="963" spans="1:212" ht="15.7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</row>
    <row r="964" spans="1:212" ht="15.7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</row>
    <row r="965" spans="1:212" ht="15.7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</row>
    <row r="966" spans="1:212" ht="15.7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</row>
    <row r="967" spans="1:212" ht="15.7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</row>
    <row r="968" spans="1:212" ht="15.7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</row>
    <row r="969" spans="1:212" ht="15.7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</row>
    <row r="970" spans="1:212" ht="15.7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</row>
    <row r="971" spans="1:212" ht="15.7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</row>
    <row r="972" spans="1:212" ht="15.7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</row>
    <row r="973" spans="1:212" ht="15.7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</row>
    <row r="974" spans="1:212" ht="15.7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</row>
    <row r="975" spans="1:212" ht="15.7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</row>
    <row r="976" spans="1:212" ht="15.7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</row>
    <row r="977" spans="1:212" ht="15.7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</row>
    <row r="978" spans="1:212" ht="15.7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</row>
    <row r="979" spans="1:212" ht="15.7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</row>
    <row r="980" spans="1:212" ht="15.7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</row>
    <row r="981" spans="1:212" ht="15.7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</row>
    <row r="982" spans="1:212" ht="15.7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</row>
    <row r="983" spans="1:212" ht="15.7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</row>
    <row r="984" spans="1:212" ht="15.7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</row>
    <row r="985" spans="1:212" ht="15.7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</row>
    <row r="986" spans="1:212" ht="15.7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</row>
    <row r="987" spans="1:212" ht="15.7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</row>
    <row r="988" spans="1:212" ht="15.7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</row>
    <row r="989" spans="1:212" ht="15.7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</row>
    <row r="990" spans="1:212" ht="15.7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</row>
    <row r="991" spans="1:212" ht="15.7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</row>
    <row r="992" spans="1:212" ht="15.7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</row>
    <row r="993" spans="1:212" ht="15.7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</row>
    <row r="994" spans="1:212" ht="15.7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</row>
    <row r="995" spans="1:212" ht="15.7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</row>
    <row r="996" spans="1:212" ht="15.7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</row>
    <row r="997" spans="1:212" ht="15.7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</row>
    <row r="998" spans="1:212" ht="15.7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</row>
    <row r="999" spans="1:212" ht="15.7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</row>
    <row r="1000" spans="1:212" ht="15.7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</row>
  </sheetData>
  <mergeCells count="102">
    <mergeCell ref="GM2:GN2"/>
    <mergeCell ref="GO2:GP2"/>
    <mergeCell ref="GQ2:GR2"/>
    <mergeCell ref="GS2:GT2"/>
    <mergeCell ref="GU2:GV2"/>
    <mergeCell ref="GW2:GX2"/>
    <mergeCell ref="GY2:GZ2"/>
    <mergeCell ref="HA2:HB2"/>
    <mergeCell ref="A1:HD1"/>
    <mergeCell ref="A2:L2"/>
    <mergeCell ref="M2:N2"/>
    <mergeCell ref="O2:P2"/>
    <mergeCell ref="Q2:R2"/>
    <mergeCell ref="S2:T2"/>
    <mergeCell ref="U2:V2"/>
    <mergeCell ref="HC2:HD2"/>
    <mergeCell ref="FG2:FH2"/>
    <mergeCell ref="FI2:FJ2"/>
    <mergeCell ref="FK2:FL2"/>
    <mergeCell ref="FM2:FN2"/>
    <mergeCell ref="FO2:FP2"/>
    <mergeCell ref="FQ2:FR2"/>
    <mergeCell ref="FS2:FT2"/>
    <mergeCell ref="FU2:FV2"/>
    <mergeCell ref="ES2:ET2"/>
    <mergeCell ref="EU2:EV2"/>
    <mergeCell ref="EW2:EX2"/>
    <mergeCell ref="EY2:EZ2"/>
    <mergeCell ref="FA2:FB2"/>
    <mergeCell ref="FC2:FD2"/>
    <mergeCell ref="FE2:FF2"/>
    <mergeCell ref="GI2:GJ2"/>
    <mergeCell ref="GK2:GL2"/>
    <mergeCell ref="FW2:FX2"/>
    <mergeCell ref="FY2:FZ2"/>
    <mergeCell ref="GA2:GB2"/>
    <mergeCell ref="GC2:GD2"/>
    <mergeCell ref="GE2:GF2"/>
    <mergeCell ref="GG2:GH2"/>
    <mergeCell ref="EA2:EB2"/>
    <mergeCell ref="EC2:ED2"/>
    <mergeCell ref="EE2:EF2"/>
    <mergeCell ref="EG2:EH2"/>
    <mergeCell ref="EI2:EJ2"/>
    <mergeCell ref="EK2:EL2"/>
    <mergeCell ref="EM2:EN2"/>
    <mergeCell ref="EO2:EP2"/>
    <mergeCell ref="EQ2:ER2"/>
    <mergeCell ref="DI2:DJ2"/>
    <mergeCell ref="DK2:DL2"/>
    <mergeCell ref="DM2:DN2"/>
    <mergeCell ref="DO2:DP2"/>
    <mergeCell ref="DQ2:DR2"/>
    <mergeCell ref="DS2:DT2"/>
    <mergeCell ref="DU2:DV2"/>
    <mergeCell ref="DW2:DX2"/>
    <mergeCell ref="DY2:DZ2"/>
    <mergeCell ref="CQ2:CR2"/>
    <mergeCell ref="CS2:CT2"/>
    <mergeCell ref="CU2:CV2"/>
    <mergeCell ref="CW2:CX2"/>
    <mergeCell ref="CY2:CZ2"/>
    <mergeCell ref="DA2:DB2"/>
    <mergeCell ref="DC2:DD2"/>
    <mergeCell ref="DE2:DF2"/>
    <mergeCell ref="DG2:DH2"/>
    <mergeCell ref="BY2:BZ2"/>
    <mergeCell ref="CA2:CB2"/>
    <mergeCell ref="CC2:CD2"/>
    <mergeCell ref="CE2:CF2"/>
    <mergeCell ref="CG2:CH2"/>
    <mergeCell ref="CI2:CJ2"/>
    <mergeCell ref="CK2:CL2"/>
    <mergeCell ref="CM2:CN2"/>
    <mergeCell ref="CO2:CP2"/>
    <mergeCell ref="BG2:BH2"/>
    <mergeCell ref="BI2:BJ2"/>
    <mergeCell ref="BK2:BL2"/>
    <mergeCell ref="BM2:BN2"/>
    <mergeCell ref="BO2:BP2"/>
    <mergeCell ref="BQ2:BR2"/>
    <mergeCell ref="BS2:BT2"/>
    <mergeCell ref="BU2:BV2"/>
    <mergeCell ref="BW2:BX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</mergeCells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B1000"/>
  <sheetViews>
    <sheetView showGridLines="0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G4" sqref="G4"/>
    </sheetView>
  </sheetViews>
  <sheetFormatPr defaultColWidth="14.3984375" defaultRowHeight="15" customHeight="1"/>
  <cols>
    <col min="1" max="1" width="5" customWidth="1"/>
    <col min="2" max="2" width="14" customWidth="1"/>
    <col min="3" max="3" width="7" customWidth="1"/>
    <col min="4" max="5" width="18" customWidth="1"/>
    <col min="6" max="6" width="9" customWidth="1"/>
    <col min="7" max="106" width="11" customWidth="1"/>
  </cols>
  <sheetData>
    <row r="1" spans="1:106" ht="29.95" customHeight="1">
      <c r="A1" s="169" t="s">
        <v>380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157"/>
      <c r="AD1" s="157"/>
      <c r="AE1" s="157"/>
      <c r="AF1" s="157"/>
      <c r="AG1" s="157"/>
      <c r="AH1" s="157"/>
      <c r="AI1" s="157"/>
      <c r="AJ1" s="157"/>
      <c r="AK1" s="157"/>
      <c r="AL1" s="157"/>
      <c r="AM1" s="157"/>
      <c r="AN1" s="157"/>
      <c r="AO1" s="157"/>
      <c r="AP1" s="157"/>
      <c r="AQ1" s="157"/>
      <c r="AR1" s="157"/>
      <c r="AS1" s="157"/>
      <c r="AT1" s="157"/>
      <c r="AU1" s="157"/>
      <c r="AV1" s="157"/>
      <c r="AW1" s="157"/>
      <c r="AX1" s="157"/>
      <c r="AY1" s="157"/>
      <c r="AZ1" s="157"/>
      <c r="BA1" s="157"/>
      <c r="BB1" s="157"/>
      <c r="BC1" s="157"/>
      <c r="BD1" s="157"/>
      <c r="BE1" s="157"/>
      <c r="BF1" s="157"/>
      <c r="BG1" s="157"/>
      <c r="BH1" s="157"/>
      <c r="BI1" s="157"/>
      <c r="BJ1" s="157"/>
      <c r="BK1" s="157"/>
      <c r="BL1" s="157"/>
      <c r="BM1" s="157"/>
      <c r="BN1" s="157"/>
      <c r="BO1" s="157"/>
      <c r="BP1" s="157"/>
      <c r="BQ1" s="157"/>
      <c r="BR1" s="157"/>
      <c r="BS1" s="157"/>
      <c r="BT1" s="157"/>
      <c r="BU1" s="157"/>
      <c r="BV1" s="157"/>
      <c r="BW1" s="157"/>
      <c r="BX1" s="157"/>
      <c r="BY1" s="157"/>
      <c r="BZ1" s="157"/>
      <c r="CA1" s="157"/>
      <c r="CB1" s="157"/>
      <c r="CC1" s="157"/>
      <c r="CD1" s="157"/>
      <c r="CE1" s="157"/>
      <c r="CF1" s="157"/>
      <c r="CG1" s="157"/>
      <c r="CH1" s="157"/>
      <c r="CI1" s="157"/>
      <c r="CJ1" s="157"/>
      <c r="CK1" s="157"/>
      <c r="CL1" s="157"/>
      <c r="CM1" s="157"/>
      <c r="CN1" s="157"/>
      <c r="CO1" s="157"/>
      <c r="CP1" s="157"/>
      <c r="CQ1" s="157"/>
      <c r="CR1" s="157"/>
      <c r="CS1" s="157"/>
      <c r="CT1" s="157"/>
      <c r="CU1" s="157"/>
      <c r="CV1" s="157"/>
      <c r="CW1" s="157"/>
      <c r="CX1" s="157"/>
      <c r="CY1" s="157"/>
      <c r="CZ1" s="157"/>
      <c r="DA1" s="157"/>
      <c r="DB1" s="158"/>
    </row>
    <row r="2" spans="1:106" ht="24.8" customHeight="1">
      <c r="A2" s="173" t="s">
        <v>381</v>
      </c>
      <c r="B2" s="161"/>
      <c r="C2" s="161"/>
      <c r="D2" s="161"/>
      <c r="E2" s="161"/>
      <c r="F2" s="162"/>
      <c r="G2" s="173" t="s">
        <v>382</v>
      </c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  <c r="AA2" s="161"/>
      <c r="AB2" s="161"/>
      <c r="AC2" s="161"/>
      <c r="AD2" s="161"/>
      <c r="AE2" s="161"/>
      <c r="AF2" s="161"/>
      <c r="AG2" s="161"/>
      <c r="AH2" s="161"/>
      <c r="AI2" s="161"/>
      <c r="AJ2" s="161"/>
      <c r="AK2" s="161"/>
      <c r="AL2" s="161"/>
      <c r="AM2" s="161"/>
      <c r="AN2" s="161"/>
      <c r="AO2" s="161"/>
      <c r="AP2" s="161"/>
      <c r="AQ2" s="161"/>
      <c r="AR2" s="161"/>
      <c r="AS2" s="161"/>
      <c r="AT2" s="161"/>
      <c r="AU2" s="161"/>
      <c r="AV2" s="161"/>
      <c r="AW2" s="161"/>
      <c r="AX2" s="161"/>
      <c r="AY2" s="161"/>
      <c r="AZ2" s="161"/>
      <c r="BA2" s="161"/>
      <c r="BB2" s="161"/>
      <c r="BC2" s="161"/>
      <c r="BD2" s="161"/>
      <c r="BE2" s="161"/>
      <c r="BF2" s="161"/>
      <c r="BG2" s="161"/>
      <c r="BH2" s="161"/>
      <c r="BI2" s="161"/>
      <c r="BJ2" s="161"/>
      <c r="BK2" s="161"/>
      <c r="BL2" s="161"/>
      <c r="BM2" s="161"/>
      <c r="BN2" s="161"/>
      <c r="BO2" s="161"/>
      <c r="BP2" s="161"/>
      <c r="BQ2" s="161"/>
      <c r="BR2" s="161"/>
      <c r="BS2" s="161"/>
      <c r="BT2" s="161"/>
      <c r="BU2" s="161"/>
      <c r="BV2" s="161"/>
      <c r="BW2" s="161"/>
      <c r="BX2" s="161"/>
      <c r="BY2" s="161"/>
      <c r="BZ2" s="161"/>
      <c r="CA2" s="161"/>
      <c r="CB2" s="161"/>
      <c r="CC2" s="161"/>
      <c r="CD2" s="161"/>
      <c r="CE2" s="161"/>
      <c r="CF2" s="161"/>
      <c r="CG2" s="161"/>
      <c r="CH2" s="161"/>
      <c r="CI2" s="161"/>
      <c r="CJ2" s="161"/>
      <c r="CK2" s="161"/>
      <c r="CL2" s="161"/>
      <c r="CM2" s="161"/>
      <c r="CN2" s="161"/>
      <c r="CO2" s="161"/>
      <c r="CP2" s="161"/>
      <c r="CQ2" s="161"/>
      <c r="CR2" s="161"/>
      <c r="CS2" s="161"/>
      <c r="CT2" s="161"/>
      <c r="CU2" s="161"/>
      <c r="CV2" s="161"/>
      <c r="CW2" s="161"/>
      <c r="CX2" s="161"/>
      <c r="CY2" s="161"/>
      <c r="CZ2" s="161"/>
      <c r="DA2" s="161"/>
      <c r="DB2" s="162"/>
    </row>
    <row r="3" spans="1:106" ht="24.8" customHeight="1">
      <c r="A3" s="4" t="s">
        <v>167</v>
      </c>
      <c r="B3" s="4" t="s">
        <v>18</v>
      </c>
      <c r="C3" s="4" t="s">
        <v>20</v>
      </c>
      <c r="D3" s="4" t="s">
        <v>277</v>
      </c>
      <c r="E3" s="4" t="s">
        <v>278</v>
      </c>
      <c r="F3" s="4" t="s">
        <v>383</v>
      </c>
      <c r="G3" s="93" t="str">
        <f>'NGUOI CHOI'!B4</f>
        <v>Người chơi 1</v>
      </c>
      <c r="H3" s="4" t="str">
        <f>'NGUOI CHOI'!B5</f>
        <v>Người chơi 2</v>
      </c>
      <c r="I3" s="93" t="str">
        <f>'NGUOI CHOI'!B6</f>
        <v>Người chơi 3</v>
      </c>
      <c r="J3" s="4" t="str">
        <f>'NGUOI CHOI'!B7</f>
        <v>Người chơi 4</v>
      </c>
      <c r="K3" s="93" t="str">
        <f>'NGUOI CHOI'!B8</f>
        <v>Người chơi 5</v>
      </c>
      <c r="L3" s="4" t="str">
        <f>'NGUOI CHOI'!B9</f>
        <v>Người chơi 6</v>
      </c>
      <c r="M3" s="93" t="str">
        <f>'NGUOI CHOI'!B10</f>
        <v>Người chơi 7</v>
      </c>
      <c r="N3" s="4" t="str">
        <f>'NGUOI CHOI'!B11</f>
        <v>Người chơi 8</v>
      </c>
      <c r="O3" s="93" t="str">
        <f>'NGUOI CHOI'!B12</f>
        <v>Người chơi 9</v>
      </c>
      <c r="P3" s="4" t="str">
        <f>'NGUOI CHOI'!B13</f>
        <v>Người chơi 10</v>
      </c>
      <c r="Q3" s="93" t="str">
        <f>'NGUOI CHOI'!B14</f>
        <v>Người chơi 11</v>
      </c>
      <c r="R3" s="4" t="str">
        <f>'NGUOI CHOI'!B15</f>
        <v>Người chơi 12</v>
      </c>
      <c r="S3" s="93" t="str">
        <f>'NGUOI CHOI'!B16</f>
        <v>Người chơi 13</v>
      </c>
      <c r="T3" s="4" t="str">
        <f>'NGUOI CHOI'!B17</f>
        <v>Người chơi 14</v>
      </c>
      <c r="U3" s="93" t="str">
        <f>'NGUOI CHOI'!B18</f>
        <v>Người chơi 15</v>
      </c>
      <c r="V3" s="4" t="str">
        <f>'NGUOI CHOI'!B19</f>
        <v>Người chơi 16</v>
      </c>
      <c r="W3" s="93" t="str">
        <f>'NGUOI CHOI'!B20</f>
        <v>Người chơi 17</v>
      </c>
      <c r="X3" s="4" t="str">
        <f>'NGUOI CHOI'!B21</f>
        <v>Người chơi 18</v>
      </c>
      <c r="Y3" s="93" t="str">
        <f>'NGUOI CHOI'!B22</f>
        <v>Người chơi 19</v>
      </c>
      <c r="Z3" s="4" t="str">
        <f>'NGUOI CHOI'!B23</f>
        <v>Người chơi 20</v>
      </c>
      <c r="AA3" s="93" t="str">
        <f>'NGUOI CHOI'!B24</f>
        <v>Người chơi 21</v>
      </c>
      <c r="AB3" s="4" t="str">
        <f>'NGUOI CHOI'!B25</f>
        <v>Người chơi 22</v>
      </c>
      <c r="AC3" s="93" t="str">
        <f>'NGUOI CHOI'!B26</f>
        <v>Người chơi 23</v>
      </c>
      <c r="AD3" s="4" t="str">
        <f>'NGUOI CHOI'!B27</f>
        <v>Người chơi 24</v>
      </c>
      <c r="AE3" s="93" t="str">
        <f>'NGUOI CHOI'!B28</f>
        <v>Người chơi 25</v>
      </c>
      <c r="AF3" s="4" t="str">
        <f>'NGUOI CHOI'!B29</f>
        <v>Người chơi 26</v>
      </c>
      <c r="AG3" s="93" t="str">
        <f>'NGUOI CHOI'!B30</f>
        <v>Người chơi 27</v>
      </c>
      <c r="AH3" s="4" t="str">
        <f>'NGUOI CHOI'!B31</f>
        <v>Người chơi 28</v>
      </c>
      <c r="AI3" s="93" t="str">
        <f>'NGUOI CHOI'!B32</f>
        <v>Người chơi 29</v>
      </c>
      <c r="AJ3" s="4" t="str">
        <f>'NGUOI CHOI'!B33</f>
        <v>Người chơi 30</v>
      </c>
      <c r="AK3" s="93" t="str">
        <f>'NGUOI CHOI'!B34</f>
        <v>Người chơi 31</v>
      </c>
      <c r="AL3" s="4" t="str">
        <f>'NGUOI CHOI'!B35</f>
        <v>Người chơi 32</v>
      </c>
      <c r="AM3" s="93" t="str">
        <f>'NGUOI CHOI'!B36</f>
        <v>Người chơi 33</v>
      </c>
      <c r="AN3" s="4" t="str">
        <f>'NGUOI CHOI'!B37</f>
        <v>Người chơi 34</v>
      </c>
      <c r="AO3" s="93" t="str">
        <f>'NGUOI CHOI'!B38</f>
        <v>Người chơi 35</v>
      </c>
      <c r="AP3" s="4" t="str">
        <f>'NGUOI CHOI'!B39</f>
        <v>Người chơi 36</v>
      </c>
      <c r="AQ3" s="93" t="str">
        <f>'NGUOI CHOI'!B40</f>
        <v>Người chơi 37</v>
      </c>
      <c r="AR3" s="4" t="str">
        <f>'NGUOI CHOI'!B41</f>
        <v>Người chơi 38</v>
      </c>
      <c r="AS3" s="93" t="str">
        <f>'NGUOI CHOI'!B42</f>
        <v>Người chơi 39</v>
      </c>
      <c r="AT3" s="4" t="str">
        <f>'NGUOI CHOI'!B43</f>
        <v>Người chơi 40</v>
      </c>
      <c r="AU3" s="93" t="str">
        <f>'NGUOI CHOI'!B44</f>
        <v>Người chơi 41</v>
      </c>
      <c r="AV3" s="4" t="str">
        <f>'NGUOI CHOI'!B45</f>
        <v>Người chơi 42</v>
      </c>
      <c r="AW3" s="93" t="str">
        <f>'NGUOI CHOI'!B46</f>
        <v>Người chơi 43</v>
      </c>
      <c r="AX3" s="4" t="str">
        <f>'NGUOI CHOI'!B47</f>
        <v>Người chơi 44</v>
      </c>
      <c r="AY3" s="93" t="str">
        <f>'NGUOI CHOI'!B48</f>
        <v>Người chơi 45</v>
      </c>
      <c r="AZ3" s="4" t="str">
        <f>'NGUOI CHOI'!B49</f>
        <v>Người chơi 46</v>
      </c>
      <c r="BA3" s="93" t="str">
        <f>'NGUOI CHOI'!B50</f>
        <v>Người chơi 47</v>
      </c>
      <c r="BB3" s="4" t="str">
        <f>'NGUOI CHOI'!B51</f>
        <v>Người chơi 48</v>
      </c>
      <c r="BC3" s="93" t="str">
        <f>'NGUOI CHOI'!B52</f>
        <v>Người chơi 49</v>
      </c>
      <c r="BD3" s="4" t="str">
        <f>'NGUOI CHOI'!B53</f>
        <v>Người chơi 50</v>
      </c>
      <c r="BE3" s="93" t="str">
        <f>'NGUOI CHOI'!B54</f>
        <v>Người chơi 51</v>
      </c>
      <c r="BF3" s="4" t="str">
        <f>'NGUOI CHOI'!B55</f>
        <v>Người chơi 52</v>
      </c>
      <c r="BG3" s="93" t="str">
        <f>'NGUOI CHOI'!B56</f>
        <v>Người chơi 53</v>
      </c>
      <c r="BH3" s="4" t="str">
        <f>'NGUOI CHOI'!B57</f>
        <v>Người chơi 54</v>
      </c>
      <c r="BI3" s="93" t="str">
        <f>'NGUOI CHOI'!B58</f>
        <v>Người chơi 55</v>
      </c>
      <c r="BJ3" s="4" t="str">
        <f>'NGUOI CHOI'!B59</f>
        <v>Người chơi 56</v>
      </c>
      <c r="BK3" s="93" t="str">
        <f>'NGUOI CHOI'!B60</f>
        <v>Người chơi 57</v>
      </c>
      <c r="BL3" s="4" t="str">
        <f>'NGUOI CHOI'!B61</f>
        <v>Người chơi 58</v>
      </c>
      <c r="BM3" s="93" t="str">
        <f>'NGUOI CHOI'!B62</f>
        <v>Người chơi 59</v>
      </c>
      <c r="BN3" s="4" t="str">
        <f>'NGUOI CHOI'!B63</f>
        <v>Người chơi 60</v>
      </c>
      <c r="BO3" s="93" t="str">
        <f>'NGUOI CHOI'!B64</f>
        <v>Người chơi 61</v>
      </c>
      <c r="BP3" s="4" t="str">
        <f>'NGUOI CHOI'!B65</f>
        <v>Người chơi 62</v>
      </c>
      <c r="BQ3" s="93" t="str">
        <f>'NGUOI CHOI'!B66</f>
        <v>Người chơi 63</v>
      </c>
      <c r="BR3" s="4" t="str">
        <f>'NGUOI CHOI'!B67</f>
        <v>Người chơi 64</v>
      </c>
      <c r="BS3" s="93" t="str">
        <f>'NGUOI CHOI'!B68</f>
        <v>Người chơi 65</v>
      </c>
      <c r="BT3" s="4" t="str">
        <f>'NGUOI CHOI'!B69</f>
        <v>Người chơi 66</v>
      </c>
      <c r="BU3" s="93" t="str">
        <f>'NGUOI CHOI'!B70</f>
        <v>Người chơi 67</v>
      </c>
      <c r="BV3" s="4" t="str">
        <f>'NGUOI CHOI'!B71</f>
        <v>Người chơi 68</v>
      </c>
      <c r="BW3" s="93" t="str">
        <f>'NGUOI CHOI'!B72</f>
        <v>Người chơi 69</v>
      </c>
      <c r="BX3" s="4" t="str">
        <f>'NGUOI CHOI'!B73</f>
        <v>Người chơi 70</v>
      </c>
      <c r="BY3" s="93" t="str">
        <f>'NGUOI CHOI'!B74</f>
        <v>Người chơi 71</v>
      </c>
      <c r="BZ3" s="4" t="str">
        <f>'NGUOI CHOI'!B75</f>
        <v>Người chơi 72</v>
      </c>
      <c r="CA3" s="93" t="str">
        <f>'NGUOI CHOI'!B76</f>
        <v>Người chơi 73</v>
      </c>
      <c r="CB3" s="4" t="str">
        <f>'NGUOI CHOI'!B77</f>
        <v>Người chơi 74</v>
      </c>
      <c r="CC3" s="93" t="str">
        <f>'NGUOI CHOI'!B78</f>
        <v>Người chơi 75</v>
      </c>
      <c r="CD3" s="4" t="str">
        <f>'NGUOI CHOI'!B79</f>
        <v>Người chơi 76</v>
      </c>
      <c r="CE3" s="93" t="str">
        <f>'NGUOI CHOI'!B80</f>
        <v>Người chơi 77</v>
      </c>
      <c r="CF3" s="4" t="str">
        <f>'NGUOI CHOI'!B81</f>
        <v>Người chơi 78</v>
      </c>
      <c r="CG3" s="93" t="str">
        <f>'NGUOI CHOI'!B82</f>
        <v>Người chơi 79</v>
      </c>
      <c r="CH3" s="4" t="str">
        <f>'NGUOI CHOI'!B83</f>
        <v>Người chơi 80</v>
      </c>
      <c r="CI3" s="93" t="str">
        <f>'NGUOI CHOI'!B84</f>
        <v>Người chơi 81</v>
      </c>
      <c r="CJ3" s="4" t="str">
        <f>'NGUOI CHOI'!B85</f>
        <v>Người chơi 82</v>
      </c>
      <c r="CK3" s="93" t="str">
        <f>'NGUOI CHOI'!B86</f>
        <v>Người chơi 83</v>
      </c>
      <c r="CL3" s="4" t="str">
        <f>'NGUOI CHOI'!B87</f>
        <v>Người chơi 84</v>
      </c>
      <c r="CM3" s="93" t="str">
        <f>'NGUOI CHOI'!B88</f>
        <v>Người chơi 85</v>
      </c>
      <c r="CN3" s="4" t="str">
        <f>'NGUOI CHOI'!B89</f>
        <v>Người chơi 86</v>
      </c>
      <c r="CO3" s="93" t="str">
        <f>'NGUOI CHOI'!B90</f>
        <v>Người chơi 87</v>
      </c>
      <c r="CP3" s="4" t="str">
        <f>'NGUOI CHOI'!B91</f>
        <v>Người chơi 88</v>
      </c>
      <c r="CQ3" s="93" t="str">
        <f>'NGUOI CHOI'!B92</f>
        <v>Người chơi 89</v>
      </c>
      <c r="CR3" s="4" t="str">
        <f>'NGUOI CHOI'!B93</f>
        <v>Người chơi 90</v>
      </c>
      <c r="CS3" s="93" t="str">
        <f>'NGUOI CHOI'!B94</f>
        <v>Người chơi 91</v>
      </c>
      <c r="CT3" s="4" t="str">
        <f>'NGUOI CHOI'!B95</f>
        <v>Người chơi 92</v>
      </c>
      <c r="CU3" s="93" t="str">
        <f>'NGUOI CHOI'!B96</f>
        <v>Người chơi 93</v>
      </c>
      <c r="CV3" s="4" t="str">
        <f>'NGUOI CHOI'!B97</f>
        <v>Người chơi 94</v>
      </c>
      <c r="CW3" s="93" t="str">
        <f>'NGUOI CHOI'!B98</f>
        <v>Người chơi 95</v>
      </c>
      <c r="CX3" s="4" t="str">
        <f>'NGUOI CHOI'!B99</f>
        <v>Người chơi 96</v>
      </c>
      <c r="CY3" s="93" t="str">
        <f>'NGUOI CHOI'!B100</f>
        <v>Người chơi 97</v>
      </c>
      <c r="CZ3" s="4" t="str">
        <f>'NGUOI CHOI'!B101</f>
        <v>Người chơi 98</v>
      </c>
      <c r="DA3" s="93" t="str">
        <f>'NGUOI CHOI'!B102</f>
        <v>Người chơi 99</v>
      </c>
      <c r="DB3" s="4" t="str">
        <f>'NGUOI CHOI'!B103</f>
        <v>Người chơi 100</v>
      </c>
    </row>
    <row r="4" spans="1:106" ht="15" customHeight="1">
      <c r="A4" s="94">
        <f>'DU DOAN'!A4</f>
        <v>1</v>
      </c>
      <c r="B4" s="95" t="str">
        <f>'DU DOAN'!B4</f>
        <v>Vòng bảng</v>
      </c>
      <c r="C4" s="96">
        <f>'DU DOAN'!C4</f>
        <v>1</v>
      </c>
      <c r="D4" s="95" t="str">
        <f>'DU DOAN'!H4</f>
        <v>Mexico</v>
      </c>
      <c r="E4" s="95" t="str">
        <f>'DU DOAN'!I4</f>
        <v>South Africa</v>
      </c>
      <c r="F4" s="97" t="str">
        <f>IF(OR('DU DOAN'!K4="",'DU DOAN'!L4=""),"Chưa đá",'DU DOAN'!K4&amp;"-"&amp;'DU DOAN'!L4)</f>
        <v>Chưa đá</v>
      </c>
      <c r="G4" s="98">
        <f>IF(OR('DU DOAN'!K4="",'DU DOAN'!L4="",'DU DOAN'!M4="",'DU DOAN'!N4=""),0,IF(AND('DU DOAN'!M4='DU DOAN'!K4,'DU DOAN'!N4='DU DOAN'!L4),3*'DU DOAN'!C4,IF(('DU DOAN'!M4-'DU DOAN'!N4)=('DU DOAN'!K4-'DU DOAN'!L4),2*'DU DOAN'!C4,IF(SIGN('DU DOAN'!M4-'DU DOAN'!N4)=SIGN('DU DOAN'!K4-'DU DOAN'!L4),1*'DU DOAN'!C4,0))))</f>
        <v>0</v>
      </c>
      <c r="H4" s="98">
        <f>IF(OR('DU DOAN'!K4="",'DU DOAN'!L4="",'DU DOAN'!O4="",'DU DOAN'!P4=""),0,IF(AND('DU DOAN'!O4='DU DOAN'!K4,'DU DOAN'!P4='DU DOAN'!L4),3*'DU DOAN'!C4,IF(('DU DOAN'!O4-'DU DOAN'!P4)=('DU DOAN'!K4-'DU DOAN'!L4),2*'DU DOAN'!C4,IF(SIGN('DU DOAN'!O4-'DU DOAN'!P4)=SIGN('DU DOAN'!K4-'DU DOAN'!L4),1*'DU DOAN'!C4,0))))</f>
        <v>0</v>
      </c>
      <c r="I4" s="98">
        <f>IF(OR('DU DOAN'!K4="",'DU DOAN'!L4="",'DU DOAN'!Q4="",'DU DOAN'!R4=""),0,IF(AND('DU DOAN'!Q4='DU DOAN'!K4,'DU DOAN'!R4='DU DOAN'!L4),3*'DU DOAN'!C4,IF(('DU DOAN'!Q4-'DU DOAN'!R4)=('DU DOAN'!K4-'DU DOAN'!L4),2*'DU DOAN'!C4,IF(SIGN('DU DOAN'!Q4-'DU DOAN'!R4)=SIGN('DU DOAN'!K4-'DU DOAN'!L4),1*'DU DOAN'!C4,0))))</f>
        <v>0</v>
      </c>
      <c r="J4" s="98">
        <f>IF(OR('DU DOAN'!K4="",'DU DOAN'!L4="",'DU DOAN'!S4="",'DU DOAN'!T4=""),0,IF(AND('DU DOAN'!S4='DU DOAN'!K4,'DU DOAN'!T4='DU DOAN'!L4),3*'DU DOAN'!C4,IF(('DU DOAN'!S4-'DU DOAN'!T4)=('DU DOAN'!K4-'DU DOAN'!L4),2*'DU DOAN'!C4,IF(SIGN('DU DOAN'!S4-'DU DOAN'!T4)=SIGN('DU DOAN'!K4-'DU DOAN'!L4),1*'DU DOAN'!C4,0))))</f>
        <v>0</v>
      </c>
      <c r="K4" s="98">
        <f>IF(OR('DU DOAN'!K4="",'DU DOAN'!L4="",'DU DOAN'!U4="",'DU DOAN'!V4=""),0,IF(AND('DU DOAN'!U4='DU DOAN'!K4,'DU DOAN'!V4='DU DOAN'!L4),3*'DU DOAN'!C4,IF(('DU DOAN'!U4-'DU DOAN'!V4)=('DU DOAN'!K4-'DU DOAN'!L4),2*'DU DOAN'!C4,IF(SIGN('DU DOAN'!U4-'DU DOAN'!V4)=SIGN('DU DOAN'!K4-'DU DOAN'!L4),1*'DU DOAN'!C4,0))))</f>
        <v>0</v>
      </c>
      <c r="L4" s="98">
        <f>IF(OR('DU DOAN'!K4="",'DU DOAN'!L4="",'DU DOAN'!W4="",'DU DOAN'!X4=""),0,IF(AND('DU DOAN'!W4='DU DOAN'!K4,'DU DOAN'!X4='DU DOAN'!L4),3*'DU DOAN'!C4,IF(('DU DOAN'!W4-'DU DOAN'!X4)=('DU DOAN'!K4-'DU DOAN'!L4),2*'DU DOAN'!C4,IF(SIGN('DU DOAN'!W4-'DU DOAN'!X4)=SIGN('DU DOAN'!K4-'DU DOAN'!L4),1*'DU DOAN'!C4,0))))</f>
        <v>0</v>
      </c>
      <c r="M4" s="98">
        <f>IF(OR('DU DOAN'!K4="",'DU DOAN'!L4="",'DU DOAN'!Y4="",'DU DOAN'!Z4=""),0,IF(AND('DU DOAN'!Y4='DU DOAN'!K4,'DU DOAN'!Z4='DU DOAN'!L4),3*'DU DOAN'!C4,IF(('DU DOAN'!Y4-'DU DOAN'!Z4)=('DU DOAN'!K4-'DU DOAN'!L4),2*'DU DOAN'!C4,IF(SIGN('DU DOAN'!Y4-'DU DOAN'!Z4)=SIGN('DU DOAN'!K4-'DU DOAN'!L4),1*'DU DOAN'!C4,0))))</f>
        <v>0</v>
      </c>
      <c r="N4" s="98">
        <f>IF(OR('DU DOAN'!K4="",'DU DOAN'!L4="",'DU DOAN'!AA4="",'DU DOAN'!AB4=""),0,IF(AND('DU DOAN'!AA4='DU DOAN'!K4,'DU DOAN'!AB4='DU DOAN'!L4),3*'DU DOAN'!C4,IF(('DU DOAN'!AA4-'DU DOAN'!AB4)=('DU DOAN'!K4-'DU DOAN'!L4),2*'DU DOAN'!C4,IF(SIGN('DU DOAN'!AA4-'DU DOAN'!AB4)=SIGN('DU DOAN'!K4-'DU DOAN'!L4),1*'DU DOAN'!C4,0))))</f>
        <v>0</v>
      </c>
      <c r="O4" s="98">
        <f>IF(OR('DU DOAN'!K4="",'DU DOAN'!L4="",'DU DOAN'!AC4="",'DU DOAN'!AD4=""),0,IF(AND('DU DOAN'!AC4='DU DOAN'!K4,'DU DOAN'!AD4='DU DOAN'!L4),3*'DU DOAN'!C4,IF(('DU DOAN'!AC4-'DU DOAN'!AD4)=('DU DOAN'!K4-'DU DOAN'!L4),2*'DU DOAN'!C4,IF(SIGN('DU DOAN'!AC4-'DU DOAN'!AD4)=SIGN('DU DOAN'!K4-'DU DOAN'!L4),1*'DU DOAN'!C4,0))))</f>
        <v>0</v>
      </c>
      <c r="P4" s="98">
        <f>IF(OR('DU DOAN'!K4="",'DU DOAN'!L4="",'DU DOAN'!AE4="",'DU DOAN'!AF4=""),0,IF(AND('DU DOAN'!AE4='DU DOAN'!K4,'DU DOAN'!AF4='DU DOAN'!L4),3*'DU DOAN'!C4,IF(('DU DOAN'!AE4-'DU DOAN'!AF4)=('DU DOAN'!K4-'DU DOAN'!L4),2*'DU DOAN'!C4,IF(SIGN('DU DOAN'!AE4-'DU DOAN'!AF4)=SIGN('DU DOAN'!K4-'DU DOAN'!L4),1*'DU DOAN'!C4,0))))</f>
        <v>0</v>
      </c>
      <c r="Q4" s="98">
        <f>IF(OR('DU DOAN'!K4="",'DU DOAN'!L4="",'DU DOAN'!AG4="",'DU DOAN'!AH4=""),0,IF(AND('DU DOAN'!AG4='DU DOAN'!K4,'DU DOAN'!AH4='DU DOAN'!L4),3*'DU DOAN'!C4,IF(('DU DOAN'!AG4-'DU DOAN'!AH4)=('DU DOAN'!K4-'DU DOAN'!L4),2*'DU DOAN'!C4,IF(SIGN('DU DOAN'!AG4-'DU DOAN'!AH4)=SIGN('DU DOAN'!K4-'DU DOAN'!L4),1*'DU DOAN'!C4,0))))</f>
        <v>0</v>
      </c>
      <c r="R4" s="98">
        <f>IF(OR('DU DOAN'!K4="",'DU DOAN'!L4="",'DU DOAN'!AI4="",'DU DOAN'!AJ4=""),0,IF(AND('DU DOAN'!AI4='DU DOAN'!K4,'DU DOAN'!AJ4='DU DOAN'!L4),3*'DU DOAN'!C4,IF(('DU DOAN'!AI4-'DU DOAN'!AJ4)=('DU DOAN'!K4-'DU DOAN'!L4),2*'DU DOAN'!C4,IF(SIGN('DU DOAN'!AI4-'DU DOAN'!AJ4)=SIGN('DU DOAN'!K4-'DU DOAN'!L4),1*'DU DOAN'!C4,0))))</f>
        <v>0</v>
      </c>
      <c r="S4" s="98">
        <f>IF(OR('DU DOAN'!K4="",'DU DOAN'!L4="",'DU DOAN'!AK4="",'DU DOAN'!AL4=""),0,IF(AND('DU DOAN'!AK4='DU DOAN'!K4,'DU DOAN'!AL4='DU DOAN'!L4),3*'DU DOAN'!C4,IF(('DU DOAN'!AK4-'DU DOAN'!AL4)=('DU DOAN'!K4-'DU DOAN'!L4),2*'DU DOAN'!C4,IF(SIGN('DU DOAN'!AK4-'DU DOAN'!AL4)=SIGN('DU DOAN'!K4-'DU DOAN'!L4),1*'DU DOAN'!C4,0))))</f>
        <v>0</v>
      </c>
      <c r="T4" s="98">
        <f>IF(OR('DU DOAN'!K4="",'DU DOAN'!L4="",'DU DOAN'!AM4="",'DU DOAN'!AN4=""),0,IF(AND('DU DOAN'!AM4='DU DOAN'!K4,'DU DOAN'!AN4='DU DOAN'!L4),3*'DU DOAN'!C4,IF(('DU DOAN'!AM4-'DU DOAN'!AN4)=('DU DOAN'!K4-'DU DOAN'!L4),2*'DU DOAN'!C4,IF(SIGN('DU DOAN'!AM4-'DU DOAN'!AN4)=SIGN('DU DOAN'!K4-'DU DOAN'!L4),1*'DU DOAN'!C4,0))))</f>
        <v>0</v>
      </c>
      <c r="U4" s="98">
        <f>IF(OR('DU DOAN'!K4="",'DU DOAN'!L4="",'DU DOAN'!AO4="",'DU DOAN'!AP4=""),0,IF(AND('DU DOAN'!AO4='DU DOAN'!K4,'DU DOAN'!AP4='DU DOAN'!L4),3*'DU DOAN'!C4,IF(('DU DOAN'!AO4-'DU DOAN'!AP4)=('DU DOAN'!K4-'DU DOAN'!L4),2*'DU DOAN'!C4,IF(SIGN('DU DOAN'!AO4-'DU DOAN'!AP4)=SIGN('DU DOAN'!K4-'DU DOAN'!L4),1*'DU DOAN'!C4,0))))</f>
        <v>0</v>
      </c>
      <c r="V4" s="98">
        <f>IF(OR('DU DOAN'!K4="",'DU DOAN'!L4="",'DU DOAN'!AQ4="",'DU DOAN'!AR4=""),0,IF(AND('DU DOAN'!AQ4='DU DOAN'!K4,'DU DOAN'!AR4='DU DOAN'!L4),3*'DU DOAN'!C4,IF(('DU DOAN'!AQ4-'DU DOAN'!AR4)=('DU DOAN'!K4-'DU DOAN'!L4),2*'DU DOAN'!C4,IF(SIGN('DU DOAN'!AQ4-'DU DOAN'!AR4)=SIGN('DU DOAN'!K4-'DU DOAN'!L4),1*'DU DOAN'!C4,0))))</f>
        <v>0</v>
      </c>
      <c r="W4" s="98">
        <f>IF(OR('DU DOAN'!K4="",'DU DOAN'!L4="",'DU DOAN'!AS4="",'DU DOAN'!AT4=""),0,IF(AND('DU DOAN'!AS4='DU DOAN'!K4,'DU DOAN'!AT4='DU DOAN'!L4),3*'DU DOAN'!C4,IF(('DU DOAN'!AS4-'DU DOAN'!AT4)=('DU DOAN'!K4-'DU DOAN'!L4),2*'DU DOAN'!C4,IF(SIGN('DU DOAN'!AS4-'DU DOAN'!AT4)=SIGN('DU DOAN'!K4-'DU DOAN'!L4),1*'DU DOAN'!C4,0))))</f>
        <v>0</v>
      </c>
      <c r="X4" s="98">
        <f>IF(OR('DU DOAN'!K4="",'DU DOAN'!L4="",'DU DOAN'!AU4="",'DU DOAN'!AV4=""),0,IF(AND('DU DOAN'!AU4='DU DOAN'!K4,'DU DOAN'!AV4='DU DOAN'!L4),3*'DU DOAN'!C4,IF(('DU DOAN'!AU4-'DU DOAN'!AV4)=('DU DOAN'!K4-'DU DOAN'!L4),2*'DU DOAN'!C4,IF(SIGN('DU DOAN'!AU4-'DU DOAN'!AV4)=SIGN('DU DOAN'!K4-'DU DOAN'!L4),1*'DU DOAN'!C4,0))))</f>
        <v>0</v>
      </c>
      <c r="Y4" s="98">
        <f>IF(OR('DU DOAN'!K4="",'DU DOAN'!L4="",'DU DOAN'!AW4="",'DU DOAN'!AX4=""),0,IF(AND('DU DOAN'!AW4='DU DOAN'!K4,'DU DOAN'!AX4='DU DOAN'!L4),3*'DU DOAN'!C4,IF(('DU DOAN'!AW4-'DU DOAN'!AX4)=('DU DOAN'!K4-'DU DOAN'!L4),2*'DU DOAN'!C4,IF(SIGN('DU DOAN'!AW4-'DU DOAN'!AX4)=SIGN('DU DOAN'!K4-'DU DOAN'!L4),1*'DU DOAN'!C4,0))))</f>
        <v>0</v>
      </c>
      <c r="Z4" s="98">
        <f>IF(OR('DU DOAN'!K4="",'DU DOAN'!L4="",'DU DOAN'!AY4="",'DU DOAN'!AZ4=""),0,IF(AND('DU DOAN'!AY4='DU DOAN'!K4,'DU DOAN'!AZ4='DU DOAN'!L4),3*'DU DOAN'!C4,IF(('DU DOAN'!AY4-'DU DOAN'!AZ4)=('DU DOAN'!K4-'DU DOAN'!L4),2*'DU DOAN'!C4,IF(SIGN('DU DOAN'!AY4-'DU DOAN'!AZ4)=SIGN('DU DOAN'!K4-'DU DOAN'!L4),1*'DU DOAN'!C4,0))))</f>
        <v>0</v>
      </c>
      <c r="AA4" s="98">
        <f>IF(OR('DU DOAN'!K4="",'DU DOAN'!L4="",'DU DOAN'!BA4="",'DU DOAN'!BB4=""),0,IF(AND('DU DOAN'!BA4='DU DOAN'!K4,'DU DOAN'!BB4='DU DOAN'!L4),3*'DU DOAN'!C4,IF(('DU DOAN'!BA4-'DU DOAN'!BB4)=('DU DOAN'!K4-'DU DOAN'!L4),2*'DU DOAN'!C4,IF(SIGN('DU DOAN'!BA4-'DU DOAN'!BB4)=SIGN('DU DOAN'!K4-'DU DOAN'!L4),1*'DU DOAN'!C4,0))))</f>
        <v>0</v>
      </c>
      <c r="AB4" s="98">
        <f>IF(OR('DU DOAN'!K4="",'DU DOAN'!L4="",'DU DOAN'!BC4="",'DU DOAN'!BD4=""),0,IF(AND('DU DOAN'!BC4='DU DOAN'!K4,'DU DOAN'!BD4='DU DOAN'!L4),3*'DU DOAN'!C4,IF(('DU DOAN'!BC4-'DU DOAN'!BD4)=('DU DOAN'!K4-'DU DOAN'!L4),2*'DU DOAN'!C4,IF(SIGN('DU DOAN'!BC4-'DU DOAN'!BD4)=SIGN('DU DOAN'!K4-'DU DOAN'!L4),1*'DU DOAN'!C4,0))))</f>
        <v>0</v>
      </c>
      <c r="AC4" s="98">
        <f>IF(OR('DU DOAN'!K4="",'DU DOAN'!L4="",'DU DOAN'!BE4="",'DU DOAN'!BF4=""),0,IF(AND('DU DOAN'!BE4='DU DOAN'!K4,'DU DOAN'!BF4='DU DOAN'!L4),3*'DU DOAN'!C4,IF(('DU DOAN'!BE4-'DU DOAN'!BF4)=('DU DOAN'!K4-'DU DOAN'!L4),2*'DU DOAN'!C4,IF(SIGN('DU DOAN'!BE4-'DU DOAN'!BF4)=SIGN('DU DOAN'!K4-'DU DOAN'!L4),1*'DU DOAN'!C4,0))))</f>
        <v>0</v>
      </c>
      <c r="AD4" s="98">
        <f>IF(OR('DU DOAN'!K4="",'DU DOAN'!L4="",'DU DOAN'!BG4="",'DU DOAN'!BH4=""),0,IF(AND('DU DOAN'!BG4='DU DOAN'!K4,'DU DOAN'!BH4='DU DOAN'!L4),3*'DU DOAN'!C4,IF(('DU DOAN'!BG4-'DU DOAN'!BH4)=('DU DOAN'!K4-'DU DOAN'!L4),2*'DU DOAN'!C4,IF(SIGN('DU DOAN'!BG4-'DU DOAN'!BH4)=SIGN('DU DOAN'!K4-'DU DOAN'!L4),1*'DU DOAN'!C4,0))))</f>
        <v>0</v>
      </c>
      <c r="AE4" s="98">
        <f>IF(OR('DU DOAN'!K4="",'DU DOAN'!L4="",'DU DOAN'!BI4="",'DU DOAN'!BJ4=""),0,IF(AND('DU DOAN'!BI4='DU DOAN'!K4,'DU DOAN'!BJ4='DU DOAN'!L4),3*'DU DOAN'!C4,IF(('DU DOAN'!BI4-'DU DOAN'!BJ4)=('DU DOAN'!K4-'DU DOAN'!L4),2*'DU DOAN'!C4,IF(SIGN('DU DOAN'!BI4-'DU DOAN'!BJ4)=SIGN('DU DOAN'!K4-'DU DOAN'!L4),1*'DU DOAN'!C4,0))))</f>
        <v>0</v>
      </c>
      <c r="AF4" s="98">
        <f>IF(OR('DU DOAN'!K4="",'DU DOAN'!L4="",'DU DOAN'!BK4="",'DU DOAN'!BL4=""),0,IF(AND('DU DOAN'!BK4='DU DOAN'!K4,'DU DOAN'!BL4='DU DOAN'!L4),3*'DU DOAN'!C4,IF(('DU DOAN'!BK4-'DU DOAN'!BL4)=('DU DOAN'!K4-'DU DOAN'!L4),2*'DU DOAN'!C4,IF(SIGN('DU DOAN'!BK4-'DU DOAN'!BL4)=SIGN('DU DOAN'!K4-'DU DOAN'!L4),1*'DU DOAN'!C4,0))))</f>
        <v>0</v>
      </c>
      <c r="AG4" s="98">
        <f>IF(OR('DU DOAN'!K4="",'DU DOAN'!L4="",'DU DOAN'!BM4="",'DU DOAN'!BN4=""),0,IF(AND('DU DOAN'!BM4='DU DOAN'!K4,'DU DOAN'!BN4='DU DOAN'!L4),3*'DU DOAN'!C4,IF(('DU DOAN'!BM4-'DU DOAN'!BN4)=('DU DOAN'!K4-'DU DOAN'!L4),2*'DU DOAN'!C4,IF(SIGN('DU DOAN'!BM4-'DU DOAN'!BN4)=SIGN('DU DOAN'!K4-'DU DOAN'!L4),1*'DU DOAN'!C4,0))))</f>
        <v>0</v>
      </c>
      <c r="AH4" s="98">
        <f>IF(OR('DU DOAN'!K4="",'DU DOAN'!L4="",'DU DOAN'!BO4="",'DU DOAN'!BP4=""),0,IF(AND('DU DOAN'!BO4='DU DOAN'!K4,'DU DOAN'!BP4='DU DOAN'!L4),3*'DU DOAN'!C4,IF(('DU DOAN'!BO4-'DU DOAN'!BP4)=('DU DOAN'!K4-'DU DOAN'!L4),2*'DU DOAN'!C4,IF(SIGN('DU DOAN'!BO4-'DU DOAN'!BP4)=SIGN('DU DOAN'!K4-'DU DOAN'!L4),1*'DU DOAN'!C4,0))))</f>
        <v>0</v>
      </c>
      <c r="AI4" s="98">
        <f>IF(OR('DU DOAN'!K4="",'DU DOAN'!L4="",'DU DOAN'!BQ4="",'DU DOAN'!BR4=""),0,IF(AND('DU DOAN'!BQ4='DU DOAN'!K4,'DU DOAN'!BR4='DU DOAN'!L4),3*'DU DOAN'!C4,IF(('DU DOAN'!BQ4-'DU DOAN'!BR4)=('DU DOAN'!K4-'DU DOAN'!L4),2*'DU DOAN'!C4,IF(SIGN('DU DOAN'!BQ4-'DU DOAN'!BR4)=SIGN('DU DOAN'!K4-'DU DOAN'!L4),1*'DU DOAN'!C4,0))))</f>
        <v>0</v>
      </c>
      <c r="AJ4" s="98">
        <f>IF(OR('DU DOAN'!K4="",'DU DOAN'!L4="",'DU DOAN'!BS4="",'DU DOAN'!BT4=""),0,IF(AND('DU DOAN'!BS4='DU DOAN'!K4,'DU DOAN'!BT4='DU DOAN'!L4),3*'DU DOAN'!C4,IF(('DU DOAN'!BS4-'DU DOAN'!BT4)=('DU DOAN'!K4-'DU DOAN'!L4),2*'DU DOAN'!C4,IF(SIGN('DU DOAN'!BS4-'DU DOAN'!BT4)=SIGN('DU DOAN'!K4-'DU DOAN'!L4),1*'DU DOAN'!C4,0))))</f>
        <v>0</v>
      </c>
      <c r="AK4" s="98">
        <f>IF(OR('DU DOAN'!K4="",'DU DOAN'!L4="",'DU DOAN'!BU4="",'DU DOAN'!BV4=""),0,IF(AND('DU DOAN'!BU4='DU DOAN'!K4,'DU DOAN'!BV4='DU DOAN'!L4),3*'DU DOAN'!C4,IF(('DU DOAN'!BU4-'DU DOAN'!BV4)=('DU DOAN'!K4-'DU DOAN'!L4),2*'DU DOAN'!C4,IF(SIGN('DU DOAN'!BU4-'DU DOAN'!BV4)=SIGN('DU DOAN'!K4-'DU DOAN'!L4),1*'DU DOAN'!C4,0))))</f>
        <v>0</v>
      </c>
      <c r="AL4" s="98">
        <f>IF(OR('DU DOAN'!K4="",'DU DOAN'!L4="",'DU DOAN'!BW4="",'DU DOAN'!BX4=""),0,IF(AND('DU DOAN'!BW4='DU DOAN'!K4,'DU DOAN'!BX4='DU DOAN'!L4),3*'DU DOAN'!C4,IF(('DU DOAN'!BW4-'DU DOAN'!BX4)=('DU DOAN'!K4-'DU DOAN'!L4),2*'DU DOAN'!C4,IF(SIGN('DU DOAN'!BW4-'DU DOAN'!BX4)=SIGN('DU DOAN'!K4-'DU DOAN'!L4),1*'DU DOAN'!C4,0))))</f>
        <v>0</v>
      </c>
      <c r="AM4" s="98">
        <f>IF(OR('DU DOAN'!K4="",'DU DOAN'!L4="",'DU DOAN'!BY4="",'DU DOAN'!BZ4=""),0,IF(AND('DU DOAN'!BY4='DU DOAN'!K4,'DU DOAN'!BZ4='DU DOAN'!L4),3*'DU DOAN'!C4,IF(('DU DOAN'!BY4-'DU DOAN'!BZ4)=('DU DOAN'!K4-'DU DOAN'!L4),2*'DU DOAN'!C4,IF(SIGN('DU DOAN'!BY4-'DU DOAN'!BZ4)=SIGN('DU DOAN'!K4-'DU DOAN'!L4),1*'DU DOAN'!C4,0))))</f>
        <v>0</v>
      </c>
      <c r="AN4" s="98">
        <f>IF(OR('DU DOAN'!K4="",'DU DOAN'!L4="",'DU DOAN'!CA4="",'DU DOAN'!CB4=""),0,IF(AND('DU DOAN'!CA4='DU DOAN'!K4,'DU DOAN'!CB4='DU DOAN'!L4),3*'DU DOAN'!C4,IF(('DU DOAN'!CA4-'DU DOAN'!CB4)=('DU DOAN'!K4-'DU DOAN'!L4),2*'DU DOAN'!C4,IF(SIGN('DU DOAN'!CA4-'DU DOAN'!CB4)=SIGN('DU DOAN'!K4-'DU DOAN'!L4),1*'DU DOAN'!C4,0))))</f>
        <v>0</v>
      </c>
      <c r="AO4" s="98">
        <f>IF(OR('DU DOAN'!K4="",'DU DOAN'!L4="",'DU DOAN'!CC4="",'DU DOAN'!CD4=""),0,IF(AND('DU DOAN'!CC4='DU DOAN'!K4,'DU DOAN'!CD4='DU DOAN'!L4),3*'DU DOAN'!C4,IF(('DU DOAN'!CC4-'DU DOAN'!CD4)=('DU DOAN'!K4-'DU DOAN'!L4),2*'DU DOAN'!C4,IF(SIGN('DU DOAN'!CC4-'DU DOAN'!CD4)=SIGN('DU DOAN'!K4-'DU DOAN'!L4),1*'DU DOAN'!C4,0))))</f>
        <v>0</v>
      </c>
      <c r="AP4" s="98">
        <f>IF(OR('DU DOAN'!K4="",'DU DOAN'!L4="",'DU DOAN'!CE4="",'DU DOAN'!CF4=""),0,IF(AND('DU DOAN'!CE4='DU DOAN'!K4,'DU DOAN'!CF4='DU DOAN'!L4),3*'DU DOAN'!C4,IF(('DU DOAN'!CE4-'DU DOAN'!CF4)=('DU DOAN'!K4-'DU DOAN'!L4),2*'DU DOAN'!C4,IF(SIGN('DU DOAN'!CE4-'DU DOAN'!CF4)=SIGN('DU DOAN'!K4-'DU DOAN'!L4),1*'DU DOAN'!C4,0))))</f>
        <v>0</v>
      </c>
      <c r="AQ4" s="98">
        <f>IF(OR('DU DOAN'!K4="",'DU DOAN'!L4="",'DU DOAN'!CG4="",'DU DOAN'!CH4=""),0,IF(AND('DU DOAN'!CG4='DU DOAN'!K4,'DU DOAN'!CH4='DU DOAN'!L4),3*'DU DOAN'!C4,IF(('DU DOAN'!CG4-'DU DOAN'!CH4)=('DU DOAN'!K4-'DU DOAN'!L4),2*'DU DOAN'!C4,IF(SIGN('DU DOAN'!CG4-'DU DOAN'!CH4)=SIGN('DU DOAN'!K4-'DU DOAN'!L4),1*'DU DOAN'!C4,0))))</f>
        <v>0</v>
      </c>
      <c r="AR4" s="98">
        <f>IF(OR('DU DOAN'!K4="",'DU DOAN'!L4="",'DU DOAN'!CI4="",'DU DOAN'!CJ4=""),0,IF(AND('DU DOAN'!CI4='DU DOAN'!K4,'DU DOAN'!CJ4='DU DOAN'!L4),3*'DU DOAN'!C4,IF(('DU DOAN'!CI4-'DU DOAN'!CJ4)=('DU DOAN'!K4-'DU DOAN'!L4),2*'DU DOAN'!C4,IF(SIGN('DU DOAN'!CI4-'DU DOAN'!CJ4)=SIGN('DU DOAN'!K4-'DU DOAN'!L4),1*'DU DOAN'!C4,0))))</f>
        <v>0</v>
      </c>
      <c r="AS4" s="98">
        <f>IF(OR('DU DOAN'!K4="",'DU DOAN'!L4="",'DU DOAN'!CK4="",'DU DOAN'!CL4=""),0,IF(AND('DU DOAN'!CK4='DU DOAN'!K4,'DU DOAN'!CL4='DU DOAN'!L4),3*'DU DOAN'!C4,IF(('DU DOAN'!CK4-'DU DOAN'!CL4)=('DU DOAN'!K4-'DU DOAN'!L4),2*'DU DOAN'!C4,IF(SIGN('DU DOAN'!CK4-'DU DOAN'!CL4)=SIGN('DU DOAN'!K4-'DU DOAN'!L4),1*'DU DOAN'!C4,0))))</f>
        <v>0</v>
      </c>
      <c r="AT4" s="98">
        <f>IF(OR('DU DOAN'!K4="",'DU DOAN'!L4="",'DU DOAN'!CM4="",'DU DOAN'!CN4=""),0,IF(AND('DU DOAN'!CM4='DU DOAN'!K4,'DU DOAN'!CN4='DU DOAN'!L4),3*'DU DOAN'!C4,IF(('DU DOAN'!CM4-'DU DOAN'!CN4)=('DU DOAN'!K4-'DU DOAN'!L4),2*'DU DOAN'!C4,IF(SIGN('DU DOAN'!CM4-'DU DOAN'!CN4)=SIGN('DU DOAN'!K4-'DU DOAN'!L4),1*'DU DOAN'!C4,0))))</f>
        <v>0</v>
      </c>
      <c r="AU4" s="98">
        <f>IF(OR('DU DOAN'!K4="",'DU DOAN'!L4="",'DU DOAN'!CO4="",'DU DOAN'!CP4=""),0,IF(AND('DU DOAN'!CO4='DU DOAN'!K4,'DU DOAN'!CP4='DU DOAN'!L4),3*'DU DOAN'!C4,IF(('DU DOAN'!CO4-'DU DOAN'!CP4)=('DU DOAN'!K4-'DU DOAN'!L4),2*'DU DOAN'!C4,IF(SIGN('DU DOAN'!CO4-'DU DOAN'!CP4)=SIGN('DU DOAN'!K4-'DU DOAN'!L4),1*'DU DOAN'!C4,0))))</f>
        <v>0</v>
      </c>
      <c r="AV4" s="98">
        <f>IF(OR('DU DOAN'!K4="",'DU DOAN'!L4="",'DU DOAN'!CQ4="",'DU DOAN'!CR4=""),0,IF(AND('DU DOAN'!CQ4='DU DOAN'!K4,'DU DOAN'!CR4='DU DOAN'!L4),3*'DU DOAN'!C4,IF(('DU DOAN'!CQ4-'DU DOAN'!CR4)=('DU DOAN'!K4-'DU DOAN'!L4),2*'DU DOAN'!C4,IF(SIGN('DU DOAN'!CQ4-'DU DOAN'!CR4)=SIGN('DU DOAN'!K4-'DU DOAN'!L4),1*'DU DOAN'!C4,0))))</f>
        <v>0</v>
      </c>
      <c r="AW4" s="98">
        <f>IF(OR('DU DOAN'!K4="",'DU DOAN'!L4="",'DU DOAN'!CS4="",'DU DOAN'!CT4=""),0,IF(AND('DU DOAN'!CS4='DU DOAN'!K4,'DU DOAN'!CT4='DU DOAN'!L4),3*'DU DOAN'!C4,IF(('DU DOAN'!CS4-'DU DOAN'!CT4)=('DU DOAN'!K4-'DU DOAN'!L4),2*'DU DOAN'!C4,IF(SIGN('DU DOAN'!CS4-'DU DOAN'!CT4)=SIGN('DU DOAN'!K4-'DU DOAN'!L4),1*'DU DOAN'!C4,0))))</f>
        <v>0</v>
      </c>
      <c r="AX4" s="98">
        <f>IF(OR('DU DOAN'!K4="",'DU DOAN'!L4="",'DU DOAN'!CU4="",'DU DOAN'!CV4=""),0,IF(AND('DU DOAN'!CU4='DU DOAN'!K4,'DU DOAN'!CV4='DU DOAN'!L4),3*'DU DOAN'!C4,IF(('DU DOAN'!CU4-'DU DOAN'!CV4)=('DU DOAN'!K4-'DU DOAN'!L4),2*'DU DOAN'!C4,IF(SIGN('DU DOAN'!CU4-'DU DOAN'!CV4)=SIGN('DU DOAN'!K4-'DU DOAN'!L4),1*'DU DOAN'!C4,0))))</f>
        <v>0</v>
      </c>
      <c r="AY4" s="98">
        <f>IF(OR('DU DOAN'!K4="",'DU DOAN'!L4="",'DU DOAN'!CW4="",'DU DOAN'!CX4=""),0,IF(AND('DU DOAN'!CW4='DU DOAN'!K4,'DU DOAN'!CX4='DU DOAN'!L4),3*'DU DOAN'!C4,IF(('DU DOAN'!CW4-'DU DOAN'!CX4)=('DU DOAN'!K4-'DU DOAN'!L4),2*'DU DOAN'!C4,IF(SIGN('DU DOAN'!CW4-'DU DOAN'!CX4)=SIGN('DU DOAN'!K4-'DU DOAN'!L4),1*'DU DOAN'!C4,0))))</f>
        <v>0</v>
      </c>
      <c r="AZ4" s="98">
        <f>IF(OR('DU DOAN'!K4="",'DU DOAN'!L4="",'DU DOAN'!CY4="",'DU DOAN'!CZ4=""),0,IF(AND('DU DOAN'!CY4='DU DOAN'!K4,'DU DOAN'!CZ4='DU DOAN'!L4),3*'DU DOAN'!C4,IF(('DU DOAN'!CY4-'DU DOAN'!CZ4)=('DU DOAN'!K4-'DU DOAN'!L4),2*'DU DOAN'!C4,IF(SIGN('DU DOAN'!CY4-'DU DOAN'!CZ4)=SIGN('DU DOAN'!K4-'DU DOAN'!L4),1*'DU DOAN'!C4,0))))</f>
        <v>0</v>
      </c>
      <c r="BA4" s="98">
        <f>IF(OR('DU DOAN'!K4="",'DU DOAN'!L4="",'DU DOAN'!DA4="",'DU DOAN'!DB4=""),0,IF(AND('DU DOAN'!DA4='DU DOAN'!K4,'DU DOAN'!DB4='DU DOAN'!L4),3*'DU DOAN'!C4,IF(('DU DOAN'!DA4-'DU DOAN'!DB4)=('DU DOAN'!K4-'DU DOAN'!L4),2*'DU DOAN'!C4,IF(SIGN('DU DOAN'!DA4-'DU DOAN'!DB4)=SIGN('DU DOAN'!K4-'DU DOAN'!L4),1*'DU DOAN'!C4,0))))</f>
        <v>0</v>
      </c>
      <c r="BB4" s="98">
        <f>IF(OR('DU DOAN'!K4="",'DU DOAN'!L4="",'DU DOAN'!DC4="",'DU DOAN'!DD4=""),0,IF(AND('DU DOAN'!DC4='DU DOAN'!K4,'DU DOAN'!DD4='DU DOAN'!L4),3*'DU DOAN'!C4,IF(('DU DOAN'!DC4-'DU DOAN'!DD4)=('DU DOAN'!K4-'DU DOAN'!L4),2*'DU DOAN'!C4,IF(SIGN('DU DOAN'!DC4-'DU DOAN'!DD4)=SIGN('DU DOAN'!K4-'DU DOAN'!L4),1*'DU DOAN'!C4,0))))</f>
        <v>0</v>
      </c>
      <c r="BC4" s="98">
        <f>IF(OR('DU DOAN'!K4="",'DU DOAN'!L4="",'DU DOAN'!DE4="",'DU DOAN'!DF4=""),0,IF(AND('DU DOAN'!DE4='DU DOAN'!K4,'DU DOAN'!DF4='DU DOAN'!L4),3*'DU DOAN'!C4,IF(('DU DOAN'!DE4-'DU DOAN'!DF4)=('DU DOAN'!K4-'DU DOAN'!L4),2*'DU DOAN'!C4,IF(SIGN('DU DOAN'!DE4-'DU DOAN'!DF4)=SIGN('DU DOAN'!K4-'DU DOAN'!L4),1*'DU DOAN'!C4,0))))</f>
        <v>0</v>
      </c>
      <c r="BD4" s="98">
        <f>IF(OR('DU DOAN'!K4="",'DU DOAN'!L4="",'DU DOAN'!DG4="",'DU DOAN'!DH4=""),0,IF(AND('DU DOAN'!DG4='DU DOAN'!K4,'DU DOAN'!DH4='DU DOAN'!L4),3*'DU DOAN'!C4,IF(('DU DOAN'!DG4-'DU DOAN'!DH4)=('DU DOAN'!K4-'DU DOAN'!L4),2*'DU DOAN'!C4,IF(SIGN('DU DOAN'!DG4-'DU DOAN'!DH4)=SIGN('DU DOAN'!K4-'DU DOAN'!L4),1*'DU DOAN'!C4,0))))</f>
        <v>0</v>
      </c>
      <c r="BE4" s="98">
        <f>IF(OR('DU DOAN'!K4="",'DU DOAN'!L4="",'DU DOAN'!DI4="",'DU DOAN'!DJ4=""),0,IF(AND('DU DOAN'!DI4='DU DOAN'!K4,'DU DOAN'!DJ4='DU DOAN'!L4),3*'DU DOAN'!C4,IF(('DU DOAN'!DI4-'DU DOAN'!DJ4)=('DU DOAN'!K4-'DU DOAN'!L4),2*'DU DOAN'!C4,IF(SIGN('DU DOAN'!DI4-'DU DOAN'!DJ4)=SIGN('DU DOAN'!K4-'DU DOAN'!L4),1*'DU DOAN'!C4,0))))</f>
        <v>0</v>
      </c>
      <c r="BF4" s="98">
        <f>IF(OR('DU DOAN'!K4="",'DU DOAN'!L4="",'DU DOAN'!DK4="",'DU DOAN'!DL4=""),0,IF(AND('DU DOAN'!DK4='DU DOAN'!K4,'DU DOAN'!DL4='DU DOAN'!L4),3*'DU DOAN'!C4,IF(('DU DOAN'!DK4-'DU DOAN'!DL4)=('DU DOAN'!K4-'DU DOAN'!L4),2*'DU DOAN'!C4,IF(SIGN('DU DOAN'!DK4-'DU DOAN'!DL4)=SIGN('DU DOAN'!K4-'DU DOAN'!L4),1*'DU DOAN'!C4,0))))</f>
        <v>0</v>
      </c>
      <c r="BG4" s="98">
        <f>IF(OR('DU DOAN'!K4="",'DU DOAN'!L4="",'DU DOAN'!DM4="",'DU DOAN'!DN4=""),0,IF(AND('DU DOAN'!DM4='DU DOAN'!K4,'DU DOAN'!DN4='DU DOAN'!L4),3*'DU DOAN'!C4,IF(('DU DOAN'!DM4-'DU DOAN'!DN4)=('DU DOAN'!K4-'DU DOAN'!L4),2*'DU DOAN'!C4,IF(SIGN('DU DOAN'!DM4-'DU DOAN'!DN4)=SIGN('DU DOAN'!K4-'DU DOAN'!L4),1*'DU DOAN'!C4,0))))</f>
        <v>0</v>
      </c>
      <c r="BH4" s="98">
        <f>IF(OR('DU DOAN'!K4="",'DU DOAN'!L4="",'DU DOAN'!DO4="",'DU DOAN'!DP4=""),0,IF(AND('DU DOAN'!DO4='DU DOAN'!K4,'DU DOAN'!DP4='DU DOAN'!L4),3*'DU DOAN'!C4,IF(('DU DOAN'!DO4-'DU DOAN'!DP4)=('DU DOAN'!K4-'DU DOAN'!L4),2*'DU DOAN'!C4,IF(SIGN('DU DOAN'!DO4-'DU DOAN'!DP4)=SIGN('DU DOAN'!K4-'DU DOAN'!L4),1*'DU DOAN'!C4,0))))</f>
        <v>0</v>
      </c>
      <c r="BI4" s="98">
        <f>IF(OR('DU DOAN'!K4="",'DU DOAN'!L4="",'DU DOAN'!DQ4="",'DU DOAN'!DR4=""),0,IF(AND('DU DOAN'!DQ4='DU DOAN'!K4,'DU DOAN'!DR4='DU DOAN'!L4),3*'DU DOAN'!C4,IF(('DU DOAN'!DQ4-'DU DOAN'!DR4)=('DU DOAN'!K4-'DU DOAN'!L4),2*'DU DOAN'!C4,IF(SIGN('DU DOAN'!DQ4-'DU DOAN'!DR4)=SIGN('DU DOAN'!K4-'DU DOAN'!L4),1*'DU DOAN'!C4,0))))</f>
        <v>0</v>
      </c>
      <c r="BJ4" s="98">
        <f>IF(OR('DU DOAN'!K4="",'DU DOAN'!L4="",'DU DOAN'!DS4="",'DU DOAN'!DT4=""),0,IF(AND('DU DOAN'!DS4='DU DOAN'!K4,'DU DOAN'!DT4='DU DOAN'!L4),3*'DU DOAN'!C4,IF(('DU DOAN'!DS4-'DU DOAN'!DT4)=('DU DOAN'!K4-'DU DOAN'!L4),2*'DU DOAN'!C4,IF(SIGN('DU DOAN'!DS4-'DU DOAN'!DT4)=SIGN('DU DOAN'!K4-'DU DOAN'!L4),1*'DU DOAN'!C4,0))))</f>
        <v>0</v>
      </c>
      <c r="BK4" s="98">
        <f>IF(OR('DU DOAN'!K4="",'DU DOAN'!L4="",'DU DOAN'!DU4="",'DU DOAN'!DV4=""),0,IF(AND('DU DOAN'!DU4='DU DOAN'!K4,'DU DOAN'!DV4='DU DOAN'!L4),3*'DU DOAN'!C4,IF(('DU DOAN'!DU4-'DU DOAN'!DV4)=('DU DOAN'!K4-'DU DOAN'!L4),2*'DU DOAN'!C4,IF(SIGN('DU DOAN'!DU4-'DU DOAN'!DV4)=SIGN('DU DOAN'!K4-'DU DOAN'!L4),1*'DU DOAN'!C4,0))))</f>
        <v>0</v>
      </c>
      <c r="BL4" s="98">
        <f>IF(OR('DU DOAN'!K4="",'DU DOAN'!L4="",'DU DOAN'!DW4="",'DU DOAN'!DX4=""),0,IF(AND('DU DOAN'!DW4='DU DOAN'!K4,'DU DOAN'!DX4='DU DOAN'!L4),3*'DU DOAN'!C4,IF(('DU DOAN'!DW4-'DU DOAN'!DX4)=('DU DOAN'!K4-'DU DOAN'!L4),2*'DU DOAN'!C4,IF(SIGN('DU DOAN'!DW4-'DU DOAN'!DX4)=SIGN('DU DOAN'!K4-'DU DOAN'!L4),1*'DU DOAN'!C4,0))))</f>
        <v>0</v>
      </c>
      <c r="BM4" s="98">
        <f>IF(OR('DU DOAN'!K4="",'DU DOAN'!L4="",'DU DOAN'!DY4="",'DU DOAN'!DZ4=""),0,IF(AND('DU DOAN'!DY4='DU DOAN'!K4,'DU DOAN'!DZ4='DU DOAN'!L4),3*'DU DOAN'!C4,IF(('DU DOAN'!DY4-'DU DOAN'!DZ4)=('DU DOAN'!K4-'DU DOAN'!L4),2*'DU DOAN'!C4,IF(SIGN('DU DOAN'!DY4-'DU DOAN'!DZ4)=SIGN('DU DOAN'!K4-'DU DOAN'!L4),1*'DU DOAN'!C4,0))))</f>
        <v>0</v>
      </c>
      <c r="BN4" s="98">
        <f>IF(OR('DU DOAN'!K4="",'DU DOAN'!L4="",'DU DOAN'!EA4="",'DU DOAN'!EB4=""),0,IF(AND('DU DOAN'!EA4='DU DOAN'!K4,'DU DOAN'!EB4='DU DOAN'!L4),3*'DU DOAN'!C4,IF(('DU DOAN'!EA4-'DU DOAN'!EB4)=('DU DOAN'!K4-'DU DOAN'!L4),2*'DU DOAN'!C4,IF(SIGN('DU DOAN'!EA4-'DU DOAN'!EB4)=SIGN('DU DOAN'!K4-'DU DOAN'!L4),1*'DU DOAN'!C4,0))))</f>
        <v>0</v>
      </c>
      <c r="BO4" s="98">
        <f>IF(OR('DU DOAN'!K4="",'DU DOAN'!L4="",'DU DOAN'!EC4="",'DU DOAN'!ED4=""),0,IF(AND('DU DOAN'!EC4='DU DOAN'!K4,'DU DOAN'!ED4='DU DOAN'!L4),3*'DU DOAN'!C4,IF(('DU DOAN'!EC4-'DU DOAN'!ED4)=('DU DOAN'!K4-'DU DOAN'!L4),2*'DU DOAN'!C4,IF(SIGN('DU DOAN'!EC4-'DU DOAN'!ED4)=SIGN('DU DOAN'!K4-'DU DOAN'!L4),1*'DU DOAN'!C4,0))))</f>
        <v>0</v>
      </c>
      <c r="BP4" s="98">
        <f>IF(OR('DU DOAN'!K4="",'DU DOAN'!L4="",'DU DOAN'!EE4="",'DU DOAN'!EF4=""),0,IF(AND('DU DOAN'!EE4='DU DOAN'!K4,'DU DOAN'!EF4='DU DOAN'!L4),3*'DU DOAN'!C4,IF(('DU DOAN'!EE4-'DU DOAN'!EF4)=('DU DOAN'!K4-'DU DOAN'!L4),2*'DU DOAN'!C4,IF(SIGN('DU DOAN'!EE4-'DU DOAN'!EF4)=SIGN('DU DOAN'!K4-'DU DOAN'!L4),1*'DU DOAN'!C4,0))))</f>
        <v>0</v>
      </c>
      <c r="BQ4" s="98">
        <f>IF(OR('DU DOAN'!K4="",'DU DOAN'!L4="",'DU DOAN'!EG4="",'DU DOAN'!EH4=""),0,IF(AND('DU DOAN'!EG4='DU DOAN'!K4,'DU DOAN'!EH4='DU DOAN'!L4),3*'DU DOAN'!C4,IF(('DU DOAN'!EG4-'DU DOAN'!EH4)=('DU DOAN'!K4-'DU DOAN'!L4),2*'DU DOAN'!C4,IF(SIGN('DU DOAN'!EG4-'DU DOAN'!EH4)=SIGN('DU DOAN'!K4-'DU DOAN'!L4),1*'DU DOAN'!C4,0))))</f>
        <v>0</v>
      </c>
      <c r="BR4" s="98">
        <f>IF(OR('DU DOAN'!K4="",'DU DOAN'!L4="",'DU DOAN'!EI4="",'DU DOAN'!EJ4=""),0,IF(AND('DU DOAN'!EI4='DU DOAN'!K4,'DU DOAN'!EJ4='DU DOAN'!L4),3*'DU DOAN'!C4,IF(('DU DOAN'!EI4-'DU DOAN'!EJ4)=('DU DOAN'!K4-'DU DOAN'!L4),2*'DU DOAN'!C4,IF(SIGN('DU DOAN'!EI4-'DU DOAN'!EJ4)=SIGN('DU DOAN'!K4-'DU DOAN'!L4),1*'DU DOAN'!C4,0))))</f>
        <v>0</v>
      </c>
      <c r="BS4" s="98">
        <f>IF(OR('DU DOAN'!K4="",'DU DOAN'!L4="",'DU DOAN'!EK4="",'DU DOAN'!EL4=""),0,IF(AND('DU DOAN'!EK4='DU DOAN'!K4,'DU DOAN'!EL4='DU DOAN'!L4),3*'DU DOAN'!C4,IF(('DU DOAN'!EK4-'DU DOAN'!EL4)=('DU DOAN'!K4-'DU DOAN'!L4),2*'DU DOAN'!C4,IF(SIGN('DU DOAN'!EK4-'DU DOAN'!EL4)=SIGN('DU DOAN'!K4-'DU DOAN'!L4),1*'DU DOAN'!C4,0))))</f>
        <v>0</v>
      </c>
      <c r="BT4" s="98">
        <f>IF(OR('DU DOAN'!K4="",'DU DOAN'!L4="",'DU DOAN'!EM4="",'DU DOAN'!EN4=""),0,IF(AND('DU DOAN'!EM4='DU DOAN'!K4,'DU DOAN'!EN4='DU DOAN'!L4),3*'DU DOAN'!C4,IF(('DU DOAN'!EM4-'DU DOAN'!EN4)=('DU DOAN'!K4-'DU DOAN'!L4),2*'DU DOAN'!C4,IF(SIGN('DU DOAN'!EM4-'DU DOAN'!EN4)=SIGN('DU DOAN'!K4-'DU DOAN'!L4),1*'DU DOAN'!C4,0))))</f>
        <v>0</v>
      </c>
      <c r="BU4" s="98">
        <f>IF(OR('DU DOAN'!K4="",'DU DOAN'!L4="",'DU DOAN'!EO4="",'DU DOAN'!EP4=""),0,IF(AND('DU DOAN'!EO4='DU DOAN'!K4,'DU DOAN'!EP4='DU DOAN'!L4),3*'DU DOAN'!C4,IF(('DU DOAN'!EO4-'DU DOAN'!EP4)=('DU DOAN'!K4-'DU DOAN'!L4),2*'DU DOAN'!C4,IF(SIGN('DU DOAN'!EO4-'DU DOAN'!EP4)=SIGN('DU DOAN'!K4-'DU DOAN'!L4),1*'DU DOAN'!C4,0))))</f>
        <v>0</v>
      </c>
      <c r="BV4" s="98">
        <f>IF(OR('DU DOAN'!K4="",'DU DOAN'!L4="",'DU DOAN'!EQ4="",'DU DOAN'!ER4=""),0,IF(AND('DU DOAN'!EQ4='DU DOAN'!K4,'DU DOAN'!ER4='DU DOAN'!L4),3*'DU DOAN'!C4,IF(('DU DOAN'!EQ4-'DU DOAN'!ER4)=('DU DOAN'!K4-'DU DOAN'!L4),2*'DU DOAN'!C4,IF(SIGN('DU DOAN'!EQ4-'DU DOAN'!ER4)=SIGN('DU DOAN'!K4-'DU DOAN'!L4),1*'DU DOAN'!C4,0))))</f>
        <v>0</v>
      </c>
      <c r="BW4" s="98">
        <f>IF(OR('DU DOAN'!K4="",'DU DOAN'!L4="",'DU DOAN'!ES4="",'DU DOAN'!ET4=""),0,IF(AND('DU DOAN'!ES4='DU DOAN'!K4,'DU DOAN'!ET4='DU DOAN'!L4),3*'DU DOAN'!C4,IF(('DU DOAN'!ES4-'DU DOAN'!ET4)=('DU DOAN'!K4-'DU DOAN'!L4),2*'DU DOAN'!C4,IF(SIGN('DU DOAN'!ES4-'DU DOAN'!ET4)=SIGN('DU DOAN'!K4-'DU DOAN'!L4),1*'DU DOAN'!C4,0))))</f>
        <v>0</v>
      </c>
      <c r="BX4" s="98">
        <f>IF(OR('DU DOAN'!K4="",'DU DOAN'!L4="",'DU DOAN'!EU4="",'DU DOAN'!EV4=""),0,IF(AND('DU DOAN'!EU4='DU DOAN'!K4,'DU DOAN'!EV4='DU DOAN'!L4),3*'DU DOAN'!C4,IF(('DU DOAN'!EU4-'DU DOAN'!EV4)=('DU DOAN'!K4-'DU DOAN'!L4),2*'DU DOAN'!C4,IF(SIGN('DU DOAN'!EU4-'DU DOAN'!EV4)=SIGN('DU DOAN'!K4-'DU DOAN'!L4),1*'DU DOAN'!C4,0))))</f>
        <v>0</v>
      </c>
      <c r="BY4" s="98">
        <f>IF(OR('DU DOAN'!K4="",'DU DOAN'!L4="",'DU DOAN'!EW4="",'DU DOAN'!EX4=""),0,IF(AND('DU DOAN'!EW4='DU DOAN'!K4,'DU DOAN'!EX4='DU DOAN'!L4),3*'DU DOAN'!C4,IF(('DU DOAN'!EW4-'DU DOAN'!EX4)=('DU DOAN'!K4-'DU DOAN'!L4),2*'DU DOAN'!C4,IF(SIGN('DU DOAN'!EW4-'DU DOAN'!EX4)=SIGN('DU DOAN'!K4-'DU DOAN'!L4),1*'DU DOAN'!C4,0))))</f>
        <v>0</v>
      </c>
      <c r="BZ4" s="98">
        <f>IF(OR('DU DOAN'!K4="",'DU DOAN'!L4="",'DU DOAN'!EY4="",'DU DOAN'!EZ4=""),0,IF(AND('DU DOAN'!EY4='DU DOAN'!K4,'DU DOAN'!EZ4='DU DOAN'!L4),3*'DU DOAN'!C4,IF(('DU DOAN'!EY4-'DU DOAN'!EZ4)=('DU DOAN'!K4-'DU DOAN'!L4),2*'DU DOAN'!C4,IF(SIGN('DU DOAN'!EY4-'DU DOAN'!EZ4)=SIGN('DU DOAN'!K4-'DU DOAN'!L4),1*'DU DOAN'!C4,0))))</f>
        <v>0</v>
      </c>
      <c r="CA4" s="98">
        <f>IF(OR('DU DOAN'!K4="",'DU DOAN'!L4="",'DU DOAN'!FA4="",'DU DOAN'!FB4=""),0,IF(AND('DU DOAN'!FA4='DU DOAN'!K4,'DU DOAN'!FB4='DU DOAN'!L4),3*'DU DOAN'!C4,IF(('DU DOAN'!FA4-'DU DOAN'!FB4)=('DU DOAN'!K4-'DU DOAN'!L4),2*'DU DOAN'!C4,IF(SIGN('DU DOAN'!FA4-'DU DOAN'!FB4)=SIGN('DU DOAN'!K4-'DU DOAN'!L4),1*'DU DOAN'!C4,0))))</f>
        <v>0</v>
      </c>
      <c r="CB4" s="98">
        <f>IF(OR('DU DOAN'!K4="",'DU DOAN'!L4="",'DU DOAN'!FC4="",'DU DOAN'!FD4=""),0,IF(AND('DU DOAN'!FC4='DU DOAN'!K4,'DU DOAN'!FD4='DU DOAN'!L4),3*'DU DOAN'!C4,IF(('DU DOAN'!FC4-'DU DOAN'!FD4)=('DU DOAN'!K4-'DU DOAN'!L4),2*'DU DOAN'!C4,IF(SIGN('DU DOAN'!FC4-'DU DOAN'!FD4)=SIGN('DU DOAN'!K4-'DU DOAN'!L4),1*'DU DOAN'!C4,0))))</f>
        <v>0</v>
      </c>
      <c r="CC4" s="98">
        <f>IF(OR('DU DOAN'!K4="",'DU DOAN'!L4="",'DU DOAN'!FE4="",'DU DOAN'!FF4=""),0,IF(AND('DU DOAN'!FE4='DU DOAN'!K4,'DU DOAN'!FF4='DU DOAN'!L4),3*'DU DOAN'!C4,IF(('DU DOAN'!FE4-'DU DOAN'!FF4)=('DU DOAN'!K4-'DU DOAN'!L4),2*'DU DOAN'!C4,IF(SIGN('DU DOAN'!FE4-'DU DOAN'!FF4)=SIGN('DU DOAN'!K4-'DU DOAN'!L4),1*'DU DOAN'!C4,0))))</f>
        <v>0</v>
      </c>
      <c r="CD4" s="98">
        <f>IF(OR('DU DOAN'!K4="",'DU DOAN'!L4="",'DU DOAN'!FG4="",'DU DOAN'!FH4=""),0,IF(AND('DU DOAN'!FG4='DU DOAN'!K4,'DU DOAN'!FH4='DU DOAN'!L4),3*'DU DOAN'!C4,IF(('DU DOAN'!FG4-'DU DOAN'!FH4)=('DU DOAN'!K4-'DU DOAN'!L4),2*'DU DOAN'!C4,IF(SIGN('DU DOAN'!FG4-'DU DOAN'!FH4)=SIGN('DU DOAN'!K4-'DU DOAN'!L4),1*'DU DOAN'!C4,0))))</f>
        <v>0</v>
      </c>
      <c r="CE4" s="98">
        <f>IF(OR('DU DOAN'!K4="",'DU DOAN'!L4="",'DU DOAN'!FI4="",'DU DOAN'!FJ4=""),0,IF(AND('DU DOAN'!FI4='DU DOAN'!K4,'DU DOAN'!FJ4='DU DOAN'!L4),3*'DU DOAN'!C4,IF(('DU DOAN'!FI4-'DU DOAN'!FJ4)=('DU DOAN'!K4-'DU DOAN'!L4),2*'DU DOAN'!C4,IF(SIGN('DU DOAN'!FI4-'DU DOAN'!FJ4)=SIGN('DU DOAN'!K4-'DU DOAN'!L4),1*'DU DOAN'!C4,0))))</f>
        <v>0</v>
      </c>
      <c r="CF4" s="98">
        <f>IF(OR('DU DOAN'!K4="",'DU DOAN'!L4="",'DU DOAN'!FK4="",'DU DOAN'!FL4=""),0,IF(AND('DU DOAN'!FK4='DU DOAN'!K4,'DU DOAN'!FL4='DU DOAN'!L4),3*'DU DOAN'!C4,IF(('DU DOAN'!FK4-'DU DOAN'!FL4)=('DU DOAN'!K4-'DU DOAN'!L4),2*'DU DOAN'!C4,IF(SIGN('DU DOAN'!FK4-'DU DOAN'!FL4)=SIGN('DU DOAN'!K4-'DU DOAN'!L4),1*'DU DOAN'!C4,0))))</f>
        <v>0</v>
      </c>
      <c r="CG4" s="98">
        <f>IF(OR('DU DOAN'!K4="",'DU DOAN'!L4="",'DU DOAN'!FM4="",'DU DOAN'!FN4=""),0,IF(AND('DU DOAN'!FM4='DU DOAN'!K4,'DU DOAN'!FN4='DU DOAN'!L4),3*'DU DOAN'!C4,IF(('DU DOAN'!FM4-'DU DOAN'!FN4)=('DU DOAN'!K4-'DU DOAN'!L4),2*'DU DOAN'!C4,IF(SIGN('DU DOAN'!FM4-'DU DOAN'!FN4)=SIGN('DU DOAN'!K4-'DU DOAN'!L4),1*'DU DOAN'!C4,0))))</f>
        <v>0</v>
      </c>
      <c r="CH4" s="98">
        <f>IF(OR('DU DOAN'!K4="",'DU DOAN'!L4="",'DU DOAN'!FO4="",'DU DOAN'!FP4=""),0,IF(AND('DU DOAN'!FO4='DU DOAN'!K4,'DU DOAN'!FP4='DU DOAN'!L4),3*'DU DOAN'!C4,IF(('DU DOAN'!FO4-'DU DOAN'!FP4)=('DU DOAN'!K4-'DU DOAN'!L4),2*'DU DOAN'!C4,IF(SIGN('DU DOAN'!FO4-'DU DOAN'!FP4)=SIGN('DU DOAN'!K4-'DU DOAN'!L4),1*'DU DOAN'!C4,0))))</f>
        <v>0</v>
      </c>
      <c r="CI4" s="98">
        <f>IF(OR('DU DOAN'!K4="",'DU DOAN'!L4="",'DU DOAN'!FQ4="",'DU DOAN'!FR4=""),0,IF(AND('DU DOAN'!FQ4='DU DOAN'!K4,'DU DOAN'!FR4='DU DOAN'!L4),3*'DU DOAN'!C4,IF(('DU DOAN'!FQ4-'DU DOAN'!FR4)=('DU DOAN'!K4-'DU DOAN'!L4),2*'DU DOAN'!C4,IF(SIGN('DU DOAN'!FQ4-'DU DOAN'!FR4)=SIGN('DU DOAN'!K4-'DU DOAN'!L4),1*'DU DOAN'!C4,0))))</f>
        <v>0</v>
      </c>
      <c r="CJ4" s="98">
        <f>IF(OR('DU DOAN'!K4="",'DU DOAN'!L4="",'DU DOAN'!FS4="",'DU DOAN'!FT4=""),0,IF(AND('DU DOAN'!FS4='DU DOAN'!K4,'DU DOAN'!FT4='DU DOAN'!L4),3*'DU DOAN'!C4,IF(('DU DOAN'!FS4-'DU DOAN'!FT4)=('DU DOAN'!K4-'DU DOAN'!L4),2*'DU DOAN'!C4,IF(SIGN('DU DOAN'!FS4-'DU DOAN'!FT4)=SIGN('DU DOAN'!K4-'DU DOAN'!L4),1*'DU DOAN'!C4,0))))</f>
        <v>0</v>
      </c>
      <c r="CK4" s="98">
        <f>IF(OR('DU DOAN'!K4="",'DU DOAN'!L4="",'DU DOAN'!FU4="",'DU DOAN'!FV4=""),0,IF(AND('DU DOAN'!FU4='DU DOAN'!K4,'DU DOAN'!FV4='DU DOAN'!L4),3*'DU DOAN'!C4,IF(('DU DOAN'!FU4-'DU DOAN'!FV4)=('DU DOAN'!K4-'DU DOAN'!L4),2*'DU DOAN'!C4,IF(SIGN('DU DOAN'!FU4-'DU DOAN'!FV4)=SIGN('DU DOAN'!K4-'DU DOAN'!L4),1*'DU DOAN'!C4,0))))</f>
        <v>0</v>
      </c>
      <c r="CL4" s="98">
        <f>IF(OR('DU DOAN'!K4="",'DU DOAN'!L4="",'DU DOAN'!FW4="",'DU DOAN'!FX4=""),0,IF(AND('DU DOAN'!FW4='DU DOAN'!K4,'DU DOAN'!FX4='DU DOAN'!L4),3*'DU DOAN'!C4,IF(('DU DOAN'!FW4-'DU DOAN'!FX4)=('DU DOAN'!K4-'DU DOAN'!L4),2*'DU DOAN'!C4,IF(SIGN('DU DOAN'!FW4-'DU DOAN'!FX4)=SIGN('DU DOAN'!K4-'DU DOAN'!L4),1*'DU DOAN'!C4,0))))</f>
        <v>0</v>
      </c>
      <c r="CM4" s="98">
        <f>IF(OR('DU DOAN'!K4="",'DU DOAN'!L4="",'DU DOAN'!FY4="",'DU DOAN'!FZ4=""),0,IF(AND('DU DOAN'!FY4='DU DOAN'!K4,'DU DOAN'!FZ4='DU DOAN'!L4),3*'DU DOAN'!C4,IF(('DU DOAN'!FY4-'DU DOAN'!FZ4)=('DU DOAN'!K4-'DU DOAN'!L4),2*'DU DOAN'!C4,IF(SIGN('DU DOAN'!FY4-'DU DOAN'!FZ4)=SIGN('DU DOAN'!K4-'DU DOAN'!L4),1*'DU DOAN'!C4,0))))</f>
        <v>0</v>
      </c>
      <c r="CN4" s="98">
        <f>IF(OR('DU DOAN'!K4="",'DU DOAN'!L4="",'DU DOAN'!GA4="",'DU DOAN'!GB4=""),0,IF(AND('DU DOAN'!GA4='DU DOAN'!K4,'DU DOAN'!GB4='DU DOAN'!L4),3*'DU DOAN'!C4,IF(('DU DOAN'!GA4-'DU DOAN'!GB4)=('DU DOAN'!K4-'DU DOAN'!L4),2*'DU DOAN'!C4,IF(SIGN('DU DOAN'!GA4-'DU DOAN'!GB4)=SIGN('DU DOAN'!K4-'DU DOAN'!L4),1*'DU DOAN'!C4,0))))</f>
        <v>0</v>
      </c>
      <c r="CO4" s="98">
        <f>IF(OR('DU DOAN'!K4="",'DU DOAN'!L4="",'DU DOAN'!GC4="",'DU DOAN'!GD4=""),0,IF(AND('DU DOAN'!GC4='DU DOAN'!K4,'DU DOAN'!GD4='DU DOAN'!L4),3*'DU DOAN'!C4,IF(('DU DOAN'!GC4-'DU DOAN'!GD4)=('DU DOAN'!K4-'DU DOAN'!L4),2*'DU DOAN'!C4,IF(SIGN('DU DOAN'!GC4-'DU DOAN'!GD4)=SIGN('DU DOAN'!K4-'DU DOAN'!L4),1*'DU DOAN'!C4,0))))</f>
        <v>0</v>
      </c>
      <c r="CP4" s="98">
        <f>IF(OR('DU DOAN'!K4="",'DU DOAN'!L4="",'DU DOAN'!GE4="",'DU DOAN'!GF4=""),0,IF(AND('DU DOAN'!GE4='DU DOAN'!K4,'DU DOAN'!GF4='DU DOAN'!L4),3*'DU DOAN'!C4,IF(('DU DOAN'!GE4-'DU DOAN'!GF4)=('DU DOAN'!K4-'DU DOAN'!L4),2*'DU DOAN'!C4,IF(SIGN('DU DOAN'!GE4-'DU DOAN'!GF4)=SIGN('DU DOAN'!K4-'DU DOAN'!L4),1*'DU DOAN'!C4,0))))</f>
        <v>0</v>
      </c>
      <c r="CQ4" s="98">
        <f>IF(OR('DU DOAN'!K4="",'DU DOAN'!L4="",'DU DOAN'!GG4="",'DU DOAN'!GH4=""),0,IF(AND('DU DOAN'!GG4='DU DOAN'!K4,'DU DOAN'!GH4='DU DOAN'!L4),3*'DU DOAN'!C4,IF(('DU DOAN'!GG4-'DU DOAN'!GH4)=('DU DOAN'!K4-'DU DOAN'!L4),2*'DU DOAN'!C4,IF(SIGN('DU DOAN'!GG4-'DU DOAN'!GH4)=SIGN('DU DOAN'!K4-'DU DOAN'!L4),1*'DU DOAN'!C4,0))))</f>
        <v>0</v>
      </c>
      <c r="CR4" s="98">
        <f>IF(OR('DU DOAN'!K4="",'DU DOAN'!L4="",'DU DOAN'!GI4="",'DU DOAN'!GJ4=""),0,IF(AND('DU DOAN'!GI4='DU DOAN'!K4,'DU DOAN'!GJ4='DU DOAN'!L4),3*'DU DOAN'!C4,IF(('DU DOAN'!GI4-'DU DOAN'!GJ4)=('DU DOAN'!K4-'DU DOAN'!L4),2*'DU DOAN'!C4,IF(SIGN('DU DOAN'!GI4-'DU DOAN'!GJ4)=SIGN('DU DOAN'!K4-'DU DOAN'!L4),1*'DU DOAN'!C4,0))))</f>
        <v>0</v>
      </c>
      <c r="CS4" s="98">
        <f>IF(OR('DU DOAN'!K4="",'DU DOAN'!L4="",'DU DOAN'!GK4="",'DU DOAN'!GL4=""),0,IF(AND('DU DOAN'!GK4='DU DOAN'!K4,'DU DOAN'!GL4='DU DOAN'!L4),3*'DU DOAN'!C4,IF(('DU DOAN'!GK4-'DU DOAN'!GL4)=('DU DOAN'!K4-'DU DOAN'!L4),2*'DU DOAN'!C4,IF(SIGN('DU DOAN'!GK4-'DU DOAN'!GL4)=SIGN('DU DOAN'!K4-'DU DOAN'!L4),1*'DU DOAN'!C4,0))))</f>
        <v>0</v>
      </c>
      <c r="CT4" s="98">
        <f>IF(OR('DU DOAN'!K4="",'DU DOAN'!L4="",'DU DOAN'!GM4="",'DU DOAN'!GN4=""),0,IF(AND('DU DOAN'!GM4='DU DOAN'!K4,'DU DOAN'!GN4='DU DOAN'!L4),3*'DU DOAN'!C4,IF(('DU DOAN'!GM4-'DU DOAN'!GN4)=('DU DOAN'!K4-'DU DOAN'!L4),2*'DU DOAN'!C4,IF(SIGN('DU DOAN'!GM4-'DU DOAN'!GN4)=SIGN('DU DOAN'!K4-'DU DOAN'!L4),1*'DU DOAN'!C4,0))))</f>
        <v>0</v>
      </c>
      <c r="CU4" s="98">
        <f>IF(OR('DU DOAN'!K4="",'DU DOAN'!L4="",'DU DOAN'!GO4="",'DU DOAN'!GP4=""),0,IF(AND('DU DOAN'!GO4='DU DOAN'!K4,'DU DOAN'!GP4='DU DOAN'!L4),3*'DU DOAN'!C4,IF(('DU DOAN'!GO4-'DU DOAN'!GP4)=('DU DOAN'!K4-'DU DOAN'!L4),2*'DU DOAN'!C4,IF(SIGN('DU DOAN'!GO4-'DU DOAN'!GP4)=SIGN('DU DOAN'!K4-'DU DOAN'!L4),1*'DU DOAN'!C4,0))))</f>
        <v>0</v>
      </c>
      <c r="CV4" s="98">
        <f>IF(OR('DU DOAN'!K4="",'DU DOAN'!L4="",'DU DOAN'!GQ4="",'DU DOAN'!GR4=""),0,IF(AND('DU DOAN'!GQ4='DU DOAN'!K4,'DU DOAN'!GR4='DU DOAN'!L4),3*'DU DOAN'!C4,IF(('DU DOAN'!GQ4-'DU DOAN'!GR4)=('DU DOAN'!K4-'DU DOAN'!L4),2*'DU DOAN'!C4,IF(SIGN('DU DOAN'!GQ4-'DU DOAN'!GR4)=SIGN('DU DOAN'!K4-'DU DOAN'!L4),1*'DU DOAN'!C4,0))))</f>
        <v>0</v>
      </c>
      <c r="CW4" s="98">
        <f>IF(OR('DU DOAN'!K4="",'DU DOAN'!L4="",'DU DOAN'!GS4="",'DU DOAN'!GT4=""),0,IF(AND('DU DOAN'!GS4='DU DOAN'!K4,'DU DOAN'!GT4='DU DOAN'!L4),3*'DU DOAN'!C4,IF(('DU DOAN'!GS4-'DU DOAN'!GT4)=('DU DOAN'!K4-'DU DOAN'!L4),2*'DU DOAN'!C4,IF(SIGN('DU DOAN'!GS4-'DU DOAN'!GT4)=SIGN('DU DOAN'!K4-'DU DOAN'!L4),1*'DU DOAN'!C4,0))))</f>
        <v>0</v>
      </c>
      <c r="CX4" s="98">
        <f>IF(OR('DU DOAN'!K4="",'DU DOAN'!L4="",'DU DOAN'!GU4="",'DU DOAN'!GV4=""),0,IF(AND('DU DOAN'!GU4='DU DOAN'!K4,'DU DOAN'!GV4='DU DOAN'!L4),3*'DU DOAN'!C4,IF(('DU DOAN'!GU4-'DU DOAN'!GV4)=('DU DOAN'!K4-'DU DOAN'!L4),2*'DU DOAN'!C4,IF(SIGN('DU DOAN'!GU4-'DU DOAN'!GV4)=SIGN('DU DOAN'!K4-'DU DOAN'!L4),1*'DU DOAN'!C4,0))))</f>
        <v>0</v>
      </c>
      <c r="CY4" s="98">
        <f>IF(OR('DU DOAN'!K4="",'DU DOAN'!L4="",'DU DOAN'!GW4="",'DU DOAN'!GX4=""),0,IF(AND('DU DOAN'!GW4='DU DOAN'!K4,'DU DOAN'!GX4='DU DOAN'!L4),3*'DU DOAN'!C4,IF(('DU DOAN'!GW4-'DU DOAN'!GX4)=('DU DOAN'!K4-'DU DOAN'!L4),2*'DU DOAN'!C4,IF(SIGN('DU DOAN'!GW4-'DU DOAN'!GX4)=SIGN('DU DOAN'!K4-'DU DOAN'!L4),1*'DU DOAN'!C4,0))))</f>
        <v>0</v>
      </c>
      <c r="CZ4" s="98">
        <f>IF(OR('DU DOAN'!K4="",'DU DOAN'!L4="",'DU DOAN'!GY4="",'DU DOAN'!GZ4=""),0,IF(AND('DU DOAN'!GY4='DU DOAN'!K4,'DU DOAN'!GZ4='DU DOAN'!L4),3*'DU DOAN'!C4,IF(('DU DOAN'!GY4-'DU DOAN'!GZ4)=('DU DOAN'!K4-'DU DOAN'!L4),2*'DU DOAN'!C4,IF(SIGN('DU DOAN'!GY4-'DU DOAN'!GZ4)=SIGN('DU DOAN'!K4-'DU DOAN'!L4),1*'DU DOAN'!C4,0))))</f>
        <v>0</v>
      </c>
      <c r="DA4" s="98">
        <f>IF(OR('DU DOAN'!K4="",'DU DOAN'!L4="",'DU DOAN'!HA4="",'DU DOAN'!HB4=""),0,IF(AND('DU DOAN'!HA4='DU DOAN'!K4,'DU DOAN'!HB4='DU DOAN'!L4),3*'DU DOAN'!C4,IF(('DU DOAN'!HA4-'DU DOAN'!HB4)=('DU DOAN'!K4-'DU DOAN'!L4),2*'DU DOAN'!C4,IF(SIGN('DU DOAN'!HA4-'DU DOAN'!HB4)=SIGN('DU DOAN'!K4-'DU DOAN'!L4),1*'DU DOAN'!C4,0))))</f>
        <v>0</v>
      </c>
      <c r="DB4" s="98">
        <f>IF(OR('DU DOAN'!K4="",'DU DOAN'!L4="",'DU DOAN'!HC4="",'DU DOAN'!HD4=""),0,IF(AND('DU DOAN'!HC4='DU DOAN'!K4,'DU DOAN'!HD4='DU DOAN'!L4),3*'DU DOAN'!C4,IF(('DU DOAN'!HC4-'DU DOAN'!HD4)=('DU DOAN'!K4-'DU DOAN'!L4),2*'DU DOAN'!C4,IF(SIGN('DU DOAN'!HC4-'DU DOAN'!HD4)=SIGN('DU DOAN'!K4-'DU DOAN'!L4),1*'DU DOAN'!C4,0))))</f>
        <v>0</v>
      </c>
    </row>
    <row r="5" spans="1:106" ht="15" customHeight="1">
      <c r="A5" s="94">
        <f>'DU DOAN'!A5</f>
        <v>2</v>
      </c>
      <c r="B5" s="95" t="str">
        <f>'DU DOAN'!B5</f>
        <v>Vòng bảng</v>
      </c>
      <c r="C5" s="96">
        <f>'DU DOAN'!C5</f>
        <v>1</v>
      </c>
      <c r="D5" s="95" t="str">
        <f>'DU DOAN'!H5</f>
        <v>Korea Republic</v>
      </c>
      <c r="E5" s="95" t="str">
        <f>'DU DOAN'!I5</f>
        <v>Czechia</v>
      </c>
      <c r="F5" s="97" t="str">
        <f>IF(OR('DU DOAN'!K5="",'DU DOAN'!L5=""),"Chưa đá",'DU DOAN'!K5&amp;"-"&amp;'DU DOAN'!L5)</f>
        <v>Chưa đá</v>
      </c>
      <c r="G5" s="98">
        <f>IF(OR('DU DOAN'!K5="",'DU DOAN'!L5="",'DU DOAN'!M5="",'DU DOAN'!N5=""),0,IF(AND('DU DOAN'!M5='DU DOAN'!K5,'DU DOAN'!N5='DU DOAN'!L5),3*'DU DOAN'!C5,IF(('DU DOAN'!M5-'DU DOAN'!N5)=('DU DOAN'!K5-'DU DOAN'!L5),2*'DU DOAN'!C5,IF(SIGN('DU DOAN'!M5-'DU DOAN'!N5)=SIGN('DU DOAN'!K5-'DU DOAN'!L5),1*'DU DOAN'!C5,0))))</f>
        <v>0</v>
      </c>
      <c r="H5" s="98">
        <f>IF(OR('DU DOAN'!K5="",'DU DOAN'!L5="",'DU DOAN'!O5="",'DU DOAN'!P5=""),0,IF(AND('DU DOAN'!O5='DU DOAN'!K5,'DU DOAN'!P5='DU DOAN'!L5),3*'DU DOAN'!C5,IF(('DU DOAN'!O5-'DU DOAN'!P5)=('DU DOAN'!K5-'DU DOAN'!L5),2*'DU DOAN'!C5,IF(SIGN('DU DOAN'!O5-'DU DOAN'!P5)=SIGN('DU DOAN'!K5-'DU DOAN'!L5),1*'DU DOAN'!C5,0))))</f>
        <v>0</v>
      </c>
      <c r="I5" s="98">
        <f>IF(OR('DU DOAN'!K5="",'DU DOAN'!L5="",'DU DOAN'!Q5="",'DU DOAN'!R5=""),0,IF(AND('DU DOAN'!Q5='DU DOAN'!K5,'DU DOAN'!R5='DU DOAN'!L5),3*'DU DOAN'!C5,IF(('DU DOAN'!Q5-'DU DOAN'!R5)=('DU DOAN'!K5-'DU DOAN'!L5),2*'DU DOAN'!C5,IF(SIGN('DU DOAN'!Q5-'DU DOAN'!R5)=SIGN('DU DOAN'!K5-'DU DOAN'!L5),1*'DU DOAN'!C5,0))))</f>
        <v>0</v>
      </c>
      <c r="J5" s="98">
        <f>IF(OR('DU DOAN'!K5="",'DU DOAN'!L5="",'DU DOAN'!S5="",'DU DOAN'!T5=""),0,IF(AND('DU DOAN'!S5='DU DOAN'!K5,'DU DOAN'!T5='DU DOAN'!L5),3*'DU DOAN'!C5,IF(('DU DOAN'!S5-'DU DOAN'!T5)=('DU DOAN'!K5-'DU DOAN'!L5),2*'DU DOAN'!C5,IF(SIGN('DU DOAN'!S5-'DU DOAN'!T5)=SIGN('DU DOAN'!K5-'DU DOAN'!L5),1*'DU DOAN'!C5,0))))</f>
        <v>0</v>
      </c>
      <c r="K5" s="98">
        <f>IF(OR('DU DOAN'!K5="",'DU DOAN'!L5="",'DU DOAN'!U5="",'DU DOAN'!V5=""),0,IF(AND('DU DOAN'!U5='DU DOAN'!K5,'DU DOAN'!V5='DU DOAN'!L5),3*'DU DOAN'!C5,IF(('DU DOAN'!U5-'DU DOAN'!V5)=('DU DOAN'!K5-'DU DOAN'!L5),2*'DU DOAN'!C5,IF(SIGN('DU DOAN'!U5-'DU DOAN'!V5)=SIGN('DU DOAN'!K5-'DU DOAN'!L5),1*'DU DOAN'!C5,0))))</f>
        <v>0</v>
      </c>
      <c r="L5" s="98">
        <f>IF(OR('DU DOAN'!K5="",'DU DOAN'!L5="",'DU DOAN'!W5="",'DU DOAN'!X5=""),0,IF(AND('DU DOAN'!W5='DU DOAN'!K5,'DU DOAN'!X5='DU DOAN'!L5),3*'DU DOAN'!C5,IF(('DU DOAN'!W5-'DU DOAN'!X5)=('DU DOAN'!K5-'DU DOAN'!L5),2*'DU DOAN'!C5,IF(SIGN('DU DOAN'!W5-'DU DOAN'!X5)=SIGN('DU DOAN'!K5-'DU DOAN'!L5),1*'DU DOAN'!C5,0))))</f>
        <v>0</v>
      </c>
      <c r="M5" s="98">
        <f>IF(OR('DU DOAN'!K5="",'DU DOAN'!L5="",'DU DOAN'!Y5="",'DU DOAN'!Z5=""),0,IF(AND('DU DOAN'!Y5='DU DOAN'!K5,'DU DOAN'!Z5='DU DOAN'!L5),3*'DU DOAN'!C5,IF(('DU DOAN'!Y5-'DU DOAN'!Z5)=('DU DOAN'!K5-'DU DOAN'!L5),2*'DU DOAN'!C5,IF(SIGN('DU DOAN'!Y5-'DU DOAN'!Z5)=SIGN('DU DOAN'!K5-'DU DOAN'!L5),1*'DU DOAN'!C5,0))))</f>
        <v>0</v>
      </c>
      <c r="N5" s="98">
        <f>IF(OR('DU DOAN'!K5="",'DU DOAN'!L5="",'DU DOAN'!AA5="",'DU DOAN'!AB5=""),0,IF(AND('DU DOAN'!AA5='DU DOAN'!K5,'DU DOAN'!AB5='DU DOAN'!L5),3*'DU DOAN'!C5,IF(('DU DOAN'!AA5-'DU DOAN'!AB5)=('DU DOAN'!K5-'DU DOAN'!L5),2*'DU DOAN'!C5,IF(SIGN('DU DOAN'!AA5-'DU DOAN'!AB5)=SIGN('DU DOAN'!K5-'DU DOAN'!L5),1*'DU DOAN'!C5,0))))</f>
        <v>0</v>
      </c>
      <c r="O5" s="98">
        <f>IF(OR('DU DOAN'!K5="",'DU DOAN'!L5="",'DU DOAN'!AC5="",'DU DOAN'!AD5=""),0,IF(AND('DU DOAN'!AC5='DU DOAN'!K5,'DU DOAN'!AD5='DU DOAN'!L5),3*'DU DOAN'!C5,IF(('DU DOAN'!AC5-'DU DOAN'!AD5)=('DU DOAN'!K5-'DU DOAN'!L5),2*'DU DOAN'!C5,IF(SIGN('DU DOAN'!AC5-'DU DOAN'!AD5)=SIGN('DU DOAN'!K5-'DU DOAN'!L5),1*'DU DOAN'!C5,0))))</f>
        <v>0</v>
      </c>
      <c r="P5" s="98">
        <f>IF(OR('DU DOAN'!K5="",'DU DOAN'!L5="",'DU DOAN'!AE5="",'DU DOAN'!AF5=""),0,IF(AND('DU DOAN'!AE5='DU DOAN'!K5,'DU DOAN'!AF5='DU DOAN'!L5),3*'DU DOAN'!C5,IF(('DU DOAN'!AE5-'DU DOAN'!AF5)=('DU DOAN'!K5-'DU DOAN'!L5),2*'DU DOAN'!C5,IF(SIGN('DU DOAN'!AE5-'DU DOAN'!AF5)=SIGN('DU DOAN'!K5-'DU DOAN'!L5),1*'DU DOAN'!C5,0))))</f>
        <v>0</v>
      </c>
      <c r="Q5" s="98">
        <f>IF(OR('DU DOAN'!K5="",'DU DOAN'!L5="",'DU DOAN'!AG5="",'DU DOAN'!AH5=""),0,IF(AND('DU DOAN'!AG5='DU DOAN'!K5,'DU DOAN'!AH5='DU DOAN'!L5),3*'DU DOAN'!C5,IF(('DU DOAN'!AG5-'DU DOAN'!AH5)=('DU DOAN'!K5-'DU DOAN'!L5),2*'DU DOAN'!C5,IF(SIGN('DU DOAN'!AG5-'DU DOAN'!AH5)=SIGN('DU DOAN'!K5-'DU DOAN'!L5),1*'DU DOAN'!C5,0))))</f>
        <v>0</v>
      </c>
      <c r="R5" s="98">
        <f>IF(OR('DU DOAN'!K5="",'DU DOAN'!L5="",'DU DOAN'!AI5="",'DU DOAN'!AJ5=""),0,IF(AND('DU DOAN'!AI5='DU DOAN'!K5,'DU DOAN'!AJ5='DU DOAN'!L5),3*'DU DOAN'!C5,IF(('DU DOAN'!AI5-'DU DOAN'!AJ5)=('DU DOAN'!K5-'DU DOAN'!L5),2*'DU DOAN'!C5,IF(SIGN('DU DOAN'!AI5-'DU DOAN'!AJ5)=SIGN('DU DOAN'!K5-'DU DOAN'!L5),1*'DU DOAN'!C5,0))))</f>
        <v>0</v>
      </c>
      <c r="S5" s="98">
        <f>IF(OR('DU DOAN'!K5="",'DU DOAN'!L5="",'DU DOAN'!AK5="",'DU DOAN'!AL5=""),0,IF(AND('DU DOAN'!AK5='DU DOAN'!K5,'DU DOAN'!AL5='DU DOAN'!L5),3*'DU DOAN'!C5,IF(('DU DOAN'!AK5-'DU DOAN'!AL5)=('DU DOAN'!K5-'DU DOAN'!L5),2*'DU DOAN'!C5,IF(SIGN('DU DOAN'!AK5-'DU DOAN'!AL5)=SIGN('DU DOAN'!K5-'DU DOAN'!L5),1*'DU DOAN'!C5,0))))</f>
        <v>0</v>
      </c>
      <c r="T5" s="98">
        <f>IF(OR('DU DOAN'!K5="",'DU DOAN'!L5="",'DU DOAN'!AM5="",'DU DOAN'!AN5=""),0,IF(AND('DU DOAN'!AM5='DU DOAN'!K5,'DU DOAN'!AN5='DU DOAN'!L5),3*'DU DOAN'!C5,IF(('DU DOAN'!AM5-'DU DOAN'!AN5)=('DU DOAN'!K5-'DU DOAN'!L5),2*'DU DOAN'!C5,IF(SIGN('DU DOAN'!AM5-'DU DOAN'!AN5)=SIGN('DU DOAN'!K5-'DU DOAN'!L5),1*'DU DOAN'!C5,0))))</f>
        <v>0</v>
      </c>
      <c r="U5" s="98">
        <f>IF(OR('DU DOAN'!K5="",'DU DOAN'!L5="",'DU DOAN'!AO5="",'DU DOAN'!AP5=""),0,IF(AND('DU DOAN'!AO5='DU DOAN'!K5,'DU DOAN'!AP5='DU DOAN'!L5),3*'DU DOAN'!C5,IF(('DU DOAN'!AO5-'DU DOAN'!AP5)=('DU DOAN'!K5-'DU DOAN'!L5),2*'DU DOAN'!C5,IF(SIGN('DU DOAN'!AO5-'DU DOAN'!AP5)=SIGN('DU DOAN'!K5-'DU DOAN'!L5),1*'DU DOAN'!C5,0))))</f>
        <v>0</v>
      </c>
      <c r="V5" s="98">
        <f>IF(OR('DU DOAN'!K5="",'DU DOAN'!L5="",'DU DOAN'!AQ5="",'DU DOAN'!AR5=""),0,IF(AND('DU DOAN'!AQ5='DU DOAN'!K5,'DU DOAN'!AR5='DU DOAN'!L5),3*'DU DOAN'!C5,IF(('DU DOAN'!AQ5-'DU DOAN'!AR5)=('DU DOAN'!K5-'DU DOAN'!L5),2*'DU DOAN'!C5,IF(SIGN('DU DOAN'!AQ5-'DU DOAN'!AR5)=SIGN('DU DOAN'!K5-'DU DOAN'!L5),1*'DU DOAN'!C5,0))))</f>
        <v>0</v>
      </c>
      <c r="W5" s="98">
        <f>IF(OR('DU DOAN'!K5="",'DU DOAN'!L5="",'DU DOAN'!AS5="",'DU DOAN'!AT5=""),0,IF(AND('DU DOAN'!AS5='DU DOAN'!K5,'DU DOAN'!AT5='DU DOAN'!L5),3*'DU DOAN'!C5,IF(('DU DOAN'!AS5-'DU DOAN'!AT5)=('DU DOAN'!K5-'DU DOAN'!L5),2*'DU DOAN'!C5,IF(SIGN('DU DOAN'!AS5-'DU DOAN'!AT5)=SIGN('DU DOAN'!K5-'DU DOAN'!L5),1*'DU DOAN'!C5,0))))</f>
        <v>0</v>
      </c>
      <c r="X5" s="98">
        <f>IF(OR('DU DOAN'!K5="",'DU DOAN'!L5="",'DU DOAN'!AU5="",'DU DOAN'!AV5=""),0,IF(AND('DU DOAN'!AU5='DU DOAN'!K5,'DU DOAN'!AV5='DU DOAN'!L5),3*'DU DOAN'!C5,IF(('DU DOAN'!AU5-'DU DOAN'!AV5)=('DU DOAN'!K5-'DU DOAN'!L5),2*'DU DOAN'!C5,IF(SIGN('DU DOAN'!AU5-'DU DOAN'!AV5)=SIGN('DU DOAN'!K5-'DU DOAN'!L5),1*'DU DOAN'!C5,0))))</f>
        <v>0</v>
      </c>
      <c r="Y5" s="98">
        <f>IF(OR('DU DOAN'!K5="",'DU DOAN'!L5="",'DU DOAN'!AW5="",'DU DOAN'!AX5=""),0,IF(AND('DU DOAN'!AW5='DU DOAN'!K5,'DU DOAN'!AX5='DU DOAN'!L5),3*'DU DOAN'!C5,IF(('DU DOAN'!AW5-'DU DOAN'!AX5)=('DU DOAN'!K5-'DU DOAN'!L5),2*'DU DOAN'!C5,IF(SIGN('DU DOAN'!AW5-'DU DOAN'!AX5)=SIGN('DU DOAN'!K5-'DU DOAN'!L5),1*'DU DOAN'!C5,0))))</f>
        <v>0</v>
      </c>
      <c r="Z5" s="98">
        <f>IF(OR('DU DOAN'!K5="",'DU DOAN'!L5="",'DU DOAN'!AY5="",'DU DOAN'!AZ5=""),0,IF(AND('DU DOAN'!AY5='DU DOAN'!K5,'DU DOAN'!AZ5='DU DOAN'!L5),3*'DU DOAN'!C5,IF(('DU DOAN'!AY5-'DU DOAN'!AZ5)=('DU DOAN'!K5-'DU DOAN'!L5),2*'DU DOAN'!C5,IF(SIGN('DU DOAN'!AY5-'DU DOAN'!AZ5)=SIGN('DU DOAN'!K5-'DU DOAN'!L5),1*'DU DOAN'!C5,0))))</f>
        <v>0</v>
      </c>
      <c r="AA5" s="98">
        <f>IF(OR('DU DOAN'!K5="",'DU DOAN'!L5="",'DU DOAN'!BA5="",'DU DOAN'!BB5=""),0,IF(AND('DU DOAN'!BA5='DU DOAN'!K5,'DU DOAN'!BB5='DU DOAN'!L5),3*'DU DOAN'!C5,IF(('DU DOAN'!BA5-'DU DOAN'!BB5)=('DU DOAN'!K5-'DU DOAN'!L5),2*'DU DOAN'!C5,IF(SIGN('DU DOAN'!BA5-'DU DOAN'!BB5)=SIGN('DU DOAN'!K5-'DU DOAN'!L5),1*'DU DOAN'!C5,0))))</f>
        <v>0</v>
      </c>
      <c r="AB5" s="98">
        <f>IF(OR('DU DOAN'!K5="",'DU DOAN'!L5="",'DU DOAN'!BC5="",'DU DOAN'!BD5=""),0,IF(AND('DU DOAN'!BC5='DU DOAN'!K5,'DU DOAN'!BD5='DU DOAN'!L5),3*'DU DOAN'!C5,IF(('DU DOAN'!BC5-'DU DOAN'!BD5)=('DU DOAN'!K5-'DU DOAN'!L5),2*'DU DOAN'!C5,IF(SIGN('DU DOAN'!BC5-'DU DOAN'!BD5)=SIGN('DU DOAN'!K5-'DU DOAN'!L5),1*'DU DOAN'!C5,0))))</f>
        <v>0</v>
      </c>
      <c r="AC5" s="98">
        <f>IF(OR('DU DOAN'!K5="",'DU DOAN'!L5="",'DU DOAN'!BE5="",'DU DOAN'!BF5=""),0,IF(AND('DU DOAN'!BE5='DU DOAN'!K5,'DU DOAN'!BF5='DU DOAN'!L5),3*'DU DOAN'!C5,IF(('DU DOAN'!BE5-'DU DOAN'!BF5)=('DU DOAN'!K5-'DU DOAN'!L5),2*'DU DOAN'!C5,IF(SIGN('DU DOAN'!BE5-'DU DOAN'!BF5)=SIGN('DU DOAN'!K5-'DU DOAN'!L5),1*'DU DOAN'!C5,0))))</f>
        <v>0</v>
      </c>
      <c r="AD5" s="98">
        <f>IF(OR('DU DOAN'!K5="",'DU DOAN'!L5="",'DU DOAN'!BG5="",'DU DOAN'!BH5=""),0,IF(AND('DU DOAN'!BG5='DU DOAN'!K5,'DU DOAN'!BH5='DU DOAN'!L5),3*'DU DOAN'!C5,IF(('DU DOAN'!BG5-'DU DOAN'!BH5)=('DU DOAN'!K5-'DU DOAN'!L5),2*'DU DOAN'!C5,IF(SIGN('DU DOAN'!BG5-'DU DOAN'!BH5)=SIGN('DU DOAN'!K5-'DU DOAN'!L5),1*'DU DOAN'!C5,0))))</f>
        <v>0</v>
      </c>
      <c r="AE5" s="98">
        <f>IF(OR('DU DOAN'!K5="",'DU DOAN'!L5="",'DU DOAN'!BI5="",'DU DOAN'!BJ5=""),0,IF(AND('DU DOAN'!BI5='DU DOAN'!K5,'DU DOAN'!BJ5='DU DOAN'!L5),3*'DU DOAN'!C5,IF(('DU DOAN'!BI5-'DU DOAN'!BJ5)=('DU DOAN'!K5-'DU DOAN'!L5),2*'DU DOAN'!C5,IF(SIGN('DU DOAN'!BI5-'DU DOAN'!BJ5)=SIGN('DU DOAN'!K5-'DU DOAN'!L5),1*'DU DOAN'!C5,0))))</f>
        <v>0</v>
      </c>
      <c r="AF5" s="98">
        <f>IF(OR('DU DOAN'!K5="",'DU DOAN'!L5="",'DU DOAN'!BK5="",'DU DOAN'!BL5=""),0,IF(AND('DU DOAN'!BK5='DU DOAN'!K5,'DU DOAN'!BL5='DU DOAN'!L5),3*'DU DOAN'!C5,IF(('DU DOAN'!BK5-'DU DOAN'!BL5)=('DU DOAN'!K5-'DU DOAN'!L5),2*'DU DOAN'!C5,IF(SIGN('DU DOAN'!BK5-'DU DOAN'!BL5)=SIGN('DU DOAN'!K5-'DU DOAN'!L5),1*'DU DOAN'!C5,0))))</f>
        <v>0</v>
      </c>
      <c r="AG5" s="98">
        <f>IF(OR('DU DOAN'!K5="",'DU DOAN'!L5="",'DU DOAN'!BM5="",'DU DOAN'!BN5=""),0,IF(AND('DU DOAN'!BM5='DU DOAN'!K5,'DU DOAN'!BN5='DU DOAN'!L5),3*'DU DOAN'!C5,IF(('DU DOAN'!BM5-'DU DOAN'!BN5)=('DU DOAN'!K5-'DU DOAN'!L5),2*'DU DOAN'!C5,IF(SIGN('DU DOAN'!BM5-'DU DOAN'!BN5)=SIGN('DU DOAN'!K5-'DU DOAN'!L5),1*'DU DOAN'!C5,0))))</f>
        <v>0</v>
      </c>
      <c r="AH5" s="98">
        <f>IF(OR('DU DOAN'!K5="",'DU DOAN'!L5="",'DU DOAN'!BO5="",'DU DOAN'!BP5=""),0,IF(AND('DU DOAN'!BO5='DU DOAN'!K5,'DU DOAN'!BP5='DU DOAN'!L5),3*'DU DOAN'!C5,IF(('DU DOAN'!BO5-'DU DOAN'!BP5)=('DU DOAN'!K5-'DU DOAN'!L5),2*'DU DOAN'!C5,IF(SIGN('DU DOAN'!BO5-'DU DOAN'!BP5)=SIGN('DU DOAN'!K5-'DU DOAN'!L5),1*'DU DOAN'!C5,0))))</f>
        <v>0</v>
      </c>
      <c r="AI5" s="98">
        <f>IF(OR('DU DOAN'!K5="",'DU DOAN'!L5="",'DU DOAN'!BQ5="",'DU DOAN'!BR5=""),0,IF(AND('DU DOAN'!BQ5='DU DOAN'!K5,'DU DOAN'!BR5='DU DOAN'!L5),3*'DU DOAN'!C5,IF(('DU DOAN'!BQ5-'DU DOAN'!BR5)=('DU DOAN'!K5-'DU DOAN'!L5),2*'DU DOAN'!C5,IF(SIGN('DU DOAN'!BQ5-'DU DOAN'!BR5)=SIGN('DU DOAN'!K5-'DU DOAN'!L5),1*'DU DOAN'!C5,0))))</f>
        <v>0</v>
      </c>
      <c r="AJ5" s="98">
        <f>IF(OR('DU DOAN'!K5="",'DU DOAN'!L5="",'DU DOAN'!BS5="",'DU DOAN'!BT5=""),0,IF(AND('DU DOAN'!BS5='DU DOAN'!K5,'DU DOAN'!BT5='DU DOAN'!L5),3*'DU DOAN'!C5,IF(('DU DOAN'!BS5-'DU DOAN'!BT5)=('DU DOAN'!K5-'DU DOAN'!L5),2*'DU DOAN'!C5,IF(SIGN('DU DOAN'!BS5-'DU DOAN'!BT5)=SIGN('DU DOAN'!K5-'DU DOAN'!L5),1*'DU DOAN'!C5,0))))</f>
        <v>0</v>
      </c>
      <c r="AK5" s="98">
        <f>IF(OR('DU DOAN'!K5="",'DU DOAN'!L5="",'DU DOAN'!BU5="",'DU DOAN'!BV5=""),0,IF(AND('DU DOAN'!BU5='DU DOAN'!K5,'DU DOAN'!BV5='DU DOAN'!L5),3*'DU DOAN'!C5,IF(('DU DOAN'!BU5-'DU DOAN'!BV5)=('DU DOAN'!K5-'DU DOAN'!L5),2*'DU DOAN'!C5,IF(SIGN('DU DOAN'!BU5-'DU DOAN'!BV5)=SIGN('DU DOAN'!K5-'DU DOAN'!L5),1*'DU DOAN'!C5,0))))</f>
        <v>0</v>
      </c>
      <c r="AL5" s="98">
        <f>IF(OR('DU DOAN'!K5="",'DU DOAN'!L5="",'DU DOAN'!BW5="",'DU DOAN'!BX5=""),0,IF(AND('DU DOAN'!BW5='DU DOAN'!K5,'DU DOAN'!BX5='DU DOAN'!L5),3*'DU DOAN'!C5,IF(('DU DOAN'!BW5-'DU DOAN'!BX5)=('DU DOAN'!K5-'DU DOAN'!L5),2*'DU DOAN'!C5,IF(SIGN('DU DOAN'!BW5-'DU DOAN'!BX5)=SIGN('DU DOAN'!K5-'DU DOAN'!L5),1*'DU DOAN'!C5,0))))</f>
        <v>0</v>
      </c>
      <c r="AM5" s="98">
        <f>IF(OR('DU DOAN'!K5="",'DU DOAN'!L5="",'DU DOAN'!BY5="",'DU DOAN'!BZ5=""),0,IF(AND('DU DOAN'!BY5='DU DOAN'!K5,'DU DOAN'!BZ5='DU DOAN'!L5),3*'DU DOAN'!C5,IF(('DU DOAN'!BY5-'DU DOAN'!BZ5)=('DU DOAN'!K5-'DU DOAN'!L5),2*'DU DOAN'!C5,IF(SIGN('DU DOAN'!BY5-'DU DOAN'!BZ5)=SIGN('DU DOAN'!K5-'DU DOAN'!L5),1*'DU DOAN'!C5,0))))</f>
        <v>0</v>
      </c>
      <c r="AN5" s="98">
        <f>IF(OR('DU DOAN'!K5="",'DU DOAN'!L5="",'DU DOAN'!CA5="",'DU DOAN'!CB5=""),0,IF(AND('DU DOAN'!CA5='DU DOAN'!K5,'DU DOAN'!CB5='DU DOAN'!L5),3*'DU DOAN'!C5,IF(('DU DOAN'!CA5-'DU DOAN'!CB5)=('DU DOAN'!K5-'DU DOAN'!L5),2*'DU DOAN'!C5,IF(SIGN('DU DOAN'!CA5-'DU DOAN'!CB5)=SIGN('DU DOAN'!K5-'DU DOAN'!L5),1*'DU DOAN'!C5,0))))</f>
        <v>0</v>
      </c>
      <c r="AO5" s="98">
        <f>IF(OR('DU DOAN'!K5="",'DU DOAN'!L5="",'DU DOAN'!CC5="",'DU DOAN'!CD5=""),0,IF(AND('DU DOAN'!CC5='DU DOAN'!K5,'DU DOAN'!CD5='DU DOAN'!L5),3*'DU DOAN'!C5,IF(('DU DOAN'!CC5-'DU DOAN'!CD5)=('DU DOAN'!K5-'DU DOAN'!L5),2*'DU DOAN'!C5,IF(SIGN('DU DOAN'!CC5-'DU DOAN'!CD5)=SIGN('DU DOAN'!K5-'DU DOAN'!L5),1*'DU DOAN'!C5,0))))</f>
        <v>0</v>
      </c>
      <c r="AP5" s="98">
        <f>IF(OR('DU DOAN'!K5="",'DU DOAN'!L5="",'DU DOAN'!CE5="",'DU DOAN'!CF5=""),0,IF(AND('DU DOAN'!CE5='DU DOAN'!K5,'DU DOAN'!CF5='DU DOAN'!L5),3*'DU DOAN'!C5,IF(('DU DOAN'!CE5-'DU DOAN'!CF5)=('DU DOAN'!K5-'DU DOAN'!L5),2*'DU DOAN'!C5,IF(SIGN('DU DOAN'!CE5-'DU DOAN'!CF5)=SIGN('DU DOAN'!K5-'DU DOAN'!L5),1*'DU DOAN'!C5,0))))</f>
        <v>0</v>
      </c>
      <c r="AQ5" s="98">
        <f>IF(OR('DU DOAN'!K5="",'DU DOAN'!L5="",'DU DOAN'!CG5="",'DU DOAN'!CH5=""),0,IF(AND('DU DOAN'!CG5='DU DOAN'!K5,'DU DOAN'!CH5='DU DOAN'!L5),3*'DU DOAN'!C5,IF(('DU DOAN'!CG5-'DU DOAN'!CH5)=('DU DOAN'!K5-'DU DOAN'!L5),2*'DU DOAN'!C5,IF(SIGN('DU DOAN'!CG5-'DU DOAN'!CH5)=SIGN('DU DOAN'!K5-'DU DOAN'!L5),1*'DU DOAN'!C5,0))))</f>
        <v>0</v>
      </c>
      <c r="AR5" s="98">
        <f>IF(OR('DU DOAN'!K5="",'DU DOAN'!L5="",'DU DOAN'!CI5="",'DU DOAN'!CJ5=""),0,IF(AND('DU DOAN'!CI5='DU DOAN'!K5,'DU DOAN'!CJ5='DU DOAN'!L5),3*'DU DOAN'!C5,IF(('DU DOAN'!CI5-'DU DOAN'!CJ5)=('DU DOAN'!K5-'DU DOAN'!L5),2*'DU DOAN'!C5,IF(SIGN('DU DOAN'!CI5-'DU DOAN'!CJ5)=SIGN('DU DOAN'!K5-'DU DOAN'!L5),1*'DU DOAN'!C5,0))))</f>
        <v>0</v>
      </c>
      <c r="AS5" s="98">
        <f>IF(OR('DU DOAN'!K5="",'DU DOAN'!L5="",'DU DOAN'!CK5="",'DU DOAN'!CL5=""),0,IF(AND('DU DOAN'!CK5='DU DOAN'!K5,'DU DOAN'!CL5='DU DOAN'!L5),3*'DU DOAN'!C5,IF(('DU DOAN'!CK5-'DU DOAN'!CL5)=('DU DOAN'!K5-'DU DOAN'!L5),2*'DU DOAN'!C5,IF(SIGN('DU DOAN'!CK5-'DU DOAN'!CL5)=SIGN('DU DOAN'!K5-'DU DOAN'!L5),1*'DU DOAN'!C5,0))))</f>
        <v>0</v>
      </c>
      <c r="AT5" s="98">
        <f>IF(OR('DU DOAN'!K5="",'DU DOAN'!L5="",'DU DOAN'!CM5="",'DU DOAN'!CN5=""),0,IF(AND('DU DOAN'!CM5='DU DOAN'!K5,'DU DOAN'!CN5='DU DOAN'!L5),3*'DU DOAN'!C5,IF(('DU DOAN'!CM5-'DU DOAN'!CN5)=('DU DOAN'!K5-'DU DOAN'!L5),2*'DU DOAN'!C5,IF(SIGN('DU DOAN'!CM5-'DU DOAN'!CN5)=SIGN('DU DOAN'!K5-'DU DOAN'!L5),1*'DU DOAN'!C5,0))))</f>
        <v>0</v>
      </c>
      <c r="AU5" s="98">
        <f>IF(OR('DU DOAN'!K5="",'DU DOAN'!L5="",'DU DOAN'!CO5="",'DU DOAN'!CP5=""),0,IF(AND('DU DOAN'!CO5='DU DOAN'!K5,'DU DOAN'!CP5='DU DOAN'!L5),3*'DU DOAN'!C5,IF(('DU DOAN'!CO5-'DU DOAN'!CP5)=('DU DOAN'!K5-'DU DOAN'!L5),2*'DU DOAN'!C5,IF(SIGN('DU DOAN'!CO5-'DU DOAN'!CP5)=SIGN('DU DOAN'!K5-'DU DOAN'!L5),1*'DU DOAN'!C5,0))))</f>
        <v>0</v>
      </c>
      <c r="AV5" s="98">
        <f>IF(OR('DU DOAN'!K5="",'DU DOAN'!L5="",'DU DOAN'!CQ5="",'DU DOAN'!CR5=""),0,IF(AND('DU DOAN'!CQ5='DU DOAN'!K5,'DU DOAN'!CR5='DU DOAN'!L5),3*'DU DOAN'!C5,IF(('DU DOAN'!CQ5-'DU DOAN'!CR5)=('DU DOAN'!K5-'DU DOAN'!L5),2*'DU DOAN'!C5,IF(SIGN('DU DOAN'!CQ5-'DU DOAN'!CR5)=SIGN('DU DOAN'!K5-'DU DOAN'!L5),1*'DU DOAN'!C5,0))))</f>
        <v>0</v>
      </c>
      <c r="AW5" s="98">
        <f>IF(OR('DU DOAN'!K5="",'DU DOAN'!L5="",'DU DOAN'!CS5="",'DU DOAN'!CT5=""),0,IF(AND('DU DOAN'!CS5='DU DOAN'!K5,'DU DOAN'!CT5='DU DOAN'!L5),3*'DU DOAN'!C5,IF(('DU DOAN'!CS5-'DU DOAN'!CT5)=('DU DOAN'!K5-'DU DOAN'!L5),2*'DU DOAN'!C5,IF(SIGN('DU DOAN'!CS5-'DU DOAN'!CT5)=SIGN('DU DOAN'!K5-'DU DOAN'!L5),1*'DU DOAN'!C5,0))))</f>
        <v>0</v>
      </c>
      <c r="AX5" s="98">
        <f>IF(OR('DU DOAN'!K5="",'DU DOAN'!L5="",'DU DOAN'!CU5="",'DU DOAN'!CV5=""),0,IF(AND('DU DOAN'!CU5='DU DOAN'!K5,'DU DOAN'!CV5='DU DOAN'!L5),3*'DU DOAN'!C5,IF(('DU DOAN'!CU5-'DU DOAN'!CV5)=('DU DOAN'!K5-'DU DOAN'!L5),2*'DU DOAN'!C5,IF(SIGN('DU DOAN'!CU5-'DU DOAN'!CV5)=SIGN('DU DOAN'!K5-'DU DOAN'!L5),1*'DU DOAN'!C5,0))))</f>
        <v>0</v>
      </c>
      <c r="AY5" s="98">
        <f>IF(OR('DU DOAN'!K5="",'DU DOAN'!L5="",'DU DOAN'!CW5="",'DU DOAN'!CX5=""),0,IF(AND('DU DOAN'!CW5='DU DOAN'!K5,'DU DOAN'!CX5='DU DOAN'!L5),3*'DU DOAN'!C5,IF(('DU DOAN'!CW5-'DU DOAN'!CX5)=('DU DOAN'!K5-'DU DOAN'!L5),2*'DU DOAN'!C5,IF(SIGN('DU DOAN'!CW5-'DU DOAN'!CX5)=SIGN('DU DOAN'!K5-'DU DOAN'!L5),1*'DU DOAN'!C5,0))))</f>
        <v>0</v>
      </c>
      <c r="AZ5" s="98">
        <f>IF(OR('DU DOAN'!K5="",'DU DOAN'!L5="",'DU DOAN'!CY5="",'DU DOAN'!CZ5=""),0,IF(AND('DU DOAN'!CY5='DU DOAN'!K5,'DU DOAN'!CZ5='DU DOAN'!L5),3*'DU DOAN'!C5,IF(('DU DOAN'!CY5-'DU DOAN'!CZ5)=('DU DOAN'!K5-'DU DOAN'!L5),2*'DU DOAN'!C5,IF(SIGN('DU DOAN'!CY5-'DU DOAN'!CZ5)=SIGN('DU DOAN'!K5-'DU DOAN'!L5),1*'DU DOAN'!C5,0))))</f>
        <v>0</v>
      </c>
      <c r="BA5" s="98">
        <f>IF(OR('DU DOAN'!K5="",'DU DOAN'!L5="",'DU DOAN'!DA5="",'DU DOAN'!DB5=""),0,IF(AND('DU DOAN'!DA5='DU DOAN'!K5,'DU DOAN'!DB5='DU DOAN'!L5),3*'DU DOAN'!C5,IF(('DU DOAN'!DA5-'DU DOAN'!DB5)=('DU DOAN'!K5-'DU DOAN'!L5),2*'DU DOAN'!C5,IF(SIGN('DU DOAN'!DA5-'DU DOAN'!DB5)=SIGN('DU DOAN'!K5-'DU DOAN'!L5),1*'DU DOAN'!C5,0))))</f>
        <v>0</v>
      </c>
      <c r="BB5" s="98">
        <f>IF(OR('DU DOAN'!K5="",'DU DOAN'!L5="",'DU DOAN'!DC5="",'DU DOAN'!DD5=""),0,IF(AND('DU DOAN'!DC5='DU DOAN'!K5,'DU DOAN'!DD5='DU DOAN'!L5),3*'DU DOAN'!C5,IF(('DU DOAN'!DC5-'DU DOAN'!DD5)=('DU DOAN'!K5-'DU DOAN'!L5),2*'DU DOAN'!C5,IF(SIGN('DU DOAN'!DC5-'DU DOAN'!DD5)=SIGN('DU DOAN'!K5-'DU DOAN'!L5),1*'DU DOAN'!C5,0))))</f>
        <v>0</v>
      </c>
      <c r="BC5" s="98">
        <f>IF(OR('DU DOAN'!K5="",'DU DOAN'!L5="",'DU DOAN'!DE5="",'DU DOAN'!DF5=""),0,IF(AND('DU DOAN'!DE5='DU DOAN'!K5,'DU DOAN'!DF5='DU DOAN'!L5),3*'DU DOAN'!C5,IF(('DU DOAN'!DE5-'DU DOAN'!DF5)=('DU DOAN'!K5-'DU DOAN'!L5),2*'DU DOAN'!C5,IF(SIGN('DU DOAN'!DE5-'DU DOAN'!DF5)=SIGN('DU DOAN'!K5-'DU DOAN'!L5),1*'DU DOAN'!C5,0))))</f>
        <v>0</v>
      </c>
      <c r="BD5" s="98">
        <f>IF(OR('DU DOAN'!K5="",'DU DOAN'!L5="",'DU DOAN'!DG5="",'DU DOAN'!DH5=""),0,IF(AND('DU DOAN'!DG5='DU DOAN'!K5,'DU DOAN'!DH5='DU DOAN'!L5),3*'DU DOAN'!C5,IF(('DU DOAN'!DG5-'DU DOAN'!DH5)=('DU DOAN'!K5-'DU DOAN'!L5),2*'DU DOAN'!C5,IF(SIGN('DU DOAN'!DG5-'DU DOAN'!DH5)=SIGN('DU DOAN'!K5-'DU DOAN'!L5),1*'DU DOAN'!C5,0))))</f>
        <v>0</v>
      </c>
      <c r="BE5" s="98">
        <f>IF(OR('DU DOAN'!K5="",'DU DOAN'!L5="",'DU DOAN'!DI5="",'DU DOAN'!DJ5=""),0,IF(AND('DU DOAN'!DI5='DU DOAN'!K5,'DU DOAN'!DJ5='DU DOAN'!L5),3*'DU DOAN'!C5,IF(('DU DOAN'!DI5-'DU DOAN'!DJ5)=('DU DOAN'!K5-'DU DOAN'!L5),2*'DU DOAN'!C5,IF(SIGN('DU DOAN'!DI5-'DU DOAN'!DJ5)=SIGN('DU DOAN'!K5-'DU DOAN'!L5),1*'DU DOAN'!C5,0))))</f>
        <v>0</v>
      </c>
      <c r="BF5" s="98">
        <f>IF(OR('DU DOAN'!K5="",'DU DOAN'!L5="",'DU DOAN'!DK5="",'DU DOAN'!DL5=""),0,IF(AND('DU DOAN'!DK5='DU DOAN'!K5,'DU DOAN'!DL5='DU DOAN'!L5),3*'DU DOAN'!C5,IF(('DU DOAN'!DK5-'DU DOAN'!DL5)=('DU DOAN'!K5-'DU DOAN'!L5),2*'DU DOAN'!C5,IF(SIGN('DU DOAN'!DK5-'DU DOAN'!DL5)=SIGN('DU DOAN'!K5-'DU DOAN'!L5),1*'DU DOAN'!C5,0))))</f>
        <v>0</v>
      </c>
      <c r="BG5" s="98">
        <f>IF(OR('DU DOAN'!K5="",'DU DOAN'!L5="",'DU DOAN'!DM5="",'DU DOAN'!DN5=""),0,IF(AND('DU DOAN'!DM5='DU DOAN'!K5,'DU DOAN'!DN5='DU DOAN'!L5),3*'DU DOAN'!C5,IF(('DU DOAN'!DM5-'DU DOAN'!DN5)=('DU DOAN'!K5-'DU DOAN'!L5),2*'DU DOAN'!C5,IF(SIGN('DU DOAN'!DM5-'DU DOAN'!DN5)=SIGN('DU DOAN'!K5-'DU DOAN'!L5),1*'DU DOAN'!C5,0))))</f>
        <v>0</v>
      </c>
      <c r="BH5" s="98">
        <f>IF(OR('DU DOAN'!K5="",'DU DOAN'!L5="",'DU DOAN'!DO5="",'DU DOAN'!DP5=""),0,IF(AND('DU DOAN'!DO5='DU DOAN'!K5,'DU DOAN'!DP5='DU DOAN'!L5),3*'DU DOAN'!C5,IF(('DU DOAN'!DO5-'DU DOAN'!DP5)=('DU DOAN'!K5-'DU DOAN'!L5),2*'DU DOAN'!C5,IF(SIGN('DU DOAN'!DO5-'DU DOAN'!DP5)=SIGN('DU DOAN'!K5-'DU DOAN'!L5),1*'DU DOAN'!C5,0))))</f>
        <v>0</v>
      </c>
      <c r="BI5" s="98">
        <f>IF(OR('DU DOAN'!K5="",'DU DOAN'!L5="",'DU DOAN'!DQ5="",'DU DOAN'!DR5=""),0,IF(AND('DU DOAN'!DQ5='DU DOAN'!K5,'DU DOAN'!DR5='DU DOAN'!L5),3*'DU DOAN'!C5,IF(('DU DOAN'!DQ5-'DU DOAN'!DR5)=('DU DOAN'!K5-'DU DOAN'!L5),2*'DU DOAN'!C5,IF(SIGN('DU DOAN'!DQ5-'DU DOAN'!DR5)=SIGN('DU DOAN'!K5-'DU DOAN'!L5),1*'DU DOAN'!C5,0))))</f>
        <v>0</v>
      </c>
      <c r="BJ5" s="98">
        <f>IF(OR('DU DOAN'!K5="",'DU DOAN'!L5="",'DU DOAN'!DS5="",'DU DOAN'!DT5=""),0,IF(AND('DU DOAN'!DS5='DU DOAN'!K5,'DU DOAN'!DT5='DU DOAN'!L5),3*'DU DOAN'!C5,IF(('DU DOAN'!DS5-'DU DOAN'!DT5)=('DU DOAN'!K5-'DU DOAN'!L5),2*'DU DOAN'!C5,IF(SIGN('DU DOAN'!DS5-'DU DOAN'!DT5)=SIGN('DU DOAN'!K5-'DU DOAN'!L5),1*'DU DOAN'!C5,0))))</f>
        <v>0</v>
      </c>
      <c r="BK5" s="98">
        <f>IF(OR('DU DOAN'!K5="",'DU DOAN'!L5="",'DU DOAN'!DU5="",'DU DOAN'!DV5=""),0,IF(AND('DU DOAN'!DU5='DU DOAN'!K5,'DU DOAN'!DV5='DU DOAN'!L5),3*'DU DOAN'!C5,IF(('DU DOAN'!DU5-'DU DOAN'!DV5)=('DU DOAN'!K5-'DU DOAN'!L5),2*'DU DOAN'!C5,IF(SIGN('DU DOAN'!DU5-'DU DOAN'!DV5)=SIGN('DU DOAN'!K5-'DU DOAN'!L5),1*'DU DOAN'!C5,0))))</f>
        <v>0</v>
      </c>
      <c r="BL5" s="98">
        <f>IF(OR('DU DOAN'!K5="",'DU DOAN'!L5="",'DU DOAN'!DW5="",'DU DOAN'!DX5=""),0,IF(AND('DU DOAN'!DW5='DU DOAN'!K5,'DU DOAN'!DX5='DU DOAN'!L5),3*'DU DOAN'!C5,IF(('DU DOAN'!DW5-'DU DOAN'!DX5)=('DU DOAN'!K5-'DU DOAN'!L5),2*'DU DOAN'!C5,IF(SIGN('DU DOAN'!DW5-'DU DOAN'!DX5)=SIGN('DU DOAN'!K5-'DU DOAN'!L5),1*'DU DOAN'!C5,0))))</f>
        <v>0</v>
      </c>
      <c r="BM5" s="98">
        <f>IF(OR('DU DOAN'!K5="",'DU DOAN'!L5="",'DU DOAN'!DY5="",'DU DOAN'!DZ5=""),0,IF(AND('DU DOAN'!DY5='DU DOAN'!K5,'DU DOAN'!DZ5='DU DOAN'!L5),3*'DU DOAN'!C5,IF(('DU DOAN'!DY5-'DU DOAN'!DZ5)=('DU DOAN'!K5-'DU DOAN'!L5),2*'DU DOAN'!C5,IF(SIGN('DU DOAN'!DY5-'DU DOAN'!DZ5)=SIGN('DU DOAN'!K5-'DU DOAN'!L5),1*'DU DOAN'!C5,0))))</f>
        <v>0</v>
      </c>
      <c r="BN5" s="98">
        <f>IF(OR('DU DOAN'!K5="",'DU DOAN'!L5="",'DU DOAN'!EA5="",'DU DOAN'!EB5=""),0,IF(AND('DU DOAN'!EA5='DU DOAN'!K5,'DU DOAN'!EB5='DU DOAN'!L5),3*'DU DOAN'!C5,IF(('DU DOAN'!EA5-'DU DOAN'!EB5)=('DU DOAN'!K5-'DU DOAN'!L5),2*'DU DOAN'!C5,IF(SIGN('DU DOAN'!EA5-'DU DOAN'!EB5)=SIGN('DU DOAN'!K5-'DU DOAN'!L5),1*'DU DOAN'!C5,0))))</f>
        <v>0</v>
      </c>
      <c r="BO5" s="98">
        <f>IF(OR('DU DOAN'!K5="",'DU DOAN'!L5="",'DU DOAN'!EC5="",'DU DOAN'!ED5=""),0,IF(AND('DU DOAN'!EC5='DU DOAN'!K5,'DU DOAN'!ED5='DU DOAN'!L5),3*'DU DOAN'!C5,IF(('DU DOAN'!EC5-'DU DOAN'!ED5)=('DU DOAN'!K5-'DU DOAN'!L5),2*'DU DOAN'!C5,IF(SIGN('DU DOAN'!EC5-'DU DOAN'!ED5)=SIGN('DU DOAN'!K5-'DU DOAN'!L5),1*'DU DOAN'!C5,0))))</f>
        <v>0</v>
      </c>
      <c r="BP5" s="98">
        <f>IF(OR('DU DOAN'!K5="",'DU DOAN'!L5="",'DU DOAN'!EE5="",'DU DOAN'!EF5=""),0,IF(AND('DU DOAN'!EE5='DU DOAN'!K5,'DU DOAN'!EF5='DU DOAN'!L5),3*'DU DOAN'!C5,IF(('DU DOAN'!EE5-'DU DOAN'!EF5)=('DU DOAN'!K5-'DU DOAN'!L5),2*'DU DOAN'!C5,IF(SIGN('DU DOAN'!EE5-'DU DOAN'!EF5)=SIGN('DU DOAN'!K5-'DU DOAN'!L5),1*'DU DOAN'!C5,0))))</f>
        <v>0</v>
      </c>
      <c r="BQ5" s="98">
        <f>IF(OR('DU DOAN'!K5="",'DU DOAN'!L5="",'DU DOAN'!EG5="",'DU DOAN'!EH5=""),0,IF(AND('DU DOAN'!EG5='DU DOAN'!K5,'DU DOAN'!EH5='DU DOAN'!L5),3*'DU DOAN'!C5,IF(('DU DOAN'!EG5-'DU DOAN'!EH5)=('DU DOAN'!K5-'DU DOAN'!L5),2*'DU DOAN'!C5,IF(SIGN('DU DOAN'!EG5-'DU DOAN'!EH5)=SIGN('DU DOAN'!K5-'DU DOAN'!L5),1*'DU DOAN'!C5,0))))</f>
        <v>0</v>
      </c>
      <c r="BR5" s="98">
        <f>IF(OR('DU DOAN'!K5="",'DU DOAN'!L5="",'DU DOAN'!EI5="",'DU DOAN'!EJ5=""),0,IF(AND('DU DOAN'!EI5='DU DOAN'!K5,'DU DOAN'!EJ5='DU DOAN'!L5),3*'DU DOAN'!C5,IF(('DU DOAN'!EI5-'DU DOAN'!EJ5)=('DU DOAN'!K5-'DU DOAN'!L5),2*'DU DOAN'!C5,IF(SIGN('DU DOAN'!EI5-'DU DOAN'!EJ5)=SIGN('DU DOAN'!K5-'DU DOAN'!L5),1*'DU DOAN'!C5,0))))</f>
        <v>0</v>
      </c>
      <c r="BS5" s="98">
        <f>IF(OR('DU DOAN'!K5="",'DU DOAN'!L5="",'DU DOAN'!EK5="",'DU DOAN'!EL5=""),0,IF(AND('DU DOAN'!EK5='DU DOAN'!K5,'DU DOAN'!EL5='DU DOAN'!L5),3*'DU DOAN'!C5,IF(('DU DOAN'!EK5-'DU DOAN'!EL5)=('DU DOAN'!K5-'DU DOAN'!L5),2*'DU DOAN'!C5,IF(SIGN('DU DOAN'!EK5-'DU DOAN'!EL5)=SIGN('DU DOAN'!K5-'DU DOAN'!L5),1*'DU DOAN'!C5,0))))</f>
        <v>0</v>
      </c>
      <c r="BT5" s="98">
        <f>IF(OR('DU DOAN'!K5="",'DU DOAN'!L5="",'DU DOAN'!EM5="",'DU DOAN'!EN5=""),0,IF(AND('DU DOAN'!EM5='DU DOAN'!K5,'DU DOAN'!EN5='DU DOAN'!L5),3*'DU DOAN'!C5,IF(('DU DOAN'!EM5-'DU DOAN'!EN5)=('DU DOAN'!K5-'DU DOAN'!L5),2*'DU DOAN'!C5,IF(SIGN('DU DOAN'!EM5-'DU DOAN'!EN5)=SIGN('DU DOAN'!K5-'DU DOAN'!L5),1*'DU DOAN'!C5,0))))</f>
        <v>0</v>
      </c>
      <c r="BU5" s="98">
        <f>IF(OR('DU DOAN'!K5="",'DU DOAN'!L5="",'DU DOAN'!EO5="",'DU DOAN'!EP5=""),0,IF(AND('DU DOAN'!EO5='DU DOAN'!K5,'DU DOAN'!EP5='DU DOAN'!L5),3*'DU DOAN'!C5,IF(('DU DOAN'!EO5-'DU DOAN'!EP5)=('DU DOAN'!K5-'DU DOAN'!L5),2*'DU DOAN'!C5,IF(SIGN('DU DOAN'!EO5-'DU DOAN'!EP5)=SIGN('DU DOAN'!K5-'DU DOAN'!L5),1*'DU DOAN'!C5,0))))</f>
        <v>0</v>
      </c>
      <c r="BV5" s="98">
        <f>IF(OR('DU DOAN'!K5="",'DU DOAN'!L5="",'DU DOAN'!EQ5="",'DU DOAN'!ER5=""),0,IF(AND('DU DOAN'!EQ5='DU DOAN'!K5,'DU DOAN'!ER5='DU DOAN'!L5),3*'DU DOAN'!C5,IF(('DU DOAN'!EQ5-'DU DOAN'!ER5)=('DU DOAN'!K5-'DU DOAN'!L5),2*'DU DOAN'!C5,IF(SIGN('DU DOAN'!EQ5-'DU DOAN'!ER5)=SIGN('DU DOAN'!K5-'DU DOAN'!L5),1*'DU DOAN'!C5,0))))</f>
        <v>0</v>
      </c>
      <c r="BW5" s="98">
        <f>IF(OR('DU DOAN'!K5="",'DU DOAN'!L5="",'DU DOAN'!ES5="",'DU DOAN'!ET5=""),0,IF(AND('DU DOAN'!ES5='DU DOAN'!K5,'DU DOAN'!ET5='DU DOAN'!L5),3*'DU DOAN'!C5,IF(('DU DOAN'!ES5-'DU DOAN'!ET5)=('DU DOAN'!K5-'DU DOAN'!L5),2*'DU DOAN'!C5,IF(SIGN('DU DOAN'!ES5-'DU DOAN'!ET5)=SIGN('DU DOAN'!K5-'DU DOAN'!L5),1*'DU DOAN'!C5,0))))</f>
        <v>0</v>
      </c>
      <c r="BX5" s="98">
        <f>IF(OR('DU DOAN'!K5="",'DU DOAN'!L5="",'DU DOAN'!EU5="",'DU DOAN'!EV5=""),0,IF(AND('DU DOAN'!EU5='DU DOAN'!K5,'DU DOAN'!EV5='DU DOAN'!L5),3*'DU DOAN'!C5,IF(('DU DOAN'!EU5-'DU DOAN'!EV5)=('DU DOAN'!K5-'DU DOAN'!L5),2*'DU DOAN'!C5,IF(SIGN('DU DOAN'!EU5-'DU DOAN'!EV5)=SIGN('DU DOAN'!K5-'DU DOAN'!L5),1*'DU DOAN'!C5,0))))</f>
        <v>0</v>
      </c>
      <c r="BY5" s="98">
        <f>IF(OR('DU DOAN'!K5="",'DU DOAN'!L5="",'DU DOAN'!EW5="",'DU DOAN'!EX5=""),0,IF(AND('DU DOAN'!EW5='DU DOAN'!K5,'DU DOAN'!EX5='DU DOAN'!L5),3*'DU DOAN'!C5,IF(('DU DOAN'!EW5-'DU DOAN'!EX5)=('DU DOAN'!K5-'DU DOAN'!L5),2*'DU DOAN'!C5,IF(SIGN('DU DOAN'!EW5-'DU DOAN'!EX5)=SIGN('DU DOAN'!K5-'DU DOAN'!L5),1*'DU DOAN'!C5,0))))</f>
        <v>0</v>
      </c>
      <c r="BZ5" s="98">
        <f>IF(OR('DU DOAN'!K5="",'DU DOAN'!L5="",'DU DOAN'!EY5="",'DU DOAN'!EZ5=""),0,IF(AND('DU DOAN'!EY5='DU DOAN'!K5,'DU DOAN'!EZ5='DU DOAN'!L5),3*'DU DOAN'!C5,IF(('DU DOAN'!EY5-'DU DOAN'!EZ5)=('DU DOAN'!K5-'DU DOAN'!L5),2*'DU DOAN'!C5,IF(SIGN('DU DOAN'!EY5-'DU DOAN'!EZ5)=SIGN('DU DOAN'!K5-'DU DOAN'!L5),1*'DU DOAN'!C5,0))))</f>
        <v>0</v>
      </c>
      <c r="CA5" s="98">
        <f>IF(OR('DU DOAN'!K5="",'DU DOAN'!L5="",'DU DOAN'!FA5="",'DU DOAN'!FB5=""),0,IF(AND('DU DOAN'!FA5='DU DOAN'!K5,'DU DOAN'!FB5='DU DOAN'!L5),3*'DU DOAN'!C5,IF(('DU DOAN'!FA5-'DU DOAN'!FB5)=('DU DOAN'!K5-'DU DOAN'!L5),2*'DU DOAN'!C5,IF(SIGN('DU DOAN'!FA5-'DU DOAN'!FB5)=SIGN('DU DOAN'!K5-'DU DOAN'!L5),1*'DU DOAN'!C5,0))))</f>
        <v>0</v>
      </c>
      <c r="CB5" s="98">
        <f>IF(OR('DU DOAN'!K5="",'DU DOAN'!L5="",'DU DOAN'!FC5="",'DU DOAN'!FD5=""),0,IF(AND('DU DOAN'!FC5='DU DOAN'!K5,'DU DOAN'!FD5='DU DOAN'!L5),3*'DU DOAN'!C5,IF(('DU DOAN'!FC5-'DU DOAN'!FD5)=('DU DOAN'!K5-'DU DOAN'!L5),2*'DU DOAN'!C5,IF(SIGN('DU DOAN'!FC5-'DU DOAN'!FD5)=SIGN('DU DOAN'!K5-'DU DOAN'!L5),1*'DU DOAN'!C5,0))))</f>
        <v>0</v>
      </c>
      <c r="CC5" s="98">
        <f>IF(OR('DU DOAN'!K5="",'DU DOAN'!L5="",'DU DOAN'!FE5="",'DU DOAN'!FF5=""),0,IF(AND('DU DOAN'!FE5='DU DOAN'!K5,'DU DOAN'!FF5='DU DOAN'!L5),3*'DU DOAN'!C5,IF(('DU DOAN'!FE5-'DU DOAN'!FF5)=('DU DOAN'!K5-'DU DOAN'!L5),2*'DU DOAN'!C5,IF(SIGN('DU DOAN'!FE5-'DU DOAN'!FF5)=SIGN('DU DOAN'!K5-'DU DOAN'!L5),1*'DU DOAN'!C5,0))))</f>
        <v>0</v>
      </c>
      <c r="CD5" s="98">
        <f>IF(OR('DU DOAN'!K5="",'DU DOAN'!L5="",'DU DOAN'!FG5="",'DU DOAN'!FH5=""),0,IF(AND('DU DOAN'!FG5='DU DOAN'!K5,'DU DOAN'!FH5='DU DOAN'!L5),3*'DU DOAN'!C5,IF(('DU DOAN'!FG5-'DU DOAN'!FH5)=('DU DOAN'!K5-'DU DOAN'!L5),2*'DU DOAN'!C5,IF(SIGN('DU DOAN'!FG5-'DU DOAN'!FH5)=SIGN('DU DOAN'!K5-'DU DOAN'!L5),1*'DU DOAN'!C5,0))))</f>
        <v>0</v>
      </c>
      <c r="CE5" s="98">
        <f>IF(OR('DU DOAN'!K5="",'DU DOAN'!L5="",'DU DOAN'!FI5="",'DU DOAN'!FJ5=""),0,IF(AND('DU DOAN'!FI5='DU DOAN'!K5,'DU DOAN'!FJ5='DU DOAN'!L5),3*'DU DOAN'!C5,IF(('DU DOAN'!FI5-'DU DOAN'!FJ5)=('DU DOAN'!K5-'DU DOAN'!L5),2*'DU DOAN'!C5,IF(SIGN('DU DOAN'!FI5-'DU DOAN'!FJ5)=SIGN('DU DOAN'!K5-'DU DOAN'!L5),1*'DU DOAN'!C5,0))))</f>
        <v>0</v>
      </c>
      <c r="CF5" s="98">
        <f>IF(OR('DU DOAN'!K5="",'DU DOAN'!L5="",'DU DOAN'!FK5="",'DU DOAN'!FL5=""),0,IF(AND('DU DOAN'!FK5='DU DOAN'!K5,'DU DOAN'!FL5='DU DOAN'!L5),3*'DU DOAN'!C5,IF(('DU DOAN'!FK5-'DU DOAN'!FL5)=('DU DOAN'!K5-'DU DOAN'!L5),2*'DU DOAN'!C5,IF(SIGN('DU DOAN'!FK5-'DU DOAN'!FL5)=SIGN('DU DOAN'!K5-'DU DOAN'!L5),1*'DU DOAN'!C5,0))))</f>
        <v>0</v>
      </c>
      <c r="CG5" s="98">
        <f>IF(OR('DU DOAN'!K5="",'DU DOAN'!L5="",'DU DOAN'!FM5="",'DU DOAN'!FN5=""),0,IF(AND('DU DOAN'!FM5='DU DOAN'!K5,'DU DOAN'!FN5='DU DOAN'!L5),3*'DU DOAN'!C5,IF(('DU DOAN'!FM5-'DU DOAN'!FN5)=('DU DOAN'!K5-'DU DOAN'!L5),2*'DU DOAN'!C5,IF(SIGN('DU DOAN'!FM5-'DU DOAN'!FN5)=SIGN('DU DOAN'!K5-'DU DOAN'!L5),1*'DU DOAN'!C5,0))))</f>
        <v>0</v>
      </c>
      <c r="CH5" s="98">
        <f>IF(OR('DU DOAN'!K5="",'DU DOAN'!L5="",'DU DOAN'!FO5="",'DU DOAN'!FP5=""),0,IF(AND('DU DOAN'!FO5='DU DOAN'!K5,'DU DOAN'!FP5='DU DOAN'!L5),3*'DU DOAN'!C5,IF(('DU DOAN'!FO5-'DU DOAN'!FP5)=('DU DOAN'!K5-'DU DOAN'!L5),2*'DU DOAN'!C5,IF(SIGN('DU DOAN'!FO5-'DU DOAN'!FP5)=SIGN('DU DOAN'!K5-'DU DOAN'!L5),1*'DU DOAN'!C5,0))))</f>
        <v>0</v>
      </c>
      <c r="CI5" s="98">
        <f>IF(OR('DU DOAN'!K5="",'DU DOAN'!L5="",'DU DOAN'!FQ5="",'DU DOAN'!FR5=""),0,IF(AND('DU DOAN'!FQ5='DU DOAN'!K5,'DU DOAN'!FR5='DU DOAN'!L5),3*'DU DOAN'!C5,IF(('DU DOAN'!FQ5-'DU DOAN'!FR5)=('DU DOAN'!K5-'DU DOAN'!L5),2*'DU DOAN'!C5,IF(SIGN('DU DOAN'!FQ5-'DU DOAN'!FR5)=SIGN('DU DOAN'!K5-'DU DOAN'!L5),1*'DU DOAN'!C5,0))))</f>
        <v>0</v>
      </c>
      <c r="CJ5" s="98">
        <f>IF(OR('DU DOAN'!K5="",'DU DOAN'!L5="",'DU DOAN'!FS5="",'DU DOAN'!FT5=""),0,IF(AND('DU DOAN'!FS5='DU DOAN'!K5,'DU DOAN'!FT5='DU DOAN'!L5),3*'DU DOAN'!C5,IF(('DU DOAN'!FS5-'DU DOAN'!FT5)=('DU DOAN'!K5-'DU DOAN'!L5),2*'DU DOAN'!C5,IF(SIGN('DU DOAN'!FS5-'DU DOAN'!FT5)=SIGN('DU DOAN'!K5-'DU DOAN'!L5),1*'DU DOAN'!C5,0))))</f>
        <v>0</v>
      </c>
      <c r="CK5" s="98">
        <f>IF(OR('DU DOAN'!K5="",'DU DOAN'!L5="",'DU DOAN'!FU5="",'DU DOAN'!FV5=""),0,IF(AND('DU DOAN'!FU5='DU DOAN'!K5,'DU DOAN'!FV5='DU DOAN'!L5),3*'DU DOAN'!C5,IF(('DU DOAN'!FU5-'DU DOAN'!FV5)=('DU DOAN'!K5-'DU DOAN'!L5),2*'DU DOAN'!C5,IF(SIGN('DU DOAN'!FU5-'DU DOAN'!FV5)=SIGN('DU DOAN'!K5-'DU DOAN'!L5),1*'DU DOAN'!C5,0))))</f>
        <v>0</v>
      </c>
      <c r="CL5" s="98">
        <f>IF(OR('DU DOAN'!K5="",'DU DOAN'!L5="",'DU DOAN'!FW5="",'DU DOAN'!FX5=""),0,IF(AND('DU DOAN'!FW5='DU DOAN'!K5,'DU DOAN'!FX5='DU DOAN'!L5),3*'DU DOAN'!C5,IF(('DU DOAN'!FW5-'DU DOAN'!FX5)=('DU DOAN'!K5-'DU DOAN'!L5),2*'DU DOAN'!C5,IF(SIGN('DU DOAN'!FW5-'DU DOAN'!FX5)=SIGN('DU DOAN'!K5-'DU DOAN'!L5),1*'DU DOAN'!C5,0))))</f>
        <v>0</v>
      </c>
      <c r="CM5" s="98">
        <f>IF(OR('DU DOAN'!K5="",'DU DOAN'!L5="",'DU DOAN'!FY5="",'DU DOAN'!FZ5=""),0,IF(AND('DU DOAN'!FY5='DU DOAN'!K5,'DU DOAN'!FZ5='DU DOAN'!L5),3*'DU DOAN'!C5,IF(('DU DOAN'!FY5-'DU DOAN'!FZ5)=('DU DOAN'!K5-'DU DOAN'!L5),2*'DU DOAN'!C5,IF(SIGN('DU DOAN'!FY5-'DU DOAN'!FZ5)=SIGN('DU DOAN'!K5-'DU DOAN'!L5),1*'DU DOAN'!C5,0))))</f>
        <v>0</v>
      </c>
      <c r="CN5" s="98">
        <f>IF(OR('DU DOAN'!K5="",'DU DOAN'!L5="",'DU DOAN'!GA5="",'DU DOAN'!GB5=""),0,IF(AND('DU DOAN'!GA5='DU DOAN'!K5,'DU DOAN'!GB5='DU DOAN'!L5),3*'DU DOAN'!C5,IF(('DU DOAN'!GA5-'DU DOAN'!GB5)=('DU DOAN'!K5-'DU DOAN'!L5),2*'DU DOAN'!C5,IF(SIGN('DU DOAN'!GA5-'DU DOAN'!GB5)=SIGN('DU DOAN'!K5-'DU DOAN'!L5),1*'DU DOAN'!C5,0))))</f>
        <v>0</v>
      </c>
      <c r="CO5" s="98">
        <f>IF(OR('DU DOAN'!K5="",'DU DOAN'!L5="",'DU DOAN'!GC5="",'DU DOAN'!GD5=""),0,IF(AND('DU DOAN'!GC5='DU DOAN'!K5,'DU DOAN'!GD5='DU DOAN'!L5),3*'DU DOAN'!C5,IF(('DU DOAN'!GC5-'DU DOAN'!GD5)=('DU DOAN'!K5-'DU DOAN'!L5),2*'DU DOAN'!C5,IF(SIGN('DU DOAN'!GC5-'DU DOAN'!GD5)=SIGN('DU DOAN'!K5-'DU DOAN'!L5),1*'DU DOAN'!C5,0))))</f>
        <v>0</v>
      </c>
      <c r="CP5" s="98">
        <f>IF(OR('DU DOAN'!K5="",'DU DOAN'!L5="",'DU DOAN'!GE5="",'DU DOAN'!GF5=""),0,IF(AND('DU DOAN'!GE5='DU DOAN'!K5,'DU DOAN'!GF5='DU DOAN'!L5),3*'DU DOAN'!C5,IF(('DU DOAN'!GE5-'DU DOAN'!GF5)=('DU DOAN'!K5-'DU DOAN'!L5),2*'DU DOAN'!C5,IF(SIGN('DU DOAN'!GE5-'DU DOAN'!GF5)=SIGN('DU DOAN'!K5-'DU DOAN'!L5),1*'DU DOAN'!C5,0))))</f>
        <v>0</v>
      </c>
      <c r="CQ5" s="98">
        <f>IF(OR('DU DOAN'!K5="",'DU DOAN'!L5="",'DU DOAN'!GG5="",'DU DOAN'!GH5=""),0,IF(AND('DU DOAN'!GG5='DU DOAN'!K5,'DU DOAN'!GH5='DU DOAN'!L5),3*'DU DOAN'!C5,IF(('DU DOAN'!GG5-'DU DOAN'!GH5)=('DU DOAN'!K5-'DU DOAN'!L5),2*'DU DOAN'!C5,IF(SIGN('DU DOAN'!GG5-'DU DOAN'!GH5)=SIGN('DU DOAN'!K5-'DU DOAN'!L5),1*'DU DOAN'!C5,0))))</f>
        <v>0</v>
      </c>
      <c r="CR5" s="98">
        <f>IF(OR('DU DOAN'!K5="",'DU DOAN'!L5="",'DU DOAN'!GI5="",'DU DOAN'!GJ5=""),0,IF(AND('DU DOAN'!GI5='DU DOAN'!K5,'DU DOAN'!GJ5='DU DOAN'!L5),3*'DU DOAN'!C5,IF(('DU DOAN'!GI5-'DU DOAN'!GJ5)=('DU DOAN'!K5-'DU DOAN'!L5),2*'DU DOAN'!C5,IF(SIGN('DU DOAN'!GI5-'DU DOAN'!GJ5)=SIGN('DU DOAN'!K5-'DU DOAN'!L5),1*'DU DOAN'!C5,0))))</f>
        <v>0</v>
      </c>
      <c r="CS5" s="98">
        <f>IF(OR('DU DOAN'!K5="",'DU DOAN'!L5="",'DU DOAN'!GK5="",'DU DOAN'!GL5=""),0,IF(AND('DU DOAN'!GK5='DU DOAN'!K5,'DU DOAN'!GL5='DU DOAN'!L5),3*'DU DOAN'!C5,IF(('DU DOAN'!GK5-'DU DOAN'!GL5)=('DU DOAN'!K5-'DU DOAN'!L5),2*'DU DOAN'!C5,IF(SIGN('DU DOAN'!GK5-'DU DOAN'!GL5)=SIGN('DU DOAN'!K5-'DU DOAN'!L5),1*'DU DOAN'!C5,0))))</f>
        <v>0</v>
      </c>
      <c r="CT5" s="98">
        <f>IF(OR('DU DOAN'!K5="",'DU DOAN'!L5="",'DU DOAN'!GM5="",'DU DOAN'!GN5=""),0,IF(AND('DU DOAN'!GM5='DU DOAN'!K5,'DU DOAN'!GN5='DU DOAN'!L5),3*'DU DOAN'!C5,IF(('DU DOAN'!GM5-'DU DOAN'!GN5)=('DU DOAN'!K5-'DU DOAN'!L5),2*'DU DOAN'!C5,IF(SIGN('DU DOAN'!GM5-'DU DOAN'!GN5)=SIGN('DU DOAN'!K5-'DU DOAN'!L5),1*'DU DOAN'!C5,0))))</f>
        <v>0</v>
      </c>
      <c r="CU5" s="98">
        <f>IF(OR('DU DOAN'!K5="",'DU DOAN'!L5="",'DU DOAN'!GO5="",'DU DOAN'!GP5=""),0,IF(AND('DU DOAN'!GO5='DU DOAN'!K5,'DU DOAN'!GP5='DU DOAN'!L5),3*'DU DOAN'!C5,IF(('DU DOAN'!GO5-'DU DOAN'!GP5)=('DU DOAN'!K5-'DU DOAN'!L5),2*'DU DOAN'!C5,IF(SIGN('DU DOAN'!GO5-'DU DOAN'!GP5)=SIGN('DU DOAN'!K5-'DU DOAN'!L5),1*'DU DOAN'!C5,0))))</f>
        <v>0</v>
      </c>
      <c r="CV5" s="98">
        <f>IF(OR('DU DOAN'!K5="",'DU DOAN'!L5="",'DU DOAN'!GQ5="",'DU DOAN'!GR5=""),0,IF(AND('DU DOAN'!GQ5='DU DOAN'!K5,'DU DOAN'!GR5='DU DOAN'!L5),3*'DU DOAN'!C5,IF(('DU DOAN'!GQ5-'DU DOAN'!GR5)=('DU DOAN'!K5-'DU DOAN'!L5),2*'DU DOAN'!C5,IF(SIGN('DU DOAN'!GQ5-'DU DOAN'!GR5)=SIGN('DU DOAN'!K5-'DU DOAN'!L5),1*'DU DOAN'!C5,0))))</f>
        <v>0</v>
      </c>
      <c r="CW5" s="98">
        <f>IF(OR('DU DOAN'!K5="",'DU DOAN'!L5="",'DU DOAN'!GS5="",'DU DOAN'!GT5=""),0,IF(AND('DU DOAN'!GS5='DU DOAN'!K5,'DU DOAN'!GT5='DU DOAN'!L5),3*'DU DOAN'!C5,IF(('DU DOAN'!GS5-'DU DOAN'!GT5)=('DU DOAN'!K5-'DU DOAN'!L5),2*'DU DOAN'!C5,IF(SIGN('DU DOAN'!GS5-'DU DOAN'!GT5)=SIGN('DU DOAN'!K5-'DU DOAN'!L5),1*'DU DOAN'!C5,0))))</f>
        <v>0</v>
      </c>
      <c r="CX5" s="98">
        <f>IF(OR('DU DOAN'!K5="",'DU DOAN'!L5="",'DU DOAN'!GU5="",'DU DOAN'!GV5=""),0,IF(AND('DU DOAN'!GU5='DU DOAN'!K5,'DU DOAN'!GV5='DU DOAN'!L5),3*'DU DOAN'!C5,IF(('DU DOAN'!GU5-'DU DOAN'!GV5)=('DU DOAN'!K5-'DU DOAN'!L5),2*'DU DOAN'!C5,IF(SIGN('DU DOAN'!GU5-'DU DOAN'!GV5)=SIGN('DU DOAN'!K5-'DU DOAN'!L5),1*'DU DOAN'!C5,0))))</f>
        <v>0</v>
      </c>
      <c r="CY5" s="98">
        <f>IF(OR('DU DOAN'!K5="",'DU DOAN'!L5="",'DU DOAN'!GW5="",'DU DOAN'!GX5=""),0,IF(AND('DU DOAN'!GW5='DU DOAN'!K5,'DU DOAN'!GX5='DU DOAN'!L5),3*'DU DOAN'!C5,IF(('DU DOAN'!GW5-'DU DOAN'!GX5)=('DU DOAN'!K5-'DU DOAN'!L5),2*'DU DOAN'!C5,IF(SIGN('DU DOAN'!GW5-'DU DOAN'!GX5)=SIGN('DU DOAN'!K5-'DU DOAN'!L5),1*'DU DOAN'!C5,0))))</f>
        <v>0</v>
      </c>
      <c r="CZ5" s="98">
        <f>IF(OR('DU DOAN'!K5="",'DU DOAN'!L5="",'DU DOAN'!GY5="",'DU DOAN'!GZ5=""),0,IF(AND('DU DOAN'!GY5='DU DOAN'!K5,'DU DOAN'!GZ5='DU DOAN'!L5),3*'DU DOAN'!C5,IF(('DU DOAN'!GY5-'DU DOAN'!GZ5)=('DU DOAN'!K5-'DU DOAN'!L5),2*'DU DOAN'!C5,IF(SIGN('DU DOAN'!GY5-'DU DOAN'!GZ5)=SIGN('DU DOAN'!K5-'DU DOAN'!L5),1*'DU DOAN'!C5,0))))</f>
        <v>0</v>
      </c>
      <c r="DA5" s="98">
        <f>IF(OR('DU DOAN'!K5="",'DU DOAN'!L5="",'DU DOAN'!HA5="",'DU DOAN'!HB5=""),0,IF(AND('DU DOAN'!HA5='DU DOAN'!K5,'DU DOAN'!HB5='DU DOAN'!L5),3*'DU DOAN'!C5,IF(('DU DOAN'!HA5-'DU DOAN'!HB5)=('DU DOAN'!K5-'DU DOAN'!L5),2*'DU DOAN'!C5,IF(SIGN('DU DOAN'!HA5-'DU DOAN'!HB5)=SIGN('DU DOAN'!K5-'DU DOAN'!L5),1*'DU DOAN'!C5,0))))</f>
        <v>0</v>
      </c>
      <c r="DB5" s="98">
        <f>IF(OR('DU DOAN'!K5="",'DU DOAN'!L5="",'DU DOAN'!HC5="",'DU DOAN'!HD5=""),0,IF(AND('DU DOAN'!HC5='DU DOAN'!K5,'DU DOAN'!HD5='DU DOAN'!L5),3*'DU DOAN'!C5,IF(('DU DOAN'!HC5-'DU DOAN'!HD5)=('DU DOAN'!K5-'DU DOAN'!L5),2*'DU DOAN'!C5,IF(SIGN('DU DOAN'!HC5-'DU DOAN'!HD5)=SIGN('DU DOAN'!K5-'DU DOAN'!L5),1*'DU DOAN'!C5,0))))</f>
        <v>0</v>
      </c>
    </row>
    <row r="6" spans="1:106" ht="15" customHeight="1">
      <c r="A6" s="94">
        <f>'DU DOAN'!A6</f>
        <v>3</v>
      </c>
      <c r="B6" s="95" t="str">
        <f>'DU DOAN'!B6</f>
        <v>Vòng bảng</v>
      </c>
      <c r="C6" s="96">
        <f>'DU DOAN'!C6</f>
        <v>1</v>
      </c>
      <c r="D6" s="95" t="str">
        <f>'DU DOAN'!H6</f>
        <v>Czechia</v>
      </c>
      <c r="E6" s="95" t="str">
        <f>'DU DOAN'!I6</f>
        <v>South Africa</v>
      </c>
      <c r="F6" s="97" t="str">
        <f>IF(OR('DU DOAN'!K6="",'DU DOAN'!L6=""),"Chưa đá",'DU DOAN'!K6&amp;"-"&amp;'DU DOAN'!L6)</f>
        <v>Chưa đá</v>
      </c>
      <c r="G6" s="98">
        <f>IF(OR('DU DOAN'!K6="",'DU DOAN'!L6="",'DU DOAN'!M6="",'DU DOAN'!N6=""),0,IF(AND('DU DOAN'!M6='DU DOAN'!K6,'DU DOAN'!N6='DU DOAN'!L6),3*'DU DOAN'!C6,IF(('DU DOAN'!M6-'DU DOAN'!N6)=('DU DOAN'!K6-'DU DOAN'!L6),2*'DU DOAN'!C6,IF(SIGN('DU DOAN'!M6-'DU DOAN'!N6)=SIGN('DU DOAN'!K6-'DU DOAN'!L6),1*'DU DOAN'!C6,0))))</f>
        <v>0</v>
      </c>
      <c r="H6" s="98">
        <f>IF(OR('DU DOAN'!K6="",'DU DOAN'!L6="",'DU DOAN'!O6="",'DU DOAN'!P6=""),0,IF(AND('DU DOAN'!O6='DU DOAN'!K6,'DU DOAN'!P6='DU DOAN'!L6),3*'DU DOAN'!C6,IF(('DU DOAN'!O6-'DU DOAN'!P6)=('DU DOAN'!K6-'DU DOAN'!L6),2*'DU DOAN'!C6,IF(SIGN('DU DOAN'!O6-'DU DOAN'!P6)=SIGN('DU DOAN'!K6-'DU DOAN'!L6),1*'DU DOAN'!C6,0))))</f>
        <v>0</v>
      </c>
      <c r="I6" s="98">
        <f>IF(OR('DU DOAN'!K6="",'DU DOAN'!L6="",'DU DOAN'!Q6="",'DU DOAN'!R6=""),0,IF(AND('DU DOAN'!Q6='DU DOAN'!K6,'DU DOAN'!R6='DU DOAN'!L6),3*'DU DOAN'!C6,IF(('DU DOAN'!Q6-'DU DOAN'!R6)=('DU DOAN'!K6-'DU DOAN'!L6),2*'DU DOAN'!C6,IF(SIGN('DU DOAN'!Q6-'DU DOAN'!R6)=SIGN('DU DOAN'!K6-'DU DOAN'!L6),1*'DU DOAN'!C6,0))))</f>
        <v>0</v>
      </c>
      <c r="J6" s="98">
        <f>IF(OR('DU DOAN'!K6="",'DU DOAN'!L6="",'DU DOAN'!S6="",'DU DOAN'!T6=""),0,IF(AND('DU DOAN'!S6='DU DOAN'!K6,'DU DOAN'!T6='DU DOAN'!L6),3*'DU DOAN'!C6,IF(('DU DOAN'!S6-'DU DOAN'!T6)=('DU DOAN'!K6-'DU DOAN'!L6),2*'DU DOAN'!C6,IF(SIGN('DU DOAN'!S6-'DU DOAN'!T6)=SIGN('DU DOAN'!K6-'DU DOAN'!L6),1*'DU DOAN'!C6,0))))</f>
        <v>0</v>
      </c>
      <c r="K6" s="98">
        <f>IF(OR('DU DOAN'!K6="",'DU DOAN'!L6="",'DU DOAN'!U6="",'DU DOAN'!V6=""),0,IF(AND('DU DOAN'!U6='DU DOAN'!K6,'DU DOAN'!V6='DU DOAN'!L6),3*'DU DOAN'!C6,IF(('DU DOAN'!U6-'DU DOAN'!V6)=('DU DOAN'!K6-'DU DOAN'!L6),2*'DU DOAN'!C6,IF(SIGN('DU DOAN'!U6-'DU DOAN'!V6)=SIGN('DU DOAN'!K6-'DU DOAN'!L6),1*'DU DOAN'!C6,0))))</f>
        <v>0</v>
      </c>
      <c r="L6" s="98">
        <f>IF(OR('DU DOAN'!K6="",'DU DOAN'!L6="",'DU DOAN'!W6="",'DU DOAN'!X6=""),0,IF(AND('DU DOAN'!W6='DU DOAN'!K6,'DU DOAN'!X6='DU DOAN'!L6),3*'DU DOAN'!C6,IF(('DU DOAN'!W6-'DU DOAN'!X6)=('DU DOAN'!K6-'DU DOAN'!L6),2*'DU DOAN'!C6,IF(SIGN('DU DOAN'!W6-'DU DOAN'!X6)=SIGN('DU DOAN'!K6-'DU DOAN'!L6),1*'DU DOAN'!C6,0))))</f>
        <v>0</v>
      </c>
      <c r="M6" s="98">
        <f>IF(OR('DU DOAN'!K6="",'DU DOAN'!L6="",'DU DOAN'!Y6="",'DU DOAN'!Z6=""),0,IF(AND('DU DOAN'!Y6='DU DOAN'!K6,'DU DOAN'!Z6='DU DOAN'!L6),3*'DU DOAN'!C6,IF(('DU DOAN'!Y6-'DU DOAN'!Z6)=('DU DOAN'!K6-'DU DOAN'!L6),2*'DU DOAN'!C6,IF(SIGN('DU DOAN'!Y6-'DU DOAN'!Z6)=SIGN('DU DOAN'!K6-'DU DOAN'!L6),1*'DU DOAN'!C6,0))))</f>
        <v>0</v>
      </c>
      <c r="N6" s="98">
        <f>IF(OR('DU DOAN'!K6="",'DU DOAN'!L6="",'DU DOAN'!AA6="",'DU DOAN'!AB6=""),0,IF(AND('DU DOAN'!AA6='DU DOAN'!K6,'DU DOAN'!AB6='DU DOAN'!L6),3*'DU DOAN'!C6,IF(('DU DOAN'!AA6-'DU DOAN'!AB6)=('DU DOAN'!K6-'DU DOAN'!L6),2*'DU DOAN'!C6,IF(SIGN('DU DOAN'!AA6-'DU DOAN'!AB6)=SIGN('DU DOAN'!K6-'DU DOAN'!L6),1*'DU DOAN'!C6,0))))</f>
        <v>0</v>
      </c>
      <c r="O6" s="98">
        <f>IF(OR('DU DOAN'!K6="",'DU DOAN'!L6="",'DU DOAN'!AC6="",'DU DOAN'!AD6=""),0,IF(AND('DU DOAN'!AC6='DU DOAN'!K6,'DU DOAN'!AD6='DU DOAN'!L6),3*'DU DOAN'!C6,IF(('DU DOAN'!AC6-'DU DOAN'!AD6)=('DU DOAN'!K6-'DU DOAN'!L6),2*'DU DOAN'!C6,IF(SIGN('DU DOAN'!AC6-'DU DOAN'!AD6)=SIGN('DU DOAN'!K6-'DU DOAN'!L6),1*'DU DOAN'!C6,0))))</f>
        <v>0</v>
      </c>
      <c r="P6" s="98">
        <f>IF(OR('DU DOAN'!K6="",'DU DOAN'!L6="",'DU DOAN'!AE6="",'DU DOAN'!AF6=""),0,IF(AND('DU DOAN'!AE6='DU DOAN'!K6,'DU DOAN'!AF6='DU DOAN'!L6),3*'DU DOAN'!C6,IF(('DU DOAN'!AE6-'DU DOAN'!AF6)=('DU DOAN'!K6-'DU DOAN'!L6),2*'DU DOAN'!C6,IF(SIGN('DU DOAN'!AE6-'DU DOAN'!AF6)=SIGN('DU DOAN'!K6-'DU DOAN'!L6),1*'DU DOAN'!C6,0))))</f>
        <v>0</v>
      </c>
      <c r="Q6" s="98">
        <f>IF(OR('DU DOAN'!K6="",'DU DOAN'!L6="",'DU DOAN'!AG6="",'DU DOAN'!AH6=""),0,IF(AND('DU DOAN'!AG6='DU DOAN'!K6,'DU DOAN'!AH6='DU DOAN'!L6),3*'DU DOAN'!C6,IF(('DU DOAN'!AG6-'DU DOAN'!AH6)=('DU DOAN'!K6-'DU DOAN'!L6),2*'DU DOAN'!C6,IF(SIGN('DU DOAN'!AG6-'DU DOAN'!AH6)=SIGN('DU DOAN'!K6-'DU DOAN'!L6),1*'DU DOAN'!C6,0))))</f>
        <v>0</v>
      </c>
      <c r="R6" s="98">
        <f>IF(OR('DU DOAN'!K6="",'DU DOAN'!L6="",'DU DOAN'!AI6="",'DU DOAN'!AJ6=""),0,IF(AND('DU DOAN'!AI6='DU DOAN'!K6,'DU DOAN'!AJ6='DU DOAN'!L6),3*'DU DOAN'!C6,IF(('DU DOAN'!AI6-'DU DOAN'!AJ6)=('DU DOAN'!K6-'DU DOAN'!L6),2*'DU DOAN'!C6,IF(SIGN('DU DOAN'!AI6-'DU DOAN'!AJ6)=SIGN('DU DOAN'!K6-'DU DOAN'!L6),1*'DU DOAN'!C6,0))))</f>
        <v>0</v>
      </c>
      <c r="S6" s="98">
        <f>IF(OR('DU DOAN'!K6="",'DU DOAN'!L6="",'DU DOAN'!AK6="",'DU DOAN'!AL6=""),0,IF(AND('DU DOAN'!AK6='DU DOAN'!K6,'DU DOAN'!AL6='DU DOAN'!L6),3*'DU DOAN'!C6,IF(('DU DOAN'!AK6-'DU DOAN'!AL6)=('DU DOAN'!K6-'DU DOAN'!L6),2*'DU DOAN'!C6,IF(SIGN('DU DOAN'!AK6-'DU DOAN'!AL6)=SIGN('DU DOAN'!K6-'DU DOAN'!L6),1*'DU DOAN'!C6,0))))</f>
        <v>0</v>
      </c>
      <c r="T6" s="98">
        <f>IF(OR('DU DOAN'!K6="",'DU DOAN'!L6="",'DU DOAN'!AM6="",'DU DOAN'!AN6=""),0,IF(AND('DU DOAN'!AM6='DU DOAN'!K6,'DU DOAN'!AN6='DU DOAN'!L6),3*'DU DOAN'!C6,IF(('DU DOAN'!AM6-'DU DOAN'!AN6)=('DU DOAN'!K6-'DU DOAN'!L6),2*'DU DOAN'!C6,IF(SIGN('DU DOAN'!AM6-'DU DOAN'!AN6)=SIGN('DU DOAN'!K6-'DU DOAN'!L6),1*'DU DOAN'!C6,0))))</f>
        <v>0</v>
      </c>
      <c r="U6" s="98">
        <f>IF(OR('DU DOAN'!K6="",'DU DOAN'!L6="",'DU DOAN'!AO6="",'DU DOAN'!AP6=""),0,IF(AND('DU DOAN'!AO6='DU DOAN'!K6,'DU DOAN'!AP6='DU DOAN'!L6),3*'DU DOAN'!C6,IF(('DU DOAN'!AO6-'DU DOAN'!AP6)=('DU DOAN'!K6-'DU DOAN'!L6),2*'DU DOAN'!C6,IF(SIGN('DU DOAN'!AO6-'DU DOAN'!AP6)=SIGN('DU DOAN'!K6-'DU DOAN'!L6),1*'DU DOAN'!C6,0))))</f>
        <v>0</v>
      </c>
      <c r="V6" s="98">
        <f>IF(OR('DU DOAN'!K6="",'DU DOAN'!L6="",'DU DOAN'!AQ6="",'DU DOAN'!AR6=""),0,IF(AND('DU DOAN'!AQ6='DU DOAN'!K6,'DU DOAN'!AR6='DU DOAN'!L6),3*'DU DOAN'!C6,IF(('DU DOAN'!AQ6-'DU DOAN'!AR6)=('DU DOAN'!K6-'DU DOAN'!L6),2*'DU DOAN'!C6,IF(SIGN('DU DOAN'!AQ6-'DU DOAN'!AR6)=SIGN('DU DOAN'!K6-'DU DOAN'!L6),1*'DU DOAN'!C6,0))))</f>
        <v>0</v>
      </c>
      <c r="W6" s="98">
        <f>IF(OR('DU DOAN'!K6="",'DU DOAN'!L6="",'DU DOAN'!AS6="",'DU DOAN'!AT6=""),0,IF(AND('DU DOAN'!AS6='DU DOAN'!K6,'DU DOAN'!AT6='DU DOAN'!L6),3*'DU DOAN'!C6,IF(('DU DOAN'!AS6-'DU DOAN'!AT6)=('DU DOAN'!K6-'DU DOAN'!L6),2*'DU DOAN'!C6,IF(SIGN('DU DOAN'!AS6-'DU DOAN'!AT6)=SIGN('DU DOAN'!K6-'DU DOAN'!L6),1*'DU DOAN'!C6,0))))</f>
        <v>0</v>
      </c>
      <c r="X6" s="98">
        <f>IF(OR('DU DOAN'!K6="",'DU DOAN'!L6="",'DU DOAN'!AU6="",'DU DOAN'!AV6=""),0,IF(AND('DU DOAN'!AU6='DU DOAN'!K6,'DU DOAN'!AV6='DU DOAN'!L6),3*'DU DOAN'!C6,IF(('DU DOAN'!AU6-'DU DOAN'!AV6)=('DU DOAN'!K6-'DU DOAN'!L6),2*'DU DOAN'!C6,IF(SIGN('DU DOAN'!AU6-'DU DOAN'!AV6)=SIGN('DU DOAN'!K6-'DU DOAN'!L6),1*'DU DOAN'!C6,0))))</f>
        <v>0</v>
      </c>
      <c r="Y6" s="98">
        <f>IF(OR('DU DOAN'!K6="",'DU DOAN'!L6="",'DU DOAN'!AW6="",'DU DOAN'!AX6=""),0,IF(AND('DU DOAN'!AW6='DU DOAN'!K6,'DU DOAN'!AX6='DU DOAN'!L6),3*'DU DOAN'!C6,IF(('DU DOAN'!AW6-'DU DOAN'!AX6)=('DU DOAN'!K6-'DU DOAN'!L6),2*'DU DOAN'!C6,IF(SIGN('DU DOAN'!AW6-'DU DOAN'!AX6)=SIGN('DU DOAN'!K6-'DU DOAN'!L6),1*'DU DOAN'!C6,0))))</f>
        <v>0</v>
      </c>
      <c r="Z6" s="98">
        <f>IF(OR('DU DOAN'!K6="",'DU DOAN'!L6="",'DU DOAN'!AY6="",'DU DOAN'!AZ6=""),0,IF(AND('DU DOAN'!AY6='DU DOAN'!K6,'DU DOAN'!AZ6='DU DOAN'!L6),3*'DU DOAN'!C6,IF(('DU DOAN'!AY6-'DU DOAN'!AZ6)=('DU DOAN'!K6-'DU DOAN'!L6),2*'DU DOAN'!C6,IF(SIGN('DU DOAN'!AY6-'DU DOAN'!AZ6)=SIGN('DU DOAN'!K6-'DU DOAN'!L6),1*'DU DOAN'!C6,0))))</f>
        <v>0</v>
      </c>
      <c r="AA6" s="98">
        <f>IF(OR('DU DOAN'!K6="",'DU DOAN'!L6="",'DU DOAN'!BA6="",'DU DOAN'!BB6=""),0,IF(AND('DU DOAN'!BA6='DU DOAN'!K6,'DU DOAN'!BB6='DU DOAN'!L6),3*'DU DOAN'!C6,IF(('DU DOAN'!BA6-'DU DOAN'!BB6)=('DU DOAN'!K6-'DU DOAN'!L6),2*'DU DOAN'!C6,IF(SIGN('DU DOAN'!BA6-'DU DOAN'!BB6)=SIGN('DU DOAN'!K6-'DU DOAN'!L6),1*'DU DOAN'!C6,0))))</f>
        <v>0</v>
      </c>
      <c r="AB6" s="98">
        <f>IF(OR('DU DOAN'!K6="",'DU DOAN'!L6="",'DU DOAN'!BC6="",'DU DOAN'!BD6=""),0,IF(AND('DU DOAN'!BC6='DU DOAN'!K6,'DU DOAN'!BD6='DU DOAN'!L6),3*'DU DOAN'!C6,IF(('DU DOAN'!BC6-'DU DOAN'!BD6)=('DU DOAN'!K6-'DU DOAN'!L6),2*'DU DOAN'!C6,IF(SIGN('DU DOAN'!BC6-'DU DOAN'!BD6)=SIGN('DU DOAN'!K6-'DU DOAN'!L6),1*'DU DOAN'!C6,0))))</f>
        <v>0</v>
      </c>
      <c r="AC6" s="98">
        <f>IF(OR('DU DOAN'!K6="",'DU DOAN'!L6="",'DU DOAN'!BE6="",'DU DOAN'!BF6=""),0,IF(AND('DU DOAN'!BE6='DU DOAN'!K6,'DU DOAN'!BF6='DU DOAN'!L6),3*'DU DOAN'!C6,IF(('DU DOAN'!BE6-'DU DOAN'!BF6)=('DU DOAN'!K6-'DU DOAN'!L6),2*'DU DOAN'!C6,IF(SIGN('DU DOAN'!BE6-'DU DOAN'!BF6)=SIGN('DU DOAN'!K6-'DU DOAN'!L6),1*'DU DOAN'!C6,0))))</f>
        <v>0</v>
      </c>
      <c r="AD6" s="98">
        <f>IF(OR('DU DOAN'!K6="",'DU DOAN'!L6="",'DU DOAN'!BG6="",'DU DOAN'!BH6=""),0,IF(AND('DU DOAN'!BG6='DU DOAN'!K6,'DU DOAN'!BH6='DU DOAN'!L6),3*'DU DOAN'!C6,IF(('DU DOAN'!BG6-'DU DOAN'!BH6)=('DU DOAN'!K6-'DU DOAN'!L6),2*'DU DOAN'!C6,IF(SIGN('DU DOAN'!BG6-'DU DOAN'!BH6)=SIGN('DU DOAN'!K6-'DU DOAN'!L6),1*'DU DOAN'!C6,0))))</f>
        <v>0</v>
      </c>
      <c r="AE6" s="98">
        <f>IF(OR('DU DOAN'!K6="",'DU DOAN'!L6="",'DU DOAN'!BI6="",'DU DOAN'!BJ6=""),0,IF(AND('DU DOAN'!BI6='DU DOAN'!K6,'DU DOAN'!BJ6='DU DOAN'!L6),3*'DU DOAN'!C6,IF(('DU DOAN'!BI6-'DU DOAN'!BJ6)=('DU DOAN'!K6-'DU DOAN'!L6),2*'DU DOAN'!C6,IF(SIGN('DU DOAN'!BI6-'DU DOAN'!BJ6)=SIGN('DU DOAN'!K6-'DU DOAN'!L6),1*'DU DOAN'!C6,0))))</f>
        <v>0</v>
      </c>
      <c r="AF6" s="98">
        <f>IF(OR('DU DOAN'!K6="",'DU DOAN'!L6="",'DU DOAN'!BK6="",'DU DOAN'!BL6=""),0,IF(AND('DU DOAN'!BK6='DU DOAN'!K6,'DU DOAN'!BL6='DU DOAN'!L6),3*'DU DOAN'!C6,IF(('DU DOAN'!BK6-'DU DOAN'!BL6)=('DU DOAN'!K6-'DU DOAN'!L6),2*'DU DOAN'!C6,IF(SIGN('DU DOAN'!BK6-'DU DOAN'!BL6)=SIGN('DU DOAN'!K6-'DU DOAN'!L6),1*'DU DOAN'!C6,0))))</f>
        <v>0</v>
      </c>
      <c r="AG6" s="98">
        <f>IF(OR('DU DOAN'!K6="",'DU DOAN'!L6="",'DU DOAN'!BM6="",'DU DOAN'!BN6=""),0,IF(AND('DU DOAN'!BM6='DU DOAN'!K6,'DU DOAN'!BN6='DU DOAN'!L6),3*'DU DOAN'!C6,IF(('DU DOAN'!BM6-'DU DOAN'!BN6)=('DU DOAN'!K6-'DU DOAN'!L6),2*'DU DOAN'!C6,IF(SIGN('DU DOAN'!BM6-'DU DOAN'!BN6)=SIGN('DU DOAN'!K6-'DU DOAN'!L6),1*'DU DOAN'!C6,0))))</f>
        <v>0</v>
      </c>
      <c r="AH6" s="98">
        <f>IF(OR('DU DOAN'!K6="",'DU DOAN'!L6="",'DU DOAN'!BO6="",'DU DOAN'!BP6=""),0,IF(AND('DU DOAN'!BO6='DU DOAN'!K6,'DU DOAN'!BP6='DU DOAN'!L6),3*'DU DOAN'!C6,IF(('DU DOAN'!BO6-'DU DOAN'!BP6)=('DU DOAN'!K6-'DU DOAN'!L6),2*'DU DOAN'!C6,IF(SIGN('DU DOAN'!BO6-'DU DOAN'!BP6)=SIGN('DU DOAN'!K6-'DU DOAN'!L6),1*'DU DOAN'!C6,0))))</f>
        <v>0</v>
      </c>
      <c r="AI6" s="98">
        <f>IF(OR('DU DOAN'!K6="",'DU DOAN'!L6="",'DU DOAN'!BQ6="",'DU DOAN'!BR6=""),0,IF(AND('DU DOAN'!BQ6='DU DOAN'!K6,'DU DOAN'!BR6='DU DOAN'!L6),3*'DU DOAN'!C6,IF(('DU DOAN'!BQ6-'DU DOAN'!BR6)=('DU DOAN'!K6-'DU DOAN'!L6),2*'DU DOAN'!C6,IF(SIGN('DU DOAN'!BQ6-'DU DOAN'!BR6)=SIGN('DU DOAN'!K6-'DU DOAN'!L6),1*'DU DOAN'!C6,0))))</f>
        <v>0</v>
      </c>
      <c r="AJ6" s="98">
        <f>IF(OR('DU DOAN'!K6="",'DU DOAN'!L6="",'DU DOAN'!BS6="",'DU DOAN'!BT6=""),0,IF(AND('DU DOAN'!BS6='DU DOAN'!K6,'DU DOAN'!BT6='DU DOAN'!L6),3*'DU DOAN'!C6,IF(('DU DOAN'!BS6-'DU DOAN'!BT6)=('DU DOAN'!K6-'DU DOAN'!L6),2*'DU DOAN'!C6,IF(SIGN('DU DOAN'!BS6-'DU DOAN'!BT6)=SIGN('DU DOAN'!K6-'DU DOAN'!L6),1*'DU DOAN'!C6,0))))</f>
        <v>0</v>
      </c>
      <c r="AK6" s="98">
        <f>IF(OR('DU DOAN'!K6="",'DU DOAN'!L6="",'DU DOAN'!BU6="",'DU DOAN'!BV6=""),0,IF(AND('DU DOAN'!BU6='DU DOAN'!K6,'DU DOAN'!BV6='DU DOAN'!L6),3*'DU DOAN'!C6,IF(('DU DOAN'!BU6-'DU DOAN'!BV6)=('DU DOAN'!K6-'DU DOAN'!L6),2*'DU DOAN'!C6,IF(SIGN('DU DOAN'!BU6-'DU DOAN'!BV6)=SIGN('DU DOAN'!K6-'DU DOAN'!L6),1*'DU DOAN'!C6,0))))</f>
        <v>0</v>
      </c>
      <c r="AL6" s="98">
        <f>IF(OR('DU DOAN'!K6="",'DU DOAN'!L6="",'DU DOAN'!BW6="",'DU DOAN'!BX6=""),0,IF(AND('DU DOAN'!BW6='DU DOAN'!K6,'DU DOAN'!BX6='DU DOAN'!L6),3*'DU DOAN'!C6,IF(('DU DOAN'!BW6-'DU DOAN'!BX6)=('DU DOAN'!K6-'DU DOAN'!L6),2*'DU DOAN'!C6,IF(SIGN('DU DOAN'!BW6-'DU DOAN'!BX6)=SIGN('DU DOAN'!K6-'DU DOAN'!L6),1*'DU DOAN'!C6,0))))</f>
        <v>0</v>
      </c>
      <c r="AM6" s="98">
        <f>IF(OR('DU DOAN'!K6="",'DU DOAN'!L6="",'DU DOAN'!BY6="",'DU DOAN'!BZ6=""),0,IF(AND('DU DOAN'!BY6='DU DOAN'!K6,'DU DOAN'!BZ6='DU DOAN'!L6),3*'DU DOAN'!C6,IF(('DU DOAN'!BY6-'DU DOAN'!BZ6)=('DU DOAN'!K6-'DU DOAN'!L6),2*'DU DOAN'!C6,IF(SIGN('DU DOAN'!BY6-'DU DOAN'!BZ6)=SIGN('DU DOAN'!K6-'DU DOAN'!L6),1*'DU DOAN'!C6,0))))</f>
        <v>0</v>
      </c>
      <c r="AN6" s="98">
        <f>IF(OR('DU DOAN'!K6="",'DU DOAN'!L6="",'DU DOAN'!CA6="",'DU DOAN'!CB6=""),0,IF(AND('DU DOAN'!CA6='DU DOAN'!K6,'DU DOAN'!CB6='DU DOAN'!L6),3*'DU DOAN'!C6,IF(('DU DOAN'!CA6-'DU DOAN'!CB6)=('DU DOAN'!K6-'DU DOAN'!L6),2*'DU DOAN'!C6,IF(SIGN('DU DOAN'!CA6-'DU DOAN'!CB6)=SIGN('DU DOAN'!K6-'DU DOAN'!L6),1*'DU DOAN'!C6,0))))</f>
        <v>0</v>
      </c>
      <c r="AO6" s="98">
        <f>IF(OR('DU DOAN'!K6="",'DU DOAN'!L6="",'DU DOAN'!CC6="",'DU DOAN'!CD6=""),0,IF(AND('DU DOAN'!CC6='DU DOAN'!K6,'DU DOAN'!CD6='DU DOAN'!L6),3*'DU DOAN'!C6,IF(('DU DOAN'!CC6-'DU DOAN'!CD6)=('DU DOAN'!K6-'DU DOAN'!L6),2*'DU DOAN'!C6,IF(SIGN('DU DOAN'!CC6-'DU DOAN'!CD6)=SIGN('DU DOAN'!K6-'DU DOAN'!L6),1*'DU DOAN'!C6,0))))</f>
        <v>0</v>
      </c>
      <c r="AP6" s="98">
        <f>IF(OR('DU DOAN'!K6="",'DU DOAN'!L6="",'DU DOAN'!CE6="",'DU DOAN'!CF6=""),0,IF(AND('DU DOAN'!CE6='DU DOAN'!K6,'DU DOAN'!CF6='DU DOAN'!L6),3*'DU DOAN'!C6,IF(('DU DOAN'!CE6-'DU DOAN'!CF6)=('DU DOAN'!K6-'DU DOAN'!L6),2*'DU DOAN'!C6,IF(SIGN('DU DOAN'!CE6-'DU DOAN'!CF6)=SIGN('DU DOAN'!K6-'DU DOAN'!L6),1*'DU DOAN'!C6,0))))</f>
        <v>0</v>
      </c>
      <c r="AQ6" s="98">
        <f>IF(OR('DU DOAN'!K6="",'DU DOAN'!L6="",'DU DOAN'!CG6="",'DU DOAN'!CH6=""),0,IF(AND('DU DOAN'!CG6='DU DOAN'!K6,'DU DOAN'!CH6='DU DOAN'!L6),3*'DU DOAN'!C6,IF(('DU DOAN'!CG6-'DU DOAN'!CH6)=('DU DOAN'!K6-'DU DOAN'!L6),2*'DU DOAN'!C6,IF(SIGN('DU DOAN'!CG6-'DU DOAN'!CH6)=SIGN('DU DOAN'!K6-'DU DOAN'!L6),1*'DU DOAN'!C6,0))))</f>
        <v>0</v>
      </c>
      <c r="AR6" s="98">
        <f>IF(OR('DU DOAN'!K6="",'DU DOAN'!L6="",'DU DOAN'!CI6="",'DU DOAN'!CJ6=""),0,IF(AND('DU DOAN'!CI6='DU DOAN'!K6,'DU DOAN'!CJ6='DU DOAN'!L6),3*'DU DOAN'!C6,IF(('DU DOAN'!CI6-'DU DOAN'!CJ6)=('DU DOAN'!K6-'DU DOAN'!L6),2*'DU DOAN'!C6,IF(SIGN('DU DOAN'!CI6-'DU DOAN'!CJ6)=SIGN('DU DOAN'!K6-'DU DOAN'!L6),1*'DU DOAN'!C6,0))))</f>
        <v>0</v>
      </c>
      <c r="AS6" s="98">
        <f>IF(OR('DU DOAN'!K6="",'DU DOAN'!L6="",'DU DOAN'!CK6="",'DU DOAN'!CL6=""),0,IF(AND('DU DOAN'!CK6='DU DOAN'!K6,'DU DOAN'!CL6='DU DOAN'!L6),3*'DU DOAN'!C6,IF(('DU DOAN'!CK6-'DU DOAN'!CL6)=('DU DOAN'!K6-'DU DOAN'!L6),2*'DU DOAN'!C6,IF(SIGN('DU DOAN'!CK6-'DU DOAN'!CL6)=SIGN('DU DOAN'!K6-'DU DOAN'!L6),1*'DU DOAN'!C6,0))))</f>
        <v>0</v>
      </c>
      <c r="AT6" s="98">
        <f>IF(OR('DU DOAN'!K6="",'DU DOAN'!L6="",'DU DOAN'!CM6="",'DU DOAN'!CN6=""),0,IF(AND('DU DOAN'!CM6='DU DOAN'!K6,'DU DOAN'!CN6='DU DOAN'!L6),3*'DU DOAN'!C6,IF(('DU DOAN'!CM6-'DU DOAN'!CN6)=('DU DOAN'!K6-'DU DOAN'!L6),2*'DU DOAN'!C6,IF(SIGN('DU DOAN'!CM6-'DU DOAN'!CN6)=SIGN('DU DOAN'!K6-'DU DOAN'!L6),1*'DU DOAN'!C6,0))))</f>
        <v>0</v>
      </c>
      <c r="AU6" s="98">
        <f>IF(OR('DU DOAN'!K6="",'DU DOAN'!L6="",'DU DOAN'!CO6="",'DU DOAN'!CP6=""),0,IF(AND('DU DOAN'!CO6='DU DOAN'!K6,'DU DOAN'!CP6='DU DOAN'!L6),3*'DU DOAN'!C6,IF(('DU DOAN'!CO6-'DU DOAN'!CP6)=('DU DOAN'!K6-'DU DOAN'!L6),2*'DU DOAN'!C6,IF(SIGN('DU DOAN'!CO6-'DU DOAN'!CP6)=SIGN('DU DOAN'!K6-'DU DOAN'!L6),1*'DU DOAN'!C6,0))))</f>
        <v>0</v>
      </c>
      <c r="AV6" s="98">
        <f>IF(OR('DU DOAN'!K6="",'DU DOAN'!L6="",'DU DOAN'!CQ6="",'DU DOAN'!CR6=""),0,IF(AND('DU DOAN'!CQ6='DU DOAN'!K6,'DU DOAN'!CR6='DU DOAN'!L6),3*'DU DOAN'!C6,IF(('DU DOAN'!CQ6-'DU DOAN'!CR6)=('DU DOAN'!K6-'DU DOAN'!L6),2*'DU DOAN'!C6,IF(SIGN('DU DOAN'!CQ6-'DU DOAN'!CR6)=SIGN('DU DOAN'!K6-'DU DOAN'!L6),1*'DU DOAN'!C6,0))))</f>
        <v>0</v>
      </c>
      <c r="AW6" s="98">
        <f>IF(OR('DU DOAN'!K6="",'DU DOAN'!L6="",'DU DOAN'!CS6="",'DU DOAN'!CT6=""),0,IF(AND('DU DOAN'!CS6='DU DOAN'!K6,'DU DOAN'!CT6='DU DOAN'!L6),3*'DU DOAN'!C6,IF(('DU DOAN'!CS6-'DU DOAN'!CT6)=('DU DOAN'!K6-'DU DOAN'!L6),2*'DU DOAN'!C6,IF(SIGN('DU DOAN'!CS6-'DU DOAN'!CT6)=SIGN('DU DOAN'!K6-'DU DOAN'!L6),1*'DU DOAN'!C6,0))))</f>
        <v>0</v>
      </c>
      <c r="AX6" s="98">
        <f>IF(OR('DU DOAN'!K6="",'DU DOAN'!L6="",'DU DOAN'!CU6="",'DU DOAN'!CV6=""),0,IF(AND('DU DOAN'!CU6='DU DOAN'!K6,'DU DOAN'!CV6='DU DOAN'!L6),3*'DU DOAN'!C6,IF(('DU DOAN'!CU6-'DU DOAN'!CV6)=('DU DOAN'!K6-'DU DOAN'!L6),2*'DU DOAN'!C6,IF(SIGN('DU DOAN'!CU6-'DU DOAN'!CV6)=SIGN('DU DOAN'!K6-'DU DOAN'!L6),1*'DU DOAN'!C6,0))))</f>
        <v>0</v>
      </c>
      <c r="AY6" s="98">
        <f>IF(OR('DU DOAN'!K6="",'DU DOAN'!L6="",'DU DOAN'!CW6="",'DU DOAN'!CX6=""),0,IF(AND('DU DOAN'!CW6='DU DOAN'!K6,'DU DOAN'!CX6='DU DOAN'!L6),3*'DU DOAN'!C6,IF(('DU DOAN'!CW6-'DU DOAN'!CX6)=('DU DOAN'!K6-'DU DOAN'!L6),2*'DU DOAN'!C6,IF(SIGN('DU DOAN'!CW6-'DU DOAN'!CX6)=SIGN('DU DOAN'!K6-'DU DOAN'!L6),1*'DU DOAN'!C6,0))))</f>
        <v>0</v>
      </c>
      <c r="AZ6" s="98">
        <f>IF(OR('DU DOAN'!K6="",'DU DOAN'!L6="",'DU DOAN'!CY6="",'DU DOAN'!CZ6=""),0,IF(AND('DU DOAN'!CY6='DU DOAN'!K6,'DU DOAN'!CZ6='DU DOAN'!L6),3*'DU DOAN'!C6,IF(('DU DOAN'!CY6-'DU DOAN'!CZ6)=('DU DOAN'!K6-'DU DOAN'!L6),2*'DU DOAN'!C6,IF(SIGN('DU DOAN'!CY6-'DU DOAN'!CZ6)=SIGN('DU DOAN'!K6-'DU DOAN'!L6),1*'DU DOAN'!C6,0))))</f>
        <v>0</v>
      </c>
      <c r="BA6" s="98">
        <f>IF(OR('DU DOAN'!K6="",'DU DOAN'!L6="",'DU DOAN'!DA6="",'DU DOAN'!DB6=""),0,IF(AND('DU DOAN'!DA6='DU DOAN'!K6,'DU DOAN'!DB6='DU DOAN'!L6),3*'DU DOAN'!C6,IF(('DU DOAN'!DA6-'DU DOAN'!DB6)=('DU DOAN'!K6-'DU DOAN'!L6),2*'DU DOAN'!C6,IF(SIGN('DU DOAN'!DA6-'DU DOAN'!DB6)=SIGN('DU DOAN'!K6-'DU DOAN'!L6),1*'DU DOAN'!C6,0))))</f>
        <v>0</v>
      </c>
      <c r="BB6" s="98">
        <f>IF(OR('DU DOAN'!K6="",'DU DOAN'!L6="",'DU DOAN'!DC6="",'DU DOAN'!DD6=""),0,IF(AND('DU DOAN'!DC6='DU DOAN'!K6,'DU DOAN'!DD6='DU DOAN'!L6),3*'DU DOAN'!C6,IF(('DU DOAN'!DC6-'DU DOAN'!DD6)=('DU DOAN'!K6-'DU DOAN'!L6),2*'DU DOAN'!C6,IF(SIGN('DU DOAN'!DC6-'DU DOAN'!DD6)=SIGN('DU DOAN'!K6-'DU DOAN'!L6),1*'DU DOAN'!C6,0))))</f>
        <v>0</v>
      </c>
      <c r="BC6" s="98">
        <f>IF(OR('DU DOAN'!K6="",'DU DOAN'!L6="",'DU DOAN'!DE6="",'DU DOAN'!DF6=""),0,IF(AND('DU DOAN'!DE6='DU DOAN'!K6,'DU DOAN'!DF6='DU DOAN'!L6),3*'DU DOAN'!C6,IF(('DU DOAN'!DE6-'DU DOAN'!DF6)=('DU DOAN'!K6-'DU DOAN'!L6),2*'DU DOAN'!C6,IF(SIGN('DU DOAN'!DE6-'DU DOAN'!DF6)=SIGN('DU DOAN'!K6-'DU DOAN'!L6),1*'DU DOAN'!C6,0))))</f>
        <v>0</v>
      </c>
      <c r="BD6" s="98">
        <f>IF(OR('DU DOAN'!K6="",'DU DOAN'!L6="",'DU DOAN'!DG6="",'DU DOAN'!DH6=""),0,IF(AND('DU DOAN'!DG6='DU DOAN'!K6,'DU DOAN'!DH6='DU DOAN'!L6),3*'DU DOAN'!C6,IF(('DU DOAN'!DG6-'DU DOAN'!DH6)=('DU DOAN'!K6-'DU DOAN'!L6),2*'DU DOAN'!C6,IF(SIGN('DU DOAN'!DG6-'DU DOAN'!DH6)=SIGN('DU DOAN'!K6-'DU DOAN'!L6),1*'DU DOAN'!C6,0))))</f>
        <v>0</v>
      </c>
      <c r="BE6" s="98">
        <f>IF(OR('DU DOAN'!K6="",'DU DOAN'!L6="",'DU DOAN'!DI6="",'DU DOAN'!DJ6=""),0,IF(AND('DU DOAN'!DI6='DU DOAN'!K6,'DU DOAN'!DJ6='DU DOAN'!L6),3*'DU DOAN'!C6,IF(('DU DOAN'!DI6-'DU DOAN'!DJ6)=('DU DOAN'!K6-'DU DOAN'!L6),2*'DU DOAN'!C6,IF(SIGN('DU DOAN'!DI6-'DU DOAN'!DJ6)=SIGN('DU DOAN'!K6-'DU DOAN'!L6),1*'DU DOAN'!C6,0))))</f>
        <v>0</v>
      </c>
      <c r="BF6" s="98">
        <f>IF(OR('DU DOAN'!K6="",'DU DOAN'!L6="",'DU DOAN'!DK6="",'DU DOAN'!DL6=""),0,IF(AND('DU DOAN'!DK6='DU DOAN'!K6,'DU DOAN'!DL6='DU DOAN'!L6),3*'DU DOAN'!C6,IF(('DU DOAN'!DK6-'DU DOAN'!DL6)=('DU DOAN'!K6-'DU DOAN'!L6),2*'DU DOAN'!C6,IF(SIGN('DU DOAN'!DK6-'DU DOAN'!DL6)=SIGN('DU DOAN'!K6-'DU DOAN'!L6),1*'DU DOAN'!C6,0))))</f>
        <v>0</v>
      </c>
      <c r="BG6" s="98">
        <f>IF(OR('DU DOAN'!K6="",'DU DOAN'!L6="",'DU DOAN'!DM6="",'DU DOAN'!DN6=""),0,IF(AND('DU DOAN'!DM6='DU DOAN'!K6,'DU DOAN'!DN6='DU DOAN'!L6),3*'DU DOAN'!C6,IF(('DU DOAN'!DM6-'DU DOAN'!DN6)=('DU DOAN'!K6-'DU DOAN'!L6),2*'DU DOAN'!C6,IF(SIGN('DU DOAN'!DM6-'DU DOAN'!DN6)=SIGN('DU DOAN'!K6-'DU DOAN'!L6),1*'DU DOAN'!C6,0))))</f>
        <v>0</v>
      </c>
      <c r="BH6" s="98">
        <f>IF(OR('DU DOAN'!K6="",'DU DOAN'!L6="",'DU DOAN'!DO6="",'DU DOAN'!DP6=""),0,IF(AND('DU DOAN'!DO6='DU DOAN'!K6,'DU DOAN'!DP6='DU DOAN'!L6),3*'DU DOAN'!C6,IF(('DU DOAN'!DO6-'DU DOAN'!DP6)=('DU DOAN'!K6-'DU DOAN'!L6),2*'DU DOAN'!C6,IF(SIGN('DU DOAN'!DO6-'DU DOAN'!DP6)=SIGN('DU DOAN'!K6-'DU DOAN'!L6),1*'DU DOAN'!C6,0))))</f>
        <v>0</v>
      </c>
      <c r="BI6" s="98">
        <f>IF(OR('DU DOAN'!K6="",'DU DOAN'!L6="",'DU DOAN'!DQ6="",'DU DOAN'!DR6=""),0,IF(AND('DU DOAN'!DQ6='DU DOAN'!K6,'DU DOAN'!DR6='DU DOAN'!L6),3*'DU DOAN'!C6,IF(('DU DOAN'!DQ6-'DU DOAN'!DR6)=('DU DOAN'!K6-'DU DOAN'!L6),2*'DU DOAN'!C6,IF(SIGN('DU DOAN'!DQ6-'DU DOAN'!DR6)=SIGN('DU DOAN'!K6-'DU DOAN'!L6),1*'DU DOAN'!C6,0))))</f>
        <v>0</v>
      </c>
      <c r="BJ6" s="98">
        <f>IF(OR('DU DOAN'!K6="",'DU DOAN'!L6="",'DU DOAN'!DS6="",'DU DOAN'!DT6=""),0,IF(AND('DU DOAN'!DS6='DU DOAN'!K6,'DU DOAN'!DT6='DU DOAN'!L6),3*'DU DOAN'!C6,IF(('DU DOAN'!DS6-'DU DOAN'!DT6)=('DU DOAN'!K6-'DU DOAN'!L6),2*'DU DOAN'!C6,IF(SIGN('DU DOAN'!DS6-'DU DOAN'!DT6)=SIGN('DU DOAN'!K6-'DU DOAN'!L6),1*'DU DOAN'!C6,0))))</f>
        <v>0</v>
      </c>
      <c r="BK6" s="98">
        <f>IF(OR('DU DOAN'!K6="",'DU DOAN'!L6="",'DU DOAN'!DU6="",'DU DOAN'!DV6=""),0,IF(AND('DU DOAN'!DU6='DU DOAN'!K6,'DU DOAN'!DV6='DU DOAN'!L6),3*'DU DOAN'!C6,IF(('DU DOAN'!DU6-'DU DOAN'!DV6)=('DU DOAN'!K6-'DU DOAN'!L6),2*'DU DOAN'!C6,IF(SIGN('DU DOAN'!DU6-'DU DOAN'!DV6)=SIGN('DU DOAN'!K6-'DU DOAN'!L6),1*'DU DOAN'!C6,0))))</f>
        <v>0</v>
      </c>
      <c r="BL6" s="98">
        <f>IF(OR('DU DOAN'!K6="",'DU DOAN'!L6="",'DU DOAN'!DW6="",'DU DOAN'!DX6=""),0,IF(AND('DU DOAN'!DW6='DU DOAN'!K6,'DU DOAN'!DX6='DU DOAN'!L6),3*'DU DOAN'!C6,IF(('DU DOAN'!DW6-'DU DOAN'!DX6)=('DU DOAN'!K6-'DU DOAN'!L6),2*'DU DOAN'!C6,IF(SIGN('DU DOAN'!DW6-'DU DOAN'!DX6)=SIGN('DU DOAN'!K6-'DU DOAN'!L6),1*'DU DOAN'!C6,0))))</f>
        <v>0</v>
      </c>
      <c r="BM6" s="98">
        <f>IF(OR('DU DOAN'!K6="",'DU DOAN'!L6="",'DU DOAN'!DY6="",'DU DOAN'!DZ6=""),0,IF(AND('DU DOAN'!DY6='DU DOAN'!K6,'DU DOAN'!DZ6='DU DOAN'!L6),3*'DU DOAN'!C6,IF(('DU DOAN'!DY6-'DU DOAN'!DZ6)=('DU DOAN'!K6-'DU DOAN'!L6),2*'DU DOAN'!C6,IF(SIGN('DU DOAN'!DY6-'DU DOAN'!DZ6)=SIGN('DU DOAN'!K6-'DU DOAN'!L6),1*'DU DOAN'!C6,0))))</f>
        <v>0</v>
      </c>
      <c r="BN6" s="98">
        <f>IF(OR('DU DOAN'!K6="",'DU DOAN'!L6="",'DU DOAN'!EA6="",'DU DOAN'!EB6=""),0,IF(AND('DU DOAN'!EA6='DU DOAN'!K6,'DU DOAN'!EB6='DU DOAN'!L6),3*'DU DOAN'!C6,IF(('DU DOAN'!EA6-'DU DOAN'!EB6)=('DU DOAN'!K6-'DU DOAN'!L6),2*'DU DOAN'!C6,IF(SIGN('DU DOAN'!EA6-'DU DOAN'!EB6)=SIGN('DU DOAN'!K6-'DU DOAN'!L6),1*'DU DOAN'!C6,0))))</f>
        <v>0</v>
      </c>
      <c r="BO6" s="98">
        <f>IF(OR('DU DOAN'!K6="",'DU DOAN'!L6="",'DU DOAN'!EC6="",'DU DOAN'!ED6=""),0,IF(AND('DU DOAN'!EC6='DU DOAN'!K6,'DU DOAN'!ED6='DU DOAN'!L6),3*'DU DOAN'!C6,IF(('DU DOAN'!EC6-'DU DOAN'!ED6)=('DU DOAN'!K6-'DU DOAN'!L6),2*'DU DOAN'!C6,IF(SIGN('DU DOAN'!EC6-'DU DOAN'!ED6)=SIGN('DU DOAN'!K6-'DU DOAN'!L6),1*'DU DOAN'!C6,0))))</f>
        <v>0</v>
      </c>
      <c r="BP6" s="98">
        <f>IF(OR('DU DOAN'!K6="",'DU DOAN'!L6="",'DU DOAN'!EE6="",'DU DOAN'!EF6=""),0,IF(AND('DU DOAN'!EE6='DU DOAN'!K6,'DU DOAN'!EF6='DU DOAN'!L6),3*'DU DOAN'!C6,IF(('DU DOAN'!EE6-'DU DOAN'!EF6)=('DU DOAN'!K6-'DU DOAN'!L6),2*'DU DOAN'!C6,IF(SIGN('DU DOAN'!EE6-'DU DOAN'!EF6)=SIGN('DU DOAN'!K6-'DU DOAN'!L6),1*'DU DOAN'!C6,0))))</f>
        <v>0</v>
      </c>
      <c r="BQ6" s="98">
        <f>IF(OR('DU DOAN'!K6="",'DU DOAN'!L6="",'DU DOAN'!EG6="",'DU DOAN'!EH6=""),0,IF(AND('DU DOAN'!EG6='DU DOAN'!K6,'DU DOAN'!EH6='DU DOAN'!L6),3*'DU DOAN'!C6,IF(('DU DOAN'!EG6-'DU DOAN'!EH6)=('DU DOAN'!K6-'DU DOAN'!L6),2*'DU DOAN'!C6,IF(SIGN('DU DOAN'!EG6-'DU DOAN'!EH6)=SIGN('DU DOAN'!K6-'DU DOAN'!L6),1*'DU DOAN'!C6,0))))</f>
        <v>0</v>
      </c>
      <c r="BR6" s="98">
        <f>IF(OR('DU DOAN'!K6="",'DU DOAN'!L6="",'DU DOAN'!EI6="",'DU DOAN'!EJ6=""),0,IF(AND('DU DOAN'!EI6='DU DOAN'!K6,'DU DOAN'!EJ6='DU DOAN'!L6),3*'DU DOAN'!C6,IF(('DU DOAN'!EI6-'DU DOAN'!EJ6)=('DU DOAN'!K6-'DU DOAN'!L6),2*'DU DOAN'!C6,IF(SIGN('DU DOAN'!EI6-'DU DOAN'!EJ6)=SIGN('DU DOAN'!K6-'DU DOAN'!L6),1*'DU DOAN'!C6,0))))</f>
        <v>0</v>
      </c>
      <c r="BS6" s="98">
        <f>IF(OR('DU DOAN'!K6="",'DU DOAN'!L6="",'DU DOAN'!EK6="",'DU DOAN'!EL6=""),0,IF(AND('DU DOAN'!EK6='DU DOAN'!K6,'DU DOAN'!EL6='DU DOAN'!L6),3*'DU DOAN'!C6,IF(('DU DOAN'!EK6-'DU DOAN'!EL6)=('DU DOAN'!K6-'DU DOAN'!L6),2*'DU DOAN'!C6,IF(SIGN('DU DOAN'!EK6-'DU DOAN'!EL6)=SIGN('DU DOAN'!K6-'DU DOAN'!L6),1*'DU DOAN'!C6,0))))</f>
        <v>0</v>
      </c>
      <c r="BT6" s="98">
        <f>IF(OR('DU DOAN'!K6="",'DU DOAN'!L6="",'DU DOAN'!EM6="",'DU DOAN'!EN6=""),0,IF(AND('DU DOAN'!EM6='DU DOAN'!K6,'DU DOAN'!EN6='DU DOAN'!L6),3*'DU DOAN'!C6,IF(('DU DOAN'!EM6-'DU DOAN'!EN6)=('DU DOAN'!K6-'DU DOAN'!L6),2*'DU DOAN'!C6,IF(SIGN('DU DOAN'!EM6-'DU DOAN'!EN6)=SIGN('DU DOAN'!K6-'DU DOAN'!L6),1*'DU DOAN'!C6,0))))</f>
        <v>0</v>
      </c>
      <c r="BU6" s="98">
        <f>IF(OR('DU DOAN'!K6="",'DU DOAN'!L6="",'DU DOAN'!EO6="",'DU DOAN'!EP6=""),0,IF(AND('DU DOAN'!EO6='DU DOAN'!K6,'DU DOAN'!EP6='DU DOAN'!L6),3*'DU DOAN'!C6,IF(('DU DOAN'!EO6-'DU DOAN'!EP6)=('DU DOAN'!K6-'DU DOAN'!L6),2*'DU DOAN'!C6,IF(SIGN('DU DOAN'!EO6-'DU DOAN'!EP6)=SIGN('DU DOAN'!K6-'DU DOAN'!L6),1*'DU DOAN'!C6,0))))</f>
        <v>0</v>
      </c>
      <c r="BV6" s="98">
        <f>IF(OR('DU DOAN'!K6="",'DU DOAN'!L6="",'DU DOAN'!EQ6="",'DU DOAN'!ER6=""),0,IF(AND('DU DOAN'!EQ6='DU DOAN'!K6,'DU DOAN'!ER6='DU DOAN'!L6),3*'DU DOAN'!C6,IF(('DU DOAN'!EQ6-'DU DOAN'!ER6)=('DU DOAN'!K6-'DU DOAN'!L6),2*'DU DOAN'!C6,IF(SIGN('DU DOAN'!EQ6-'DU DOAN'!ER6)=SIGN('DU DOAN'!K6-'DU DOAN'!L6),1*'DU DOAN'!C6,0))))</f>
        <v>0</v>
      </c>
      <c r="BW6" s="98">
        <f>IF(OR('DU DOAN'!K6="",'DU DOAN'!L6="",'DU DOAN'!ES6="",'DU DOAN'!ET6=""),0,IF(AND('DU DOAN'!ES6='DU DOAN'!K6,'DU DOAN'!ET6='DU DOAN'!L6),3*'DU DOAN'!C6,IF(('DU DOAN'!ES6-'DU DOAN'!ET6)=('DU DOAN'!K6-'DU DOAN'!L6),2*'DU DOAN'!C6,IF(SIGN('DU DOAN'!ES6-'DU DOAN'!ET6)=SIGN('DU DOAN'!K6-'DU DOAN'!L6),1*'DU DOAN'!C6,0))))</f>
        <v>0</v>
      </c>
      <c r="BX6" s="98">
        <f>IF(OR('DU DOAN'!K6="",'DU DOAN'!L6="",'DU DOAN'!EU6="",'DU DOAN'!EV6=""),0,IF(AND('DU DOAN'!EU6='DU DOAN'!K6,'DU DOAN'!EV6='DU DOAN'!L6),3*'DU DOAN'!C6,IF(('DU DOAN'!EU6-'DU DOAN'!EV6)=('DU DOAN'!K6-'DU DOAN'!L6),2*'DU DOAN'!C6,IF(SIGN('DU DOAN'!EU6-'DU DOAN'!EV6)=SIGN('DU DOAN'!K6-'DU DOAN'!L6),1*'DU DOAN'!C6,0))))</f>
        <v>0</v>
      </c>
      <c r="BY6" s="98">
        <f>IF(OR('DU DOAN'!K6="",'DU DOAN'!L6="",'DU DOAN'!EW6="",'DU DOAN'!EX6=""),0,IF(AND('DU DOAN'!EW6='DU DOAN'!K6,'DU DOAN'!EX6='DU DOAN'!L6),3*'DU DOAN'!C6,IF(('DU DOAN'!EW6-'DU DOAN'!EX6)=('DU DOAN'!K6-'DU DOAN'!L6),2*'DU DOAN'!C6,IF(SIGN('DU DOAN'!EW6-'DU DOAN'!EX6)=SIGN('DU DOAN'!K6-'DU DOAN'!L6),1*'DU DOAN'!C6,0))))</f>
        <v>0</v>
      </c>
      <c r="BZ6" s="98">
        <f>IF(OR('DU DOAN'!K6="",'DU DOAN'!L6="",'DU DOAN'!EY6="",'DU DOAN'!EZ6=""),0,IF(AND('DU DOAN'!EY6='DU DOAN'!K6,'DU DOAN'!EZ6='DU DOAN'!L6),3*'DU DOAN'!C6,IF(('DU DOAN'!EY6-'DU DOAN'!EZ6)=('DU DOAN'!K6-'DU DOAN'!L6),2*'DU DOAN'!C6,IF(SIGN('DU DOAN'!EY6-'DU DOAN'!EZ6)=SIGN('DU DOAN'!K6-'DU DOAN'!L6),1*'DU DOAN'!C6,0))))</f>
        <v>0</v>
      </c>
      <c r="CA6" s="98">
        <f>IF(OR('DU DOAN'!K6="",'DU DOAN'!L6="",'DU DOAN'!FA6="",'DU DOAN'!FB6=""),0,IF(AND('DU DOAN'!FA6='DU DOAN'!K6,'DU DOAN'!FB6='DU DOAN'!L6),3*'DU DOAN'!C6,IF(('DU DOAN'!FA6-'DU DOAN'!FB6)=('DU DOAN'!K6-'DU DOAN'!L6),2*'DU DOAN'!C6,IF(SIGN('DU DOAN'!FA6-'DU DOAN'!FB6)=SIGN('DU DOAN'!K6-'DU DOAN'!L6),1*'DU DOAN'!C6,0))))</f>
        <v>0</v>
      </c>
      <c r="CB6" s="98">
        <f>IF(OR('DU DOAN'!K6="",'DU DOAN'!L6="",'DU DOAN'!FC6="",'DU DOAN'!FD6=""),0,IF(AND('DU DOAN'!FC6='DU DOAN'!K6,'DU DOAN'!FD6='DU DOAN'!L6),3*'DU DOAN'!C6,IF(('DU DOAN'!FC6-'DU DOAN'!FD6)=('DU DOAN'!K6-'DU DOAN'!L6),2*'DU DOAN'!C6,IF(SIGN('DU DOAN'!FC6-'DU DOAN'!FD6)=SIGN('DU DOAN'!K6-'DU DOAN'!L6),1*'DU DOAN'!C6,0))))</f>
        <v>0</v>
      </c>
      <c r="CC6" s="98">
        <f>IF(OR('DU DOAN'!K6="",'DU DOAN'!L6="",'DU DOAN'!FE6="",'DU DOAN'!FF6=""),0,IF(AND('DU DOAN'!FE6='DU DOAN'!K6,'DU DOAN'!FF6='DU DOAN'!L6),3*'DU DOAN'!C6,IF(('DU DOAN'!FE6-'DU DOAN'!FF6)=('DU DOAN'!K6-'DU DOAN'!L6),2*'DU DOAN'!C6,IF(SIGN('DU DOAN'!FE6-'DU DOAN'!FF6)=SIGN('DU DOAN'!K6-'DU DOAN'!L6),1*'DU DOAN'!C6,0))))</f>
        <v>0</v>
      </c>
      <c r="CD6" s="98">
        <f>IF(OR('DU DOAN'!K6="",'DU DOAN'!L6="",'DU DOAN'!FG6="",'DU DOAN'!FH6=""),0,IF(AND('DU DOAN'!FG6='DU DOAN'!K6,'DU DOAN'!FH6='DU DOAN'!L6),3*'DU DOAN'!C6,IF(('DU DOAN'!FG6-'DU DOAN'!FH6)=('DU DOAN'!K6-'DU DOAN'!L6),2*'DU DOAN'!C6,IF(SIGN('DU DOAN'!FG6-'DU DOAN'!FH6)=SIGN('DU DOAN'!K6-'DU DOAN'!L6),1*'DU DOAN'!C6,0))))</f>
        <v>0</v>
      </c>
      <c r="CE6" s="98">
        <f>IF(OR('DU DOAN'!K6="",'DU DOAN'!L6="",'DU DOAN'!FI6="",'DU DOAN'!FJ6=""),0,IF(AND('DU DOAN'!FI6='DU DOAN'!K6,'DU DOAN'!FJ6='DU DOAN'!L6),3*'DU DOAN'!C6,IF(('DU DOAN'!FI6-'DU DOAN'!FJ6)=('DU DOAN'!K6-'DU DOAN'!L6),2*'DU DOAN'!C6,IF(SIGN('DU DOAN'!FI6-'DU DOAN'!FJ6)=SIGN('DU DOAN'!K6-'DU DOAN'!L6),1*'DU DOAN'!C6,0))))</f>
        <v>0</v>
      </c>
      <c r="CF6" s="98">
        <f>IF(OR('DU DOAN'!K6="",'DU DOAN'!L6="",'DU DOAN'!FK6="",'DU DOAN'!FL6=""),0,IF(AND('DU DOAN'!FK6='DU DOAN'!K6,'DU DOAN'!FL6='DU DOAN'!L6),3*'DU DOAN'!C6,IF(('DU DOAN'!FK6-'DU DOAN'!FL6)=('DU DOAN'!K6-'DU DOAN'!L6),2*'DU DOAN'!C6,IF(SIGN('DU DOAN'!FK6-'DU DOAN'!FL6)=SIGN('DU DOAN'!K6-'DU DOAN'!L6),1*'DU DOAN'!C6,0))))</f>
        <v>0</v>
      </c>
      <c r="CG6" s="98">
        <f>IF(OR('DU DOAN'!K6="",'DU DOAN'!L6="",'DU DOAN'!FM6="",'DU DOAN'!FN6=""),0,IF(AND('DU DOAN'!FM6='DU DOAN'!K6,'DU DOAN'!FN6='DU DOAN'!L6),3*'DU DOAN'!C6,IF(('DU DOAN'!FM6-'DU DOAN'!FN6)=('DU DOAN'!K6-'DU DOAN'!L6),2*'DU DOAN'!C6,IF(SIGN('DU DOAN'!FM6-'DU DOAN'!FN6)=SIGN('DU DOAN'!K6-'DU DOAN'!L6),1*'DU DOAN'!C6,0))))</f>
        <v>0</v>
      </c>
      <c r="CH6" s="98">
        <f>IF(OR('DU DOAN'!K6="",'DU DOAN'!L6="",'DU DOAN'!FO6="",'DU DOAN'!FP6=""),0,IF(AND('DU DOAN'!FO6='DU DOAN'!K6,'DU DOAN'!FP6='DU DOAN'!L6),3*'DU DOAN'!C6,IF(('DU DOAN'!FO6-'DU DOAN'!FP6)=('DU DOAN'!K6-'DU DOAN'!L6),2*'DU DOAN'!C6,IF(SIGN('DU DOAN'!FO6-'DU DOAN'!FP6)=SIGN('DU DOAN'!K6-'DU DOAN'!L6),1*'DU DOAN'!C6,0))))</f>
        <v>0</v>
      </c>
      <c r="CI6" s="98">
        <f>IF(OR('DU DOAN'!K6="",'DU DOAN'!L6="",'DU DOAN'!FQ6="",'DU DOAN'!FR6=""),0,IF(AND('DU DOAN'!FQ6='DU DOAN'!K6,'DU DOAN'!FR6='DU DOAN'!L6),3*'DU DOAN'!C6,IF(('DU DOAN'!FQ6-'DU DOAN'!FR6)=('DU DOAN'!K6-'DU DOAN'!L6),2*'DU DOAN'!C6,IF(SIGN('DU DOAN'!FQ6-'DU DOAN'!FR6)=SIGN('DU DOAN'!K6-'DU DOAN'!L6),1*'DU DOAN'!C6,0))))</f>
        <v>0</v>
      </c>
      <c r="CJ6" s="98">
        <f>IF(OR('DU DOAN'!K6="",'DU DOAN'!L6="",'DU DOAN'!FS6="",'DU DOAN'!FT6=""),0,IF(AND('DU DOAN'!FS6='DU DOAN'!K6,'DU DOAN'!FT6='DU DOAN'!L6),3*'DU DOAN'!C6,IF(('DU DOAN'!FS6-'DU DOAN'!FT6)=('DU DOAN'!K6-'DU DOAN'!L6),2*'DU DOAN'!C6,IF(SIGN('DU DOAN'!FS6-'DU DOAN'!FT6)=SIGN('DU DOAN'!K6-'DU DOAN'!L6),1*'DU DOAN'!C6,0))))</f>
        <v>0</v>
      </c>
      <c r="CK6" s="98">
        <f>IF(OR('DU DOAN'!K6="",'DU DOAN'!L6="",'DU DOAN'!FU6="",'DU DOAN'!FV6=""),0,IF(AND('DU DOAN'!FU6='DU DOAN'!K6,'DU DOAN'!FV6='DU DOAN'!L6),3*'DU DOAN'!C6,IF(('DU DOAN'!FU6-'DU DOAN'!FV6)=('DU DOAN'!K6-'DU DOAN'!L6),2*'DU DOAN'!C6,IF(SIGN('DU DOAN'!FU6-'DU DOAN'!FV6)=SIGN('DU DOAN'!K6-'DU DOAN'!L6),1*'DU DOAN'!C6,0))))</f>
        <v>0</v>
      </c>
      <c r="CL6" s="98">
        <f>IF(OR('DU DOAN'!K6="",'DU DOAN'!L6="",'DU DOAN'!FW6="",'DU DOAN'!FX6=""),0,IF(AND('DU DOAN'!FW6='DU DOAN'!K6,'DU DOAN'!FX6='DU DOAN'!L6),3*'DU DOAN'!C6,IF(('DU DOAN'!FW6-'DU DOAN'!FX6)=('DU DOAN'!K6-'DU DOAN'!L6),2*'DU DOAN'!C6,IF(SIGN('DU DOAN'!FW6-'DU DOAN'!FX6)=SIGN('DU DOAN'!K6-'DU DOAN'!L6),1*'DU DOAN'!C6,0))))</f>
        <v>0</v>
      </c>
      <c r="CM6" s="98">
        <f>IF(OR('DU DOAN'!K6="",'DU DOAN'!L6="",'DU DOAN'!FY6="",'DU DOAN'!FZ6=""),0,IF(AND('DU DOAN'!FY6='DU DOAN'!K6,'DU DOAN'!FZ6='DU DOAN'!L6),3*'DU DOAN'!C6,IF(('DU DOAN'!FY6-'DU DOAN'!FZ6)=('DU DOAN'!K6-'DU DOAN'!L6),2*'DU DOAN'!C6,IF(SIGN('DU DOAN'!FY6-'DU DOAN'!FZ6)=SIGN('DU DOAN'!K6-'DU DOAN'!L6),1*'DU DOAN'!C6,0))))</f>
        <v>0</v>
      </c>
      <c r="CN6" s="98">
        <f>IF(OR('DU DOAN'!K6="",'DU DOAN'!L6="",'DU DOAN'!GA6="",'DU DOAN'!GB6=""),0,IF(AND('DU DOAN'!GA6='DU DOAN'!K6,'DU DOAN'!GB6='DU DOAN'!L6),3*'DU DOAN'!C6,IF(('DU DOAN'!GA6-'DU DOAN'!GB6)=('DU DOAN'!K6-'DU DOAN'!L6),2*'DU DOAN'!C6,IF(SIGN('DU DOAN'!GA6-'DU DOAN'!GB6)=SIGN('DU DOAN'!K6-'DU DOAN'!L6),1*'DU DOAN'!C6,0))))</f>
        <v>0</v>
      </c>
      <c r="CO6" s="98">
        <f>IF(OR('DU DOAN'!K6="",'DU DOAN'!L6="",'DU DOAN'!GC6="",'DU DOAN'!GD6=""),0,IF(AND('DU DOAN'!GC6='DU DOAN'!K6,'DU DOAN'!GD6='DU DOAN'!L6),3*'DU DOAN'!C6,IF(('DU DOAN'!GC6-'DU DOAN'!GD6)=('DU DOAN'!K6-'DU DOAN'!L6),2*'DU DOAN'!C6,IF(SIGN('DU DOAN'!GC6-'DU DOAN'!GD6)=SIGN('DU DOAN'!K6-'DU DOAN'!L6),1*'DU DOAN'!C6,0))))</f>
        <v>0</v>
      </c>
      <c r="CP6" s="98">
        <f>IF(OR('DU DOAN'!K6="",'DU DOAN'!L6="",'DU DOAN'!GE6="",'DU DOAN'!GF6=""),0,IF(AND('DU DOAN'!GE6='DU DOAN'!K6,'DU DOAN'!GF6='DU DOAN'!L6),3*'DU DOAN'!C6,IF(('DU DOAN'!GE6-'DU DOAN'!GF6)=('DU DOAN'!K6-'DU DOAN'!L6),2*'DU DOAN'!C6,IF(SIGN('DU DOAN'!GE6-'DU DOAN'!GF6)=SIGN('DU DOAN'!K6-'DU DOAN'!L6),1*'DU DOAN'!C6,0))))</f>
        <v>0</v>
      </c>
      <c r="CQ6" s="98">
        <f>IF(OR('DU DOAN'!K6="",'DU DOAN'!L6="",'DU DOAN'!GG6="",'DU DOAN'!GH6=""),0,IF(AND('DU DOAN'!GG6='DU DOAN'!K6,'DU DOAN'!GH6='DU DOAN'!L6),3*'DU DOAN'!C6,IF(('DU DOAN'!GG6-'DU DOAN'!GH6)=('DU DOAN'!K6-'DU DOAN'!L6),2*'DU DOAN'!C6,IF(SIGN('DU DOAN'!GG6-'DU DOAN'!GH6)=SIGN('DU DOAN'!K6-'DU DOAN'!L6),1*'DU DOAN'!C6,0))))</f>
        <v>0</v>
      </c>
      <c r="CR6" s="98">
        <f>IF(OR('DU DOAN'!K6="",'DU DOAN'!L6="",'DU DOAN'!GI6="",'DU DOAN'!GJ6=""),0,IF(AND('DU DOAN'!GI6='DU DOAN'!K6,'DU DOAN'!GJ6='DU DOAN'!L6),3*'DU DOAN'!C6,IF(('DU DOAN'!GI6-'DU DOAN'!GJ6)=('DU DOAN'!K6-'DU DOAN'!L6),2*'DU DOAN'!C6,IF(SIGN('DU DOAN'!GI6-'DU DOAN'!GJ6)=SIGN('DU DOAN'!K6-'DU DOAN'!L6),1*'DU DOAN'!C6,0))))</f>
        <v>0</v>
      </c>
      <c r="CS6" s="98">
        <f>IF(OR('DU DOAN'!K6="",'DU DOAN'!L6="",'DU DOAN'!GK6="",'DU DOAN'!GL6=""),0,IF(AND('DU DOAN'!GK6='DU DOAN'!K6,'DU DOAN'!GL6='DU DOAN'!L6),3*'DU DOAN'!C6,IF(('DU DOAN'!GK6-'DU DOAN'!GL6)=('DU DOAN'!K6-'DU DOAN'!L6),2*'DU DOAN'!C6,IF(SIGN('DU DOAN'!GK6-'DU DOAN'!GL6)=SIGN('DU DOAN'!K6-'DU DOAN'!L6),1*'DU DOAN'!C6,0))))</f>
        <v>0</v>
      </c>
      <c r="CT6" s="98">
        <f>IF(OR('DU DOAN'!K6="",'DU DOAN'!L6="",'DU DOAN'!GM6="",'DU DOAN'!GN6=""),0,IF(AND('DU DOAN'!GM6='DU DOAN'!K6,'DU DOAN'!GN6='DU DOAN'!L6),3*'DU DOAN'!C6,IF(('DU DOAN'!GM6-'DU DOAN'!GN6)=('DU DOAN'!K6-'DU DOAN'!L6),2*'DU DOAN'!C6,IF(SIGN('DU DOAN'!GM6-'DU DOAN'!GN6)=SIGN('DU DOAN'!K6-'DU DOAN'!L6),1*'DU DOAN'!C6,0))))</f>
        <v>0</v>
      </c>
      <c r="CU6" s="98">
        <f>IF(OR('DU DOAN'!K6="",'DU DOAN'!L6="",'DU DOAN'!GO6="",'DU DOAN'!GP6=""),0,IF(AND('DU DOAN'!GO6='DU DOAN'!K6,'DU DOAN'!GP6='DU DOAN'!L6),3*'DU DOAN'!C6,IF(('DU DOAN'!GO6-'DU DOAN'!GP6)=('DU DOAN'!K6-'DU DOAN'!L6),2*'DU DOAN'!C6,IF(SIGN('DU DOAN'!GO6-'DU DOAN'!GP6)=SIGN('DU DOAN'!K6-'DU DOAN'!L6),1*'DU DOAN'!C6,0))))</f>
        <v>0</v>
      </c>
      <c r="CV6" s="98">
        <f>IF(OR('DU DOAN'!K6="",'DU DOAN'!L6="",'DU DOAN'!GQ6="",'DU DOAN'!GR6=""),0,IF(AND('DU DOAN'!GQ6='DU DOAN'!K6,'DU DOAN'!GR6='DU DOAN'!L6),3*'DU DOAN'!C6,IF(('DU DOAN'!GQ6-'DU DOAN'!GR6)=('DU DOAN'!K6-'DU DOAN'!L6),2*'DU DOAN'!C6,IF(SIGN('DU DOAN'!GQ6-'DU DOAN'!GR6)=SIGN('DU DOAN'!K6-'DU DOAN'!L6),1*'DU DOAN'!C6,0))))</f>
        <v>0</v>
      </c>
      <c r="CW6" s="98">
        <f>IF(OR('DU DOAN'!K6="",'DU DOAN'!L6="",'DU DOAN'!GS6="",'DU DOAN'!GT6=""),0,IF(AND('DU DOAN'!GS6='DU DOAN'!K6,'DU DOAN'!GT6='DU DOAN'!L6),3*'DU DOAN'!C6,IF(('DU DOAN'!GS6-'DU DOAN'!GT6)=('DU DOAN'!K6-'DU DOAN'!L6),2*'DU DOAN'!C6,IF(SIGN('DU DOAN'!GS6-'DU DOAN'!GT6)=SIGN('DU DOAN'!K6-'DU DOAN'!L6),1*'DU DOAN'!C6,0))))</f>
        <v>0</v>
      </c>
      <c r="CX6" s="98">
        <f>IF(OR('DU DOAN'!K6="",'DU DOAN'!L6="",'DU DOAN'!GU6="",'DU DOAN'!GV6=""),0,IF(AND('DU DOAN'!GU6='DU DOAN'!K6,'DU DOAN'!GV6='DU DOAN'!L6),3*'DU DOAN'!C6,IF(('DU DOAN'!GU6-'DU DOAN'!GV6)=('DU DOAN'!K6-'DU DOAN'!L6),2*'DU DOAN'!C6,IF(SIGN('DU DOAN'!GU6-'DU DOAN'!GV6)=SIGN('DU DOAN'!K6-'DU DOAN'!L6),1*'DU DOAN'!C6,0))))</f>
        <v>0</v>
      </c>
      <c r="CY6" s="98">
        <f>IF(OR('DU DOAN'!K6="",'DU DOAN'!L6="",'DU DOAN'!GW6="",'DU DOAN'!GX6=""),0,IF(AND('DU DOAN'!GW6='DU DOAN'!K6,'DU DOAN'!GX6='DU DOAN'!L6),3*'DU DOAN'!C6,IF(('DU DOAN'!GW6-'DU DOAN'!GX6)=('DU DOAN'!K6-'DU DOAN'!L6),2*'DU DOAN'!C6,IF(SIGN('DU DOAN'!GW6-'DU DOAN'!GX6)=SIGN('DU DOAN'!K6-'DU DOAN'!L6),1*'DU DOAN'!C6,0))))</f>
        <v>0</v>
      </c>
      <c r="CZ6" s="98">
        <f>IF(OR('DU DOAN'!K6="",'DU DOAN'!L6="",'DU DOAN'!GY6="",'DU DOAN'!GZ6=""),0,IF(AND('DU DOAN'!GY6='DU DOAN'!K6,'DU DOAN'!GZ6='DU DOAN'!L6),3*'DU DOAN'!C6,IF(('DU DOAN'!GY6-'DU DOAN'!GZ6)=('DU DOAN'!K6-'DU DOAN'!L6),2*'DU DOAN'!C6,IF(SIGN('DU DOAN'!GY6-'DU DOAN'!GZ6)=SIGN('DU DOAN'!K6-'DU DOAN'!L6),1*'DU DOAN'!C6,0))))</f>
        <v>0</v>
      </c>
      <c r="DA6" s="98">
        <f>IF(OR('DU DOAN'!K6="",'DU DOAN'!L6="",'DU DOAN'!HA6="",'DU DOAN'!HB6=""),0,IF(AND('DU DOAN'!HA6='DU DOAN'!K6,'DU DOAN'!HB6='DU DOAN'!L6),3*'DU DOAN'!C6,IF(('DU DOAN'!HA6-'DU DOAN'!HB6)=('DU DOAN'!K6-'DU DOAN'!L6),2*'DU DOAN'!C6,IF(SIGN('DU DOAN'!HA6-'DU DOAN'!HB6)=SIGN('DU DOAN'!K6-'DU DOAN'!L6),1*'DU DOAN'!C6,0))))</f>
        <v>0</v>
      </c>
      <c r="DB6" s="98">
        <f>IF(OR('DU DOAN'!K6="",'DU DOAN'!L6="",'DU DOAN'!HC6="",'DU DOAN'!HD6=""),0,IF(AND('DU DOAN'!HC6='DU DOAN'!K6,'DU DOAN'!HD6='DU DOAN'!L6),3*'DU DOAN'!C6,IF(('DU DOAN'!HC6-'DU DOAN'!HD6)=('DU DOAN'!K6-'DU DOAN'!L6),2*'DU DOAN'!C6,IF(SIGN('DU DOAN'!HC6-'DU DOAN'!HD6)=SIGN('DU DOAN'!K6-'DU DOAN'!L6),1*'DU DOAN'!C6,0))))</f>
        <v>0</v>
      </c>
    </row>
    <row r="7" spans="1:106" ht="15" customHeight="1">
      <c r="A7" s="94">
        <f>'DU DOAN'!A7</f>
        <v>4</v>
      </c>
      <c r="B7" s="95" t="str">
        <f>'DU DOAN'!B7</f>
        <v>Vòng bảng</v>
      </c>
      <c r="C7" s="96">
        <f>'DU DOAN'!C7</f>
        <v>1</v>
      </c>
      <c r="D7" s="95" t="str">
        <f>'DU DOAN'!H7</f>
        <v>Mexico</v>
      </c>
      <c r="E7" s="95" t="str">
        <f>'DU DOAN'!I7</f>
        <v>Korea Republic</v>
      </c>
      <c r="F7" s="97" t="str">
        <f>IF(OR('DU DOAN'!K7="",'DU DOAN'!L7=""),"Chưa đá",'DU DOAN'!K7&amp;"-"&amp;'DU DOAN'!L7)</f>
        <v>Chưa đá</v>
      </c>
      <c r="G7" s="98">
        <f>IF(OR('DU DOAN'!K7="",'DU DOAN'!L7="",'DU DOAN'!M7="",'DU DOAN'!N7=""),0,IF(AND('DU DOAN'!M7='DU DOAN'!K7,'DU DOAN'!N7='DU DOAN'!L7),3*'DU DOAN'!C7,IF(('DU DOAN'!M7-'DU DOAN'!N7)=('DU DOAN'!K7-'DU DOAN'!L7),2*'DU DOAN'!C7,IF(SIGN('DU DOAN'!M7-'DU DOAN'!N7)=SIGN('DU DOAN'!K7-'DU DOAN'!L7),1*'DU DOAN'!C7,0))))</f>
        <v>0</v>
      </c>
      <c r="H7" s="98">
        <f>IF(OR('DU DOAN'!K7="",'DU DOAN'!L7="",'DU DOAN'!O7="",'DU DOAN'!P7=""),0,IF(AND('DU DOAN'!O7='DU DOAN'!K7,'DU DOAN'!P7='DU DOAN'!L7),3*'DU DOAN'!C7,IF(('DU DOAN'!O7-'DU DOAN'!P7)=('DU DOAN'!K7-'DU DOAN'!L7),2*'DU DOAN'!C7,IF(SIGN('DU DOAN'!O7-'DU DOAN'!P7)=SIGN('DU DOAN'!K7-'DU DOAN'!L7),1*'DU DOAN'!C7,0))))</f>
        <v>0</v>
      </c>
      <c r="I7" s="98">
        <f>IF(OR('DU DOAN'!K7="",'DU DOAN'!L7="",'DU DOAN'!Q7="",'DU DOAN'!R7=""),0,IF(AND('DU DOAN'!Q7='DU DOAN'!K7,'DU DOAN'!R7='DU DOAN'!L7),3*'DU DOAN'!C7,IF(('DU DOAN'!Q7-'DU DOAN'!R7)=('DU DOAN'!K7-'DU DOAN'!L7),2*'DU DOAN'!C7,IF(SIGN('DU DOAN'!Q7-'DU DOAN'!R7)=SIGN('DU DOAN'!K7-'DU DOAN'!L7),1*'DU DOAN'!C7,0))))</f>
        <v>0</v>
      </c>
      <c r="J7" s="98">
        <f>IF(OR('DU DOAN'!K7="",'DU DOAN'!L7="",'DU DOAN'!S7="",'DU DOAN'!T7=""),0,IF(AND('DU DOAN'!S7='DU DOAN'!K7,'DU DOAN'!T7='DU DOAN'!L7),3*'DU DOAN'!C7,IF(('DU DOAN'!S7-'DU DOAN'!T7)=('DU DOAN'!K7-'DU DOAN'!L7),2*'DU DOAN'!C7,IF(SIGN('DU DOAN'!S7-'DU DOAN'!T7)=SIGN('DU DOAN'!K7-'DU DOAN'!L7),1*'DU DOAN'!C7,0))))</f>
        <v>0</v>
      </c>
      <c r="K7" s="98">
        <f>IF(OR('DU DOAN'!K7="",'DU DOAN'!L7="",'DU DOAN'!U7="",'DU DOAN'!V7=""),0,IF(AND('DU DOAN'!U7='DU DOAN'!K7,'DU DOAN'!V7='DU DOAN'!L7),3*'DU DOAN'!C7,IF(('DU DOAN'!U7-'DU DOAN'!V7)=('DU DOAN'!K7-'DU DOAN'!L7),2*'DU DOAN'!C7,IF(SIGN('DU DOAN'!U7-'DU DOAN'!V7)=SIGN('DU DOAN'!K7-'DU DOAN'!L7),1*'DU DOAN'!C7,0))))</f>
        <v>0</v>
      </c>
      <c r="L7" s="98">
        <f>IF(OR('DU DOAN'!K7="",'DU DOAN'!L7="",'DU DOAN'!W7="",'DU DOAN'!X7=""),0,IF(AND('DU DOAN'!W7='DU DOAN'!K7,'DU DOAN'!X7='DU DOAN'!L7),3*'DU DOAN'!C7,IF(('DU DOAN'!W7-'DU DOAN'!X7)=('DU DOAN'!K7-'DU DOAN'!L7),2*'DU DOAN'!C7,IF(SIGN('DU DOAN'!W7-'DU DOAN'!X7)=SIGN('DU DOAN'!K7-'DU DOAN'!L7),1*'DU DOAN'!C7,0))))</f>
        <v>0</v>
      </c>
      <c r="M7" s="98">
        <f>IF(OR('DU DOAN'!K7="",'DU DOAN'!L7="",'DU DOAN'!Y7="",'DU DOAN'!Z7=""),0,IF(AND('DU DOAN'!Y7='DU DOAN'!K7,'DU DOAN'!Z7='DU DOAN'!L7),3*'DU DOAN'!C7,IF(('DU DOAN'!Y7-'DU DOAN'!Z7)=('DU DOAN'!K7-'DU DOAN'!L7),2*'DU DOAN'!C7,IF(SIGN('DU DOAN'!Y7-'DU DOAN'!Z7)=SIGN('DU DOAN'!K7-'DU DOAN'!L7),1*'DU DOAN'!C7,0))))</f>
        <v>0</v>
      </c>
      <c r="N7" s="98">
        <f>IF(OR('DU DOAN'!K7="",'DU DOAN'!L7="",'DU DOAN'!AA7="",'DU DOAN'!AB7=""),0,IF(AND('DU DOAN'!AA7='DU DOAN'!K7,'DU DOAN'!AB7='DU DOAN'!L7),3*'DU DOAN'!C7,IF(('DU DOAN'!AA7-'DU DOAN'!AB7)=('DU DOAN'!K7-'DU DOAN'!L7),2*'DU DOAN'!C7,IF(SIGN('DU DOAN'!AA7-'DU DOAN'!AB7)=SIGN('DU DOAN'!K7-'DU DOAN'!L7),1*'DU DOAN'!C7,0))))</f>
        <v>0</v>
      </c>
      <c r="O7" s="98">
        <f>IF(OR('DU DOAN'!K7="",'DU DOAN'!L7="",'DU DOAN'!AC7="",'DU DOAN'!AD7=""),0,IF(AND('DU DOAN'!AC7='DU DOAN'!K7,'DU DOAN'!AD7='DU DOAN'!L7),3*'DU DOAN'!C7,IF(('DU DOAN'!AC7-'DU DOAN'!AD7)=('DU DOAN'!K7-'DU DOAN'!L7),2*'DU DOAN'!C7,IF(SIGN('DU DOAN'!AC7-'DU DOAN'!AD7)=SIGN('DU DOAN'!K7-'DU DOAN'!L7),1*'DU DOAN'!C7,0))))</f>
        <v>0</v>
      </c>
      <c r="P7" s="98">
        <f>IF(OR('DU DOAN'!K7="",'DU DOAN'!L7="",'DU DOAN'!AE7="",'DU DOAN'!AF7=""),0,IF(AND('DU DOAN'!AE7='DU DOAN'!K7,'DU DOAN'!AF7='DU DOAN'!L7),3*'DU DOAN'!C7,IF(('DU DOAN'!AE7-'DU DOAN'!AF7)=('DU DOAN'!K7-'DU DOAN'!L7),2*'DU DOAN'!C7,IF(SIGN('DU DOAN'!AE7-'DU DOAN'!AF7)=SIGN('DU DOAN'!K7-'DU DOAN'!L7),1*'DU DOAN'!C7,0))))</f>
        <v>0</v>
      </c>
      <c r="Q7" s="98">
        <f>IF(OR('DU DOAN'!K7="",'DU DOAN'!L7="",'DU DOAN'!AG7="",'DU DOAN'!AH7=""),0,IF(AND('DU DOAN'!AG7='DU DOAN'!K7,'DU DOAN'!AH7='DU DOAN'!L7),3*'DU DOAN'!C7,IF(('DU DOAN'!AG7-'DU DOAN'!AH7)=('DU DOAN'!K7-'DU DOAN'!L7),2*'DU DOAN'!C7,IF(SIGN('DU DOAN'!AG7-'DU DOAN'!AH7)=SIGN('DU DOAN'!K7-'DU DOAN'!L7),1*'DU DOAN'!C7,0))))</f>
        <v>0</v>
      </c>
      <c r="R7" s="98">
        <f>IF(OR('DU DOAN'!K7="",'DU DOAN'!L7="",'DU DOAN'!AI7="",'DU DOAN'!AJ7=""),0,IF(AND('DU DOAN'!AI7='DU DOAN'!K7,'DU DOAN'!AJ7='DU DOAN'!L7),3*'DU DOAN'!C7,IF(('DU DOAN'!AI7-'DU DOAN'!AJ7)=('DU DOAN'!K7-'DU DOAN'!L7),2*'DU DOAN'!C7,IF(SIGN('DU DOAN'!AI7-'DU DOAN'!AJ7)=SIGN('DU DOAN'!K7-'DU DOAN'!L7),1*'DU DOAN'!C7,0))))</f>
        <v>0</v>
      </c>
      <c r="S7" s="98">
        <f>IF(OR('DU DOAN'!K7="",'DU DOAN'!L7="",'DU DOAN'!AK7="",'DU DOAN'!AL7=""),0,IF(AND('DU DOAN'!AK7='DU DOAN'!K7,'DU DOAN'!AL7='DU DOAN'!L7),3*'DU DOAN'!C7,IF(('DU DOAN'!AK7-'DU DOAN'!AL7)=('DU DOAN'!K7-'DU DOAN'!L7),2*'DU DOAN'!C7,IF(SIGN('DU DOAN'!AK7-'DU DOAN'!AL7)=SIGN('DU DOAN'!K7-'DU DOAN'!L7),1*'DU DOAN'!C7,0))))</f>
        <v>0</v>
      </c>
      <c r="T7" s="98">
        <f>IF(OR('DU DOAN'!K7="",'DU DOAN'!L7="",'DU DOAN'!AM7="",'DU DOAN'!AN7=""),0,IF(AND('DU DOAN'!AM7='DU DOAN'!K7,'DU DOAN'!AN7='DU DOAN'!L7),3*'DU DOAN'!C7,IF(('DU DOAN'!AM7-'DU DOAN'!AN7)=('DU DOAN'!K7-'DU DOAN'!L7),2*'DU DOAN'!C7,IF(SIGN('DU DOAN'!AM7-'DU DOAN'!AN7)=SIGN('DU DOAN'!K7-'DU DOAN'!L7),1*'DU DOAN'!C7,0))))</f>
        <v>0</v>
      </c>
      <c r="U7" s="98">
        <f>IF(OR('DU DOAN'!K7="",'DU DOAN'!L7="",'DU DOAN'!AO7="",'DU DOAN'!AP7=""),0,IF(AND('DU DOAN'!AO7='DU DOAN'!K7,'DU DOAN'!AP7='DU DOAN'!L7),3*'DU DOAN'!C7,IF(('DU DOAN'!AO7-'DU DOAN'!AP7)=('DU DOAN'!K7-'DU DOAN'!L7),2*'DU DOAN'!C7,IF(SIGN('DU DOAN'!AO7-'DU DOAN'!AP7)=SIGN('DU DOAN'!K7-'DU DOAN'!L7),1*'DU DOAN'!C7,0))))</f>
        <v>0</v>
      </c>
      <c r="V7" s="98">
        <f>IF(OR('DU DOAN'!K7="",'DU DOAN'!L7="",'DU DOAN'!AQ7="",'DU DOAN'!AR7=""),0,IF(AND('DU DOAN'!AQ7='DU DOAN'!K7,'DU DOAN'!AR7='DU DOAN'!L7),3*'DU DOAN'!C7,IF(('DU DOAN'!AQ7-'DU DOAN'!AR7)=('DU DOAN'!K7-'DU DOAN'!L7),2*'DU DOAN'!C7,IF(SIGN('DU DOAN'!AQ7-'DU DOAN'!AR7)=SIGN('DU DOAN'!K7-'DU DOAN'!L7),1*'DU DOAN'!C7,0))))</f>
        <v>0</v>
      </c>
      <c r="W7" s="98">
        <f>IF(OR('DU DOAN'!K7="",'DU DOAN'!L7="",'DU DOAN'!AS7="",'DU DOAN'!AT7=""),0,IF(AND('DU DOAN'!AS7='DU DOAN'!K7,'DU DOAN'!AT7='DU DOAN'!L7),3*'DU DOAN'!C7,IF(('DU DOAN'!AS7-'DU DOAN'!AT7)=('DU DOAN'!K7-'DU DOAN'!L7),2*'DU DOAN'!C7,IF(SIGN('DU DOAN'!AS7-'DU DOAN'!AT7)=SIGN('DU DOAN'!K7-'DU DOAN'!L7),1*'DU DOAN'!C7,0))))</f>
        <v>0</v>
      </c>
      <c r="X7" s="98">
        <f>IF(OR('DU DOAN'!K7="",'DU DOAN'!L7="",'DU DOAN'!AU7="",'DU DOAN'!AV7=""),0,IF(AND('DU DOAN'!AU7='DU DOAN'!K7,'DU DOAN'!AV7='DU DOAN'!L7),3*'DU DOAN'!C7,IF(('DU DOAN'!AU7-'DU DOAN'!AV7)=('DU DOAN'!K7-'DU DOAN'!L7),2*'DU DOAN'!C7,IF(SIGN('DU DOAN'!AU7-'DU DOAN'!AV7)=SIGN('DU DOAN'!K7-'DU DOAN'!L7),1*'DU DOAN'!C7,0))))</f>
        <v>0</v>
      </c>
      <c r="Y7" s="98">
        <f>IF(OR('DU DOAN'!K7="",'DU DOAN'!L7="",'DU DOAN'!AW7="",'DU DOAN'!AX7=""),0,IF(AND('DU DOAN'!AW7='DU DOAN'!K7,'DU DOAN'!AX7='DU DOAN'!L7),3*'DU DOAN'!C7,IF(('DU DOAN'!AW7-'DU DOAN'!AX7)=('DU DOAN'!K7-'DU DOAN'!L7),2*'DU DOAN'!C7,IF(SIGN('DU DOAN'!AW7-'DU DOAN'!AX7)=SIGN('DU DOAN'!K7-'DU DOAN'!L7),1*'DU DOAN'!C7,0))))</f>
        <v>0</v>
      </c>
      <c r="Z7" s="98">
        <f>IF(OR('DU DOAN'!K7="",'DU DOAN'!L7="",'DU DOAN'!AY7="",'DU DOAN'!AZ7=""),0,IF(AND('DU DOAN'!AY7='DU DOAN'!K7,'DU DOAN'!AZ7='DU DOAN'!L7),3*'DU DOAN'!C7,IF(('DU DOAN'!AY7-'DU DOAN'!AZ7)=('DU DOAN'!K7-'DU DOAN'!L7),2*'DU DOAN'!C7,IF(SIGN('DU DOAN'!AY7-'DU DOAN'!AZ7)=SIGN('DU DOAN'!K7-'DU DOAN'!L7),1*'DU DOAN'!C7,0))))</f>
        <v>0</v>
      </c>
      <c r="AA7" s="98">
        <f>IF(OR('DU DOAN'!K7="",'DU DOAN'!L7="",'DU DOAN'!BA7="",'DU DOAN'!BB7=""),0,IF(AND('DU DOAN'!BA7='DU DOAN'!K7,'DU DOAN'!BB7='DU DOAN'!L7),3*'DU DOAN'!C7,IF(('DU DOAN'!BA7-'DU DOAN'!BB7)=('DU DOAN'!K7-'DU DOAN'!L7),2*'DU DOAN'!C7,IF(SIGN('DU DOAN'!BA7-'DU DOAN'!BB7)=SIGN('DU DOAN'!K7-'DU DOAN'!L7),1*'DU DOAN'!C7,0))))</f>
        <v>0</v>
      </c>
      <c r="AB7" s="98">
        <f>IF(OR('DU DOAN'!K7="",'DU DOAN'!L7="",'DU DOAN'!BC7="",'DU DOAN'!BD7=""),0,IF(AND('DU DOAN'!BC7='DU DOAN'!K7,'DU DOAN'!BD7='DU DOAN'!L7),3*'DU DOAN'!C7,IF(('DU DOAN'!BC7-'DU DOAN'!BD7)=('DU DOAN'!K7-'DU DOAN'!L7),2*'DU DOAN'!C7,IF(SIGN('DU DOAN'!BC7-'DU DOAN'!BD7)=SIGN('DU DOAN'!K7-'DU DOAN'!L7),1*'DU DOAN'!C7,0))))</f>
        <v>0</v>
      </c>
      <c r="AC7" s="98">
        <f>IF(OR('DU DOAN'!K7="",'DU DOAN'!L7="",'DU DOAN'!BE7="",'DU DOAN'!BF7=""),0,IF(AND('DU DOAN'!BE7='DU DOAN'!K7,'DU DOAN'!BF7='DU DOAN'!L7),3*'DU DOAN'!C7,IF(('DU DOAN'!BE7-'DU DOAN'!BF7)=('DU DOAN'!K7-'DU DOAN'!L7),2*'DU DOAN'!C7,IF(SIGN('DU DOAN'!BE7-'DU DOAN'!BF7)=SIGN('DU DOAN'!K7-'DU DOAN'!L7),1*'DU DOAN'!C7,0))))</f>
        <v>0</v>
      </c>
      <c r="AD7" s="98">
        <f>IF(OR('DU DOAN'!K7="",'DU DOAN'!L7="",'DU DOAN'!BG7="",'DU DOAN'!BH7=""),0,IF(AND('DU DOAN'!BG7='DU DOAN'!K7,'DU DOAN'!BH7='DU DOAN'!L7),3*'DU DOAN'!C7,IF(('DU DOAN'!BG7-'DU DOAN'!BH7)=('DU DOAN'!K7-'DU DOAN'!L7),2*'DU DOAN'!C7,IF(SIGN('DU DOAN'!BG7-'DU DOAN'!BH7)=SIGN('DU DOAN'!K7-'DU DOAN'!L7),1*'DU DOAN'!C7,0))))</f>
        <v>0</v>
      </c>
      <c r="AE7" s="98">
        <f>IF(OR('DU DOAN'!K7="",'DU DOAN'!L7="",'DU DOAN'!BI7="",'DU DOAN'!BJ7=""),0,IF(AND('DU DOAN'!BI7='DU DOAN'!K7,'DU DOAN'!BJ7='DU DOAN'!L7),3*'DU DOAN'!C7,IF(('DU DOAN'!BI7-'DU DOAN'!BJ7)=('DU DOAN'!K7-'DU DOAN'!L7),2*'DU DOAN'!C7,IF(SIGN('DU DOAN'!BI7-'DU DOAN'!BJ7)=SIGN('DU DOAN'!K7-'DU DOAN'!L7),1*'DU DOAN'!C7,0))))</f>
        <v>0</v>
      </c>
      <c r="AF7" s="98">
        <f>IF(OR('DU DOAN'!K7="",'DU DOAN'!L7="",'DU DOAN'!BK7="",'DU DOAN'!BL7=""),0,IF(AND('DU DOAN'!BK7='DU DOAN'!K7,'DU DOAN'!BL7='DU DOAN'!L7),3*'DU DOAN'!C7,IF(('DU DOAN'!BK7-'DU DOAN'!BL7)=('DU DOAN'!K7-'DU DOAN'!L7),2*'DU DOAN'!C7,IF(SIGN('DU DOAN'!BK7-'DU DOAN'!BL7)=SIGN('DU DOAN'!K7-'DU DOAN'!L7),1*'DU DOAN'!C7,0))))</f>
        <v>0</v>
      </c>
      <c r="AG7" s="98">
        <f>IF(OR('DU DOAN'!K7="",'DU DOAN'!L7="",'DU DOAN'!BM7="",'DU DOAN'!BN7=""),0,IF(AND('DU DOAN'!BM7='DU DOAN'!K7,'DU DOAN'!BN7='DU DOAN'!L7),3*'DU DOAN'!C7,IF(('DU DOAN'!BM7-'DU DOAN'!BN7)=('DU DOAN'!K7-'DU DOAN'!L7),2*'DU DOAN'!C7,IF(SIGN('DU DOAN'!BM7-'DU DOAN'!BN7)=SIGN('DU DOAN'!K7-'DU DOAN'!L7),1*'DU DOAN'!C7,0))))</f>
        <v>0</v>
      </c>
      <c r="AH7" s="98">
        <f>IF(OR('DU DOAN'!K7="",'DU DOAN'!L7="",'DU DOAN'!BO7="",'DU DOAN'!BP7=""),0,IF(AND('DU DOAN'!BO7='DU DOAN'!K7,'DU DOAN'!BP7='DU DOAN'!L7),3*'DU DOAN'!C7,IF(('DU DOAN'!BO7-'DU DOAN'!BP7)=('DU DOAN'!K7-'DU DOAN'!L7),2*'DU DOAN'!C7,IF(SIGN('DU DOAN'!BO7-'DU DOAN'!BP7)=SIGN('DU DOAN'!K7-'DU DOAN'!L7),1*'DU DOAN'!C7,0))))</f>
        <v>0</v>
      </c>
      <c r="AI7" s="98">
        <f>IF(OR('DU DOAN'!K7="",'DU DOAN'!L7="",'DU DOAN'!BQ7="",'DU DOAN'!BR7=""),0,IF(AND('DU DOAN'!BQ7='DU DOAN'!K7,'DU DOAN'!BR7='DU DOAN'!L7),3*'DU DOAN'!C7,IF(('DU DOAN'!BQ7-'DU DOAN'!BR7)=('DU DOAN'!K7-'DU DOAN'!L7),2*'DU DOAN'!C7,IF(SIGN('DU DOAN'!BQ7-'DU DOAN'!BR7)=SIGN('DU DOAN'!K7-'DU DOAN'!L7),1*'DU DOAN'!C7,0))))</f>
        <v>0</v>
      </c>
      <c r="AJ7" s="98">
        <f>IF(OR('DU DOAN'!K7="",'DU DOAN'!L7="",'DU DOAN'!BS7="",'DU DOAN'!BT7=""),0,IF(AND('DU DOAN'!BS7='DU DOAN'!K7,'DU DOAN'!BT7='DU DOAN'!L7),3*'DU DOAN'!C7,IF(('DU DOAN'!BS7-'DU DOAN'!BT7)=('DU DOAN'!K7-'DU DOAN'!L7),2*'DU DOAN'!C7,IF(SIGN('DU DOAN'!BS7-'DU DOAN'!BT7)=SIGN('DU DOAN'!K7-'DU DOAN'!L7),1*'DU DOAN'!C7,0))))</f>
        <v>0</v>
      </c>
      <c r="AK7" s="98">
        <f>IF(OR('DU DOAN'!K7="",'DU DOAN'!L7="",'DU DOAN'!BU7="",'DU DOAN'!BV7=""),0,IF(AND('DU DOAN'!BU7='DU DOAN'!K7,'DU DOAN'!BV7='DU DOAN'!L7),3*'DU DOAN'!C7,IF(('DU DOAN'!BU7-'DU DOAN'!BV7)=('DU DOAN'!K7-'DU DOAN'!L7),2*'DU DOAN'!C7,IF(SIGN('DU DOAN'!BU7-'DU DOAN'!BV7)=SIGN('DU DOAN'!K7-'DU DOAN'!L7),1*'DU DOAN'!C7,0))))</f>
        <v>0</v>
      </c>
      <c r="AL7" s="98">
        <f>IF(OR('DU DOAN'!K7="",'DU DOAN'!L7="",'DU DOAN'!BW7="",'DU DOAN'!BX7=""),0,IF(AND('DU DOAN'!BW7='DU DOAN'!K7,'DU DOAN'!BX7='DU DOAN'!L7),3*'DU DOAN'!C7,IF(('DU DOAN'!BW7-'DU DOAN'!BX7)=('DU DOAN'!K7-'DU DOAN'!L7),2*'DU DOAN'!C7,IF(SIGN('DU DOAN'!BW7-'DU DOAN'!BX7)=SIGN('DU DOAN'!K7-'DU DOAN'!L7),1*'DU DOAN'!C7,0))))</f>
        <v>0</v>
      </c>
      <c r="AM7" s="98">
        <f>IF(OR('DU DOAN'!K7="",'DU DOAN'!L7="",'DU DOAN'!BY7="",'DU DOAN'!BZ7=""),0,IF(AND('DU DOAN'!BY7='DU DOAN'!K7,'DU DOAN'!BZ7='DU DOAN'!L7),3*'DU DOAN'!C7,IF(('DU DOAN'!BY7-'DU DOAN'!BZ7)=('DU DOAN'!K7-'DU DOAN'!L7),2*'DU DOAN'!C7,IF(SIGN('DU DOAN'!BY7-'DU DOAN'!BZ7)=SIGN('DU DOAN'!K7-'DU DOAN'!L7),1*'DU DOAN'!C7,0))))</f>
        <v>0</v>
      </c>
      <c r="AN7" s="98">
        <f>IF(OR('DU DOAN'!K7="",'DU DOAN'!L7="",'DU DOAN'!CA7="",'DU DOAN'!CB7=""),0,IF(AND('DU DOAN'!CA7='DU DOAN'!K7,'DU DOAN'!CB7='DU DOAN'!L7),3*'DU DOAN'!C7,IF(('DU DOAN'!CA7-'DU DOAN'!CB7)=('DU DOAN'!K7-'DU DOAN'!L7),2*'DU DOAN'!C7,IF(SIGN('DU DOAN'!CA7-'DU DOAN'!CB7)=SIGN('DU DOAN'!K7-'DU DOAN'!L7),1*'DU DOAN'!C7,0))))</f>
        <v>0</v>
      </c>
      <c r="AO7" s="98">
        <f>IF(OR('DU DOAN'!K7="",'DU DOAN'!L7="",'DU DOAN'!CC7="",'DU DOAN'!CD7=""),0,IF(AND('DU DOAN'!CC7='DU DOAN'!K7,'DU DOAN'!CD7='DU DOAN'!L7),3*'DU DOAN'!C7,IF(('DU DOAN'!CC7-'DU DOAN'!CD7)=('DU DOAN'!K7-'DU DOAN'!L7),2*'DU DOAN'!C7,IF(SIGN('DU DOAN'!CC7-'DU DOAN'!CD7)=SIGN('DU DOAN'!K7-'DU DOAN'!L7),1*'DU DOAN'!C7,0))))</f>
        <v>0</v>
      </c>
      <c r="AP7" s="98">
        <f>IF(OR('DU DOAN'!K7="",'DU DOAN'!L7="",'DU DOAN'!CE7="",'DU DOAN'!CF7=""),0,IF(AND('DU DOAN'!CE7='DU DOAN'!K7,'DU DOAN'!CF7='DU DOAN'!L7),3*'DU DOAN'!C7,IF(('DU DOAN'!CE7-'DU DOAN'!CF7)=('DU DOAN'!K7-'DU DOAN'!L7),2*'DU DOAN'!C7,IF(SIGN('DU DOAN'!CE7-'DU DOAN'!CF7)=SIGN('DU DOAN'!K7-'DU DOAN'!L7),1*'DU DOAN'!C7,0))))</f>
        <v>0</v>
      </c>
      <c r="AQ7" s="98">
        <f>IF(OR('DU DOAN'!K7="",'DU DOAN'!L7="",'DU DOAN'!CG7="",'DU DOAN'!CH7=""),0,IF(AND('DU DOAN'!CG7='DU DOAN'!K7,'DU DOAN'!CH7='DU DOAN'!L7),3*'DU DOAN'!C7,IF(('DU DOAN'!CG7-'DU DOAN'!CH7)=('DU DOAN'!K7-'DU DOAN'!L7),2*'DU DOAN'!C7,IF(SIGN('DU DOAN'!CG7-'DU DOAN'!CH7)=SIGN('DU DOAN'!K7-'DU DOAN'!L7),1*'DU DOAN'!C7,0))))</f>
        <v>0</v>
      </c>
      <c r="AR7" s="98">
        <f>IF(OR('DU DOAN'!K7="",'DU DOAN'!L7="",'DU DOAN'!CI7="",'DU DOAN'!CJ7=""),0,IF(AND('DU DOAN'!CI7='DU DOAN'!K7,'DU DOAN'!CJ7='DU DOAN'!L7),3*'DU DOAN'!C7,IF(('DU DOAN'!CI7-'DU DOAN'!CJ7)=('DU DOAN'!K7-'DU DOAN'!L7),2*'DU DOAN'!C7,IF(SIGN('DU DOAN'!CI7-'DU DOAN'!CJ7)=SIGN('DU DOAN'!K7-'DU DOAN'!L7),1*'DU DOAN'!C7,0))))</f>
        <v>0</v>
      </c>
      <c r="AS7" s="98">
        <f>IF(OR('DU DOAN'!K7="",'DU DOAN'!L7="",'DU DOAN'!CK7="",'DU DOAN'!CL7=""),0,IF(AND('DU DOAN'!CK7='DU DOAN'!K7,'DU DOAN'!CL7='DU DOAN'!L7),3*'DU DOAN'!C7,IF(('DU DOAN'!CK7-'DU DOAN'!CL7)=('DU DOAN'!K7-'DU DOAN'!L7),2*'DU DOAN'!C7,IF(SIGN('DU DOAN'!CK7-'DU DOAN'!CL7)=SIGN('DU DOAN'!K7-'DU DOAN'!L7),1*'DU DOAN'!C7,0))))</f>
        <v>0</v>
      </c>
      <c r="AT7" s="98">
        <f>IF(OR('DU DOAN'!K7="",'DU DOAN'!L7="",'DU DOAN'!CM7="",'DU DOAN'!CN7=""),0,IF(AND('DU DOAN'!CM7='DU DOAN'!K7,'DU DOAN'!CN7='DU DOAN'!L7),3*'DU DOAN'!C7,IF(('DU DOAN'!CM7-'DU DOAN'!CN7)=('DU DOAN'!K7-'DU DOAN'!L7),2*'DU DOAN'!C7,IF(SIGN('DU DOAN'!CM7-'DU DOAN'!CN7)=SIGN('DU DOAN'!K7-'DU DOAN'!L7),1*'DU DOAN'!C7,0))))</f>
        <v>0</v>
      </c>
      <c r="AU7" s="98">
        <f>IF(OR('DU DOAN'!K7="",'DU DOAN'!L7="",'DU DOAN'!CO7="",'DU DOAN'!CP7=""),0,IF(AND('DU DOAN'!CO7='DU DOAN'!K7,'DU DOAN'!CP7='DU DOAN'!L7),3*'DU DOAN'!C7,IF(('DU DOAN'!CO7-'DU DOAN'!CP7)=('DU DOAN'!K7-'DU DOAN'!L7),2*'DU DOAN'!C7,IF(SIGN('DU DOAN'!CO7-'DU DOAN'!CP7)=SIGN('DU DOAN'!K7-'DU DOAN'!L7),1*'DU DOAN'!C7,0))))</f>
        <v>0</v>
      </c>
      <c r="AV7" s="98">
        <f>IF(OR('DU DOAN'!K7="",'DU DOAN'!L7="",'DU DOAN'!CQ7="",'DU DOAN'!CR7=""),0,IF(AND('DU DOAN'!CQ7='DU DOAN'!K7,'DU DOAN'!CR7='DU DOAN'!L7),3*'DU DOAN'!C7,IF(('DU DOAN'!CQ7-'DU DOAN'!CR7)=('DU DOAN'!K7-'DU DOAN'!L7),2*'DU DOAN'!C7,IF(SIGN('DU DOAN'!CQ7-'DU DOAN'!CR7)=SIGN('DU DOAN'!K7-'DU DOAN'!L7),1*'DU DOAN'!C7,0))))</f>
        <v>0</v>
      </c>
      <c r="AW7" s="98">
        <f>IF(OR('DU DOAN'!K7="",'DU DOAN'!L7="",'DU DOAN'!CS7="",'DU DOAN'!CT7=""),0,IF(AND('DU DOAN'!CS7='DU DOAN'!K7,'DU DOAN'!CT7='DU DOAN'!L7),3*'DU DOAN'!C7,IF(('DU DOAN'!CS7-'DU DOAN'!CT7)=('DU DOAN'!K7-'DU DOAN'!L7),2*'DU DOAN'!C7,IF(SIGN('DU DOAN'!CS7-'DU DOAN'!CT7)=SIGN('DU DOAN'!K7-'DU DOAN'!L7),1*'DU DOAN'!C7,0))))</f>
        <v>0</v>
      </c>
      <c r="AX7" s="98">
        <f>IF(OR('DU DOAN'!K7="",'DU DOAN'!L7="",'DU DOAN'!CU7="",'DU DOAN'!CV7=""),0,IF(AND('DU DOAN'!CU7='DU DOAN'!K7,'DU DOAN'!CV7='DU DOAN'!L7),3*'DU DOAN'!C7,IF(('DU DOAN'!CU7-'DU DOAN'!CV7)=('DU DOAN'!K7-'DU DOAN'!L7),2*'DU DOAN'!C7,IF(SIGN('DU DOAN'!CU7-'DU DOAN'!CV7)=SIGN('DU DOAN'!K7-'DU DOAN'!L7),1*'DU DOAN'!C7,0))))</f>
        <v>0</v>
      </c>
      <c r="AY7" s="98">
        <f>IF(OR('DU DOAN'!K7="",'DU DOAN'!L7="",'DU DOAN'!CW7="",'DU DOAN'!CX7=""),0,IF(AND('DU DOAN'!CW7='DU DOAN'!K7,'DU DOAN'!CX7='DU DOAN'!L7),3*'DU DOAN'!C7,IF(('DU DOAN'!CW7-'DU DOAN'!CX7)=('DU DOAN'!K7-'DU DOAN'!L7),2*'DU DOAN'!C7,IF(SIGN('DU DOAN'!CW7-'DU DOAN'!CX7)=SIGN('DU DOAN'!K7-'DU DOAN'!L7),1*'DU DOAN'!C7,0))))</f>
        <v>0</v>
      </c>
      <c r="AZ7" s="98">
        <f>IF(OR('DU DOAN'!K7="",'DU DOAN'!L7="",'DU DOAN'!CY7="",'DU DOAN'!CZ7=""),0,IF(AND('DU DOAN'!CY7='DU DOAN'!K7,'DU DOAN'!CZ7='DU DOAN'!L7),3*'DU DOAN'!C7,IF(('DU DOAN'!CY7-'DU DOAN'!CZ7)=('DU DOAN'!K7-'DU DOAN'!L7),2*'DU DOAN'!C7,IF(SIGN('DU DOAN'!CY7-'DU DOAN'!CZ7)=SIGN('DU DOAN'!K7-'DU DOAN'!L7),1*'DU DOAN'!C7,0))))</f>
        <v>0</v>
      </c>
      <c r="BA7" s="98">
        <f>IF(OR('DU DOAN'!K7="",'DU DOAN'!L7="",'DU DOAN'!DA7="",'DU DOAN'!DB7=""),0,IF(AND('DU DOAN'!DA7='DU DOAN'!K7,'DU DOAN'!DB7='DU DOAN'!L7),3*'DU DOAN'!C7,IF(('DU DOAN'!DA7-'DU DOAN'!DB7)=('DU DOAN'!K7-'DU DOAN'!L7),2*'DU DOAN'!C7,IF(SIGN('DU DOAN'!DA7-'DU DOAN'!DB7)=SIGN('DU DOAN'!K7-'DU DOAN'!L7),1*'DU DOAN'!C7,0))))</f>
        <v>0</v>
      </c>
      <c r="BB7" s="98">
        <f>IF(OR('DU DOAN'!K7="",'DU DOAN'!L7="",'DU DOAN'!DC7="",'DU DOAN'!DD7=""),0,IF(AND('DU DOAN'!DC7='DU DOAN'!K7,'DU DOAN'!DD7='DU DOAN'!L7),3*'DU DOAN'!C7,IF(('DU DOAN'!DC7-'DU DOAN'!DD7)=('DU DOAN'!K7-'DU DOAN'!L7),2*'DU DOAN'!C7,IF(SIGN('DU DOAN'!DC7-'DU DOAN'!DD7)=SIGN('DU DOAN'!K7-'DU DOAN'!L7),1*'DU DOAN'!C7,0))))</f>
        <v>0</v>
      </c>
      <c r="BC7" s="98">
        <f>IF(OR('DU DOAN'!K7="",'DU DOAN'!L7="",'DU DOAN'!DE7="",'DU DOAN'!DF7=""),0,IF(AND('DU DOAN'!DE7='DU DOAN'!K7,'DU DOAN'!DF7='DU DOAN'!L7),3*'DU DOAN'!C7,IF(('DU DOAN'!DE7-'DU DOAN'!DF7)=('DU DOAN'!K7-'DU DOAN'!L7),2*'DU DOAN'!C7,IF(SIGN('DU DOAN'!DE7-'DU DOAN'!DF7)=SIGN('DU DOAN'!K7-'DU DOAN'!L7),1*'DU DOAN'!C7,0))))</f>
        <v>0</v>
      </c>
      <c r="BD7" s="98">
        <f>IF(OR('DU DOAN'!K7="",'DU DOAN'!L7="",'DU DOAN'!DG7="",'DU DOAN'!DH7=""),0,IF(AND('DU DOAN'!DG7='DU DOAN'!K7,'DU DOAN'!DH7='DU DOAN'!L7),3*'DU DOAN'!C7,IF(('DU DOAN'!DG7-'DU DOAN'!DH7)=('DU DOAN'!K7-'DU DOAN'!L7),2*'DU DOAN'!C7,IF(SIGN('DU DOAN'!DG7-'DU DOAN'!DH7)=SIGN('DU DOAN'!K7-'DU DOAN'!L7),1*'DU DOAN'!C7,0))))</f>
        <v>0</v>
      </c>
      <c r="BE7" s="98">
        <f>IF(OR('DU DOAN'!K7="",'DU DOAN'!L7="",'DU DOAN'!DI7="",'DU DOAN'!DJ7=""),0,IF(AND('DU DOAN'!DI7='DU DOAN'!K7,'DU DOAN'!DJ7='DU DOAN'!L7),3*'DU DOAN'!C7,IF(('DU DOAN'!DI7-'DU DOAN'!DJ7)=('DU DOAN'!K7-'DU DOAN'!L7),2*'DU DOAN'!C7,IF(SIGN('DU DOAN'!DI7-'DU DOAN'!DJ7)=SIGN('DU DOAN'!K7-'DU DOAN'!L7),1*'DU DOAN'!C7,0))))</f>
        <v>0</v>
      </c>
      <c r="BF7" s="98">
        <f>IF(OR('DU DOAN'!K7="",'DU DOAN'!L7="",'DU DOAN'!DK7="",'DU DOAN'!DL7=""),0,IF(AND('DU DOAN'!DK7='DU DOAN'!K7,'DU DOAN'!DL7='DU DOAN'!L7),3*'DU DOAN'!C7,IF(('DU DOAN'!DK7-'DU DOAN'!DL7)=('DU DOAN'!K7-'DU DOAN'!L7),2*'DU DOAN'!C7,IF(SIGN('DU DOAN'!DK7-'DU DOAN'!DL7)=SIGN('DU DOAN'!K7-'DU DOAN'!L7),1*'DU DOAN'!C7,0))))</f>
        <v>0</v>
      </c>
      <c r="BG7" s="98">
        <f>IF(OR('DU DOAN'!K7="",'DU DOAN'!L7="",'DU DOAN'!DM7="",'DU DOAN'!DN7=""),0,IF(AND('DU DOAN'!DM7='DU DOAN'!K7,'DU DOAN'!DN7='DU DOAN'!L7),3*'DU DOAN'!C7,IF(('DU DOAN'!DM7-'DU DOAN'!DN7)=('DU DOAN'!K7-'DU DOAN'!L7),2*'DU DOAN'!C7,IF(SIGN('DU DOAN'!DM7-'DU DOAN'!DN7)=SIGN('DU DOAN'!K7-'DU DOAN'!L7),1*'DU DOAN'!C7,0))))</f>
        <v>0</v>
      </c>
      <c r="BH7" s="98">
        <f>IF(OR('DU DOAN'!K7="",'DU DOAN'!L7="",'DU DOAN'!DO7="",'DU DOAN'!DP7=""),0,IF(AND('DU DOAN'!DO7='DU DOAN'!K7,'DU DOAN'!DP7='DU DOAN'!L7),3*'DU DOAN'!C7,IF(('DU DOAN'!DO7-'DU DOAN'!DP7)=('DU DOAN'!K7-'DU DOAN'!L7),2*'DU DOAN'!C7,IF(SIGN('DU DOAN'!DO7-'DU DOAN'!DP7)=SIGN('DU DOAN'!K7-'DU DOAN'!L7),1*'DU DOAN'!C7,0))))</f>
        <v>0</v>
      </c>
      <c r="BI7" s="98">
        <f>IF(OR('DU DOAN'!K7="",'DU DOAN'!L7="",'DU DOAN'!DQ7="",'DU DOAN'!DR7=""),0,IF(AND('DU DOAN'!DQ7='DU DOAN'!K7,'DU DOAN'!DR7='DU DOAN'!L7),3*'DU DOAN'!C7,IF(('DU DOAN'!DQ7-'DU DOAN'!DR7)=('DU DOAN'!K7-'DU DOAN'!L7),2*'DU DOAN'!C7,IF(SIGN('DU DOAN'!DQ7-'DU DOAN'!DR7)=SIGN('DU DOAN'!K7-'DU DOAN'!L7),1*'DU DOAN'!C7,0))))</f>
        <v>0</v>
      </c>
      <c r="BJ7" s="98">
        <f>IF(OR('DU DOAN'!K7="",'DU DOAN'!L7="",'DU DOAN'!DS7="",'DU DOAN'!DT7=""),0,IF(AND('DU DOAN'!DS7='DU DOAN'!K7,'DU DOAN'!DT7='DU DOAN'!L7),3*'DU DOAN'!C7,IF(('DU DOAN'!DS7-'DU DOAN'!DT7)=('DU DOAN'!K7-'DU DOAN'!L7),2*'DU DOAN'!C7,IF(SIGN('DU DOAN'!DS7-'DU DOAN'!DT7)=SIGN('DU DOAN'!K7-'DU DOAN'!L7),1*'DU DOAN'!C7,0))))</f>
        <v>0</v>
      </c>
      <c r="BK7" s="98">
        <f>IF(OR('DU DOAN'!K7="",'DU DOAN'!L7="",'DU DOAN'!DU7="",'DU DOAN'!DV7=""),0,IF(AND('DU DOAN'!DU7='DU DOAN'!K7,'DU DOAN'!DV7='DU DOAN'!L7),3*'DU DOAN'!C7,IF(('DU DOAN'!DU7-'DU DOAN'!DV7)=('DU DOAN'!K7-'DU DOAN'!L7),2*'DU DOAN'!C7,IF(SIGN('DU DOAN'!DU7-'DU DOAN'!DV7)=SIGN('DU DOAN'!K7-'DU DOAN'!L7),1*'DU DOAN'!C7,0))))</f>
        <v>0</v>
      </c>
      <c r="BL7" s="98">
        <f>IF(OR('DU DOAN'!K7="",'DU DOAN'!L7="",'DU DOAN'!DW7="",'DU DOAN'!DX7=""),0,IF(AND('DU DOAN'!DW7='DU DOAN'!K7,'DU DOAN'!DX7='DU DOAN'!L7),3*'DU DOAN'!C7,IF(('DU DOAN'!DW7-'DU DOAN'!DX7)=('DU DOAN'!K7-'DU DOAN'!L7),2*'DU DOAN'!C7,IF(SIGN('DU DOAN'!DW7-'DU DOAN'!DX7)=SIGN('DU DOAN'!K7-'DU DOAN'!L7),1*'DU DOAN'!C7,0))))</f>
        <v>0</v>
      </c>
      <c r="BM7" s="98">
        <f>IF(OR('DU DOAN'!K7="",'DU DOAN'!L7="",'DU DOAN'!DY7="",'DU DOAN'!DZ7=""),0,IF(AND('DU DOAN'!DY7='DU DOAN'!K7,'DU DOAN'!DZ7='DU DOAN'!L7),3*'DU DOAN'!C7,IF(('DU DOAN'!DY7-'DU DOAN'!DZ7)=('DU DOAN'!K7-'DU DOAN'!L7),2*'DU DOAN'!C7,IF(SIGN('DU DOAN'!DY7-'DU DOAN'!DZ7)=SIGN('DU DOAN'!K7-'DU DOAN'!L7),1*'DU DOAN'!C7,0))))</f>
        <v>0</v>
      </c>
      <c r="BN7" s="98">
        <f>IF(OR('DU DOAN'!K7="",'DU DOAN'!L7="",'DU DOAN'!EA7="",'DU DOAN'!EB7=""),0,IF(AND('DU DOAN'!EA7='DU DOAN'!K7,'DU DOAN'!EB7='DU DOAN'!L7),3*'DU DOAN'!C7,IF(('DU DOAN'!EA7-'DU DOAN'!EB7)=('DU DOAN'!K7-'DU DOAN'!L7),2*'DU DOAN'!C7,IF(SIGN('DU DOAN'!EA7-'DU DOAN'!EB7)=SIGN('DU DOAN'!K7-'DU DOAN'!L7),1*'DU DOAN'!C7,0))))</f>
        <v>0</v>
      </c>
      <c r="BO7" s="98">
        <f>IF(OR('DU DOAN'!K7="",'DU DOAN'!L7="",'DU DOAN'!EC7="",'DU DOAN'!ED7=""),0,IF(AND('DU DOAN'!EC7='DU DOAN'!K7,'DU DOAN'!ED7='DU DOAN'!L7),3*'DU DOAN'!C7,IF(('DU DOAN'!EC7-'DU DOAN'!ED7)=('DU DOAN'!K7-'DU DOAN'!L7),2*'DU DOAN'!C7,IF(SIGN('DU DOAN'!EC7-'DU DOAN'!ED7)=SIGN('DU DOAN'!K7-'DU DOAN'!L7),1*'DU DOAN'!C7,0))))</f>
        <v>0</v>
      </c>
      <c r="BP7" s="98">
        <f>IF(OR('DU DOAN'!K7="",'DU DOAN'!L7="",'DU DOAN'!EE7="",'DU DOAN'!EF7=""),0,IF(AND('DU DOAN'!EE7='DU DOAN'!K7,'DU DOAN'!EF7='DU DOAN'!L7),3*'DU DOAN'!C7,IF(('DU DOAN'!EE7-'DU DOAN'!EF7)=('DU DOAN'!K7-'DU DOAN'!L7),2*'DU DOAN'!C7,IF(SIGN('DU DOAN'!EE7-'DU DOAN'!EF7)=SIGN('DU DOAN'!K7-'DU DOAN'!L7),1*'DU DOAN'!C7,0))))</f>
        <v>0</v>
      </c>
      <c r="BQ7" s="98">
        <f>IF(OR('DU DOAN'!K7="",'DU DOAN'!L7="",'DU DOAN'!EG7="",'DU DOAN'!EH7=""),0,IF(AND('DU DOAN'!EG7='DU DOAN'!K7,'DU DOAN'!EH7='DU DOAN'!L7),3*'DU DOAN'!C7,IF(('DU DOAN'!EG7-'DU DOAN'!EH7)=('DU DOAN'!K7-'DU DOAN'!L7),2*'DU DOAN'!C7,IF(SIGN('DU DOAN'!EG7-'DU DOAN'!EH7)=SIGN('DU DOAN'!K7-'DU DOAN'!L7),1*'DU DOAN'!C7,0))))</f>
        <v>0</v>
      </c>
      <c r="BR7" s="98">
        <f>IF(OR('DU DOAN'!K7="",'DU DOAN'!L7="",'DU DOAN'!EI7="",'DU DOAN'!EJ7=""),0,IF(AND('DU DOAN'!EI7='DU DOAN'!K7,'DU DOAN'!EJ7='DU DOAN'!L7),3*'DU DOAN'!C7,IF(('DU DOAN'!EI7-'DU DOAN'!EJ7)=('DU DOAN'!K7-'DU DOAN'!L7),2*'DU DOAN'!C7,IF(SIGN('DU DOAN'!EI7-'DU DOAN'!EJ7)=SIGN('DU DOAN'!K7-'DU DOAN'!L7),1*'DU DOAN'!C7,0))))</f>
        <v>0</v>
      </c>
      <c r="BS7" s="98">
        <f>IF(OR('DU DOAN'!K7="",'DU DOAN'!L7="",'DU DOAN'!EK7="",'DU DOAN'!EL7=""),0,IF(AND('DU DOAN'!EK7='DU DOAN'!K7,'DU DOAN'!EL7='DU DOAN'!L7),3*'DU DOAN'!C7,IF(('DU DOAN'!EK7-'DU DOAN'!EL7)=('DU DOAN'!K7-'DU DOAN'!L7),2*'DU DOAN'!C7,IF(SIGN('DU DOAN'!EK7-'DU DOAN'!EL7)=SIGN('DU DOAN'!K7-'DU DOAN'!L7),1*'DU DOAN'!C7,0))))</f>
        <v>0</v>
      </c>
      <c r="BT7" s="98">
        <f>IF(OR('DU DOAN'!K7="",'DU DOAN'!L7="",'DU DOAN'!EM7="",'DU DOAN'!EN7=""),0,IF(AND('DU DOAN'!EM7='DU DOAN'!K7,'DU DOAN'!EN7='DU DOAN'!L7),3*'DU DOAN'!C7,IF(('DU DOAN'!EM7-'DU DOAN'!EN7)=('DU DOAN'!K7-'DU DOAN'!L7),2*'DU DOAN'!C7,IF(SIGN('DU DOAN'!EM7-'DU DOAN'!EN7)=SIGN('DU DOAN'!K7-'DU DOAN'!L7),1*'DU DOAN'!C7,0))))</f>
        <v>0</v>
      </c>
      <c r="BU7" s="98">
        <f>IF(OR('DU DOAN'!K7="",'DU DOAN'!L7="",'DU DOAN'!EO7="",'DU DOAN'!EP7=""),0,IF(AND('DU DOAN'!EO7='DU DOAN'!K7,'DU DOAN'!EP7='DU DOAN'!L7),3*'DU DOAN'!C7,IF(('DU DOAN'!EO7-'DU DOAN'!EP7)=('DU DOAN'!K7-'DU DOAN'!L7),2*'DU DOAN'!C7,IF(SIGN('DU DOAN'!EO7-'DU DOAN'!EP7)=SIGN('DU DOAN'!K7-'DU DOAN'!L7),1*'DU DOAN'!C7,0))))</f>
        <v>0</v>
      </c>
      <c r="BV7" s="98">
        <f>IF(OR('DU DOAN'!K7="",'DU DOAN'!L7="",'DU DOAN'!EQ7="",'DU DOAN'!ER7=""),0,IF(AND('DU DOAN'!EQ7='DU DOAN'!K7,'DU DOAN'!ER7='DU DOAN'!L7),3*'DU DOAN'!C7,IF(('DU DOAN'!EQ7-'DU DOAN'!ER7)=('DU DOAN'!K7-'DU DOAN'!L7),2*'DU DOAN'!C7,IF(SIGN('DU DOAN'!EQ7-'DU DOAN'!ER7)=SIGN('DU DOAN'!K7-'DU DOAN'!L7),1*'DU DOAN'!C7,0))))</f>
        <v>0</v>
      </c>
      <c r="BW7" s="98">
        <f>IF(OR('DU DOAN'!K7="",'DU DOAN'!L7="",'DU DOAN'!ES7="",'DU DOAN'!ET7=""),0,IF(AND('DU DOAN'!ES7='DU DOAN'!K7,'DU DOAN'!ET7='DU DOAN'!L7),3*'DU DOAN'!C7,IF(('DU DOAN'!ES7-'DU DOAN'!ET7)=('DU DOAN'!K7-'DU DOAN'!L7),2*'DU DOAN'!C7,IF(SIGN('DU DOAN'!ES7-'DU DOAN'!ET7)=SIGN('DU DOAN'!K7-'DU DOAN'!L7),1*'DU DOAN'!C7,0))))</f>
        <v>0</v>
      </c>
      <c r="BX7" s="98">
        <f>IF(OR('DU DOAN'!K7="",'DU DOAN'!L7="",'DU DOAN'!EU7="",'DU DOAN'!EV7=""),0,IF(AND('DU DOAN'!EU7='DU DOAN'!K7,'DU DOAN'!EV7='DU DOAN'!L7),3*'DU DOAN'!C7,IF(('DU DOAN'!EU7-'DU DOAN'!EV7)=('DU DOAN'!K7-'DU DOAN'!L7),2*'DU DOAN'!C7,IF(SIGN('DU DOAN'!EU7-'DU DOAN'!EV7)=SIGN('DU DOAN'!K7-'DU DOAN'!L7),1*'DU DOAN'!C7,0))))</f>
        <v>0</v>
      </c>
      <c r="BY7" s="98">
        <f>IF(OR('DU DOAN'!K7="",'DU DOAN'!L7="",'DU DOAN'!EW7="",'DU DOAN'!EX7=""),0,IF(AND('DU DOAN'!EW7='DU DOAN'!K7,'DU DOAN'!EX7='DU DOAN'!L7),3*'DU DOAN'!C7,IF(('DU DOAN'!EW7-'DU DOAN'!EX7)=('DU DOAN'!K7-'DU DOAN'!L7),2*'DU DOAN'!C7,IF(SIGN('DU DOAN'!EW7-'DU DOAN'!EX7)=SIGN('DU DOAN'!K7-'DU DOAN'!L7),1*'DU DOAN'!C7,0))))</f>
        <v>0</v>
      </c>
      <c r="BZ7" s="98">
        <f>IF(OR('DU DOAN'!K7="",'DU DOAN'!L7="",'DU DOAN'!EY7="",'DU DOAN'!EZ7=""),0,IF(AND('DU DOAN'!EY7='DU DOAN'!K7,'DU DOAN'!EZ7='DU DOAN'!L7),3*'DU DOAN'!C7,IF(('DU DOAN'!EY7-'DU DOAN'!EZ7)=('DU DOAN'!K7-'DU DOAN'!L7),2*'DU DOAN'!C7,IF(SIGN('DU DOAN'!EY7-'DU DOAN'!EZ7)=SIGN('DU DOAN'!K7-'DU DOAN'!L7),1*'DU DOAN'!C7,0))))</f>
        <v>0</v>
      </c>
      <c r="CA7" s="98">
        <f>IF(OR('DU DOAN'!K7="",'DU DOAN'!L7="",'DU DOAN'!FA7="",'DU DOAN'!FB7=""),0,IF(AND('DU DOAN'!FA7='DU DOAN'!K7,'DU DOAN'!FB7='DU DOAN'!L7),3*'DU DOAN'!C7,IF(('DU DOAN'!FA7-'DU DOAN'!FB7)=('DU DOAN'!K7-'DU DOAN'!L7),2*'DU DOAN'!C7,IF(SIGN('DU DOAN'!FA7-'DU DOAN'!FB7)=SIGN('DU DOAN'!K7-'DU DOAN'!L7),1*'DU DOAN'!C7,0))))</f>
        <v>0</v>
      </c>
      <c r="CB7" s="98">
        <f>IF(OR('DU DOAN'!K7="",'DU DOAN'!L7="",'DU DOAN'!FC7="",'DU DOAN'!FD7=""),0,IF(AND('DU DOAN'!FC7='DU DOAN'!K7,'DU DOAN'!FD7='DU DOAN'!L7),3*'DU DOAN'!C7,IF(('DU DOAN'!FC7-'DU DOAN'!FD7)=('DU DOAN'!K7-'DU DOAN'!L7),2*'DU DOAN'!C7,IF(SIGN('DU DOAN'!FC7-'DU DOAN'!FD7)=SIGN('DU DOAN'!K7-'DU DOAN'!L7),1*'DU DOAN'!C7,0))))</f>
        <v>0</v>
      </c>
      <c r="CC7" s="98">
        <f>IF(OR('DU DOAN'!K7="",'DU DOAN'!L7="",'DU DOAN'!FE7="",'DU DOAN'!FF7=""),0,IF(AND('DU DOAN'!FE7='DU DOAN'!K7,'DU DOAN'!FF7='DU DOAN'!L7),3*'DU DOAN'!C7,IF(('DU DOAN'!FE7-'DU DOAN'!FF7)=('DU DOAN'!K7-'DU DOAN'!L7),2*'DU DOAN'!C7,IF(SIGN('DU DOAN'!FE7-'DU DOAN'!FF7)=SIGN('DU DOAN'!K7-'DU DOAN'!L7),1*'DU DOAN'!C7,0))))</f>
        <v>0</v>
      </c>
      <c r="CD7" s="98">
        <f>IF(OR('DU DOAN'!K7="",'DU DOAN'!L7="",'DU DOAN'!FG7="",'DU DOAN'!FH7=""),0,IF(AND('DU DOAN'!FG7='DU DOAN'!K7,'DU DOAN'!FH7='DU DOAN'!L7),3*'DU DOAN'!C7,IF(('DU DOAN'!FG7-'DU DOAN'!FH7)=('DU DOAN'!K7-'DU DOAN'!L7),2*'DU DOAN'!C7,IF(SIGN('DU DOAN'!FG7-'DU DOAN'!FH7)=SIGN('DU DOAN'!K7-'DU DOAN'!L7),1*'DU DOAN'!C7,0))))</f>
        <v>0</v>
      </c>
      <c r="CE7" s="98">
        <f>IF(OR('DU DOAN'!K7="",'DU DOAN'!L7="",'DU DOAN'!FI7="",'DU DOAN'!FJ7=""),0,IF(AND('DU DOAN'!FI7='DU DOAN'!K7,'DU DOAN'!FJ7='DU DOAN'!L7),3*'DU DOAN'!C7,IF(('DU DOAN'!FI7-'DU DOAN'!FJ7)=('DU DOAN'!K7-'DU DOAN'!L7),2*'DU DOAN'!C7,IF(SIGN('DU DOAN'!FI7-'DU DOAN'!FJ7)=SIGN('DU DOAN'!K7-'DU DOAN'!L7),1*'DU DOAN'!C7,0))))</f>
        <v>0</v>
      </c>
      <c r="CF7" s="98">
        <f>IF(OR('DU DOAN'!K7="",'DU DOAN'!L7="",'DU DOAN'!FK7="",'DU DOAN'!FL7=""),0,IF(AND('DU DOAN'!FK7='DU DOAN'!K7,'DU DOAN'!FL7='DU DOAN'!L7),3*'DU DOAN'!C7,IF(('DU DOAN'!FK7-'DU DOAN'!FL7)=('DU DOAN'!K7-'DU DOAN'!L7),2*'DU DOAN'!C7,IF(SIGN('DU DOAN'!FK7-'DU DOAN'!FL7)=SIGN('DU DOAN'!K7-'DU DOAN'!L7),1*'DU DOAN'!C7,0))))</f>
        <v>0</v>
      </c>
      <c r="CG7" s="98">
        <f>IF(OR('DU DOAN'!K7="",'DU DOAN'!L7="",'DU DOAN'!FM7="",'DU DOAN'!FN7=""),0,IF(AND('DU DOAN'!FM7='DU DOAN'!K7,'DU DOAN'!FN7='DU DOAN'!L7),3*'DU DOAN'!C7,IF(('DU DOAN'!FM7-'DU DOAN'!FN7)=('DU DOAN'!K7-'DU DOAN'!L7),2*'DU DOAN'!C7,IF(SIGN('DU DOAN'!FM7-'DU DOAN'!FN7)=SIGN('DU DOAN'!K7-'DU DOAN'!L7),1*'DU DOAN'!C7,0))))</f>
        <v>0</v>
      </c>
      <c r="CH7" s="98">
        <f>IF(OR('DU DOAN'!K7="",'DU DOAN'!L7="",'DU DOAN'!FO7="",'DU DOAN'!FP7=""),0,IF(AND('DU DOAN'!FO7='DU DOAN'!K7,'DU DOAN'!FP7='DU DOAN'!L7),3*'DU DOAN'!C7,IF(('DU DOAN'!FO7-'DU DOAN'!FP7)=('DU DOAN'!K7-'DU DOAN'!L7),2*'DU DOAN'!C7,IF(SIGN('DU DOAN'!FO7-'DU DOAN'!FP7)=SIGN('DU DOAN'!K7-'DU DOAN'!L7),1*'DU DOAN'!C7,0))))</f>
        <v>0</v>
      </c>
      <c r="CI7" s="98">
        <f>IF(OR('DU DOAN'!K7="",'DU DOAN'!L7="",'DU DOAN'!FQ7="",'DU DOAN'!FR7=""),0,IF(AND('DU DOAN'!FQ7='DU DOAN'!K7,'DU DOAN'!FR7='DU DOAN'!L7),3*'DU DOAN'!C7,IF(('DU DOAN'!FQ7-'DU DOAN'!FR7)=('DU DOAN'!K7-'DU DOAN'!L7),2*'DU DOAN'!C7,IF(SIGN('DU DOAN'!FQ7-'DU DOAN'!FR7)=SIGN('DU DOAN'!K7-'DU DOAN'!L7),1*'DU DOAN'!C7,0))))</f>
        <v>0</v>
      </c>
      <c r="CJ7" s="98">
        <f>IF(OR('DU DOAN'!K7="",'DU DOAN'!L7="",'DU DOAN'!FS7="",'DU DOAN'!FT7=""),0,IF(AND('DU DOAN'!FS7='DU DOAN'!K7,'DU DOAN'!FT7='DU DOAN'!L7),3*'DU DOAN'!C7,IF(('DU DOAN'!FS7-'DU DOAN'!FT7)=('DU DOAN'!K7-'DU DOAN'!L7),2*'DU DOAN'!C7,IF(SIGN('DU DOAN'!FS7-'DU DOAN'!FT7)=SIGN('DU DOAN'!K7-'DU DOAN'!L7),1*'DU DOAN'!C7,0))))</f>
        <v>0</v>
      </c>
      <c r="CK7" s="98">
        <f>IF(OR('DU DOAN'!K7="",'DU DOAN'!L7="",'DU DOAN'!FU7="",'DU DOAN'!FV7=""),0,IF(AND('DU DOAN'!FU7='DU DOAN'!K7,'DU DOAN'!FV7='DU DOAN'!L7),3*'DU DOAN'!C7,IF(('DU DOAN'!FU7-'DU DOAN'!FV7)=('DU DOAN'!K7-'DU DOAN'!L7),2*'DU DOAN'!C7,IF(SIGN('DU DOAN'!FU7-'DU DOAN'!FV7)=SIGN('DU DOAN'!K7-'DU DOAN'!L7),1*'DU DOAN'!C7,0))))</f>
        <v>0</v>
      </c>
      <c r="CL7" s="98">
        <f>IF(OR('DU DOAN'!K7="",'DU DOAN'!L7="",'DU DOAN'!FW7="",'DU DOAN'!FX7=""),0,IF(AND('DU DOAN'!FW7='DU DOAN'!K7,'DU DOAN'!FX7='DU DOAN'!L7),3*'DU DOAN'!C7,IF(('DU DOAN'!FW7-'DU DOAN'!FX7)=('DU DOAN'!K7-'DU DOAN'!L7),2*'DU DOAN'!C7,IF(SIGN('DU DOAN'!FW7-'DU DOAN'!FX7)=SIGN('DU DOAN'!K7-'DU DOAN'!L7),1*'DU DOAN'!C7,0))))</f>
        <v>0</v>
      </c>
      <c r="CM7" s="98">
        <f>IF(OR('DU DOAN'!K7="",'DU DOAN'!L7="",'DU DOAN'!FY7="",'DU DOAN'!FZ7=""),0,IF(AND('DU DOAN'!FY7='DU DOAN'!K7,'DU DOAN'!FZ7='DU DOAN'!L7),3*'DU DOAN'!C7,IF(('DU DOAN'!FY7-'DU DOAN'!FZ7)=('DU DOAN'!K7-'DU DOAN'!L7),2*'DU DOAN'!C7,IF(SIGN('DU DOAN'!FY7-'DU DOAN'!FZ7)=SIGN('DU DOAN'!K7-'DU DOAN'!L7),1*'DU DOAN'!C7,0))))</f>
        <v>0</v>
      </c>
      <c r="CN7" s="98">
        <f>IF(OR('DU DOAN'!K7="",'DU DOAN'!L7="",'DU DOAN'!GA7="",'DU DOAN'!GB7=""),0,IF(AND('DU DOAN'!GA7='DU DOAN'!K7,'DU DOAN'!GB7='DU DOAN'!L7),3*'DU DOAN'!C7,IF(('DU DOAN'!GA7-'DU DOAN'!GB7)=('DU DOAN'!K7-'DU DOAN'!L7),2*'DU DOAN'!C7,IF(SIGN('DU DOAN'!GA7-'DU DOAN'!GB7)=SIGN('DU DOAN'!K7-'DU DOAN'!L7),1*'DU DOAN'!C7,0))))</f>
        <v>0</v>
      </c>
      <c r="CO7" s="98">
        <f>IF(OR('DU DOAN'!K7="",'DU DOAN'!L7="",'DU DOAN'!GC7="",'DU DOAN'!GD7=""),0,IF(AND('DU DOAN'!GC7='DU DOAN'!K7,'DU DOAN'!GD7='DU DOAN'!L7),3*'DU DOAN'!C7,IF(('DU DOAN'!GC7-'DU DOAN'!GD7)=('DU DOAN'!K7-'DU DOAN'!L7),2*'DU DOAN'!C7,IF(SIGN('DU DOAN'!GC7-'DU DOAN'!GD7)=SIGN('DU DOAN'!K7-'DU DOAN'!L7),1*'DU DOAN'!C7,0))))</f>
        <v>0</v>
      </c>
      <c r="CP7" s="98">
        <f>IF(OR('DU DOAN'!K7="",'DU DOAN'!L7="",'DU DOAN'!GE7="",'DU DOAN'!GF7=""),0,IF(AND('DU DOAN'!GE7='DU DOAN'!K7,'DU DOAN'!GF7='DU DOAN'!L7),3*'DU DOAN'!C7,IF(('DU DOAN'!GE7-'DU DOAN'!GF7)=('DU DOAN'!K7-'DU DOAN'!L7),2*'DU DOAN'!C7,IF(SIGN('DU DOAN'!GE7-'DU DOAN'!GF7)=SIGN('DU DOAN'!K7-'DU DOAN'!L7),1*'DU DOAN'!C7,0))))</f>
        <v>0</v>
      </c>
      <c r="CQ7" s="98">
        <f>IF(OR('DU DOAN'!K7="",'DU DOAN'!L7="",'DU DOAN'!GG7="",'DU DOAN'!GH7=""),0,IF(AND('DU DOAN'!GG7='DU DOAN'!K7,'DU DOAN'!GH7='DU DOAN'!L7),3*'DU DOAN'!C7,IF(('DU DOAN'!GG7-'DU DOAN'!GH7)=('DU DOAN'!K7-'DU DOAN'!L7),2*'DU DOAN'!C7,IF(SIGN('DU DOAN'!GG7-'DU DOAN'!GH7)=SIGN('DU DOAN'!K7-'DU DOAN'!L7),1*'DU DOAN'!C7,0))))</f>
        <v>0</v>
      </c>
      <c r="CR7" s="98">
        <f>IF(OR('DU DOAN'!K7="",'DU DOAN'!L7="",'DU DOAN'!GI7="",'DU DOAN'!GJ7=""),0,IF(AND('DU DOAN'!GI7='DU DOAN'!K7,'DU DOAN'!GJ7='DU DOAN'!L7),3*'DU DOAN'!C7,IF(('DU DOAN'!GI7-'DU DOAN'!GJ7)=('DU DOAN'!K7-'DU DOAN'!L7),2*'DU DOAN'!C7,IF(SIGN('DU DOAN'!GI7-'DU DOAN'!GJ7)=SIGN('DU DOAN'!K7-'DU DOAN'!L7),1*'DU DOAN'!C7,0))))</f>
        <v>0</v>
      </c>
      <c r="CS7" s="98">
        <f>IF(OR('DU DOAN'!K7="",'DU DOAN'!L7="",'DU DOAN'!GK7="",'DU DOAN'!GL7=""),0,IF(AND('DU DOAN'!GK7='DU DOAN'!K7,'DU DOAN'!GL7='DU DOAN'!L7),3*'DU DOAN'!C7,IF(('DU DOAN'!GK7-'DU DOAN'!GL7)=('DU DOAN'!K7-'DU DOAN'!L7),2*'DU DOAN'!C7,IF(SIGN('DU DOAN'!GK7-'DU DOAN'!GL7)=SIGN('DU DOAN'!K7-'DU DOAN'!L7),1*'DU DOAN'!C7,0))))</f>
        <v>0</v>
      </c>
      <c r="CT7" s="98">
        <f>IF(OR('DU DOAN'!K7="",'DU DOAN'!L7="",'DU DOAN'!GM7="",'DU DOAN'!GN7=""),0,IF(AND('DU DOAN'!GM7='DU DOAN'!K7,'DU DOAN'!GN7='DU DOAN'!L7),3*'DU DOAN'!C7,IF(('DU DOAN'!GM7-'DU DOAN'!GN7)=('DU DOAN'!K7-'DU DOAN'!L7),2*'DU DOAN'!C7,IF(SIGN('DU DOAN'!GM7-'DU DOAN'!GN7)=SIGN('DU DOAN'!K7-'DU DOAN'!L7),1*'DU DOAN'!C7,0))))</f>
        <v>0</v>
      </c>
      <c r="CU7" s="98">
        <f>IF(OR('DU DOAN'!K7="",'DU DOAN'!L7="",'DU DOAN'!GO7="",'DU DOAN'!GP7=""),0,IF(AND('DU DOAN'!GO7='DU DOAN'!K7,'DU DOAN'!GP7='DU DOAN'!L7),3*'DU DOAN'!C7,IF(('DU DOAN'!GO7-'DU DOAN'!GP7)=('DU DOAN'!K7-'DU DOAN'!L7),2*'DU DOAN'!C7,IF(SIGN('DU DOAN'!GO7-'DU DOAN'!GP7)=SIGN('DU DOAN'!K7-'DU DOAN'!L7),1*'DU DOAN'!C7,0))))</f>
        <v>0</v>
      </c>
      <c r="CV7" s="98">
        <f>IF(OR('DU DOAN'!K7="",'DU DOAN'!L7="",'DU DOAN'!GQ7="",'DU DOAN'!GR7=""),0,IF(AND('DU DOAN'!GQ7='DU DOAN'!K7,'DU DOAN'!GR7='DU DOAN'!L7),3*'DU DOAN'!C7,IF(('DU DOAN'!GQ7-'DU DOAN'!GR7)=('DU DOAN'!K7-'DU DOAN'!L7),2*'DU DOAN'!C7,IF(SIGN('DU DOAN'!GQ7-'DU DOAN'!GR7)=SIGN('DU DOAN'!K7-'DU DOAN'!L7),1*'DU DOAN'!C7,0))))</f>
        <v>0</v>
      </c>
      <c r="CW7" s="98">
        <f>IF(OR('DU DOAN'!K7="",'DU DOAN'!L7="",'DU DOAN'!GS7="",'DU DOAN'!GT7=""),0,IF(AND('DU DOAN'!GS7='DU DOAN'!K7,'DU DOAN'!GT7='DU DOAN'!L7),3*'DU DOAN'!C7,IF(('DU DOAN'!GS7-'DU DOAN'!GT7)=('DU DOAN'!K7-'DU DOAN'!L7),2*'DU DOAN'!C7,IF(SIGN('DU DOAN'!GS7-'DU DOAN'!GT7)=SIGN('DU DOAN'!K7-'DU DOAN'!L7),1*'DU DOAN'!C7,0))))</f>
        <v>0</v>
      </c>
      <c r="CX7" s="98">
        <f>IF(OR('DU DOAN'!K7="",'DU DOAN'!L7="",'DU DOAN'!GU7="",'DU DOAN'!GV7=""),0,IF(AND('DU DOAN'!GU7='DU DOAN'!K7,'DU DOAN'!GV7='DU DOAN'!L7),3*'DU DOAN'!C7,IF(('DU DOAN'!GU7-'DU DOAN'!GV7)=('DU DOAN'!K7-'DU DOAN'!L7),2*'DU DOAN'!C7,IF(SIGN('DU DOAN'!GU7-'DU DOAN'!GV7)=SIGN('DU DOAN'!K7-'DU DOAN'!L7),1*'DU DOAN'!C7,0))))</f>
        <v>0</v>
      </c>
      <c r="CY7" s="98">
        <f>IF(OR('DU DOAN'!K7="",'DU DOAN'!L7="",'DU DOAN'!GW7="",'DU DOAN'!GX7=""),0,IF(AND('DU DOAN'!GW7='DU DOAN'!K7,'DU DOAN'!GX7='DU DOAN'!L7),3*'DU DOAN'!C7,IF(('DU DOAN'!GW7-'DU DOAN'!GX7)=('DU DOAN'!K7-'DU DOAN'!L7),2*'DU DOAN'!C7,IF(SIGN('DU DOAN'!GW7-'DU DOAN'!GX7)=SIGN('DU DOAN'!K7-'DU DOAN'!L7),1*'DU DOAN'!C7,0))))</f>
        <v>0</v>
      </c>
      <c r="CZ7" s="98">
        <f>IF(OR('DU DOAN'!K7="",'DU DOAN'!L7="",'DU DOAN'!GY7="",'DU DOAN'!GZ7=""),0,IF(AND('DU DOAN'!GY7='DU DOAN'!K7,'DU DOAN'!GZ7='DU DOAN'!L7),3*'DU DOAN'!C7,IF(('DU DOAN'!GY7-'DU DOAN'!GZ7)=('DU DOAN'!K7-'DU DOAN'!L7),2*'DU DOAN'!C7,IF(SIGN('DU DOAN'!GY7-'DU DOAN'!GZ7)=SIGN('DU DOAN'!K7-'DU DOAN'!L7),1*'DU DOAN'!C7,0))))</f>
        <v>0</v>
      </c>
      <c r="DA7" s="98">
        <f>IF(OR('DU DOAN'!K7="",'DU DOAN'!L7="",'DU DOAN'!HA7="",'DU DOAN'!HB7=""),0,IF(AND('DU DOAN'!HA7='DU DOAN'!K7,'DU DOAN'!HB7='DU DOAN'!L7),3*'DU DOAN'!C7,IF(('DU DOAN'!HA7-'DU DOAN'!HB7)=('DU DOAN'!K7-'DU DOAN'!L7),2*'DU DOAN'!C7,IF(SIGN('DU DOAN'!HA7-'DU DOAN'!HB7)=SIGN('DU DOAN'!K7-'DU DOAN'!L7),1*'DU DOAN'!C7,0))))</f>
        <v>0</v>
      </c>
      <c r="DB7" s="98">
        <f>IF(OR('DU DOAN'!K7="",'DU DOAN'!L7="",'DU DOAN'!HC7="",'DU DOAN'!HD7=""),0,IF(AND('DU DOAN'!HC7='DU DOAN'!K7,'DU DOAN'!HD7='DU DOAN'!L7),3*'DU DOAN'!C7,IF(('DU DOAN'!HC7-'DU DOAN'!HD7)=('DU DOAN'!K7-'DU DOAN'!L7),2*'DU DOAN'!C7,IF(SIGN('DU DOAN'!HC7-'DU DOAN'!HD7)=SIGN('DU DOAN'!K7-'DU DOAN'!L7),1*'DU DOAN'!C7,0))))</f>
        <v>0</v>
      </c>
    </row>
    <row r="8" spans="1:106" ht="15" customHeight="1">
      <c r="A8" s="94">
        <f>'DU DOAN'!A8</f>
        <v>5</v>
      </c>
      <c r="B8" s="95" t="str">
        <f>'DU DOAN'!B8</f>
        <v>Vòng bảng</v>
      </c>
      <c r="C8" s="96">
        <f>'DU DOAN'!C8</f>
        <v>1</v>
      </c>
      <c r="D8" s="95" t="str">
        <f>'DU DOAN'!H8</f>
        <v>Czechia</v>
      </c>
      <c r="E8" s="95" t="str">
        <f>'DU DOAN'!I8</f>
        <v>Mexico</v>
      </c>
      <c r="F8" s="97" t="str">
        <f>IF(OR('DU DOAN'!K8="",'DU DOAN'!L8=""),"Chưa đá",'DU DOAN'!K8&amp;"-"&amp;'DU DOAN'!L8)</f>
        <v>Chưa đá</v>
      </c>
      <c r="G8" s="98">
        <f>IF(OR('DU DOAN'!K8="",'DU DOAN'!L8="",'DU DOAN'!M8="",'DU DOAN'!N8=""),0,IF(AND('DU DOAN'!M8='DU DOAN'!K8,'DU DOAN'!N8='DU DOAN'!L8),3*'DU DOAN'!C8,IF(('DU DOAN'!M8-'DU DOAN'!N8)=('DU DOAN'!K8-'DU DOAN'!L8),2*'DU DOAN'!C8,IF(SIGN('DU DOAN'!M8-'DU DOAN'!N8)=SIGN('DU DOAN'!K8-'DU DOAN'!L8),1*'DU DOAN'!C8,0))))</f>
        <v>0</v>
      </c>
      <c r="H8" s="98">
        <f>IF(OR('DU DOAN'!K8="",'DU DOAN'!L8="",'DU DOAN'!O8="",'DU DOAN'!P8=""),0,IF(AND('DU DOAN'!O8='DU DOAN'!K8,'DU DOAN'!P8='DU DOAN'!L8),3*'DU DOAN'!C8,IF(('DU DOAN'!O8-'DU DOAN'!P8)=('DU DOAN'!K8-'DU DOAN'!L8),2*'DU DOAN'!C8,IF(SIGN('DU DOAN'!O8-'DU DOAN'!P8)=SIGN('DU DOAN'!K8-'DU DOAN'!L8),1*'DU DOAN'!C8,0))))</f>
        <v>0</v>
      </c>
      <c r="I8" s="98">
        <f>IF(OR('DU DOAN'!K8="",'DU DOAN'!L8="",'DU DOAN'!Q8="",'DU DOAN'!R8=""),0,IF(AND('DU DOAN'!Q8='DU DOAN'!K8,'DU DOAN'!R8='DU DOAN'!L8),3*'DU DOAN'!C8,IF(('DU DOAN'!Q8-'DU DOAN'!R8)=('DU DOAN'!K8-'DU DOAN'!L8),2*'DU DOAN'!C8,IF(SIGN('DU DOAN'!Q8-'DU DOAN'!R8)=SIGN('DU DOAN'!K8-'DU DOAN'!L8),1*'DU DOAN'!C8,0))))</f>
        <v>0</v>
      </c>
      <c r="J8" s="98">
        <f>IF(OR('DU DOAN'!K8="",'DU DOAN'!L8="",'DU DOAN'!S8="",'DU DOAN'!T8=""),0,IF(AND('DU DOAN'!S8='DU DOAN'!K8,'DU DOAN'!T8='DU DOAN'!L8),3*'DU DOAN'!C8,IF(('DU DOAN'!S8-'DU DOAN'!T8)=('DU DOAN'!K8-'DU DOAN'!L8),2*'DU DOAN'!C8,IF(SIGN('DU DOAN'!S8-'DU DOAN'!T8)=SIGN('DU DOAN'!K8-'DU DOAN'!L8),1*'DU DOAN'!C8,0))))</f>
        <v>0</v>
      </c>
      <c r="K8" s="98">
        <f>IF(OR('DU DOAN'!K8="",'DU DOAN'!L8="",'DU DOAN'!U8="",'DU DOAN'!V8=""),0,IF(AND('DU DOAN'!U8='DU DOAN'!K8,'DU DOAN'!V8='DU DOAN'!L8),3*'DU DOAN'!C8,IF(('DU DOAN'!U8-'DU DOAN'!V8)=('DU DOAN'!K8-'DU DOAN'!L8),2*'DU DOAN'!C8,IF(SIGN('DU DOAN'!U8-'DU DOAN'!V8)=SIGN('DU DOAN'!K8-'DU DOAN'!L8),1*'DU DOAN'!C8,0))))</f>
        <v>0</v>
      </c>
      <c r="L8" s="98">
        <f>IF(OR('DU DOAN'!K8="",'DU DOAN'!L8="",'DU DOAN'!W8="",'DU DOAN'!X8=""),0,IF(AND('DU DOAN'!W8='DU DOAN'!K8,'DU DOAN'!X8='DU DOAN'!L8),3*'DU DOAN'!C8,IF(('DU DOAN'!W8-'DU DOAN'!X8)=('DU DOAN'!K8-'DU DOAN'!L8),2*'DU DOAN'!C8,IF(SIGN('DU DOAN'!W8-'DU DOAN'!X8)=SIGN('DU DOAN'!K8-'DU DOAN'!L8),1*'DU DOAN'!C8,0))))</f>
        <v>0</v>
      </c>
      <c r="M8" s="98">
        <f>IF(OR('DU DOAN'!K8="",'DU DOAN'!L8="",'DU DOAN'!Y8="",'DU DOAN'!Z8=""),0,IF(AND('DU DOAN'!Y8='DU DOAN'!K8,'DU DOAN'!Z8='DU DOAN'!L8),3*'DU DOAN'!C8,IF(('DU DOAN'!Y8-'DU DOAN'!Z8)=('DU DOAN'!K8-'DU DOAN'!L8),2*'DU DOAN'!C8,IF(SIGN('DU DOAN'!Y8-'DU DOAN'!Z8)=SIGN('DU DOAN'!K8-'DU DOAN'!L8),1*'DU DOAN'!C8,0))))</f>
        <v>0</v>
      </c>
      <c r="N8" s="98">
        <f>IF(OR('DU DOAN'!K8="",'DU DOAN'!L8="",'DU DOAN'!AA8="",'DU DOAN'!AB8=""),0,IF(AND('DU DOAN'!AA8='DU DOAN'!K8,'DU DOAN'!AB8='DU DOAN'!L8),3*'DU DOAN'!C8,IF(('DU DOAN'!AA8-'DU DOAN'!AB8)=('DU DOAN'!K8-'DU DOAN'!L8),2*'DU DOAN'!C8,IF(SIGN('DU DOAN'!AA8-'DU DOAN'!AB8)=SIGN('DU DOAN'!K8-'DU DOAN'!L8),1*'DU DOAN'!C8,0))))</f>
        <v>0</v>
      </c>
      <c r="O8" s="98">
        <f>IF(OR('DU DOAN'!K8="",'DU DOAN'!L8="",'DU DOAN'!AC8="",'DU DOAN'!AD8=""),0,IF(AND('DU DOAN'!AC8='DU DOAN'!K8,'DU DOAN'!AD8='DU DOAN'!L8),3*'DU DOAN'!C8,IF(('DU DOAN'!AC8-'DU DOAN'!AD8)=('DU DOAN'!K8-'DU DOAN'!L8),2*'DU DOAN'!C8,IF(SIGN('DU DOAN'!AC8-'DU DOAN'!AD8)=SIGN('DU DOAN'!K8-'DU DOAN'!L8),1*'DU DOAN'!C8,0))))</f>
        <v>0</v>
      </c>
      <c r="P8" s="98">
        <f>IF(OR('DU DOAN'!K8="",'DU DOAN'!L8="",'DU DOAN'!AE8="",'DU DOAN'!AF8=""),0,IF(AND('DU DOAN'!AE8='DU DOAN'!K8,'DU DOAN'!AF8='DU DOAN'!L8),3*'DU DOAN'!C8,IF(('DU DOAN'!AE8-'DU DOAN'!AF8)=('DU DOAN'!K8-'DU DOAN'!L8),2*'DU DOAN'!C8,IF(SIGN('DU DOAN'!AE8-'DU DOAN'!AF8)=SIGN('DU DOAN'!K8-'DU DOAN'!L8),1*'DU DOAN'!C8,0))))</f>
        <v>0</v>
      </c>
      <c r="Q8" s="98">
        <f>IF(OR('DU DOAN'!K8="",'DU DOAN'!L8="",'DU DOAN'!AG8="",'DU DOAN'!AH8=""),0,IF(AND('DU DOAN'!AG8='DU DOAN'!K8,'DU DOAN'!AH8='DU DOAN'!L8),3*'DU DOAN'!C8,IF(('DU DOAN'!AG8-'DU DOAN'!AH8)=('DU DOAN'!K8-'DU DOAN'!L8),2*'DU DOAN'!C8,IF(SIGN('DU DOAN'!AG8-'DU DOAN'!AH8)=SIGN('DU DOAN'!K8-'DU DOAN'!L8),1*'DU DOAN'!C8,0))))</f>
        <v>0</v>
      </c>
      <c r="R8" s="98">
        <f>IF(OR('DU DOAN'!K8="",'DU DOAN'!L8="",'DU DOAN'!AI8="",'DU DOAN'!AJ8=""),0,IF(AND('DU DOAN'!AI8='DU DOAN'!K8,'DU DOAN'!AJ8='DU DOAN'!L8),3*'DU DOAN'!C8,IF(('DU DOAN'!AI8-'DU DOAN'!AJ8)=('DU DOAN'!K8-'DU DOAN'!L8),2*'DU DOAN'!C8,IF(SIGN('DU DOAN'!AI8-'DU DOAN'!AJ8)=SIGN('DU DOAN'!K8-'DU DOAN'!L8),1*'DU DOAN'!C8,0))))</f>
        <v>0</v>
      </c>
      <c r="S8" s="98">
        <f>IF(OR('DU DOAN'!K8="",'DU DOAN'!L8="",'DU DOAN'!AK8="",'DU DOAN'!AL8=""),0,IF(AND('DU DOAN'!AK8='DU DOAN'!K8,'DU DOAN'!AL8='DU DOAN'!L8),3*'DU DOAN'!C8,IF(('DU DOAN'!AK8-'DU DOAN'!AL8)=('DU DOAN'!K8-'DU DOAN'!L8),2*'DU DOAN'!C8,IF(SIGN('DU DOAN'!AK8-'DU DOAN'!AL8)=SIGN('DU DOAN'!K8-'DU DOAN'!L8),1*'DU DOAN'!C8,0))))</f>
        <v>0</v>
      </c>
      <c r="T8" s="98">
        <f>IF(OR('DU DOAN'!K8="",'DU DOAN'!L8="",'DU DOAN'!AM8="",'DU DOAN'!AN8=""),0,IF(AND('DU DOAN'!AM8='DU DOAN'!K8,'DU DOAN'!AN8='DU DOAN'!L8),3*'DU DOAN'!C8,IF(('DU DOAN'!AM8-'DU DOAN'!AN8)=('DU DOAN'!K8-'DU DOAN'!L8),2*'DU DOAN'!C8,IF(SIGN('DU DOAN'!AM8-'DU DOAN'!AN8)=SIGN('DU DOAN'!K8-'DU DOAN'!L8),1*'DU DOAN'!C8,0))))</f>
        <v>0</v>
      </c>
      <c r="U8" s="98">
        <f>IF(OR('DU DOAN'!K8="",'DU DOAN'!L8="",'DU DOAN'!AO8="",'DU DOAN'!AP8=""),0,IF(AND('DU DOAN'!AO8='DU DOAN'!K8,'DU DOAN'!AP8='DU DOAN'!L8),3*'DU DOAN'!C8,IF(('DU DOAN'!AO8-'DU DOAN'!AP8)=('DU DOAN'!K8-'DU DOAN'!L8),2*'DU DOAN'!C8,IF(SIGN('DU DOAN'!AO8-'DU DOAN'!AP8)=SIGN('DU DOAN'!K8-'DU DOAN'!L8),1*'DU DOAN'!C8,0))))</f>
        <v>0</v>
      </c>
      <c r="V8" s="98">
        <f>IF(OR('DU DOAN'!K8="",'DU DOAN'!L8="",'DU DOAN'!AQ8="",'DU DOAN'!AR8=""),0,IF(AND('DU DOAN'!AQ8='DU DOAN'!K8,'DU DOAN'!AR8='DU DOAN'!L8),3*'DU DOAN'!C8,IF(('DU DOAN'!AQ8-'DU DOAN'!AR8)=('DU DOAN'!K8-'DU DOAN'!L8),2*'DU DOAN'!C8,IF(SIGN('DU DOAN'!AQ8-'DU DOAN'!AR8)=SIGN('DU DOAN'!K8-'DU DOAN'!L8),1*'DU DOAN'!C8,0))))</f>
        <v>0</v>
      </c>
      <c r="W8" s="98">
        <f>IF(OR('DU DOAN'!K8="",'DU DOAN'!L8="",'DU DOAN'!AS8="",'DU DOAN'!AT8=""),0,IF(AND('DU DOAN'!AS8='DU DOAN'!K8,'DU DOAN'!AT8='DU DOAN'!L8),3*'DU DOAN'!C8,IF(('DU DOAN'!AS8-'DU DOAN'!AT8)=('DU DOAN'!K8-'DU DOAN'!L8),2*'DU DOAN'!C8,IF(SIGN('DU DOAN'!AS8-'DU DOAN'!AT8)=SIGN('DU DOAN'!K8-'DU DOAN'!L8),1*'DU DOAN'!C8,0))))</f>
        <v>0</v>
      </c>
      <c r="X8" s="98">
        <f>IF(OR('DU DOAN'!K8="",'DU DOAN'!L8="",'DU DOAN'!AU8="",'DU DOAN'!AV8=""),0,IF(AND('DU DOAN'!AU8='DU DOAN'!K8,'DU DOAN'!AV8='DU DOAN'!L8),3*'DU DOAN'!C8,IF(('DU DOAN'!AU8-'DU DOAN'!AV8)=('DU DOAN'!K8-'DU DOAN'!L8),2*'DU DOAN'!C8,IF(SIGN('DU DOAN'!AU8-'DU DOAN'!AV8)=SIGN('DU DOAN'!K8-'DU DOAN'!L8),1*'DU DOAN'!C8,0))))</f>
        <v>0</v>
      </c>
      <c r="Y8" s="98">
        <f>IF(OR('DU DOAN'!K8="",'DU DOAN'!L8="",'DU DOAN'!AW8="",'DU DOAN'!AX8=""),0,IF(AND('DU DOAN'!AW8='DU DOAN'!K8,'DU DOAN'!AX8='DU DOAN'!L8),3*'DU DOAN'!C8,IF(('DU DOAN'!AW8-'DU DOAN'!AX8)=('DU DOAN'!K8-'DU DOAN'!L8),2*'DU DOAN'!C8,IF(SIGN('DU DOAN'!AW8-'DU DOAN'!AX8)=SIGN('DU DOAN'!K8-'DU DOAN'!L8),1*'DU DOAN'!C8,0))))</f>
        <v>0</v>
      </c>
      <c r="Z8" s="98">
        <f>IF(OR('DU DOAN'!K8="",'DU DOAN'!L8="",'DU DOAN'!AY8="",'DU DOAN'!AZ8=""),0,IF(AND('DU DOAN'!AY8='DU DOAN'!K8,'DU DOAN'!AZ8='DU DOAN'!L8),3*'DU DOAN'!C8,IF(('DU DOAN'!AY8-'DU DOAN'!AZ8)=('DU DOAN'!K8-'DU DOAN'!L8),2*'DU DOAN'!C8,IF(SIGN('DU DOAN'!AY8-'DU DOAN'!AZ8)=SIGN('DU DOAN'!K8-'DU DOAN'!L8),1*'DU DOAN'!C8,0))))</f>
        <v>0</v>
      </c>
      <c r="AA8" s="98">
        <f>IF(OR('DU DOAN'!K8="",'DU DOAN'!L8="",'DU DOAN'!BA8="",'DU DOAN'!BB8=""),0,IF(AND('DU DOAN'!BA8='DU DOAN'!K8,'DU DOAN'!BB8='DU DOAN'!L8),3*'DU DOAN'!C8,IF(('DU DOAN'!BA8-'DU DOAN'!BB8)=('DU DOAN'!K8-'DU DOAN'!L8),2*'DU DOAN'!C8,IF(SIGN('DU DOAN'!BA8-'DU DOAN'!BB8)=SIGN('DU DOAN'!K8-'DU DOAN'!L8),1*'DU DOAN'!C8,0))))</f>
        <v>0</v>
      </c>
      <c r="AB8" s="98">
        <f>IF(OR('DU DOAN'!K8="",'DU DOAN'!L8="",'DU DOAN'!BC8="",'DU DOAN'!BD8=""),0,IF(AND('DU DOAN'!BC8='DU DOAN'!K8,'DU DOAN'!BD8='DU DOAN'!L8),3*'DU DOAN'!C8,IF(('DU DOAN'!BC8-'DU DOAN'!BD8)=('DU DOAN'!K8-'DU DOAN'!L8),2*'DU DOAN'!C8,IF(SIGN('DU DOAN'!BC8-'DU DOAN'!BD8)=SIGN('DU DOAN'!K8-'DU DOAN'!L8),1*'DU DOAN'!C8,0))))</f>
        <v>0</v>
      </c>
      <c r="AC8" s="98">
        <f>IF(OR('DU DOAN'!K8="",'DU DOAN'!L8="",'DU DOAN'!BE8="",'DU DOAN'!BF8=""),0,IF(AND('DU DOAN'!BE8='DU DOAN'!K8,'DU DOAN'!BF8='DU DOAN'!L8),3*'DU DOAN'!C8,IF(('DU DOAN'!BE8-'DU DOAN'!BF8)=('DU DOAN'!K8-'DU DOAN'!L8),2*'DU DOAN'!C8,IF(SIGN('DU DOAN'!BE8-'DU DOAN'!BF8)=SIGN('DU DOAN'!K8-'DU DOAN'!L8),1*'DU DOAN'!C8,0))))</f>
        <v>0</v>
      </c>
      <c r="AD8" s="98">
        <f>IF(OR('DU DOAN'!K8="",'DU DOAN'!L8="",'DU DOAN'!BG8="",'DU DOAN'!BH8=""),0,IF(AND('DU DOAN'!BG8='DU DOAN'!K8,'DU DOAN'!BH8='DU DOAN'!L8),3*'DU DOAN'!C8,IF(('DU DOAN'!BG8-'DU DOAN'!BH8)=('DU DOAN'!K8-'DU DOAN'!L8),2*'DU DOAN'!C8,IF(SIGN('DU DOAN'!BG8-'DU DOAN'!BH8)=SIGN('DU DOAN'!K8-'DU DOAN'!L8),1*'DU DOAN'!C8,0))))</f>
        <v>0</v>
      </c>
      <c r="AE8" s="98">
        <f>IF(OR('DU DOAN'!K8="",'DU DOAN'!L8="",'DU DOAN'!BI8="",'DU DOAN'!BJ8=""),0,IF(AND('DU DOAN'!BI8='DU DOAN'!K8,'DU DOAN'!BJ8='DU DOAN'!L8),3*'DU DOAN'!C8,IF(('DU DOAN'!BI8-'DU DOAN'!BJ8)=('DU DOAN'!K8-'DU DOAN'!L8),2*'DU DOAN'!C8,IF(SIGN('DU DOAN'!BI8-'DU DOAN'!BJ8)=SIGN('DU DOAN'!K8-'DU DOAN'!L8),1*'DU DOAN'!C8,0))))</f>
        <v>0</v>
      </c>
      <c r="AF8" s="98">
        <f>IF(OR('DU DOAN'!K8="",'DU DOAN'!L8="",'DU DOAN'!BK8="",'DU DOAN'!BL8=""),0,IF(AND('DU DOAN'!BK8='DU DOAN'!K8,'DU DOAN'!BL8='DU DOAN'!L8),3*'DU DOAN'!C8,IF(('DU DOAN'!BK8-'DU DOAN'!BL8)=('DU DOAN'!K8-'DU DOAN'!L8),2*'DU DOAN'!C8,IF(SIGN('DU DOAN'!BK8-'DU DOAN'!BL8)=SIGN('DU DOAN'!K8-'DU DOAN'!L8),1*'DU DOAN'!C8,0))))</f>
        <v>0</v>
      </c>
      <c r="AG8" s="98">
        <f>IF(OR('DU DOAN'!K8="",'DU DOAN'!L8="",'DU DOAN'!BM8="",'DU DOAN'!BN8=""),0,IF(AND('DU DOAN'!BM8='DU DOAN'!K8,'DU DOAN'!BN8='DU DOAN'!L8),3*'DU DOAN'!C8,IF(('DU DOAN'!BM8-'DU DOAN'!BN8)=('DU DOAN'!K8-'DU DOAN'!L8),2*'DU DOAN'!C8,IF(SIGN('DU DOAN'!BM8-'DU DOAN'!BN8)=SIGN('DU DOAN'!K8-'DU DOAN'!L8),1*'DU DOAN'!C8,0))))</f>
        <v>0</v>
      </c>
      <c r="AH8" s="98">
        <f>IF(OR('DU DOAN'!K8="",'DU DOAN'!L8="",'DU DOAN'!BO8="",'DU DOAN'!BP8=""),0,IF(AND('DU DOAN'!BO8='DU DOAN'!K8,'DU DOAN'!BP8='DU DOAN'!L8),3*'DU DOAN'!C8,IF(('DU DOAN'!BO8-'DU DOAN'!BP8)=('DU DOAN'!K8-'DU DOAN'!L8),2*'DU DOAN'!C8,IF(SIGN('DU DOAN'!BO8-'DU DOAN'!BP8)=SIGN('DU DOAN'!K8-'DU DOAN'!L8),1*'DU DOAN'!C8,0))))</f>
        <v>0</v>
      </c>
      <c r="AI8" s="98">
        <f>IF(OR('DU DOAN'!K8="",'DU DOAN'!L8="",'DU DOAN'!BQ8="",'DU DOAN'!BR8=""),0,IF(AND('DU DOAN'!BQ8='DU DOAN'!K8,'DU DOAN'!BR8='DU DOAN'!L8),3*'DU DOAN'!C8,IF(('DU DOAN'!BQ8-'DU DOAN'!BR8)=('DU DOAN'!K8-'DU DOAN'!L8),2*'DU DOAN'!C8,IF(SIGN('DU DOAN'!BQ8-'DU DOAN'!BR8)=SIGN('DU DOAN'!K8-'DU DOAN'!L8),1*'DU DOAN'!C8,0))))</f>
        <v>0</v>
      </c>
      <c r="AJ8" s="98">
        <f>IF(OR('DU DOAN'!K8="",'DU DOAN'!L8="",'DU DOAN'!BS8="",'DU DOAN'!BT8=""),0,IF(AND('DU DOAN'!BS8='DU DOAN'!K8,'DU DOAN'!BT8='DU DOAN'!L8),3*'DU DOAN'!C8,IF(('DU DOAN'!BS8-'DU DOAN'!BT8)=('DU DOAN'!K8-'DU DOAN'!L8),2*'DU DOAN'!C8,IF(SIGN('DU DOAN'!BS8-'DU DOAN'!BT8)=SIGN('DU DOAN'!K8-'DU DOAN'!L8),1*'DU DOAN'!C8,0))))</f>
        <v>0</v>
      </c>
      <c r="AK8" s="98">
        <f>IF(OR('DU DOAN'!K8="",'DU DOAN'!L8="",'DU DOAN'!BU8="",'DU DOAN'!BV8=""),0,IF(AND('DU DOAN'!BU8='DU DOAN'!K8,'DU DOAN'!BV8='DU DOAN'!L8),3*'DU DOAN'!C8,IF(('DU DOAN'!BU8-'DU DOAN'!BV8)=('DU DOAN'!K8-'DU DOAN'!L8),2*'DU DOAN'!C8,IF(SIGN('DU DOAN'!BU8-'DU DOAN'!BV8)=SIGN('DU DOAN'!K8-'DU DOAN'!L8),1*'DU DOAN'!C8,0))))</f>
        <v>0</v>
      </c>
      <c r="AL8" s="98">
        <f>IF(OR('DU DOAN'!K8="",'DU DOAN'!L8="",'DU DOAN'!BW8="",'DU DOAN'!BX8=""),0,IF(AND('DU DOAN'!BW8='DU DOAN'!K8,'DU DOAN'!BX8='DU DOAN'!L8),3*'DU DOAN'!C8,IF(('DU DOAN'!BW8-'DU DOAN'!BX8)=('DU DOAN'!K8-'DU DOAN'!L8),2*'DU DOAN'!C8,IF(SIGN('DU DOAN'!BW8-'DU DOAN'!BX8)=SIGN('DU DOAN'!K8-'DU DOAN'!L8),1*'DU DOAN'!C8,0))))</f>
        <v>0</v>
      </c>
      <c r="AM8" s="98">
        <f>IF(OR('DU DOAN'!K8="",'DU DOAN'!L8="",'DU DOAN'!BY8="",'DU DOAN'!BZ8=""),0,IF(AND('DU DOAN'!BY8='DU DOAN'!K8,'DU DOAN'!BZ8='DU DOAN'!L8),3*'DU DOAN'!C8,IF(('DU DOAN'!BY8-'DU DOAN'!BZ8)=('DU DOAN'!K8-'DU DOAN'!L8),2*'DU DOAN'!C8,IF(SIGN('DU DOAN'!BY8-'DU DOAN'!BZ8)=SIGN('DU DOAN'!K8-'DU DOAN'!L8),1*'DU DOAN'!C8,0))))</f>
        <v>0</v>
      </c>
      <c r="AN8" s="98">
        <f>IF(OR('DU DOAN'!K8="",'DU DOAN'!L8="",'DU DOAN'!CA8="",'DU DOAN'!CB8=""),0,IF(AND('DU DOAN'!CA8='DU DOAN'!K8,'DU DOAN'!CB8='DU DOAN'!L8),3*'DU DOAN'!C8,IF(('DU DOAN'!CA8-'DU DOAN'!CB8)=('DU DOAN'!K8-'DU DOAN'!L8),2*'DU DOAN'!C8,IF(SIGN('DU DOAN'!CA8-'DU DOAN'!CB8)=SIGN('DU DOAN'!K8-'DU DOAN'!L8),1*'DU DOAN'!C8,0))))</f>
        <v>0</v>
      </c>
      <c r="AO8" s="98">
        <f>IF(OR('DU DOAN'!K8="",'DU DOAN'!L8="",'DU DOAN'!CC8="",'DU DOAN'!CD8=""),0,IF(AND('DU DOAN'!CC8='DU DOAN'!K8,'DU DOAN'!CD8='DU DOAN'!L8),3*'DU DOAN'!C8,IF(('DU DOAN'!CC8-'DU DOAN'!CD8)=('DU DOAN'!K8-'DU DOAN'!L8),2*'DU DOAN'!C8,IF(SIGN('DU DOAN'!CC8-'DU DOAN'!CD8)=SIGN('DU DOAN'!K8-'DU DOAN'!L8),1*'DU DOAN'!C8,0))))</f>
        <v>0</v>
      </c>
      <c r="AP8" s="98">
        <f>IF(OR('DU DOAN'!K8="",'DU DOAN'!L8="",'DU DOAN'!CE8="",'DU DOAN'!CF8=""),0,IF(AND('DU DOAN'!CE8='DU DOAN'!K8,'DU DOAN'!CF8='DU DOAN'!L8),3*'DU DOAN'!C8,IF(('DU DOAN'!CE8-'DU DOAN'!CF8)=('DU DOAN'!K8-'DU DOAN'!L8),2*'DU DOAN'!C8,IF(SIGN('DU DOAN'!CE8-'DU DOAN'!CF8)=SIGN('DU DOAN'!K8-'DU DOAN'!L8),1*'DU DOAN'!C8,0))))</f>
        <v>0</v>
      </c>
      <c r="AQ8" s="98">
        <f>IF(OR('DU DOAN'!K8="",'DU DOAN'!L8="",'DU DOAN'!CG8="",'DU DOAN'!CH8=""),0,IF(AND('DU DOAN'!CG8='DU DOAN'!K8,'DU DOAN'!CH8='DU DOAN'!L8),3*'DU DOAN'!C8,IF(('DU DOAN'!CG8-'DU DOAN'!CH8)=('DU DOAN'!K8-'DU DOAN'!L8),2*'DU DOAN'!C8,IF(SIGN('DU DOAN'!CG8-'DU DOAN'!CH8)=SIGN('DU DOAN'!K8-'DU DOAN'!L8),1*'DU DOAN'!C8,0))))</f>
        <v>0</v>
      </c>
      <c r="AR8" s="98">
        <f>IF(OR('DU DOAN'!K8="",'DU DOAN'!L8="",'DU DOAN'!CI8="",'DU DOAN'!CJ8=""),0,IF(AND('DU DOAN'!CI8='DU DOAN'!K8,'DU DOAN'!CJ8='DU DOAN'!L8),3*'DU DOAN'!C8,IF(('DU DOAN'!CI8-'DU DOAN'!CJ8)=('DU DOAN'!K8-'DU DOAN'!L8),2*'DU DOAN'!C8,IF(SIGN('DU DOAN'!CI8-'DU DOAN'!CJ8)=SIGN('DU DOAN'!K8-'DU DOAN'!L8),1*'DU DOAN'!C8,0))))</f>
        <v>0</v>
      </c>
      <c r="AS8" s="98">
        <f>IF(OR('DU DOAN'!K8="",'DU DOAN'!L8="",'DU DOAN'!CK8="",'DU DOAN'!CL8=""),0,IF(AND('DU DOAN'!CK8='DU DOAN'!K8,'DU DOAN'!CL8='DU DOAN'!L8),3*'DU DOAN'!C8,IF(('DU DOAN'!CK8-'DU DOAN'!CL8)=('DU DOAN'!K8-'DU DOAN'!L8),2*'DU DOAN'!C8,IF(SIGN('DU DOAN'!CK8-'DU DOAN'!CL8)=SIGN('DU DOAN'!K8-'DU DOAN'!L8),1*'DU DOAN'!C8,0))))</f>
        <v>0</v>
      </c>
      <c r="AT8" s="98">
        <f>IF(OR('DU DOAN'!K8="",'DU DOAN'!L8="",'DU DOAN'!CM8="",'DU DOAN'!CN8=""),0,IF(AND('DU DOAN'!CM8='DU DOAN'!K8,'DU DOAN'!CN8='DU DOAN'!L8),3*'DU DOAN'!C8,IF(('DU DOAN'!CM8-'DU DOAN'!CN8)=('DU DOAN'!K8-'DU DOAN'!L8),2*'DU DOAN'!C8,IF(SIGN('DU DOAN'!CM8-'DU DOAN'!CN8)=SIGN('DU DOAN'!K8-'DU DOAN'!L8),1*'DU DOAN'!C8,0))))</f>
        <v>0</v>
      </c>
      <c r="AU8" s="98">
        <f>IF(OR('DU DOAN'!K8="",'DU DOAN'!L8="",'DU DOAN'!CO8="",'DU DOAN'!CP8=""),0,IF(AND('DU DOAN'!CO8='DU DOAN'!K8,'DU DOAN'!CP8='DU DOAN'!L8),3*'DU DOAN'!C8,IF(('DU DOAN'!CO8-'DU DOAN'!CP8)=('DU DOAN'!K8-'DU DOAN'!L8),2*'DU DOAN'!C8,IF(SIGN('DU DOAN'!CO8-'DU DOAN'!CP8)=SIGN('DU DOAN'!K8-'DU DOAN'!L8),1*'DU DOAN'!C8,0))))</f>
        <v>0</v>
      </c>
      <c r="AV8" s="98">
        <f>IF(OR('DU DOAN'!K8="",'DU DOAN'!L8="",'DU DOAN'!CQ8="",'DU DOAN'!CR8=""),0,IF(AND('DU DOAN'!CQ8='DU DOAN'!K8,'DU DOAN'!CR8='DU DOAN'!L8),3*'DU DOAN'!C8,IF(('DU DOAN'!CQ8-'DU DOAN'!CR8)=('DU DOAN'!K8-'DU DOAN'!L8),2*'DU DOAN'!C8,IF(SIGN('DU DOAN'!CQ8-'DU DOAN'!CR8)=SIGN('DU DOAN'!K8-'DU DOAN'!L8),1*'DU DOAN'!C8,0))))</f>
        <v>0</v>
      </c>
      <c r="AW8" s="98">
        <f>IF(OR('DU DOAN'!K8="",'DU DOAN'!L8="",'DU DOAN'!CS8="",'DU DOAN'!CT8=""),0,IF(AND('DU DOAN'!CS8='DU DOAN'!K8,'DU DOAN'!CT8='DU DOAN'!L8),3*'DU DOAN'!C8,IF(('DU DOAN'!CS8-'DU DOAN'!CT8)=('DU DOAN'!K8-'DU DOAN'!L8),2*'DU DOAN'!C8,IF(SIGN('DU DOAN'!CS8-'DU DOAN'!CT8)=SIGN('DU DOAN'!K8-'DU DOAN'!L8),1*'DU DOAN'!C8,0))))</f>
        <v>0</v>
      </c>
      <c r="AX8" s="98">
        <f>IF(OR('DU DOAN'!K8="",'DU DOAN'!L8="",'DU DOAN'!CU8="",'DU DOAN'!CV8=""),0,IF(AND('DU DOAN'!CU8='DU DOAN'!K8,'DU DOAN'!CV8='DU DOAN'!L8),3*'DU DOAN'!C8,IF(('DU DOAN'!CU8-'DU DOAN'!CV8)=('DU DOAN'!K8-'DU DOAN'!L8),2*'DU DOAN'!C8,IF(SIGN('DU DOAN'!CU8-'DU DOAN'!CV8)=SIGN('DU DOAN'!K8-'DU DOAN'!L8),1*'DU DOAN'!C8,0))))</f>
        <v>0</v>
      </c>
      <c r="AY8" s="98">
        <f>IF(OR('DU DOAN'!K8="",'DU DOAN'!L8="",'DU DOAN'!CW8="",'DU DOAN'!CX8=""),0,IF(AND('DU DOAN'!CW8='DU DOAN'!K8,'DU DOAN'!CX8='DU DOAN'!L8),3*'DU DOAN'!C8,IF(('DU DOAN'!CW8-'DU DOAN'!CX8)=('DU DOAN'!K8-'DU DOAN'!L8),2*'DU DOAN'!C8,IF(SIGN('DU DOAN'!CW8-'DU DOAN'!CX8)=SIGN('DU DOAN'!K8-'DU DOAN'!L8),1*'DU DOAN'!C8,0))))</f>
        <v>0</v>
      </c>
      <c r="AZ8" s="98">
        <f>IF(OR('DU DOAN'!K8="",'DU DOAN'!L8="",'DU DOAN'!CY8="",'DU DOAN'!CZ8=""),0,IF(AND('DU DOAN'!CY8='DU DOAN'!K8,'DU DOAN'!CZ8='DU DOAN'!L8),3*'DU DOAN'!C8,IF(('DU DOAN'!CY8-'DU DOAN'!CZ8)=('DU DOAN'!K8-'DU DOAN'!L8),2*'DU DOAN'!C8,IF(SIGN('DU DOAN'!CY8-'DU DOAN'!CZ8)=SIGN('DU DOAN'!K8-'DU DOAN'!L8),1*'DU DOAN'!C8,0))))</f>
        <v>0</v>
      </c>
      <c r="BA8" s="98">
        <f>IF(OR('DU DOAN'!K8="",'DU DOAN'!L8="",'DU DOAN'!DA8="",'DU DOAN'!DB8=""),0,IF(AND('DU DOAN'!DA8='DU DOAN'!K8,'DU DOAN'!DB8='DU DOAN'!L8),3*'DU DOAN'!C8,IF(('DU DOAN'!DA8-'DU DOAN'!DB8)=('DU DOAN'!K8-'DU DOAN'!L8),2*'DU DOAN'!C8,IF(SIGN('DU DOAN'!DA8-'DU DOAN'!DB8)=SIGN('DU DOAN'!K8-'DU DOAN'!L8),1*'DU DOAN'!C8,0))))</f>
        <v>0</v>
      </c>
      <c r="BB8" s="98">
        <f>IF(OR('DU DOAN'!K8="",'DU DOAN'!L8="",'DU DOAN'!DC8="",'DU DOAN'!DD8=""),0,IF(AND('DU DOAN'!DC8='DU DOAN'!K8,'DU DOAN'!DD8='DU DOAN'!L8),3*'DU DOAN'!C8,IF(('DU DOAN'!DC8-'DU DOAN'!DD8)=('DU DOAN'!K8-'DU DOAN'!L8),2*'DU DOAN'!C8,IF(SIGN('DU DOAN'!DC8-'DU DOAN'!DD8)=SIGN('DU DOAN'!K8-'DU DOAN'!L8),1*'DU DOAN'!C8,0))))</f>
        <v>0</v>
      </c>
      <c r="BC8" s="98">
        <f>IF(OR('DU DOAN'!K8="",'DU DOAN'!L8="",'DU DOAN'!DE8="",'DU DOAN'!DF8=""),0,IF(AND('DU DOAN'!DE8='DU DOAN'!K8,'DU DOAN'!DF8='DU DOAN'!L8),3*'DU DOAN'!C8,IF(('DU DOAN'!DE8-'DU DOAN'!DF8)=('DU DOAN'!K8-'DU DOAN'!L8),2*'DU DOAN'!C8,IF(SIGN('DU DOAN'!DE8-'DU DOAN'!DF8)=SIGN('DU DOAN'!K8-'DU DOAN'!L8),1*'DU DOAN'!C8,0))))</f>
        <v>0</v>
      </c>
      <c r="BD8" s="98">
        <f>IF(OR('DU DOAN'!K8="",'DU DOAN'!L8="",'DU DOAN'!DG8="",'DU DOAN'!DH8=""),0,IF(AND('DU DOAN'!DG8='DU DOAN'!K8,'DU DOAN'!DH8='DU DOAN'!L8),3*'DU DOAN'!C8,IF(('DU DOAN'!DG8-'DU DOAN'!DH8)=('DU DOAN'!K8-'DU DOAN'!L8),2*'DU DOAN'!C8,IF(SIGN('DU DOAN'!DG8-'DU DOAN'!DH8)=SIGN('DU DOAN'!K8-'DU DOAN'!L8),1*'DU DOAN'!C8,0))))</f>
        <v>0</v>
      </c>
      <c r="BE8" s="98">
        <f>IF(OR('DU DOAN'!K8="",'DU DOAN'!L8="",'DU DOAN'!DI8="",'DU DOAN'!DJ8=""),0,IF(AND('DU DOAN'!DI8='DU DOAN'!K8,'DU DOAN'!DJ8='DU DOAN'!L8),3*'DU DOAN'!C8,IF(('DU DOAN'!DI8-'DU DOAN'!DJ8)=('DU DOAN'!K8-'DU DOAN'!L8),2*'DU DOAN'!C8,IF(SIGN('DU DOAN'!DI8-'DU DOAN'!DJ8)=SIGN('DU DOAN'!K8-'DU DOAN'!L8),1*'DU DOAN'!C8,0))))</f>
        <v>0</v>
      </c>
      <c r="BF8" s="98">
        <f>IF(OR('DU DOAN'!K8="",'DU DOAN'!L8="",'DU DOAN'!DK8="",'DU DOAN'!DL8=""),0,IF(AND('DU DOAN'!DK8='DU DOAN'!K8,'DU DOAN'!DL8='DU DOAN'!L8),3*'DU DOAN'!C8,IF(('DU DOAN'!DK8-'DU DOAN'!DL8)=('DU DOAN'!K8-'DU DOAN'!L8),2*'DU DOAN'!C8,IF(SIGN('DU DOAN'!DK8-'DU DOAN'!DL8)=SIGN('DU DOAN'!K8-'DU DOAN'!L8),1*'DU DOAN'!C8,0))))</f>
        <v>0</v>
      </c>
      <c r="BG8" s="98">
        <f>IF(OR('DU DOAN'!K8="",'DU DOAN'!L8="",'DU DOAN'!DM8="",'DU DOAN'!DN8=""),0,IF(AND('DU DOAN'!DM8='DU DOAN'!K8,'DU DOAN'!DN8='DU DOAN'!L8),3*'DU DOAN'!C8,IF(('DU DOAN'!DM8-'DU DOAN'!DN8)=('DU DOAN'!K8-'DU DOAN'!L8),2*'DU DOAN'!C8,IF(SIGN('DU DOAN'!DM8-'DU DOAN'!DN8)=SIGN('DU DOAN'!K8-'DU DOAN'!L8),1*'DU DOAN'!C8,0))))</f>
        <v>0</v>
      </c>
      <c r="BH8" s="98">
        <f>IF(OR('DU DOAN'!K8="",'DU DOAN'!L8="",'DU DOAN'!DO8="",'DU DOAN'!DP8=""),0,IF(AND('DU DOAN'!DO8='DU DOAN'!K8,'DU DOAN'!DP8='DU DOAN'!L8),3*'DU DOAN'!C8,IF(('DU DOAN'!DO8-'DU DOAN'!DP8)=('DU DOAN'!K8-'DU DOAN'!L8),2*'DU DOAN'!C8,IF(SIGN('DU DOAN'!DO8-'DU DOAN'!DP8)=SIGN('DU DOAN'!K8-'DU DOAN'!L8),1*'DU DOAN'!C8,0))))</f>
        <v>0</v>
      </c>
      <c r="BI8" s="98">
        <f>IF(OR('DU DOAN'!K8="",'DU DOAN'!L8="",'DU DOAN'!DQ8="",'DU DOAN'!DR8=""),0,IF(AND('DU DOAN'!DQ8='DU DOAN'!K8,'DU DOAN'!DR8='DU DOAN'!L8),3*'DU DOAN'!C8,IF(('DU DOAN'!DQ8-'DU DOAN'!DR8)=('DU DOAN'!K8-'DU DOAN'!L8),2*'DU DOAN'!C8,IF(SIGN('DU DOAN'!DQ8-'DU DOAN'!DR8)=SIGN('DU DOAN'!K8-'DU DOAN'!L8),1*'DU DOAN'!C8,0))))</f>
        <v>0</v>
      </c>
      <c r="BJ8" s="98">
        <f>IF(OR('DU DOAN'!K8="",'DU DOAN'!L8="",'DU DOAN'!DS8="",'DU DOAN'!DT8=""),0,IF(AND('DU DOAN'!DS8='DU DOAN'!K8,'DU DOAN'!DT8='DU DOAN'!L8),3*'DU DOAN'!C8,IF(('DU DOAN'!DS8-'DU DOAN'!DT8)=('DU DOAN'!K8-'DU DOAN'!L8),2*'DU DOAN'!C8,IF(SIGN('DU DOAN'!DS8-'DU DOAN'!DT8)=SIGN('DU DOAN'!K8-'DU DOAN'!L8),1*'DU DOAN'!C8,0))))</f>
        <v>0</v>
      </c>
      <c r="BK8" s="98">
        <f>IF(OR('DU DOAN'!K8="",'DU DOAN'!L8="",'DU DOAN'!DU8="",'DU DOAN'!DV8=""),0,IF(AND('DU DOAN'!DU8='DU DOAN'!K8,'DU DOAN'!DV8='DU DOAN'!L8),3*'DU DOAN'!C8,IF(('DU DOAN'!DU8-'DU DOAN'!DV8)=('DU DOAN'!K8-'DU DOAN'!L8),2*'DU DOAN'!C8,IF(SIGN('DU DOAN'!DU8-'DU DOAN'!DV8)=SIGN('DU DOAN'!K8-'DU DOAN'!L8),1*'DU DOAN'!C8,0))))</f>
        <v>0</v>
      </c>
      <c r="BL8" s="98">
        <f>IF(OR('DU DOAN'!K8="",'DU DOAN'!L8="",'DU DOAN'!DW8="",'DU DOAN'!DX8=""),0,IF(AND('DU DOAN'!DW8='DU DOAN'!K8,'DU DOAN'!DX8='DU DOAN'!L8),3*'DU DOAN'!C8,IF(('DU DOAN'!DW8-'DU DOAN'!DX8)=('DU DOAN'!K8-'DU DOAN'!L8),2*'DU DOAN'!C8,IF(SIGN('DU DOAN'!DW8-'DU DOAN'!DX8)=SIGN('DU DOAN'!K8-'DU DOAN'!L8),1*'DU DOAN'!C8,0))))</f>
        <v>0</v>
      </c>
      <c r="BM8" s="98">
        <f>IF(OR('DU DOAN'!K8="",'DU DOAN'!L8="",'DU DOAN'!DY8="",'DU DOAN'!DZ8=""),0,IF(AND('DU DOAN'!DY8='DU DOAN'!K8,'DU DOAN'!DZ8='DU DOAN'!L8),3*'DU DOAN'!C8,IF(('DU DOAN'!DY8-'DU DOAN'!DZ8)=('DU DOAN'!K8-'DU DOAN'!L8),2*'DU DOAN'!C8,IF(SIGN('DU DOAN'!DY8-'DU DOAN'!DZ8)=SIGN('DU DOAN'!K8-'DU DOAN'!L8),1*'DU DOAN'!C8,0))))</f>
        <v>0</v>
      </c>
      <c r="BN8" s="98">
        <f>IF(OR('DU DOAN'!K8="",'DU DOAN'!L8="",'DU DOAN'!EA8="",'DU DOAN'!EB8=""),0,IF(AND('DU DOAN'!EA8='DU DOAN'!K8,'DU DOAN'!EB8='DU DOAN'!L8),3*'DU DOAN'!C8,IF(('DU DOAN'!EA8-'DU DOAN'!EB8)=('DU DOAN'!K8-'DU DOAN'!L8),2*'DU DOAN'!C8,IF(SIGN('DU DOAN'!EA8-'DU DOAN'!EB8)=SIGN('DU DOAN'!K8-'DU DOAN'!L8),1*'DU DOAN'!C8,0))))</f>
        <v>0</v>
      </c>
      <c r="BO8" s="98">
        <f>IF(OR('DU DOAN'!K8="",'DU DOAN'!L8="",'DU DOAN'!EC8="",'DU DOAN'!ED8=""),0,IF(AND('DU DOAN'!EC8='DU DOAN'!K8,'DU DOAN'!ED8='DU DOAN'!L8),3*'DU DOAN'!C8,IF(('DU DOAN'!EC8-'DU DOAN'!ED8)=('DU DOAN'!K8-'DU DOAN'!L8),2*'DU DOAN'!C8,IF(SIGN('DU DOAN'!EC8-'DU DOAN'!ED8)=SIGN('DU DOAN'!K8-'DU DOAN'!L8),1*'DU DOAN'!C8,0))))</f>
        <v>0</v>
      </c>
      <c r="BP8" s="98">
        <f>IF(OR('DU DOAN'!K8="",'DU DOAN'!L8="",'DU DOAN'!EE8="",'DU DOAN'!EF8=""),0,IF(AND('DU DOAN'!EE8='DU DOAN'!K8,'DU DOAN'!EF8='DU DOAN'!L8),3*'DU DOAN'!C8,IF(('DU DOAN'!EE8-'DU DOAN'!EF8)=('DU DOAN'!K8-'DU DOAN'!L8),2*'DU DOAN'!C8,IF(SIGN('DU DOAN'!EE8-'DU DOAN'!EF8)=SIGN('DU DOAN'!K8-'DU DOAN'!L8),1*'DU DOAN'!C8,0))))</f>
        <v>0</v>
      </c>
      <c r="BQ8" s="98">
        <f>IF(OR('DU DOAN'!K8="",'DU DOAN'!L8="",'DU DOAN'!EG8="",'DU DOAN'!EH8=""),0,IF(AND('DU DOAN'!EG8='DU DOAN'!K8,'DU DOAN'!EH8='DU DOAN'!L8),3*'DU DOAN'!C8,IF(('DU DOAN'!EG8-'DU DOAN'!EH8)=('DU DOAN'!K8-'DU DOAN'!L8),2*'DU DOAN'!C8,IF(SIGN('DU DOAN'!EG8-'DU DOAN'!EH8)=SIGN('DU DOAN'!K8-'DU DOAN'!L8),1*'DU DOAN'!C8,0))))</f>
        <v>0</v>
      </c>
      <c r="BR8" s="98">
        <f>IF(OR('DU DOAN'!K8="",'DU DOAN'!L8="",'DU DOAN'!EI8="",'DU DOAN'!EJ8=""),0,IF(AND('DU DOAN'!EI8='DU DOAN'!K8,'DU DOAN'!EJ8='DU DOAN'!L8),3*'DU DOAN'!C8,IF(('DU DOAN'!EI8-'DU DOAN'!EJ8)=('DU DOAN'!K8-'DU DOAN'!L8),2*'DU DOAN'!C8,IF(SIGN('DU DOAN'!EI8-'DU DOAN'!EJ8)=SIGN('DU DOAN'!K8-'DU DOAN'!L8),1*'DU DOAN'!C8,0))))</f>
        <v>0</v>
      </c>
      <c r="BS8" s="98">
        <f>IF(OR('DU DOAN'!K8="",'DU DOAN'!L8="",'DU DOAN'!EK8="",'DU DOAN'!EL8=""),0,IF(AND('DU DOAN'!EK8='DU DOAN'!K8,'DU DOAN'!EL8='DU DOAN'!L8),3*'DU DOAN'!C8,IF(('DU DOAN'!EK8-'DU DOAN'!EL8)=('DU DOAN'!K8-'DU DOAN'!L8),2*'DU DOAN'!C8,IF(SIGN('DU DOAN'!EK8-'DU DOAN'!EL8)=SIGN('DU DOAN'!K8-'DU DOAN'!L8),1*'DU DOAN'!C8,0))))</f>
        <v>0</v>
      </c>
      <c r="BT8" s="98">
        <f>IF(OR('DU DOAN'!K8="",'DU DOAN'!L8="",'DU DOAN'!EM8="",'DU DOAN'!EN8=""),0,IF(AND('DU DOAN'!EM8='DU DOAN'!K8,'DU DOAN'!EN8='DU DOAN'!L8),3*'DU DOAN'!C8,IF(('DU DOAN'!EM8-'DU DOAN'!EN8)=('DU DOAN'!K8-'DU DOAN'!L8),2*'DU DOAN'!C8,IF(SIGN('DU DOAN'!EM8-'DU DOAN'!EN8)=SIGN('DU DOAN'!K8-'DU DOAN'!L8),1*'DU DOAN'!C8,0))))</f>
        <v>0</v>
      </c>
      <c r="BU8" s="98">
        <f>IF(OR('DU DOAN'!K8="",'DU DOAN'!L8="",'DU DOAN'!EO8="",'DU DOAN'!EP8=""),0,IF(AND('DU DOAN'!EO8='DU DOAN'!K8,'DU DOAN'!EP8='DU DOAN'!L8),3*'DU DOAN'!C8,IF(('DU DOAN'!EO8-'DU DOAN'!EP8)=('DU DOAN'!K8-'DU DOAN'!L8),2*'DU DOAN'!C8,IF(SIGN('DU DOAN'!EO8-'DU DOAN'!EP8)=SIGN('DU DOAN'!K8-'DU DOAN'!L8),1*'DU DOAN'!C8,0))))</f>
        <v>0</v>
      </c>
      <c r="BV8" s="98">
        <f>IF(OR('DU DOAN'!K8="",'DU DOAN'!L8="",'DU DOAN'!EQ8="",'DU DOAN'!ER8=""),0,IF(AND('DU DOAN'!EQ8='DU DOAN'!K8,'DU DOAN'!ER8='DU DOAN'!L8),3*'DU DOAN'!C8,IF(('DU DOAN'!EQ8-'DU DOAN'!ER8)=('DU DOAN'!K8-'DU DOAN'!L8),2*'DU DOAN'!C8,IF(SIGN('DU DOAN'!EQ8-'DU DOAN'!ER8)=SIGN('DU DOAN'!K8-'DU DOAN'!L8),1*'DU DOAN'!C8,0))))</f>
        <v>0</v>
      </c>
      <c r="BW8" s="98">
        <f>IF(OR('DU DOAN'!K8="",'DU DOAN'!L8="",'DU DOAN'!ES8="",'DU DOAN'!ET8=""),0,IF(AND('DU DOAN'!ES8='DU DOAN'!K8,'DU DOAN'!ET8='DU DOAN'!L8),3*'DU DOAN'!C8,IF(('DU DOAN'!ES8-'DU DOAN'!ET8)=('DU DOAN'!K8-'DU DOAN'!L8),2*'DU DOAN'!C8,IF(SIGN('DU DOAN'!ES8-'DU DOAN'!ET8)=SIGN('DU DOAN'!K8-'DU DOAN'!L8),1*'DU DOAN'!C8,0))))</f>
        <v>0</v>
      </c>
      <c r="BX8" s="98">
        <f>IF(OR('DU DOAN'!K8="",'DU DOAN'!L8="",'DU DOAN'!EU8="",'DU DOAN'!EV8=""),0,IF(AND('DU DOAN'!EU8='DU DOAN'!K8,'DU DOAN'!EV8='DU DOAN'!L8),3*'DU DOAN'!C8,IF(('DU DOAN'!EU8-'DU DOAN'!EV8)=('DU DOAN'!K8-'DU DOAN'!L8),2*'DU DOAN'!C8,IF(SIGN('DU DOAN'!EU8-'DU DOAN'!EV8)=SIGN('DU DOAN'!K8-'DU DOAN'!L8),1*'DU DOAN'!C8,0))))</f>
        <v>0</v>
      </c>
      <c r="BY8" s="98">
        <f>IF(OR('DU DOAN'!K8="",'DU DOAN'!L8="",'DU DOAN'!EW8="",'DU DOAN'!EX8=""),0,IF(AND('DU DOAN'!EW8='DU DOAN'!K8,'DU DOAN'!EX8='DU DOAN'!L8),3*'DU DOAN'!C8,IF(('DU DOAN'!EW8-'DU DOAN'!EX8)=('DU DOAN'!K8-'DU DOAN'!L8),2*'DU DOAN'!C8,IF(SIGN('DU DOAN'!EW8-'DU DOAN'!EX8)=SIGN('DU DOAN'!K8-'DU DOAN'!L8),1*'DU DOAN'!C8,0))))</f>
        <v>0</v>
      </c>
      <c r="BZ8" s="98">
        <f>IF(OR('DU DOAN'!K8="",'DU DOAN'!L8="",'DU DOAN'!EY8="",'DU DOAN'!EZ8=""),0,IF(AND('DU DOAN'!EY8='DU DOAN'!K8,'DU DOAN'!EZ8='DU DOAN'!L8),3*'DU DOAN'!C8,IF(('DU DOAN'!EY8-'DU DOAN'!EZ8)=('DU DOAN'!K8-'DU DOAN'!L8),2*'DU DOAN'!C8,IF(SIGN('DU DOAN'!EY8-'DU DOAN'!EZ8)=SIGN('DU DOAN'!K8-'DU DOAN'!L8),1*'DU DOAN'!C8,0))))</f>
        <v>0</v>
      </c>
      <c r="CA8" s="98">
        <f>IF(OR('DU DOAN'!K8="",'DU DOAN'!L8="",'DU DOAN'!FA8="",'DU DOAN'!FB8=""),0,IF(AND('DU DOAN'!FA8='DU DOAN'!K8,'DU DOAN'!FB8='DU DOAN'!L8),3*'DU DOAN'!C8,IF(('DU DOAN'!FA8-'DU DOAN'!FB8)=('DU DOAN'!K8-'DU DOAN'!L8),2*'DU DOAN'!C8,IF(SIGN('DU DOAN'!FA8-'DU DOAN'!FB8)=SIGN('DU DOAN'!K8-'DU DOAN'!L8),1*'DU DOAN'!C8,0))))</f>
        <v>0</v>
      </c>
      <c r="CB8" s="98">
        <f>IF(OR('DU DOAN'!K8="",'DU DOAN'!L8="",'DU DOAN'!FC8="",'DU DOAN'!FD8=""),0,IF(AND('DU DOAN'!FC8='DU DOAN'!K8,'DU DOAN'!FD8='DU DOAN'!L8),3*'DU DOAN'!C8,IF(('DU DOAN'!FC8-'DU DOAN'!FD8)=('DU DOAN'!K8-'DU DOAN'!L8),2*'DU DOAN'!C8,IF(SIGN('DU DOAN'!FC8-'DU DOAN'!FD8)=SIGN('DU DOAN'!K8-'DU DOAN'!L8),1*'DU DOAN'!C8,0))))</f>
        <v>0</v>
      </c>
      <c r="CC8" s="98">
        <f>IF(OR('DU DOAN'!K8="",'DU DOAN'!L8="",'DU DOAN'!FE8="",'DU DOAN'!FF8=""),0,IF(AND('DU DOAN'!FE8='DU DOAN'!K8,'DU DOAN'!FF8='DU DOAN'!L8),3*'DU DOAN'!C8,IF(('DU DOAN'!FE8-'DU DOAN'!FF8)=('DU DOAN'!K8-'DU DOAN'!L8),2*'DU DOAN'!C8,IF(SIGN('DU DOAN'!FE8-'DU DOAN'!FF8)=SIGN('DU DOAN'!K8-'DU DOAN'!L8),1*'DU DOAN'!C8,0))))</f>
        <v>0</v>
      </c>
      <c r="CD8" s="98">
        <f>IF(OR('DU DOAN'!K8="",'DU DOAN'!L8="",'DU DOAN'!FG8="",'DU DOAN'!FH8=""),0,IF(AND('DU DOAN'!FG8='DU DOAN'!K8,'DU DOAN'!FH8='DU DOAN'!L8),3*'DU DOAN'!C8,IF(('DU DOAN'!FG8-'DU DOAN'!FH8)=('DU DOAN'!K8-'DU DOAN'!L8),2*'DU DOAN'!C8,IF(SIGN('DU DOAN'!FG8-'DU DOAN'!FH8)=SIGN('DU DOAN'!K8-'DU DOAN'!L8),1*'DU DOAN'!C8,0))))</f>
        <v>0</v>
      </c>
      <c r="CE8" s="98">
        <f>IF(OR('DU DOAN'!K8="",'DU DOAN'!L8="",'DU DOAN'!FI8="",'DU DOAN'!FJ8=""),0,IF(AND('DU DOAN'!FI8='DU DOAN'!K8,'DU DOAN'!FJ8='DU DOAN'!L8),3*'DU DOAN'!C8,IF(('DU DOAN'!FI8-'DU DOAN'!FJ8)=('DU DOAN'!K8-'DU DOAN'!L8),2*'DU DOAN'!C8,IF(SIGN('DU DOAN'!FI8-'DU DOAN'!FJ8)=SIGN('DU DOAN'!K8-'DU DOAN'!L8),1*'DU DOAN'!C8,0))))</f>
        <v>0</v>
      </c>
      <c r="CF8" s="98">
        <f>IF(OR('DU DOAN'!K8="",'DU DOAN'!L8="",'DU DOAN'!FK8="",'DU DOAN'!FL8=""),0,IF(AND('DU DOAN'!FK8='DU DOAN'!K8,'DU DOAN'!FL8='DU DOAN'!L8),3*'DU DOAN'!C8,IF(('DU DOAN'!FK8-'DU DOAN'!FL8)=('DU DOAN'!K8-'DU DOAN'!L8),2*'DU DOAN'!C8,IF(SIGN('DU DOAN'!FK8-'DU DOAN'!FL8)=SIGN('DU DOAN'!K8-'DU DOAN'!L8),1*'DU DOAN'!C8,0))))</f>
        <v>0</v>
      </c>
      <c r="CG8" s="98">
        <f>IF(OR('DU DOAN'!K8="",'DU DOAN'!L8="",'DU DOAN'!FM8="",'DU DOAN'!FN8=""),0,IF(AND('DU DOAN'!FM8='DU DOAN'!K8,'DU DOAN'!FN8='DU DOAN'!L8),3*'DU DOAN'!C8,IF(('DU DOAN'!FM8-'DU DOAN'!FN8)=('DU DOAN'!K8-'DU DOAN'!L8),2*'DU DOAN'!C8,IF(SIGN('DU DOAN'!FM8-'DU DOAN'!FN8)=SIGN('DU DOAN'!K8-'DU DOAN'!L8),1*'DU DOAN'!C8,0))))</f>
        <v>0</v>
      </c>
      <c r="CH8" s="98">
        <f>IF(OR('DU DOAN'!K8="",'DU DOAN'!L8="",'DU DOAN'!FO8="",'DU DOAN'!FP8=""),0,IF(AND('DU DOAN'!FO8='DU DOAN'!K8,'DU DOAN'!FP8='DU DOAN'!L8),3*'DU DOAN'!C8,IF(('DU DOAN'!FO8-'DU DOAN'!FP8)=('DU DOAN'!K8-'DU DOAN'!L8),2*'DU DOAN'!C8,IF(SIGN('DU DOAN'!FO8-'DU DOAN'!FP8)=SIGN('DU DOAN'!K8-'DU DOAN'!L8),1*'DU DOAN'!C8,0))))</f>
        <v>0</v>
      </c>
      <c r="CI8" s="98">
        <f>IF(OR('DU DOAN'!K8="",'DU DOAN'!L8="",'DU DOAN'!FQ8="",'DU DOAN'!FR8=""),0,IF(AND('DU DOAN'!FQ8='DU DOAN'!K8,'DU DOAN'!FR8='DU DOAN'!L8),3*'DU DOAN'!C8,IF(('DU DOAN'!FQ8-'DU DOAN'!FR8)=('DU DOAN'!K8-'DU DOAN'!L8),2*'DU DOAN'!C8,IF(SIGN('DU DOAN'!FQ8-'DU DOAN'!FR8)=SIGN('DU DOAN'!K8-'DU DOAN'!L8),1*'DU DOAN'!C8,0))))</f>
        <v>0</v>
      </c>
      <c r="CJ8" s="98">
        <f>IF(OR('DU DOAN'!K8="",'DU DOAN'!L8="",'DU DOAN'!FS8="",'DU DOAN'!FT8=""),0,IF(AND('DU DOAN'!FS8='DU DOAN'!K8,'DU DOAN'!FT8='DU DOAN'!L8),3*'DU DOAN'!C8,IF(('DU DOAN'!FS8-'DU DOAN'!FT8)=('DU DOAN'!K8-'DU DOAN'!L8),2*'DU DOAN'!C8,IF(SIGN('DU DOAN'!FS8-'DU DOAN'!FT8)=SIGN('DU DOAN'!K8-'DU DOAN'!L8),1*'DU DOAN'!C8,0))))</f>
        <v>0</v>
      </c>
      <c r="CK8" s="98">
        <f>IF(OR('DU DOAN'!K8="",'DU DOAN'!L8="",'DU DOAN'!FU8="",'DU DOAN'!FV8=""),0,IF(AND('DU DOAN'!FU8='DU DOAN'!K8,'DU DOAN'!FV8='DU DOAN'!L8),3*'DU DOAN'!C8,IF(('DU DOAN'!FU8-'DU DOAN'!FV8)=('DU DOAN'!K8-'DU DOAN'!L8),2*'DU DOAN'!C8,IF(SIGN('DU DOAN'!FU8-'DU DOAN'!FV8)=SIGN('DU DOAN'!K8-'DU DOAN'!L8),1*'DU DOAN'!C8,0))))</f>
        <v>0</v>
      </c>
      <c r="CL8" s="98">
        <f>IF(OR('DU DOAN'!K8="",'DU DOAN'!L8="",'DU DOAN'!FW8="",'DU DOAN'!FX8=""),0,IF(AND('DU DOAN'!FW8='DU DOAN'!K8,'DU DOAN'!FX8='DU DOAN'!L8),3*'DU DOAN'!C8,IF(('DU DOAN'!FW8-'DU DOAN'!FX8)=('DU DOAN'!K8-'DU DOAN'!L8),2*'DU DOAN'!C8,IF(SIGN('DU DOAN'!FW8-'DU DOAN'!FX8)=SIGN('DU DOAN'!K8-'DU DOAN'!L8),1*'DU DOAN'!C8,0))))</f>
        <v>0</v>
      </c>
      <c r="CM8" s="98">
        <f>IF(OR('DU DOAN'!K8="",'DU DOAN'!L8="",'DU DOAN'!FY8="",'DU DOAN'!FZ8=""),0,IF(AND('DU DOAN'!FY8='DU DOAN'!K8,'DU DOAN'!FZ8='DU DOAN'!L8),3*'DU DOAN'!C8,IF(('DU DOAN'!FY8-'DU DOAN'!FZ8)=('DU DOAN'!K8-'DU DOAN'!L8),2*'DU DOAN'!C8,IF(SIGN('DU DOAN'!FY8-'DU DOAN'!FZ8)=SIGN('DU DOAN'!K8-'DU DOAN'!L8),1*'DU DOAN'!C8,0))))</f>
        <v>0</v>
      </c>
      <c r="CN8" s="98">
        <f>IF(OR('DU DOAN'!K8="",'DU DOAN'!L8="",'DU DOAN'!GA8="",'DU DOAN'!GB8=""),0,IF(AND('DU DOAN'!GA8='DU DOAN'!K8,'DU DOAN'!GB8='DU DOAN'!L8),3*'DU DOAN'!C8,IF(('DU DOAN'!GA8-'DU DOAN'!GB8)=('DU DOAN'!K8-'DU DOAN'!L8),2*'DU DOAN'!C8,IF(SIGN('DU DOAN'!GA8-'DU DOAN'!GB8)=SIGN('DU DOAN'!K8-'DU DOAN'!L8),1*'DU DOAN'!C8,0))))</f>
        <v>0</v>
      </c>
      <c r="CO8" s="98">
        <f>IF(OR('DU DOAN'!K8="",'DU DOAN'!L8="",'DU DOAN'!GC8="",'DU DOAN'!GD8=""),0,IF(AND('DU DOAN'!GC8='DU DOAN'!K8,'DU DOAN'!GD8='DU DOAN'!L8),3*'DU DOAN'!C8,IF(('DU DOAN'!GC8-'DU DOAN'!GD8)=('DU DOAN'!K8-'DU DOAN'!L8),2*'DU DOAN'!C8,IF(SIGN('DU DOAN'!GC8-'DU DOAN'!GD8)=SIGN('DU DOAN'!K8-'DU DOAN'!L8),1*'DU DOAN'!C8,0))))</f>
        <v>0</v>
      </c>
      <c r="CP8" s="98">
        <f>IF(OR('DU DOAN'!K8="",'DU DOAN'!L8="",'DU DOAN'!GE8="",'DU DOAN'!GF8=""),0,IF(AND('DU DOAN'!GE8='DU DOAN'!K8,'DU DOAN'!GF8='DU DOAN'!L8),3*'DU DOAN'!C8,IF(('DU DOAN'!GE8-'DU DOAN'!GF8)=('DU DOAN'!K8-'DU DOAN'!L8),2*'DU DOAN'!C8,IF(SIGN('DU DOAN'!GE8-'DU DOAN'!GF8)=SIGN('DU DOAN'!K8-'DU DOAN'!L8),1*'DU DOAN'!C8,0))))</f>
        <v>0</v>
      </c>
      <c r="CQ8" s="98">
        <f>IF(OR('DU DOAN'!K8="",'DU DOAN'!L8="",'DU DOAN'!GG8="",'DU DOAN'!GH8=""),0,IF(AND('DU DOAN'!GG8='DU DOAN'!K8,'DU DOAN'!GH8='DU DOAN'!L8),3*'DU DOAN'!C8,IF(('DU DOAN'!GG8-'DU DOAN'!GH8)=('DU DOAN'!K8-'DU DOAN'!L8),2*'DU DOAN'!C8,IF(SIGN('DU DOAN'!GG8-'DU DOAN'!GH8)=SIGN('DU DOAN'!K8-'DU DOAN'!L8),1*'DU DOAN'!C8,0))))</f>
        <v>0</v>
      </c>
      <c r="CR8" s="98">
        <f>IF(OR('DU DOAN'!K8="",'DU DOAN'!L8="",'DU DOAN'!GI8="",'DU DOAN'!GJ8=""),0,IF(AND('DU DOAN'!GI8='DU DOAN'!K8,'DU DOAN'!GJ8='DU DOAN'!L8),3*'DU DOAN'!C8,IF(('DU DOAN'!GI8-'DU DOAN'!GJ8)=('DU DOAN'!K8-'DU DOAN'!L8),2*'DU DOAN'!C8,IF(SIGN('DU DOAN'!GI8-'DU DOAN'!GJ8)=SIGN('DU DOAN'!K8-'DU DOAN'!L8),1*'DU DOAN'!C8,0))))</f>
        <v>0</v>
      </c>
      <c r="CS8" s="98">
        <f>IF(OR('DU DOAN'!K8="",'DU DOAN'!L8="",'DU DOAN'!GK8="",'DU DOAN'!GL8=""),0,IF(AND('DU DOAN'!GK8='DU DOAN'!K8,'DU DOAN'!GL8='DU DOAN'!L8),3*'DU DOAN'!C8,IF(('DU DOAN'!GK8-'DU DOAN'!GL8)=('DU DOAN'!K8-'DU DOAN'!L8),2*'DU DOAN'!C8,IF(SIGN('DU DOAN'!GK8-'DU DOAN'!GL8)=SIGN('DU DOAN'!K8-'DU DOAN'!L8),1*'DU DOAN'!C8,0))))</f>
        <v>0</v>
      </c>
      <c r="CT8" s="98">
        <f>IF(OR('DU DOAN'!K8="",'DU DOAN'!L8="",'DU DOAN'!GM8="",'DU DOAN'!GN8=""),0,IF(AND('DU DOAN'!GM8='DU DOAN'!K8,'DU DOAN'!GN8='DU DOAN'!L8),3*'DU DOAN'!C8,IF(('DU DOAN'!GM8-'DU DOAN'!GN8)=('DU DOAN'!K8-'DU DOAN'!L8),2*'DU DOAN'!C8,IF(SIGN('DU DOAN'!GM8-'DU DOAN'!GN8)=SIGN('DU DOAN'!K8-'DU DOAN'!L8),1*'DU DOAN'!C8,0))))</f>
        <v>0</v>
      </c>
      <c r="CU8" s="98">
        <f>IF(OR('DU DOAN'!K8="",'DU DOAN'!L8="",'DU DOAN'!GO8="",'DU DOAN'!GP8=""),0,IF(AND('DU DOAN'!GO8='DU DOAN'!K8,'DU DOAN'!GP8='DU DOAN'!L8),3*'DU DOAN'!C8,IF(('DU DOAN'!GO8-'DU DOAN'!GP8)=('DU DOAN'!K8-'DU DOAN'!L8),2*'DU DOAN'!C8,IF(SIGN('DU DOAN'!GO8-'DU DOAN'!GP8)=SIGN('DU DOAN'!K8-'DU DOAN'!L8),1*'DU DOAN'!C8,0))))</f>
        <v>0</v>
      </c>
      <c r="CV8" s="98">
        <f>IF(OR('DU DOAN'!K8="",'DU DOAN'!L8="",'DU DOAN'!GQ8="",'DU DOAN'!GR8=""),0,IF(AND('DU DOAN'!GQ8='DU DOAN'!K8,'DU DOAN'!GR8='DU DOAN'!L8),3*'DU DOAN'!C8,IF(('DU DOAN'!GQ8-'DU DOAN'!GR8)=('DU DOAN'!K8-'DU DOAN'!L8),2*'DU DOAN'!C8,IF(SIGN('DU DOAN'!GQ8-'DU DOAN'!GR8)=SIGN('DU DOAN'!K8-'DU DOAN'!L8),1*'DU DOAN'!C8,0))))</f>
        <v>0</v>
      </c>
      <c r="CW8" s="98">
        <f>IF(OR('DU DOAN'!K8="",'DU DOAN'!L8="",'DU DOAN'!GS8="",'DU DOAN'!GT8=""),0,IF(AND('DU DOAN'!GS8='DU DOAN'!K8,'DU DOAN'!GT8='DU DOAN'!L8),3*'DU DOAN'!C8,IF(('DU DOAN'!GS8-'DU DOAN'!GT8)=('DU DOAN'!K8-'DU DOAN'!L8),2*'DU DOAN'!C8,IF(SIGN('DU DOAN'!GS8-'DU DOAN'!GT8)=SIGN('DU DOAN'!K8-'DU DOAN'!L8),1*'DU DOAN'!C8,0))))</f>
        <v>0</v>
      </c>
      <c r="CX8" s="98">
        <f>IF(OR('DU DOAN'!K8="",'DU DOAN'!L8="",'DU DOAN'!GU8="",'DU DOAN'!GV8=""),0,IF(AND('DU DOAN'!GU8='DU DOAN'!K8,'DU DOAN'!GV8='DU DOAN'!L8),3*'DU DOAN'!C8,IF(('DU DOAN'!GU8-'DU DOAN'!GV8)=('DU DOAN'!K8-'DU DOAN'!L8),2*'DU DOAN'!C8,IF(SIGN('DU DOAN'!GU8-'DU DOAN'!GV8)=SIGN('DU DOAN'!K8-'DU DOAN'!L8),1*'DU DOAN'!C8,0))))</f>
        <v>0</v>
      </c>
      <c r="CY8" s="98">
        <f>IF(OR('DU DOAN'!K8="",'DU DOAN'!L8="",'DU DOAN'!GW8="",'DU DOAN'!GX8=""),0,IF(AND('DU DOAN'!GW8='DU DOAN'!K8,'DU DOAN'!GX8='DU DOAN'!L8),3*'DU DOAN'!C8,IF(('DU DOAN'!GW8-'DU DOAN'!GX8)=('DU DOAN'!K8-'DU DOAN'!L8),2*'DU DOAN'!C8,IF(SIGN('DU DOAN'!GW8-'DU DOAN'!GX8)=SIGN('DU DOAN'!K8-'DU DOAN'!L8),1*'DU DOAN'!C8,0))))</f>
        <v>0</v>
      </c>
      <c r="CZ8" s="98">
        <f>IF(OR('DU DOAN'!K8="",'DU DOAN'!L8="",'DU DOAN'!GY8="",'DU DOAN'!GZ8=""),0,IF(AND('DU DOAN'!GY8='DU DOAN'!K8,'DU DOAN'!GZ8='DU DOAN'!L8),3*'DU DOAN'!C8,IF(('DU DOAN'!GY8-'DU DOAN'!GZ8)=('DU DOAN'!K8-'DU DOAN'!L8),2*'DU DOAN'!C8,IF(SIGN('DU DOAN'!GY8-'DU DOAN'!GZ8)=SIGN('DU DOAN'!K8-'DU DOAN'!L8),1*'DU DOAN'!C8,0))))</f>
        <v>0</v>
      </c>
      <c r="DA8" s="98">
        <f>IF(OR('DU DOAN'!K8="",'DU DOAN'!L8="",'DU DOAN'!HA8="",'DU DOAN'!HB8=""),0,IF(AND('DU DOAN'!HA8='DU DOAN'!K8,'DU DOAN'!HB8='DU DOAN'!L8),3*'DU DOAN'!C8,IF(('DU DOAN'!HA8-'DU DOAN'!HB8)=('DU DOAN'!K8-'DU DOAN'!L8),2*'DU DOAN'!C8,IF(SIGN('DU DOAN'!HA8-'DU DOAN'!HB8)=SIGN('DU DOAN'!K8-'DU DOAN'!L8),1*'DU DOAN'!C8,0))))</f>
        <v>0</v>
      </c>
      <c r="DB8" s="98">
        <f>IF(OR('DU DOAN'!K8="",'DU DOAN'!L8="",'DU DOAN'!HC8="",'DU DOAN'!HD8=""),0,IF(AND('DU DOAN'!HC8='DU DOAN'!K8,'DU DOAN'!HD8='DU DOAN'!L8),3*'DU DOAN'!C8,IF(('DU DOAN'!HC8-'DU DOAN'!HD8)=('DU DOAN'!K8-'DU DOAN'!L8),2*'DU DOAN'!C8,IF(SIGN('DU DOAN'!HC8-'DU DOAN'!HD8)=SIGN('DU DOAN'!K8-'DU DOAN'!L8),1*'DU DOAN'!C8,0))))</f>
        <v>0</v>
      </c>
    </row>
    <row r="9" spans="1:106" ht="15" customHeight="1">
      <c r="A9" s="94">
        <f>'DU DOAN'!A9</f>
        <v>6</v>
      </c>
      <c r="B9" s="95" t="str">
        <f>'DU DOAN'!B9</f>
        <v>Vòng bảng</v>
      </c>
      <c r="C9" s="96">
        <f>'DU DOAN'!C9</f>
        <v>1</v>
      </c>
      <c r="D9" s="95" t="str">
        <f>'DU DOAN'!H9</f>
        <v>South Africa</v>
      </c>
      <c r="E9" s="95" t="str">
        <f>'DU DOAN'!I9</f>
        <v>Korea Republic</v>
      </c>
      <c r="F9" s="97" t="str">
        <f>IF(OR('DU DOAN'!K9="",'DU DOAN'!L9=""),"Chưa đá",'DU DOAN'!K9&amp;"-"&amp;'DU DOAN'!L9)</f>
        <v>Chưa đá</v>
      </c>
      <c r="G9" s="98">
        <f>IF(OR('DU DOAN'!K9="",'DU DOAN'!L9="",'DU DOAN'!M9="",'DU DOAN'!N9=""),0,IF(AND('DU DOAN'!M9='DU DOAN'!K9,'DU DOAN'!N9='DU DOAN'!L9),3*'DU DOAN'!C9,IF(('DU DOAN'!M9-'DU DOAN'!N9)=('DU DOAN'!K9-'DU DOAN'!L9),2*'DU DOAN'!C9,IF(SIGN('DU DOAN'!M9-'DU DOAN'!N9)=SIGN('DU DOAN'!K9-'DU DOAN'!L9),1*'DU DOAN'!C9,0))))</f>
        <v>0</v>
      </c>
      <c r="H9" s="98">
        <f>IF(OR('DU DOAN'!K9="",'DU DOAN'!L9="",'DU DOAN'!O9="",'DU DOAN'!P9=""),0,IF(AND('DU DOAN'!O9='DU DOAN'!K9,'DU DOAN'!P9='DU DOAN'!L9),3*'DU DOAN'!C9,IF(('DU DOAN'!O9-'DU DOAN'!P9)=('DU DOAN'!K9-'DU DOAN'!L9),2*'DU DOAN'!C9,IF(SIGN('DU DOAN'!O9-'DU DOAN'!P9)=SIGN('DU DOAN'!K9-'DU DOAN'!L9),1*'DU DOAN'!C9,0))))</f>
        <v>0</v>
      </c>
      <c r="I9" s="98">
        <f>IF(OR('DU DOAN'!K9="",'DU DOAN'!L9="",'DU DOAN'!Q9="",'DU DOAN'!R9=""),0,IF(AND('DU DOAN'!Q9='DU DOAN'!K9,'DU DOAN'!R9='DU DOAN'!L9),3*'DU DOAN'!C9,IF(('DU DOAN'!Q9-'DU DOAN'!R9)=('DU DOAN'!K9-'DU DOAN'!L9),2*'DU DOAN'!C9,IF(SIGN('DU DOAN'!Q9-'DU DOAN'!R9)=SIGN('DU DOAN'!K9-'DU DOAN'!L9),1*'DU DOAN'!C9,0))))</f>
        <v>0</v>
      </c>
      <c r="J9" s="98">
        <f>IF(OR('DU DOAN'!K9="",'DU DOAN'!L9="",'DU DOAN'!S9="",'DU DOAN'!T9=""),0,IF(AND('DU DOAN'!S9='DU DOAN'!K9,'DU DOAN'!T9='DU DOAN'!L9),3*'DU DOAN'!C9,IF(('DU DOAN'!S9-'DU DOAN'!T9)=('DU DOAN'!K9-'DU DOAN'!L9),2*'DU DOAN'!C9,IF(SIGN('DU DOAN'!S9-'DU DOAN'!T9)=SIGN('DU DOAN'!K9-'DU DOAN'!L9),1*'DU DOAN'!C9,0))))</f>
        <v>0</v>
      </c>
      <c r="K9" s="98">
        <f>IF(OR('DU DOAN'!K9="",'DU DOAN'!L9="",'DU DOAN'!U9="",'DU DOAN'!V9=""),0,IF(AND('DU DOAN'!U9='DU DOAN'!K9,'DU DOAN'!V9='DU DOAN'!L9),3*'DU DOAN'!C9,IF(('DU DOAN'!U9-'DU DOAN'!V9)=('DU DOAN'!K9-'DU DOAN'!L9),2*'DU DOAN'!C9,IF(SIGN('DU DOAN'!U9-'DU DOAN'!V9)=SIGN('DU DOAN'!K9-'DU DOAN'!L9),1*'DU DOAN'!C9,0))))</f>
        <v>0</v>
      </c>
      <c r="L9" s="98">
        <f>IF(OR('DU DOAN'!K9="",'DU DOAN'!L9="",'DU DOAN'!W9="",'DU DOAN'!X9=""),0,IF(AND('DU DOAN'!W9='DU DOAN'!K9,'DU DOAN'!X9='DU DOAN'!L9),3*'DU DOAN'!C9,IF(('DU DOAN'!W9-'DU DOAN'!X9)=('DU DOAN'!K9-'DU DOAN'!L9),2*'DU DOAN'!C9,IF(SIGN('DU DOAN'!W9-'DU DOAN'!X9)=SIGN('DU DOAN'!K9-'DU DOAN'!L9),1*'DU DOAN'!C9,0))))</f>
        <v>0</v>
      </c>
      <c r="M9" s="98">
        <f>IF(OR('DU DOAN'!K9="",'DU DOAN'!L9="",'DU DOAN'!Y9="",'DU DOAN'!Z9=""),0,IF(AND('DU DOAN'!Y9='DU DOAN'!K9,'DU DOAN'!Z9='DU DOAN'!L9),3*'DU DOAN'!C9,IF(('DU DOAN'!Y9-'DU DOAN'!Z9)=('DU DOAN'!K9-'DU DOAN'!L9),2*'DU DOAN'!C9,IF(SIGN('DU DOAN'!Y9-'DU DOAN'!Z9)=SIGN('DU DOAN'!K9-'DU DOAN'!L9),1*'DU DOAN'!C9,0))))</f>
        <v>0</v>
      </c>
      <c r="N9" s="98">
        <f>IF(OR('DU DOAN'!K9="",'DU DOAN'!L9="",'DU DOAN'!AA9="",'DU DOAN'!AB9=""),0,IF(AND('DU DOAN'!AA9='DU DOAN'!K9,'DU DOAN'!AB9='DU DOAN'!L9),3*'DU DOAN'!C9,IF(('DU DOAN'!AA9-'DU DOAN'!AB9)=('DU DOAN'!K9-'DU DOAN'!L9),2*'DU DOAN'!C9,IF(SIGN('DU DOAN'!AA9-'DU DOAN'!AB9)=SIGN('DU DOAN'!K9-'DU DOAN'!L9),1*'DU DOAN'!C9,0))))</f>
        <v>0</v>
      </c>
      <c r="O9" s="98">
        <f>IF(OR('DU DOAN'!K9="",'DU DOAN'!L9="",'DU DOAN'!AC9="",'DU DOAN'!AD9=""),0,IF(AND('DU DOAN'!AC9='DU DOAN'!K9,'DU DOAN'!AD9='DU DOAN'!L9),3*'DU DOAN'!C9,IF(('DU DOAN'!AC9-'DU DOAN'!AD9)=('DU DOAN'!K9-'DU DOAN'!L9),2*'DU DOAN'!C9,IF(SIGN('DU DOAN'!AC9-'DU DOAN'!AD9)=SIGN('DU DOAN'!K9-'DU DOAN'!L9),1*'DU DOAN'!C9,0))))</f>
        <v>0</v>
      </c>
      <c r="P9" s="98">
        <f>IF(OR('DU DOAN'!K9="",'DU DOAN'!L9="",'DU DOAN'!AE9="",'DU DOAN'!AF9=""),0,IF(AND('DU DOAN'!AE9='DU DOAN'!K9,'DU DOAN'!AF9='DU DOAN'!L9),3*'DU DOAN'!C9,IF(('DU DOAN'!AE9-'DU DOAN'!AF9)=('DU DOAN'!K9-'DU DOAN'!L9),2*'DU DOAN'!C9,IF(SIGN('DU DOAN'!AE9-'DU DOAN'!AF9)=SIGN('DU DOAN'!K9-'DU DOAN'!L9),1*'DU DOAN'!C9,0))))</f>
        <v>0</v>
      </c>
      <c r="Q9" s="98">
        <f>IF(OR('DU DOAN'!K9="",'DU DOAN'!L9="",'DU DOAN'!AG9="",'DU DOAN'!AH9=""),0,IF(AND('DU DOAN'!AG9='DU DOAN'!K9,'DU DOAN'!AH9='DU DOAN'!L9),3*'DU DOAN'!C9,IF(('DU DOAN'!AG9-'DU DOAN'!AH9)=('DU DOAN'!K9-'DU DOAN'!L9),2*'DU DOAN'!C9,IF(SIGN('DU DOAN'!AG9-'DU DOAN'!AH9)=SIGN('DU DOAN'!K9-'DU DOAN'!L9),1*'DU DOAN'!C9,0))))</f>
        <v>0</v>
      </c>
      <c r="R9" s="98">
        <f>IF(OR('DU DOAN'!K9="",'DU DOAN'!L9="",'DU DOAN'!AI9="",'DU DOAN'!AJ9=""),0,IF(AND('DU DOAN'!AI9='DU DOAN'!K9,'DU DOAN'!AJ9='DU DOAN'!L9),3*'DU DOAN'!C9,IF(('DU DOAN'!AI9-'DU DOAN'!AJ9)=('DU DOAN'!K9-'DU DOAN'!L9),2*'DU DOAN'!C9,IF(SIGN('DU DOAN'!AI9-'DU DOAN'!AJ9)=SIGN('DU DOAN'!K9-'DU DOAN'!L9),1*'DU DOAN'!C9,0))))</f>
        <v>0</v>
      </c>
      <c r="S9" s="98">
        <f>IF(OR('DU DOAN'!K9="",'DU DOAN'!L9="",'DU DOAN'!AK9="",'DU DOAN'!AL9=""),0,IF(AND('DU DOAN'!AK9='DU DOAN'!K9,'DU DOAN'!AL9='DU DOAN'!L9),3*'DU DOAN'!C9,IF(('DU DOAN'!AK9-'DU DOAN'!AL9)=('DU DOAN'!K9-'DU DOAN'!L9),2*'DU DOAN'!C9,IF(SIGN('DU DOAN'!AK9-'DU DOAN'!AL9)=SIGN('DU DOAN'!K9-'DU DOAN'!L9),1*'DU DOAN'!C9,0))))</f>
        <v>0</v>
      </c>
      <c r="T9" s="98">
        <f>IF(OR('DU DOAN'!K9="",'DU DOAN'!L9="",'DU DOAN'!AM9="",'DU DOAN'!AN9=""),0,IF(AND('DU DOAN'!AM9='DU DOAN'!K9,'DU DOAN'!AN9='DU DOAN'!L9),3*'DU DOAN'!C9,IF(('DU DOAN'!AM9-'DU DOAN'!AN9)=('DU DOAN'!K9-'DU DOAN'!L9),2*'DU DOAN'!C9,IF(SIGN('DU DOAN'!AM9-'DU DOAN'!AN9)=SIGN('DU DOAN'!K9-'DU DOAN'!L9),1*'DU DOAN'!C9,0))))</f>
        <v>0</v>
      </c>
      <c r="U9" s="98">
        <f>IF(OR('DU DOAN'!K9="",'DU DOAN'!L9="",'DU DOAN'!AO9="",'DU DOAN'!AP9=""),0,IF(AND('DU DOAN'!AO9='DU DOAN'!K9,'DU DOAN'!AP9='DU DOAN'!L9),3*'DU DOAN'!C9,IF(('DU DOAN'!AO9-'DU DOAN'!AP9)=('DU DOAN'!K9-'DU DOAN'!L9),2*'DU DOAN'!C9,IF(SIGN('DU DOAN'!AO9-'DU DOAN'!AP9)=SIGN('DU DOAN'!K9-'DU DOAN'!L9),1*'DU DOAN'!C9,0))))</f>
        <v>0</v>
      </c>
      <c r="V9" s="98">
        <f>IF(OR('DU DOAN'!K9="",'DU DOAN'!L9="",'DU DOAN'!AQ9="",'DU DOAN'!AR9=""),0,IF(AND('DU DOAN'!AQ9='DU DOAN'!K9,'DU DOAN'!AR9='DU DOAN'!L9),3*'DU DOAN'!C9,IF(('DU DOAN'!AQ9-'DU DOAN'!AR9)=('DU DOAN'!K9-'DU DOAN'!L9),2*'DU DOAN'!C9,IF(SIGN('DU DOAN'!AQ9-'DU DOAN'!AR9)=SIGN('DU DOAN'!K9-'DU DOAN'!L9),1*'DU DOAN'!C9,0))))</f>
        <v>0</v>
      </c>
      <c r="W9" s="98">
        <f>IF(OR('DU DOAN'!K9="",'DU DOAN'!L9="",'DU DOAN'!AS9="",'DU DOAN'!AT9=""),0,IF(AND('DU DOAN'!AS9='DU DOAN'!K9,'DU DOAN'!AT9='DU DOAN'!L9),3*'DU DOAN'!C9,IF(('DU DOAN'!AS9-'DU DOAN'!AT9)=('DU DOAN'!K9-'DU DOAN'!L9),2*'DU DOAN'!C9,IF(SIGN('DU DOAN'!AS9-'DU DOAN'!AT9)=SIGN('DU DOAN'!K9-'DU DOAN'!L9),1*'DU DOAN'!C9,0))))</f>
        <v>0</v>
      </c>
      <c r="X9" s="98">
        <f>IF(OR('DU DOAN'!K9="",'DU DOAN'!L9="",'DU DOAN'!AU9="",'DU DOAN'!AV9=""),0,IF(AND('DU DOAN'!AU9='DU DOAN'!K9,'DU DOAN'!AV9='DU DOAN'!L9),3*'DU DOAN'!C9,IF(('DU DOAN'!AU9-'DU DOAN'!AV9)=('DU DOAN'!K9-'DU DOAN'!L9),2*'DU DOAN'!C9,IF(SIGN('DU DOAN'!AU9-'DU DOAN'!AV9)=SIGN('DU DOAN'!K9-'DU DOAN'!L9),1*'DU DOAN'!C9,0))))</f>
        <v>0</v>
      </c>
      <c r="Y9" s="98">
        <f>IF(OR('DU DOAN'!K9="",'DU DOAN'!L9="",'DU DOAN'!AW9="",'DU DOAN'!AX9=""),0,IF(AND('DU DOAN'!AW9='DU DOAN'!K9,'DU DOAN'!AX9='DU DOAN'!L9),3*'DU DOAN'!C9,IF(('DU DOAN'!AW9-'DU DOAN'!AX9)=('DU DOAN'!K9-'DU DOAN'!L9),2*'DU DOAN'!C9,IF(SIGN('DU DOAN'!AW9-'DU DOAN'!AX9)=SIGN('DU DOAN'!K9-'DU DOAN'!L9),1*'DU DOAN'!C9,0))))</f>
        <v>0</v>
      </c>
      <c r="Z9" s="98">
        <f>IF(OR('DU DOAN'!K9="",'DU DOAN'!L9="",'DU DOAN'!AY9="",'DU DOAN'!AZ9=""),0,IF(AND('DU DOAN'!AY9='DU DOAN'!K9,'DU DOAN'!AZ9='DU DOAN'!L9),3*'DU DOAN'!C9,IF(('DU DOAN'!AY9-'DU DOAN'!AZ9)=('DU DOAN'!K9-'DU DOAN'!L9),2*'DU DOAN'!C9,IF(SIGN('DU DOAN'!AY9-'DU DOAN'!AZ9)=SIGN('DU DOAN'!K9-'DU DOAN'!L9),1*'DU DOAN'!C9,0))))</f>
        <v>0</v>
      </c>
      <c r="AA9" s="98">
        <f>IF(OR('DU DOAN'!K9="",'DU DOAN'!L9="",'DU DOAN'!BA9="",'DU DOAN'!BB9=""),0,IF(AND('DU DOAN'!BA9='DU DOAN'!K9,'DU DOAN'!BB9='DU DOAN'!L9),3*'DU DOAN'!C9,IF(('DU DOAN'!BA9-'DU DOAN'!BB9)=('DU DOAN'!K9-'DU DOAN'!L9),2*'DU DOAN'!C9,IF(SIGN('DU DOAN'!BA9-'DU DOAN'!BB9)=SIGN('DU DOAN'!K9-'DU DOAN'!L9),1*'DU DOAN'!C9,0))))</f>
        <v>0</v>
      </c>
      <c r="AB9" s="98">
        <f>IF(OR('DU DOAN'!K9="",'DU DOAN'!L9="",'DU DOAN'!BC9="",'DU DOAN'!BD9=""),0,IF(AND('DU DOAN'!BC9='DU DOAN'!K9,'DU DOAN'!BD9='DU DOAN'!L9),3*'DU DOAN'!C9,IF(('DU DOAN'!BC9-'DU DOAN'!BD9)=('DU DOAN'!K9-'DU DOAN'!L9),2*'DU DOAN'!C9,IF(SIGN('DU DOAN'!BC9-'DU DOAN'!BD9)=SIGN('DU DOAN'!K9-'DU DOAN'!L9),1*'DU DOAN'!C9,0))))</f>
        <v>0</v>
      </c>
      <c r="AC9" s="98">
        <f>IF(OR('DU DOAN'!K9="",'DU DOAN'!L9="",'DU DOAN'!BE9="",'DU DOAN'!BF9=""),0,IF(AND('DU DOAN'!BE9='DU DOAN'!K9,'DU DOAN'!BF9='DU DOAN'!L9),3*'DU DOAN'!C9,IF(('DU DOAN'!BE9-'DU DOAN'!BF9)=('DU DOAN'!K9-'DU DOAN'!L9),2*'DU DOAN'!C9,IF(SIGN('DU DOAN'!BE9-'DU DOAN'!BF9)=SIGN('DU DOAN'!K9-'DU DOAN'!L9),1*'DU DOAN'!C9,0))))</f>
        <v>0</v>
      </c>
      <c r="AD9" s="98">
        <f>IF(OR('DU DOAN'!K9="",'DU DOAN'!L9="",'DU DOAN'!BG9="",'DU DOAN'!BH9=""),0,IF(AND('DU DOAN'!BG9='DU DOAN'!K9,'DU DOAN'!BH9='DU DOAN'!L9),3*'DU DOAN'!C9,IF(('DU DOAN'!BG9-'DU DOAN'!BH9)=('DU DOAN'!K9-'DU DOAN'!L9),2*'DU DOAN'!C9,IF(SIGN('DU DOAN'!BG9-'DU DOAN'!BH9)=SIGN('DU DOAN'!K9-'DU DOAN'!L9),1*'DU DOAN'!C9,0))))</f>
        <v>0</v>
      </c>
      <c r="AE9" s="98">
        <f>IF(OR('DU DOAN'!K9="",'DU DOAN'!L9="",'DU DOAN'!BI9="",'DU DOAN'!BJ9=""),0,IF(AND('DU DOAN'!BI9='DU DOAN'!K9,'DU DOAN'!BJ9='DU DOAN'!L9),3*'DU DOAN'!C9,IF(('DU DOAN'!BI9-'DU DOAN'!BJ9)=('DU DOAN'!K9-'DU DOAN'!L9),2*'DU DOAN'!C9,IF(SIGN('DU DOAN'!BI9-'DU DOAN'!BJ9)=SIGN('DU DOAN'!K9-'DU DOAN'!L9),1*'DU DOAN'!C9,0))))</f>
        <v>0</v>
      </c>
      <c r="AF9" s="98">
        <f>IF(OR('DU DOAN'!K9="",'DU DOAN'!L9="",'DU DOAN'!BK9="",'DU DOAN'!BL9=""),0,IF(AND('DU DOAN'!BK9='DU DOAN'!K9,'DU DOAN'!BL9='DU DOAN'!L9),3*'DU DOAN'!C9,IF(('DU DOAN'!BK9-'DU DOAN'!BL9)=('DU DOAN'!K9-'DU DOAN'!L9),2*'DU DOAN'!C9,IF(SIGN('DU DOAN'!BK9-'DU DOAN'!BL9)=SIGN('DU DOAN'!K9-'DU DOAN'!L9),1*'DU DOAN'!C9,0))))</f>
        <v>0</v>
      </c>
      <c r="AG9" s="98">
        <f>IF(OR('DU DOAN'!K9="",'DU DOAN'!L9="",'DU DOAN'!BM9="",'DU DOAN'!BN9=""),0,IF(AND('DU DOAN'!BM9='DU DOAN'!K9,'DU DOAN'!BN9='DU DOAN'!L9),3*'DU DOAN'!C9,IF(('DU DOAN'!BM9-'DU DOAN'!BN9)=('DU DOAN'!K9-'DU DOAN'!L9),2*'DU DOAN'!C9,IF(SIGN('DU DOAN'!BM9-'DU DOAN'!BN9)=SIGN('DU DOAN'!K9-'DU DOAN'!L9),1*'DU DOAN'!C9,0))))</f>
        <v>0</v>
      </c>
      <c r="AH9" s="98">
        <f>IF(OR('DU DOAN'!K9="",'DU DOAN'!L9="",'DU DOAN'!BO9="",'DU DOAN'!BP9=""),0,IF(AND('DU DOAN'!BO9='DU DOAN'!K9,'DU DOAN'!BP9='DU DOAN'!L9),3*'DU DOAN'!C9,IF(('DU DOAN'!BO9-'DU DOAN'!BP9)=('DU DOAN'!K9-'DU DOAN'!L9),2*'DU DOAN'!C9,IF(SIGN('DU DOAN'!BO9-'DU DOAN'!BP9)=SIGN('DU DOAN'!K9-'DU DOAN'!L9),1*'DU DOAN'!C9,0))))</f>
        <v>0</v>
      </c>
      <c r="AI9" s="98">
        <f>IF(OR('DU DOAN'!K9="",'DU DOAN'!L9="",'DU DOAN'!BQ9="",'DU DOAN'!BR9=""),0,IF(AND('DU DOAN'!BQ9='DU DOAN'!K9,'DU DOAN'!BR9='DU DOAN'!L9),3*'DU DOAN'!C9,IF(('DU DOAN'!BQ9-'DU DOAN'!BR9)=('DU DOAN'!K9-'DU DOAN'!L9),2*'DU DOAN'!C9,IF(SIGN('DU DOAN'!BQ9-'DU DOAN'!BR9)=SIGN('DU DOAN'!K9-'DU DOAN'!L9),1*'DU DOAN'!C9,0))))</f>
        <v>0</v>
      </c>
      <c r="AJ9" s="98">
        <f>IF(OR('DU DOAN'!K9="",'DU DOAN'!L9="",'DU DOAN'!BS9="",'DU DOAN'!BT9=""),0,IF(AND('DU DOAN'!BS9='DU DOAN'!K9,'DU DOAN'!BT9='DU DOAN'!L9),3*'DU DOAN'!C9,IF(('DU DOAN'!BS9-'DU DOAN'!BT9)=('DU DOAN'!K9-'DU DOAN'!L9),2*'DU DOAN'!C9,IF(SIGN('DU DOAN'!BS9-'DU DOAN'!BT9)=SIGN('DU DOAN'!K9-'DU DOAN'!L9),1*'DU DOAN'!C9,0))))</f>
        <v>0</v>
      </c>
      <c r="AK9" s="98">
        <f>IF(OR('DU DOAN'!K9="",'DU DOAN'!L9="",'DU DOAN'!BU9="",'DU DOAN'!BV9=""),0,IF(AND('DU DOAN'!BU9='DU DOAN'!K9,'DU DOAN'!BV9='DU DOAN'!L9),3*'DU DOAN'!C9,IF(('DU DOAN'!BU9-'DU DOAN'!BV9)=('DU DOAN'!K9-'DU DOAN'!L9),2*'DU DOAN'!C9,IF(SIGN('DU DOAN'!BU9-'DU DOAN'!BV9)=SIGN('DU DOAN'!K9-'DU DOAN'!L9),1*'DU DOAN'!C9,0))))</f>
        <v>0</v>
      </c>
      <c r="AL9" s="98">
        <f>IF(OR('DU DOAN'!K9="",'DU DOAN'!L9="",'DU DOAN'!BW9="",'DU DOAN'!BX9=""),0,IF(AND('DU DOAN'!BW9='DU DOAN'!K9,'DU DOAN'!BX9='DU DOAN'!L9),3*'DU DOAN'!C9,IF(('DU DOAN'!BW9-'DU DOAN'!BX9)=('DU DOAN'!K9-'DU DOAN'!L9),2*'DU DOAN'!C9,IF(SIGN('DU DOAN'!BW9-'DU DOAN'!BX9)=SIGN('DU DOAN'!K9-'DU DOAN'!L9),1*'DU DOAN'!C9,0))))</f>
        <v>0</v>
      </c>
      <c r="AM9" s="98">
        <f>IF(OR('DU DOAN'!K9="",'DU DOAN'!L9="",'DU DOAN'!BY9="",'DU DOAN'!BZ9=""),0,IF(AND('DU DOAN'!BY9='DU DOAN'!K9,'DU DOAN'!BZ9='DU DOAN'!L9),3*'DU DOAN'!C9,IF(('DU DOAN'!BY9-'DU DOAN'!BZ9)=('DU DOAN'!K9-'DU DOAN'!L9),2*'DU DOAN'!C9,IF(SIGN('DU DOAN'!BY9-'DU DOAN'!BZ9)=SIGN('DU DOAN'!K9-'DU DOAN'!L9),1*'DU DOAN'!C9,0))))</f>
        <v>0</v>
      </c>
      <c r="AN9" s="98">
        <f>IF(OR('DU DOAN'!K9="",'DU DOAN'!L9="",'DU DOAN'!CA9="",'DU DOAN'!CB9=""),0,IF(AND('DU DOAN'!CA9='DU DOAN'!K9,'DU DOAN'!CB9='DU DOAN'!L9),3*'DU DOAN'!C9,IF(('DU DOAN'!CA9-'DU DOAN'!CB9)=('DU DOAN'!K9-'DU DOAN'!L9),2*'DU DOAN'!C9,IF(SIGN('DU DOAN'!CA9-'DU DOAN'!CB9)=SIGN('DU DOAN'!K9-'DU DOAN'!L9),1*'DU DOAN'!C9,0))))</f>
        <v>0</v>
      </c>
      <c r="AO9" s="98">
        <f>IF(OR('DU DOAN'!K9="",'DU DOAN'!L9="",'DU DOAN'!CC9="",'DU DOAN'!CD9=""),0,IF(AND('DU DOAN'!CC9='DU DOAN'!K9,'DU DOAN'!CD9='DU DOAN'!L9),3*'DU DOAN'!C9,IF(('DU DOAN'!CC9-'DU DOAN'!CD9)=('DU DOAN'!K9-'DU DOAN'!L9),2*'DU DOAN'!C9,IF(SIGN('DU DOAN'!CC9-'DU DOAN'!CD9)=SIGN('DU DOAN'!K9-'DU DOAN'!L9),1*'DU DOAN'!C9,0))))</f>
        <v>0</v>
      </c>
      <c r="AP9" s="98">
        <f>IF(OR('DU DOAN'!K9="",'DU DOAN'!L9="",'DU DOAN'!CE9="",'DU DOAN'!CF9=""),0,IF(AND('DU DOAN'!CE9='DU DOAN'!K9,'DU DOAN'!CF9='DU DOAN'!L9),3*'DU DOAN'!C9,IF(('DU DOAN'!CE9-'DU DOAN'!CF9)=('DU DOAN'!K9-'DU DOAN'!L9),2*'DU DOAN'!C9,IF(SIGN('DU DOAN'!CE9-'DU DOAN'!CF9)=SIGN('DU DOAN'!K9-'DU DOAN'!L9),1*'DU DOAN'!C9,0))))</f>
        <v>0</v>
      </c>
      <c r="AQ9" s="98">
        <f>IF(OR('DU DOAN'!K9="",'DU DOAN'!L9="",'DU DOAN'!CG9="",'DU DOAN'!CH9=""),0,IF(AND('DU DOAN'!CG9='DU DOAN'!K9,'DU DOAN'!CH9='DU DOAN'!L9),3*'DU DOAN'!C9,IF(('DU DOAN'!CG9-'DU DOAN'!CH9)=('DU DOAN'!K9-'DU DOAN'!L9),2*'DU DOAN'!C9,IF(SIGN('DU DOAN'!CG9-'DU DOAN'!CH9)=SIGN('DU DOAN'!K9-'DU DOAN'!L9),1*'DU DOAN'!C9,0))))</f>
        <v>0</v>
      </c>
      <c r="AR9" s="98">
        <f>IF(OR('DU DOAN'!K9="",'DU DOAN'!L9="",'DU DOAN'!CI9="",'DU DOAN'!CJ9=""),0,IF(AND('DU DOAN'!CI9='DU DOAN'!K9,'DU DOAN'!CJ9='DU DOAN'!L9),3*'DU DOAN'!C9,IF(('DU DOAN'!CI9-'DU DOAN'!CJ9)=('DU DOAN'!K9-'DU DOAN'!L9),2*'DU DOAN'!C9,IF(SIGN('DU DOAN'!CI9-'DU DOAN'!CJ9)=SIGN('DU DOAN'!K9-'DU DOAN'!L9),1*'DU DOAN'!C9,0))))</f>
        <v>0</v>
      </c>
      <c r="AS9" s="98">
        <f>IF(OR('DU DOAN'!K9="",'DU DOAN'!L9="",'DU DOAN'!CK9="",'DU DOAN'!CL9=""),0,IF(AND('DU DOAN'!CK9='DU DOAN'!K9,'DU DOAN'!CL9='DU DOAN'!L9),3*'DU DOAN'!C9,IF(('DU DOAN'!CK9-'DU DOAN'!CL9)=('DU DOAN'!K9-'DU DOAN'!L9),2*'DU DOAN'!C9,IF(SIGN('DU DOAN'!CK9-'DU DOAN'!CL9)=SIGN('DU DOAN'!K9-'DU DOAN'!L9),1*'DU DOAN'!C9,0))))</f>
        <v>0</v>
      </c>
      <c r="AT9" s="98">
        <f>IF(OR('DU DOAN'!K9="",'DU DOAN'!L9="",'DU DOAN'!CM9="",'DU DOAN'!CN9=""),0,IF(AND('DU DOAN'!CM9='DU DOAN'!K9,'DU DOAN'!CN9='DU DOAN'!L9),3*'DU DOAN'!C9,IF(('DU DOAN'!CM9-'DU DOAN'!CN9)=('DU DOAN'!K9-'DU DOAN'!L9),2*'DU DOAN'!C9,IF(SIGN('DU DOAN'!CM9-'DU DOAN'!CN9)=SIGN('DU DOAN'!K9-'DU DOAN'!L9),1*'DU DOAN'!C9,0))))</f>
        <v>0</v>
      </c>
      <c r="AU9" s="98">
        <f>IF(OR('DU DOAN'!K9="",'DU DOAN'!L9="",'DU DOAN'!CO9="",'DU DOAN'!CP9=""),0,IF(AND('DU DOAN'!CO9='DU DOAN'!K9,'DU DOAN'!CP9='DU DOAN'!L9),3*'DU DOAN'!C9,IF(('DU DOAN'!CO9-'DU DOAN'!CP9)=('DU DOAN'!K9-'DU DOAN'!L9),2*'DU DOAN'!C9,IF(SIGN('DU DOAN'!CO9-'DU DOAN'!CP9)=SIGN('DU DOAN'!K9-'DU DOAN'!L9),1*'DU DOAN'!C9,0))))</f>
        <v>0</v>
      </c>
      <c r="AV9" s="98">
        <f>IF(OR('DU DOAN'!K9="",'DU DOAN'!L9="",'DU DOAN'!CQ9="",'DU DOAN'!CR9=""),0,IF(AND('DU DOAN'!CQ9='DU DOAN'!K9,'DU DOAN'!CR9='DU DOAN'!L9),3*'DU DOAN'!C9,IF(('DU DOAN'!CQ9-'DU DOAN'!CR9)=('DU DOAN'!K9-'DU DOAN'!L9),2*'DU DOAN'!C9,IF(SIGN('DU DOAN'!CQ9-'DU DOAN'!CR9)=SIGN('DU DOAN'!K9-'DU DOAN'!L9),1*'DU DOAN'!C9,0))))</f>
        <v>0</v>
      </c>
      <c r="AW9" s="98">
        <f>IF(OR('DU DOAN'!K9="",'DU DOAN'!L9="",'DU DOAN'!CS9="",'DU DOAN'!CT9=""),0,IF(AND('DU DOAN'!CS9='DU DOAN'!K9,'DU DOAN'!CT9='DU DOAN'!L9),3*'DU DOAN'!C9,IF(('DU DOAN'!CS9-'DU DOAN'!CT9)=('DU DOAN'!K9-'DU DOAN'!L9),2*'DU DOAN'!C9,IF(SIGN('DU DOAN'!CS9-'DU DOAN'!CT9)=SIGN('DU DOAN'!K9-'DU DOAN'!L9),1*'DU DOAN'!C9,0))))</f>
        <v>0</v>
      </c>
      <c r="AX9" s="98">
        <f>IF(OR('DU DOAN'!K9="",'DU DOAN'!L9="",'DU DOAN'!CU9="",'DU DOAN'!CV9=""),0,IF(AND('DU DOAN'!CU9='DU DOAN'!K9,'DU DOAN'!CV9='DU DOAN'!L9),3*'DU DOAN'!C9,IF(('DU DOAN'!CU9-'DU DOAN'!CV9)=('DU DOAN'!K9-'DU DOAN'!L9),2*'DU DOAN'!C9,IF(SIGN('DU DOAN'!CU9-'DU DOAN'!CV9)=SIGN('DU DOAN'!K9-'DU DOAN'!L9),1*'DU DOAN'!C9,0))))</f>
        <v>0</v>
      </c>
      <c r="AY9" s="98">
        <f>IF(OR('DU DOAN'!K9="",'DU DOAN'!L9="",'DU DOAN'!CW9="",'DU DOAN'!CX9=""),0,IF(AND('DU DOAN'!CW9='DU DOAN'!K9,'DU DOAN'!CX9='DU DOAN'!L9),3*'DU DOAN'!C9,IF(('DU DOAN'!CW9-'DU DOAN'!CX9)=('DU DOAN'!K9-'DU DOAN'!L9),2*'DU DOAN'!C9,IF(SIGN('DU DOAN'!CW9-'DU DOAN'!CX9)=SIGN('DU DOAN'!K9-'DU DOAN'!L9),1*'DU DOAN'!C9,0))))</f>
        <v>0</v>
      </c>
      <c r="AZ9" s="98">
        <f>IF(OR('DU DOAN'!K9="",'DU DOAN'!L9="",'DU DOAN'!CY9="",'DU DOAN'!CZ9=""),0,IF(AND('DU DOAN'!CY9='DU DOAN'!K9,'DU DOAN'!CZ9='DU DOAN'!L9),3*'DU DOAN'!C9,IF(('DU DOAN'!CY9-'DU DOAN'!CZ9)=('DU DOAN'!K9-'DU DOAN'!L9),2*'DU DOAN'!C9,IF(SIGN('DU DOAN'!CY9-'DU DOAN'!CZ9)=SIGN('DU DOAN'!K9-'DU DOAN'!L9),1*'DU DOAN'!C9,0))))</f>
        <v>0</v>
      </c>
      <c r="BA9" s="98">
        <f>IF(OR('DU DOAN'!K9="",'DU DOAN'!L9="",'DU DOAN'!DA9="",'DU DOAN'!DB9=""),0,IF(AND('DU DOAN'!DA9='DU DOAN'!K9,'DU DOAN'!DB9='DU DOAN'!L9),3*'DU DOAN'!C9,IF(('DU DOAN'!DA9-'DU DOAN'!DB9)=('DU DOAN'!K9-'DU DOAN'!L9),2*'DU DOAN'!C9,IF(SIGN('DU DOAN'!DA9-'DU DOAN'!DB9)=SIGN('DU DOAN'!K9-'DU DOAN'!L9),1*'DU DOAN'!C9,0))))</f>
        <v>0</v>
      </c>
      <c r="BB9" s="98">
        <f>IF(OR('DU DOAN'!K9="",'DU DOAN'!L9="",'DU DOAN'!DC9="",'DU DOAN'!DD9=""),0,IF(AND('DU DOAN'!DC9='DU DOAN'!K9,'DU DOAN'!DD9='DU DOAN'!L9),3*'DU DOAN'!C9,IF(('DU DOAN'!DC9-'DU DOAN'!DD9)=('DU DOAN'!K9-'DU DOAN'!L9),2*'DU DOAN'!C9,IF(SIGN('DU DOAN'!DC9-'DU DOAN'!DD9)=SIGN('DU DOAN'!K9-'DU DOAN'!L9),1*'DU DOAN'!C9,0))))</f>
        <v>0</v>
      </c>
      <c r="BC9" s="98">
        <f>IF(OR('DU DOAN'!K9="",'DU DOAN'!L9="",'DU DOAN'!DE9="",'DU DOAN'!DF9=""),0,IF(AND('DU DOAN'!DE9='DU DOAN'!K9,'DU DOAN'!DF9='DU DOAN'!L9),3*'DU DOAN'!C9,IF(('DU DOAN'!DE9-'DU DOAN'!DF9)=('DU DOAN'!K9-'DU DOAN'!L9),2*'DU DOAN'!C9,IF(SIGN('DU DOAN'!DE9-'DU DOAN'!DF9)=SIGN('DU DOAN'!K9-'DU DOAN'!L9),1*'DU DOAN'!C9,0))))</f>
        <v>0</v>
      </c>
      <c r="BD9" s="98">
        <f>IF(OR('DU DOAN'!K9="",'DU DOAN'!L9="",'DU DOAN'!DG9="",'DU DOAN'!DH9=""),0,IF(AND('DU DOAN'!DG9='DU DOAN'!K9,'DU DOAN'!DH9='DU DOAN'!L9),3*'DU DOAN'!C9,IF(('DU DOAN'!DG9-'DU DOAN'!DH9)=('DU DOAN'!K9-'DU DOAN'!L9),2*'DU DOAN'!C9,IF(SIGN('DU DOAN'!DG9-'DU DOAN'!DH9)=SIGN('DU DOAN'!K9-'DU DOAN'!L9),1*'DU DOAN'!C9,0))))</f>
        <v>0</v>
      </c>
      <c r="BE9" s="98">
        <f>IF(OR('DU DOAN'!K9="",'DU DOAN'!L9="",'DU DOAN'!DI9="",'DU DOAN'!DJ9=""),0,IF(AND('DU DOAN'!DI9='DU DOAN'!K9,'DU DOAN'!DJ9='DU DOAN'!L9),3*'DU DOAN'!C9,IF(('DU DOAN'!DI9-'DU DOAN'!DJ9)=('DU DOAN'!K9-'DU DOAN'!L9),2*'DU DOAN'!C9,IF(SIGN('DU DOAN'!DI9-'DU DOAN'!DJ9)=SIGN('DU DOAN'!K9-'DU DOAN'!L9),1*'DU DOAN'!C9,0))))</f>
        <v>0</v>
      </c>
      <c r="BF9" s="98">
        <f>IF(OR('DU DOAN'!K9="",'DU DOAN'!L9="",'DU DOAN'!DK9="",'DU DOAN'!DL9=""),0,IF(AND('DU DOAN'!DK9='DU DOAN'!K9,'DU DOAN'!DL9='DU DOAN'!L9),3*'DU DOAN'!C9,IF(('DU DOAN'!DK9-'DU DOAN'!DL9)=('DU DOAN'!K9-'DU DOAN'!L9),2*'DU DOAN'!C9,IF(SIGN('DU DOAN'!DK9-'DU DOAN'!DL9)=SIGN('DU DOAN'!K9-'DU DOAN'!L9),1*'DU DOAN'!C9,0))))</f>
        <v>0</v>
      </c>
      <c r="BG9" s="98">
        <f>IF(OR('DU DOAN'!K9="",'DU DOAN'!L9="",'DU DOAN'!DM9="",'DU DOAN'!DN9=""),0,IF(AND('DU DOAN'!DM9='DU DOAN'!K9,'DU DOAN'!DN9='DU DOAN'!L9),3*'DU DOAN'!C9,IF(('DU DOAN'!DM9-'DU DOAN'!DN9)=('DU DOAN'!K9-'DU DOAN'!L9),2*'DU DOAN'!C9,IF(SIGN('DU DOAN'!DM9-'DU DOAN'!DN9)=SIGN('DU DOAN'!K9-'DU DOAN'!L9),1*'DU DOAN'!C9,0))))</f>
        <v>0</v>
      </c>
      <c r="BH9" s="98">
        <f>IF(OR('DU DOAN'!K9="",'DU DOAN'!L9="",'DU DOAN'!DO9="",'DU DOAN'!DP9=""),0,IF(AND('DU DOAN'!DO9='DU DOAN'!K9,'DU DOAN'!DP9='DU DOAN'!L9),3*'DU DOAN'!C9,IF(('DU DOAN'!DO9-'DU DOAN'!DP9)=('DU DOAN'!K9-'DU DOAN'!L9),2*'DU DOAN'!C9,IF(SIGN('DU DOAN'!DO9-'DU DOAN'!DP9)=SIGN('DU DOAN'!K9-'DU DOAN'!L9),1*'DU DOAN'!C9,0))))</f>
        <v>0</v>
      </c>
      <c r="BI9" s="98">
        <f>IF(OR('DU DOAN'!K9="",'DU DOAN'!L9="",'DU DOAN'!DQ9="",'DU DOAN'!DR9=""),0,IF(AND('DU DOAN'!DQ9='DU DOAN'!K9,'DU DOAN'!DR9='DU DOAN'!L9),3*'DU DOAN'!C9,IF(('DU DOAN'!DQ9-'DU DOAN'!DR9)=('DU DOAN'!K9-'DU DOAN'!L9),2*'DU DOAN'!C9,IF(SIGN('DU DOAN'!DQ9-'DU DOAN'!DR9)=SIGN('DU DOAN'!K9-'DU DOAN'!L9),1*'DU DOAN'!C9,0))))</f>
        <v>0</v>
      </c>
      <c r="BJ9" s="98">
        <f>IF(OR('DU DOAN'!K9="",'DU DOAN'!L9="",'DU DOAN'!DS9="",'DU DOAN'!DT9=""),0,IF(AND('DU DOAN'!DS9='DU DOAN'!K9,'DU DOAN'!DT9='DU DOAN'!L9),3*'DU DOAN'!C9,IF(('DU DOAN'!DS9-'DU DOAN'!DT9)=('DU DOAN'!K9-'DU DOAN'!L9),2*'DU DOAN'!C9,IF(SIGN('DU DOAN'!DS9-'DU DOAN'!DT9)=SIGN('DU DOAN'!K9-'DU DOAN'!L9),1*'DU DOAN'!C9,0))))</f>
        <v>0</v>
      </c>
      <c r="BK9" s="98">
        <f>IF(OR('DU DOAN'!K9="",'DU DOAN'!L9="",'DU DOAN'!DU9="",'DU DOAN'!DV9=""),0,IF(AND('DU DOAN'!DU9='DU DOAN'!K9,'DU DOAN'!DV9='DU DOAN'!L9),3*'DU DOAN'!C9,IF(('DU DOAN'!DU9-'DU DOAN'!DV9)=('DU DOAN'!K9-'DU DOAN'!L9),2*'DU DOAN'!C9,IF(SIGN('DU DOAN'!DU9-'DU DOAN'!DV9)=SIGN('DU DOAN'!K9-'DU DOAN'!L9),1*'DU DOAN'!C9,0))))</f>
        <v>0</v>
      </c>
      <c r="BL9" s="98">
        <f>IF(OR('DU DOAN'!K9="",'DU DOAN'!L9="",'DU DOAN'!DW9="",'DU DOAN'!DX9=""),0,IF(AND('DU DOAN'!DW9='DU DOAN'!K9,'DU DOAN'!DX9='DU DOAN'!L9),3*'DU DOAN'!C9,IF(('DU DOAN'!DW9-'DU DOAN'!DX9)=('DU DOAN'!K9-'DU DOAN'!L9),2*'DU DOAN'!C9,IF(SIGN('DU DOAN'!DW9-'DU DOAN'!DX9)=SIGN('DU DOAN'!K9-'DU DOAN'!L9),1*'DU DOAN'!C9,0))))</f>
        <v>0</v>
      </c>
      <c r="BM9" s="98">
        <f>IF(OR('DU DOAN'!K9="",'DU DOAN'!L9="",'DU DOAN'!DY9="",'DU DOAN'!DZ9=""),0,IF(AND('DU DOAN'!DY9='DU DOAN'!K9,'DU DOAN'!DZ9='DU DOAN'!L9),3*'DU DOAN'!C9,IF(('DU DOAN'!DY9-'DU DOAN'!DZ9)=('DU DOAN'!K9-'DU DOAN'!L9),2*'DU DOAN'!C9,IF(SIGN('DU DOAN'!DY9-'DU DOAN'!DZ9)=SIGN('DU DOAN'!K9-'DU DOAN'!L9),1*'DU DOAN'!C9,0))))</f>
        <v>0</v>
      </c>
      <c r="BN9" s="98">
        <f>IF(OR('DU DOAN'!K9="",'DU DOAN'!L9="",'DU DOAN'!EA9="",'DU DOAN'!EB9=""),0,IF(AND('DU DOAN'!EA9='DU DOAN'!K9,'DU DOAN'!EB9='DU DOAN'!L9),3*'DU DOAN'!C9,IF(('DU DOAN'!EA9-'DU DOAN'!EB9)=('DU DOAN'!K9-'DU DOAN'!L9),2*'DU DOAN'!C9,IF(SIGN('DU DOAN'!EA9-'DU DOAN'!EB9)=SIGN('DU DOAN'!K9-'DU DOAN'!L9),1*'DU DOAN'!C9,0))))</f>
        <v>0</v>
      </c>
      <c r="BO9" s="98">
        <f>IF(OR('DU DOAN'!K9="",'DU DOAN'!L9="",'DU DOAN'!EC9="",'DU DOAN'!ED9=""),0,IF(AND('DU DOAN'!EC9='DU DOAN'!K9,'DU DOAN'!ED9='DU DOAN'!L9),3*'DU DOAN'!C9,IF(('DU DOAN'!EC9-'DU DOAN'!ED9)=('DU DOAN'!K9-'DU DOAN'!L9),2*'DU DOAN'!C9,IF(SIGN('DU DOAN'!EC9-'DU DOAN'!ED9)=SIGN('DU DOAN'!K9-'DU DOAN'!L9),1*'DU DOAN'!C9,0))))</f>
        <v>0</v>
      </c>
      <c r="BP9" s="98">
        <f>IF(OR('DU DOAN'!K9="",'DU DOAN'!L9="",'DU DOAN'!EE9="",'DU DOAN'!EF9=""),0,IF(AND('DU DOAN'!EE9='DU DOAN'!K9,'DU DOAN'!EF9='DU DOAN'!L9),3*'DU DOAN'!C9,IF(('DU DOAN'!EE9-'DU DOAN'!EF9)=('DU DOAN'!K9-'DU DOAN'!L9),2*'DU DOAN'!C9,IF(SIGN('DU DOAN'!EE9-'DU DOAN'!EF9)=SIGN('DU DOAN'!K9-'DU DOAN'!L9),1*'DU DOAN'!C9,0))))</f>
        <v>0</v>
      </c>
      <c r="BQ9" s="98">
        <f>IF(OR('DU DOAN'!K9="",'DU DOAN'!L9="",'DU DOAN'!EG9="",'DU DOAN'!EH9=""),0,IF(AND('DU DOAN'!EG9='DU DOAN'!K9,'DU DOAN'!EH9='DU DOAN'!L9),3*'DU DOAN'!C9,IF(('DU DOAN'!EG9-'DU DOAN'!EH9)=('DU DOAN'!K9-'DU DOAN'!L9),2*'DU DOAN'!C9,IF(SIGN('DU DOAN'!EG9-'DU DOAN'!EH9)=SIGN('DU DOAN'!K9-'DU DOAN'!L9),1*'DU DOAN'!C9,0))))</f>
        <v>0</v>
      </c>
      <c r="BR9" s="98">
        <f>IF(OR('DU DOAN'!K9="",'DU DOAN'!L9="",'DU DOAN'!EI9="",'DU DOAN'!EJ9=""),0,IF(AND('DU DOAN'!EI9='DU DOAN'!K9,'DU DOAN'!EJ9='DU DOAN'!L9),3*'DU DOAN'!C9,IF(('DU DOAN'!EI9-'DU DOAN'!EJ9)=('DU DOAN'!K9-'DU DOAN'!L9),2*'DU DOAN'!C9,IF(SIGN('DU DOAN'!EI9-'DU DOAN'!EJ9)=SIGN('DU DOAN'!K9-'DU DOAN'!L9),1*'DU DOAN'!C9,0))))</f>
        <v>0</v>
      </c>
      <c r="BS9" s="98">
        <f>IF(OR('DU DOAN'!K9="",'DU DOAN'!L9="",'DU DOAN'!EK9="",'DU DOAN'!EL9=""),0,IF(AND('DU DOAN'!EK9='DU DOAN'!K9,'DU DOAN'!EL9='DU DOAN'!L9),3*'DU DOAN'!C9,IF(('DU DOAN'!EK9-'DU DOAN'!EL9)=('DU DOAN'!K9-'DU DOAN'!L9),2*'DU DOAN'!C9,IF(SIGN('DU DOAN'!EK9-'DU DOAN'!EL9)=SIGN('DU DOAN'!K9-'DU DOAN'!L9),1*'DU DOAN'!C9,0))))</f>
        <v>0</v>
      </c>
      <c r="BT9" s="98">
        <f>IF(OR('DU DOAN'!K9="",'DU DOAN'!L9="",'DU DOAN'!EM9="",'DU DOAN'!EN9=""),0,IF(AND('DU DOAN'!EM9='DU DOAN'!K9,'DU DOAN'!EN9='DU DOAN'!L9),3*'DU DOAN'!C9,IF(('DU DOAN'!EM9-'DU DOAN'!EN9)=('DU DOAN'!K9-'DU DOAN'!L9),2*'DU DOAN'!C9,IF(SIGN('DU DOAN'!EM9-'DU DOAN'!EN9)=SIGN('DU DOAN'!K9-'DU DOAN'!L9),1*'DU DOAN'!C9,0))))</f>
        <v>0</v>
      </c>
      <c r="BU9" s="98">
        <f>IF(OR('DU DOAN'!K9="",'DU DOAN'!L9="",'DU DOAN'!EO9="",'DU DOAN'!EP9=""),0,IF(AND('DU DOAN'!EO9='DU DOAN'!K9,'DU DOAN'!EP9='DU DOAN'!L9),3*'DU DOAN'!C9,IF(('DU DOAN'!EO9-'DU DOAN'!EP9)=('DU DOAN'!K9-'DU DOAN'!L9),2*'DU DOAN'!C9,IF(SIGN('DU DOAN'!EO9-'DU DOAN'!EP9)=SIGN('DU DOAN'!K9-'DU DOAN'!L9),1*'DU DOAN'!C9,0))))</f>
        <v>0</v>
      </c>
      <c r="BV9" s="98">
        <f>IF(OR('DU DOAN'!K9="",'DU DOAN'!L9="",'DU DOAN'!EQ9="",'DU DOAN'!ER9=""),0,IF(AND('DU DOAN'!EQ9='DU DOAN'!K9,'DU DOAN'!ER9='DU DOAN'!L9),3*'DU DOAN'!C9,IF(('DU DOAN'!EQ9-'DU DOAN'!ER9)=('DU DOAN'!K9-'DU DOAN'!L9),2*'DU DOAN'!C9,IF(SIGN('DU DOAN'!EQ9-'DU DOAN'!ER9)=SIGN('DU DOAN'!K9-'DU DOAN'!L9),1*'DU DOAN'!C9,0))))</f>
        <v>0</v>
      </c>
      <c r="BW9" s="98">
        <f>IF(OR('DU DOAN'!K9="",'DU DOAN'!L9="",'DU DOAN'!ES9="",'DU DOAN'!ET9=""),0,IF(AND('DU DOAN'!ES9='DU DOAN'!K9,'DU DOAN'!ET9='DU DOAN'!L9),3*'DU DOAN'!C9,IF(('DU DOAN'!ES9-'DU DOAN'!ET9)=('DU DOAN'!K9-'DU DOAN'!L9),2*'DU DOAN'!C9,IF(SIGN('DU DOAN'!ES9-'DU DOAN'!ET9)=SIGN('DU DOAN'!K9-'DU DOAN'!L9),1*'DU DOAN'!C9,0))))</f>
        <v>0</v>
      </c>
      <c r="BX9" s="98">
        <f>IF(OR('DU DOAN'!K9="",'DU DOAN'!L9="",'DU DOAN'!EU9="",'DU DOAN'!EV9=""),0,IF(AND('DU DOAN'!EU9='DU DOAN'!K9,'DU DOAN'!EV9='DU DOAN'!L9),3*'DU DOAN'!C9,IF(('DU DOAN'!EU9-'DU DOAN'!EV9)=('DU DOAN'!K9-'DU DOAN'!L9),2*'DU DOAN'!C9,IF(SIGN('DU DOAN'!EU9-'DU DOAN'!EV9)=SIGN('DU DOAN'!K9-'DU DOAN'!L9),1*'DU DOAN'!C9,0))))</f>
        <v>0</v>
      </c>
      <c r="BY9" s="98">
        <f>IF(OR('DU DOAN'!K9="",'DU DOAN'!L9="",'DU DOAN'!EW9="",'DU DOAN'!EX9=""),0,IF(AND('DU DOAN'!EW9='DU DOAN'!K9,'DU DOAN'!EX9='DU DOAN'!L9),3*'DU DOAN'!C9,IF(('DU DOAN'!EW9-'DU DOAN'!EX9)=('DU DOAN'!K9-'DU DOAN'!L9),2*'DU DOAN'!C9,IF(SIGN('DU DOAN'!EW9-'DU DOAN'!EX9)=SIGN('DU DOAN'!K9-'DU DOAN'!L9),1*'DU DOAN'!C9,0))))</f>
        <v>0</v>
      </c>
      <c r="BZ9" s="98">
        <f>IF(OR('DU DOAN'!K9="",'DU DOAN'!L9="",'DU DOAN'!EY9="",'DU DOAN'!EZ9=""),0,IF(AND('DU DOAN'!EY9='DU DOAN'!K9,'DU DOAN'!EZ9='DU DOAN'!L9),3*'DU DOAN'!C9,IF(('DU DOAN'!EY9-'DU DOAN'!EZ9)=('DU DOAN'!K9-'DU DOAN'!L9),2*'DU DOAN'!C9,IF(SIGN('DU DOAN'!EY9-'DU DOAN'!EZ9)=SIGN('DU DOAN'!K9-'DU DOAN'!L9),1*'DU DOAN'!C9,0))))</f>
        <v>0</v>
      </c>
      <c r="CA9" s="98">
        <f>IF(OR('DU DOAN'!K9="",'DU DOAN'!L9="",'DU DOAN'!FA9="",'DU DOAN'!FB9=""),0,IF(AND('DU DOAN'!FA9='DU DOAN'!K9,'DU DOAN'!FB9='DU DOAN'!L9),3*'DU DOAN'!C9,IF(('DU DOAN'!FA9-'DU DOAN'!FB9)=('DU DOAN'!K9-'DU DOAN'!L9),2*'DU DOAN'!C9,IF(SIGN('DU DOAN'!FA9-'DU DOAN'!FB9)=SIGN('DU DOAN'!K9-'DU DOAN'!L9),1*'DU DOAN'!C9,0))))</f>
        <v>0</v>
      </c>
      <c r="CB9" s="98">
        <f>IF(OR('DU DOAN'!K9="",'DU DOAN'!L9="",'DU DOAN'!FC9="",'DU DOAN'!FD9=""),0,IF(AND('DU DOAN'!FC9='DU DOAN'!K9,'DU DOAN'!FD9='DU DOAN'!L9),3*'DU DOAN'!C9,IF(('DU DOAN'!FC9-'DU DOAN'!FD9)=('DU DOAN'!K9-'DU DOAN'!L9),2*'DU DOAN'!C9,IF(SIGN('DU DOAN'!FC9-'DU DOAN'!FD9)=SIGN('DU DOAN'!K9-'DU DOAN'!L9),1*'DU DOAN'!C9,0))))</f>
        <v>0</v>
      </c>
      <c r="CC9" s="98">
        <f>IF(OR('DU DOAN'!K9="",'DU DOAN'!L9="",'DU DOAN'!FE9="",'DU DOAN'!FF9=""),0,IF(AND('DU DOAN'!FE9='DU DOAN'!K9,'DU DOAN'!FF9='DU DOAN'!L9),3*'DU DOAN'!C9,IF(('DU DOAN'!FE9-'DU DOAN'!FF9)=('DU DOAN'!K9-'DU DOAN'!L9),2*'DU DOAN'!C9,IF(SIGN('DU DOAN'!FE9-'DU DOAN'!FF9)=SIGN('DU DOAN'!K9-'DU DOAN'!L9),1*'DU DOAN'!C9,0))))</f>
        <v>0</v>
      </c>
      <c r="CD9" s="98">
        <f>IF(OR('DU DOAN'!K9="",'DU DOAN'!L9="",'DU DOAN'!FG9="",'DU DOAN'!FH9=""),0,IF(AND('DU DOAN'!FG9='DU DOAN'!K9,'DU DOAN'!FH9='DU DOAN'!L9),3*'DU DOAN'!C9,IF(('DU DOAN'!FG9-'DU DOAN'!FH9)=('DU DOAN'!K9-'DU DOAN'!L9),2*'DU DOAN'!C9,IF(SIGN('DU DOAN'!FG9-'DU DOAN'!FH9)=SIGN('DU DOAN'!K9-'DU DOAN'!L9),1*'DU DOAN'!C9,0))))</f>
        <v>0</v>
      </c>
      <c r="CE9" s="98">
        <f>IF(OR('DU DOAN'!K9="",'DU DOAN'!L9="",'DU DOAN'!FI9="",'DU DOAN'!FJ9=""),0,IF(AND('DU DOAN'!FI9='DU DOAN'!K9,'DU DOAN'!FJ9='DU DOAN'!L9),3*'DU DOAN'!C9,IF(('DU DOAN'!FI9-'DU DOAN'!FJ9)=('DU DOAN'!K9-'DU DOAN'!L9),2*'DU DOAN'!C9,IF(SIGN('DU DOAN'!FI9-'DU DOAN'!FJ9)=SIGN('DU DOAN'!K9-'DU DOAN'!L9),1*'DU DOAN'!C9,0))))</f>
        <v>0</v>
      </c>
      <c r="CF9" s="98">
        <f>IF(OR('DU DOAN'!K9="",'DU DOAN'!L9="",'DU DOAN'!FK9="",'DU DOAN'!FL9=""),0,IF(AND('DU DOAN'!FK9='DU DOAN'!K9,'DU DOAN'!FL9='DU DOAN'!L9),3*'DU DOAN'!C9,IF(('DU DOAN'!FK9-'DU DOAN'!FL9)=('DU DOAN'!K9-'DU DOAN'!L9),2*'DU DOAN'!C9,IF(SIGN('DU DOAN'!FK9-'DU DOAN'!FL9)=SIGN('DU DOAN'!K9-'DU DOAN'!L9),1*'DU DOAN'!C9,0))))</f>
        <v>0</v>
      </c>
      <c r="CG9" s="98">
        <f>IF(OR('DU DOAN'!K9="",'DU DOAN'!L9="",'DU DOAN'!FM9="",'DU DOAN'!FN9=""),0,IF(AND('DU DOAN'!FM9='DU DOAN'!K9,'DU DOAN'!FN9='DU DOAN'!L9),3*'DU DOAN'!C9,IF(('DU DOAN'!FM9-'DU DOAN'!FN9)=('DU DOAN'!K9-'DU DOAN'!L9),2*'DU DOAN'!C9,IF(SIGN('DU DOAN'!FM9-'DU DOAN'!FN9)=SIGN('DU DOAN'!K9-'DU DOAN'!L9),1*'DU DOAN'!C9,0))))</f>
        <v>0</v>
      </c>
      <c r="CH9" s="98">
        <f>IF(OR('DU DOAN'!K9="",'DU DOAN'!L9="",'DU DOAN'!FO9="",'DU DOAN'!FP9=""),0,IF(AND('DU DOAN'!FO9='DU DOAN'!K9,'DU DOAN'!FP9='DU DOAN'!L9),3*'DU DOAN'!C9,IF(('DU DOAN'!FO9-'DU DOAN'!FP9)=('DU DOAN'!K9-'DU DOAN'!L9),2*'DU DOAN'!C9,IF(SIGN('DU DOAN'!FO9-'DU DOAN'!FP9)=SIGN('DU DOAN'!K9-'DU DOAN'!L9),1*'DU DOAN'!C9,0))))</f>
        <v>0</v>
      </c>
      <c r="CI9" s="98">
        <f>IF(OR('DU DOAN'!K9="",'DU DOAN'!L9="",'DU DOAN'!FQ9="",'DU DOAN'!FR9=""),0,IF(AND('DU DOAN'!FQ9='DU DOAN'!K9,'DU DOAN'!FR9='DU DOAN'!L9),3*'DU DOAN'!C9,IF(('DU DOAN'!FQ9-'DU DOAN'!FR9)=('DU DOAN'!K9-'DU DOAN'!L9),2*'DU DOAN'!C9,IF(SIGN('DU DOAN'!FQ9-'DU DOAN'!FR9)=SIGN('DU DOAN'!K9-'DU DOAN'!L9),1*'DU DOAN'!C9,0))))</f>
        <v>0</v>
      </c>
      <c r="CJ9" s="98">
        <f>IF(OR('DU DOAN'!K9="",'DU DOAN'!L9="",'DU DOAN'!FS9="",'DU DOAN'!FT9=""),0,IF(AND('DU DOAN'!FS9='DU DOAN'!K9,'DU DOAN'!FT9='DU DOAN'!L9),3*'DU DOAN'!C9,IF(('DU DOAN'!FS9-'DU DOAN'!FT9)=('DU DOAN'!K9-'DU DOAN'!L9),2*'DU DOAN'!C9,IF(SIGN('DU DOAN'!FS9-'DU DOAN'!FT9)=SIGN('DU DOAN'!K9-'DU DOAN'!L9),1*'DU DOAN'!C9,0))))</f>
        <v>0</v>
      </c>
      <c r="CK9" s="98">
        <f>IF(OR('DU DOAN'!K9="",'DU DOAN'!L9="",'DU DOAN'!FU9="",'DU DOAN'!FV9=""),0,IF(AND('DU DOAN'!FU9='DU DOAN'!K9,'DU DOAN'!FV9='DU DOAN'!L9),3*'DU DOAN'!C9,IF(('DU DOAN'!FU9-'DU DOAN'!FV9)=('DU DOAN'!K9-'DU DOAN'!L9),2*'DU DOAN'!C9,IF(SIGN('DU DOAN'!FU9-'DU DOAN'!FV9)=SIGN('DU DOAN'!K9-'DU DOAN'!L9),1*'DU DOAN'!C9,0))))</f>
        <v>0</v>
      </c>
      <c r="CL9" s="98">
        <f>IF(OR('DU DOAN'!K9="",'DU DOAN'!L9="",'DU DOAN'!FW9="",'DU DOAN'!FX9=""),0,IF(AND('DU DOAN'!FW9='DU DOAN'!K9,'DU DOAN'!FX9='DU DOAN'!L9),3*'DU DOAN'!C9,IF(('DU DOAN'!FW9-'DU DOAN'!FX9)=('DU DOAN'!K9-'DU DOAN'!L9),2*'DU DOAN'!C9,IF(SIGN('DU DOAN'!FW9-'DU DOAN'!FX9)=SIGN('DU DOAN'!K9-'DU DOAN'!L9),1*'DU DOAN'!C9,0))))</f>
        <v>0</v>
      </c>
      <c r="CM9" s="98">
        <f>IF(OR('DU DOAN'!K9="",'DU DOAN'!L9="",'DU DOAN'!FY9="",'DU DOAN'!FZ9=""),0,IF(AND('DU DOAN'!FY9='DU DOAN'!K9,'DU DOAN'!FZ9='DU DOAN'!L9),3*'DU DOAN'!C9,IF(('DU DOAN'!FY9-'DU DOAN'!FZ9)=('DU DOAN'!K9-'DU DOAN'!L9),2*'DU DOAN'!C9,IF(SIGN('DU DOAN'!FY9-'DU DOAN'!FZ9)=SIGN('DU DOAN'!K9-'DU DOAN'!L9),1*'DU DOAN'!C9,0))))</f>
        <v>0</v>
      </c>
      <c r="CN9" s="98">
        <f>IF(OR('DU DOAN'!K9="",'DU DOAN'!L9="",'DU DOAN'!GA9="",'DU DOAN'!GB9=""),0,IF(AND('DU DOAN'!GA9='DU DOAN'!K9,'DU DOAN'!GB9='DU DOAN'!L9),3*'DU DOAN'!C9,IF(('DU DOAN'!GA9-'DU DOAN'!GB9)=('DU DOAN'!K9-'DU DOAN'!L9),2*'DU DOAN'!C9,IF(SIGN('DU DOAN'!GA9-'DU DOAN'!GB9)=SIGN('DU DOAN'!K9-'DU DOAN'!L9),1*'DU DOAN'!C9,0))))</f>
        <v>0</v>
      </c>
      <c r="CO9" s="98">
        <f>IF(OR('DU DOAN'!K9="",'DU DOAN'!L9="",'DU DOAN'!GC9="",'DU DOAN'!GD9=""),0,IF(AND('DU DOAN'!GC9='DU DOAN'!K9,'DU DOAN'!GD9='DU DOAN'!L9),3*'DU DOAN'!C9,IF(('DU DOAN'!GC9-'DU DOAN'!GD9)=('DU DOAN'!K9-'DU DOAN'!L9),2*'DU DOAN'!C9,IF(SIGN('DU DOAN'!GC9-'DU DOAN'!GD9)=SIGN('DU DOAN'!K9-'DU DOAN'!L9),1*'DU DOAN'!C9,0))))</f>
        <v>0</v>
      </c>
      <c r="CP9" s="98">
        <f>IF(OR('DU DOAN'!K9="",'DU DOAN'!L9="",'DU DOAN'!GE9="",'DU DOAN'!GF9=""),0,IF(AND('DU DOAN'!GE9='DU DOAN'!K9,'DU DOAN'!GF9='DU DOAN'!L9),3*'DU DOAN'!C9,IF(('DU DOAN'!GE9-'DU DOAN'!GF9)=('DU DOAN'!K9-'DU DOAN'!L9),2*'DU DOAN'!C9,IF(SIGN('DU DOAN'!GE9-'DU DOAN'!GF9)=SIGN('DU DOAN'!K9-'DU DOAN'!L9),1*'DU DOAN'!C9,0))))</f>
        <v>0</v>
      </c>
      <c r="CQ9" s="98">
        <f>IF(OR('DU DOAN'!K9="",'DU DOAN'!L9="",'DU DOAN'!GG9="",'DU DOAN'!GH9=""),0,IF(AND('DU DOAN'!GG9='DU DOAN'!K9,'DU DOAN'!GH9='DU DOAN'!L9),3*'DU DOAN'!C9,IF(('DU DOAN'!GG9-'DU DOAN'!GH9)=('DU DOAN'!K9-'DU DOAN'!L9),2*'DU DOAN'!C9,IF(SIGN('DU DOAN'!GG9-'DU DOAN'!GH9)=SIGN('DU DOAN'!K9-'DU DOAN'!L9),1*'DU DOAN'!C9,0))))</f>
        <v>0</v>
      </c>
      <c r="CR9" s="98">
        <f>IF(OR('DU DOAN'!K9="",'DU DOAN'!L9="",'DU DOAN'!GI9="",'DU DOAN'!GJ9=""),0,IF(AND('DU DOAN'!GI9='DU DOAN'!K9,'DU DOAN'!GJ9='DU DOAN'!L9),3*'DU DOAN'!C9,IF(('DU DOAN'!GI9-'DU DOAN'!GJ9)=('DU DOAN'!K9-'DU DOAN'!L9),2*'DU DOAN'!C9,IF(SIGN('DU DOAN'!GI9-'DU DOAN'!GJ9)=SIGN('DU DOAN'!K9-'DU DOAN'!L9),1*'DU DOAN'!C9,0))))</f>
        <v>0</v>
      </c>
      <c r="CS9" s="98">
        <f>IF(OR('DU DOAN'!K9="",'DU DOAN'!L9="",'DU DOAN'!GK9="",'DU DOAN'!GL9=""),0,IF(AND('DU DOAN'!GK9='DU DOAN'!K9,'DU DOAN'!GL9='DU DOAN'!L9),3*'DU DOAN'!C9,IF(('DU DOAN'!GK9-'DU DOAN'!GL9)=('DU DOAN'!K9-'DU DOAN'!L9),2*'DU DOAN'!C9,IF(SIGN('DU DOAN'!GK9-'DU DOAN'!GL9)=SIGN('DU DOAN'!K9-'DU DOAN'!L9),1*'DU DOAN'!C9,0))))</f>
        <v>0</v>
      </c>
      <c r="CT9" s="98">
        <f>IF(OR('DU DOAN'!K9="",'DU DOAN'!L9="",'DU DOAN'!GM9="",'DU DOAN'!GN9=""),0,IF(AND('DU DOAN'!GM9='DU DOAN'!K9,'DU DOAN'!GN9='DU DOAN'!L9),3*'DU DOAN'!C9,IF(('DU DOAN'!GM9-'DU DOAN'!GN9)=('DU DOAN'!K9-'DU DOAN'!L9),2*'DU DOAN'!C9,IF(SIGN('DU DOAN'!GM9-'DU DOAN'!GN9)=SIGN('DU DOAN'!K9-'DU DOAN'!L9),1*'DU DOAN'!C9,0))))</f>
        <v>0</v>
      </c>
      <c r="CU9" s="98">
        <f>IF(OR('DU DOAN'!K9="",'DU DOAN'!L9="",'DU DOAN'!GO9="",'DU DOAN'!GP9=""),0,IF(AND('DU DOAN'!GO9='DU DOAN'!K9,'DU DOAN'!GP9='DU DOAN'!L9),3*'DU DOAN'!C9,IF(('DU DOAN'!GO9-'DU DOAN'!GP9)=('DU DOAN'!K9-'DU DOAN'!L9),2*'DU DOAN'!C9,IF(SIGN('DU DOAN'!GO9-'DU DOAN'!GP9)=SIGN('DU DOAN'!K9-'DU DOAN'!L9),1*'DU DOAN'!C9,0))))</f>
        <v>0</v>
      </c>
      <c r="CV9" s="98">
        <f>IF(OR('DU DOAN'!K9="",'DU DOAN'!L9="",'DU DOAN'!GQ9="",'DU DOAN'!GR9=""),0,IF(AND('DU DOAN'!GQ9='DU DOAN'!K9,'DU DOAN'!GR9='DU DOAN'!L9),3*'DU DOAN'!C9,IF(('DU DOAN'!GQ9-'DU DOAN'!GR9)=('DU DOAN'!K9-'DU DOAN'!L9),2*'DU DOAN'!C9,IF(SIGN('DU DOAN'!GQ9-'DU DOAN'!GR9)=SIGN('DU DOAN'!K9-'DU DOAN'!L9),1*'DU DOAN'!C9,0))))</f>
        <v>0</v>
      </c>
      <c r="CW9" s="98">
        <f>IF(OR('DU DOAN'!K9="",'DU DOAN'!L9="",'DU DOAN'!GS9="",'DU DOAN'!GT9=""),0,IF(AND('DU DOAN'!GS9='DU DOAN'!K9,'DU DOAN'!GT9='DU DOAN'!L9),3*'DU DOAN'!C9,IF(('DU DOAN'!GS9-'DU DOAN'!GT9)=('DU DOAN'!K9-'DU DOAN'!L9),2*'DU DOAN'!C9,IF(SIGN('DU DOAN'!GS9-'DU DOAN'!GT9)=SIGN('DU DOAN'!K9-'DU DOAN'!L9),1*'DU DOAN'!C9,0))))</f>
        <v>0</v>
      </c>
      <c r="CX9" s="98">
        <f>IF(OR('DU DOAN'!K9="",'DU DOAN'!L9="",'DU DOAN'!GU9="",'DU DOAN'!GV9=""),0,IF(AND('DU DOAN'!GU9='DU DOAN'!K9,'DU DOAN'!GV9='DU DOAN'!L9),3*'DU DOAN'!C9,IF(('DU DOAN'!GU9-'DU DOAN'!GV9)=('DU DOAN'!K9-'DU DOAN'!L9),2*'DU DOAN'!C9,IF(SIGN('DU DOAN'!GU9-'DU DOAN'!GV9)=SIGN('DU DOAN'!K9-'DU DOAN'!L9),1*'DU DOAN'!C9,0))))</f>
        <v>0</v>
      </c>
      <c r="CY9" s="98">
        <f>IF(OR('DU DOAN'!K9="",'DU DOAN'!L9="",'DU DOAN'!GW9="",'DU DOAN'!GX9=""),0,IF(AND('DU DOAN'!GW9='DU DOAN'!K9,'DU DOAN'!GX9='DU DOAN'!L9),3*'DU DOAN'!C9,IF(('DU DOAN'!GW9-'DU DOAN'!GX9)=('DU DOAN'!K9-'DU DOAN'!L9),2*'DU DOAN'!C9,IF(SIGN('DU DOAN'!GW9-'DU DOAN'!GX9)=SIGN('DU DOAN'!K9-'DU DOAN'!L9),1*'DU DOAN'!C9,0))))</f>
        <v>0</v>
      </c>
      <c r="CZ9" s="98">
        <f>IF(OR('DU DOAN'!K9="",'DU DOAN'!L9="",'DU DOAN'!GY9="",'DU DOAN'!GZ9=""),0,IF(AND('DU DOAN'!GY9='DU DOAN'!K9,'DU DOAN'!GZ9='DU DOAN'!L9),3*'DU DOAN'!C9,IF(('DU DOAN'!GY9-'DU DOAN'!GZ9)=('DU DOAN'!K9-'DU DOAN'!L9),2*'DU DOAN'!C9,IF(SIGN('DU DOAN'!GY9-'DU DOAN'!GZ9)=SIGN('DU DOAN'!K9-'DU DOAN'!L9),1*'DU DOAN'!C9,0))))</f>
        <v>0</v>
      </c>
      <c r="DA9" s="98">
        <f>IF(OR('DU DOAN'!K9="",'DU DOAN'!L9="",'DU DOAN'!HA9="",'DU DOAN'!HB9=""),0,IF(AND('DU DOAN'!HA9='DU DOAN'!K9,'DU DOAN'!HB9='DU DOAN'!L9),3*'DU DOAN'!C9,IF(('DU DOAN'!HA9-'DU DOAN'!HB9)=('DU DOAN'!K9-'DU DOAN'!L9),2*'DU DOAN'!C9,IF(SIGN('DU DOAN'!HA9-'DU DOAN'!HB9)=SIGN('DU DOAN'!K9-'DU DOAN'!L9),1*'DU DOAN'!C9,0))))</f>
        <v>0</v>
      </c>
      <c r="DB9" s="98">
        <f>IF(OR('DU DOAN'!K9="",'DU DOAN'!L9="",'DU DOAN'!HC9="",'DU DOAN'!HD9=""),0,IF(AND('DU DOAN'!HC9='DU DOAN'!K9,'DU DOAN'!HD9='DU DOAN'!L9),3*'DU DOAN'!C9,IF(('DU DOAN'!HC9-'DU DOAN'!HD9)=('DU DOAN'!K9-'DU DOAN'!L9),2*'DU DOAN'!C9,IF(SIGN('DU DOAN'!HC9-'DU DOAN'!HD9)=SIGN('DU DOAN'!K9-'DU DOAN'!L9),1*'DU DOAN'!C9,0))))</f>
        <v>0</v>
      </c>
    </row>
    <row r="10" spans="1:106" ht="23.2" customHeight="1">
      <c r="A10" s="94">
        <f>'DU DOAN'!A10</f>
        <v>7</v>
      </c>
      <c r="B10" s="95" t="str">
        <f>'DU DOAN'!B10</f>
        <v>Vòng bảng</v>
      </c>
      <c r="C10" s="96">
        <f>'DU DOAN'!C10</f>
        <v>1</v>
      </c>
      <c r="D10" s="95" t="str">
        <f>'DU DOAN'!H10</f>
        <v>Canada</v>
      </c>
      <c r="E10" s="95" t="str">
        <f>'DU DOAN'!I10</f>
        <v>Bosnia &amp; Herzegovina</v>
      </c>
      <c r="F10" s="97" t="str">
        <f>IF(OR('DU DOAN'!K10="",'DU DOAN'!L10=""),"Chưa đá",'DU DOAN'!K10&amp;"-"&amp;'DU DOAN'!L10)</f>
        <v>Chưa đá</v>
      </c>
      <c r="G10" s="98">
        <f>IF(OR('DU DOAN'!K10="",'DU DOAN'!L10="",'DU DOAN'!M10="",'DU DOAN'!N10=""),0,IF(AND('DU DOAN'!M10='DU DOAN'!K10,'DU DOAN'!N10='DU DOAN'!L10),3*'DU DOAN'!C10,IF(('DU DOAN'!M10-'DU DOAN'!N10)=('DU DOAN'!K10-'DU DOAN'!L10),2*'DU DOAN'!C10,IF(SIGN('DU DOAN'!M10-'DU DOAN'!N10)=SIGN('DU DOAN'!K10-'DU DOAN'!L10),1*'DU DOAN'!C10,0))))</f>
        <v>0</v>
      </c>
      <c r="H10" s="98">
        <f>IF(OR('DU DOAN'!K10="",'DU DOAN'!L10="",'DU DOAN'!O10="",'DU DOAN'!P10=""),0,IF(AND('DU DOAN'!O10='DU DOAN'!K10,'DU DOAN'!P10='DU DOAN'!L10),3*'DU DOAN'!C10,IF(('DU DOAN'!O10-'DU DOAN'!P10)=('DU DOAN'!K10-'DU DOAN'!L10),2*'DU DOAN'!C10,IF(SIGN('DU DOAN'!O10-'DU DOAN'!P10)=SIGN('DU DOAN'!K10-'DU DOAN'!L10),1*'DU DOAN'!C10,0))))</f>
        <v>0</v>
      </c>
      <c r="I10" s="98">
        <f>IF(OR('DU DOAN'!K10="",'DU DOAN'!L10="",'DU DOAN'!Q10="",'DU DOAN'!R10=""),0,IF(AND('DU DOAN'!Q10='DU DOAN'!K10,'DU DOAN'!R10='DU DOAN'!L10),3*'DU DOAN'!C10,IF(('DU DOAN'!Q10-'DU DOAN'!R10)=('DU DOAN'!K10-'DU DOAN'!L10),2*'DU DOAN'!C10,IF(SIGN('DU DOAN'!Q10-'DU DOAN'!R10)=SIGN('DU DOAN'!K10-'DU DOAN'!L10),1*'DU DOAN'!C10,0))))</f>
        <v>0</v>
      </c>
      <c r="J10" s="98">
        <f>IF(OR('DU DOAN'!K10="",'DU DOAN'!L10="",'DU DOAN'!S10="",'DU DOAN'!T10=""),0,IF(AND('DU DOAN'!S10='DU DOAN'!K10,'DU DOAN'!T10='DU DOAN'!L10),3*'DU DOAN'!C10,IF(('DU DOAN'!S10-'DU DOAN'!T10)=('DU DOAN'!K10-'DU DOAN'!L10),2*'DU DOAN'!C10,IF(SIGN('DU DOAN'!S10-'DU DOAN'!T10)=SIGN('DU DOAN'!K10-'DU DOAN'!L10),1*'DU DOAN'!C10,0))))</f>
        <v>0</v>
      </c>
      <c r="K10" s="98">
        <f>IF(OR('DU DOAN'!K10="",'DU DOAN'!L10="",'DU DOAN'!U10="",'DU DOAN'!V10=""),0,IF(AND('DU DOAN'!U10='DU DOAN'!K10,'DU DOAN'!V10='DU DOAN'!L10),3*'DU DOAN'!C10,IF(('DU DOAN'!U10-'DU DOAN'!V10)=('DU DOAN'!K10-'DU DOAN'!L10),2*'DU DOAN'!C10,IF(SIGN('DU DOAN'!U10-'DU DOAN'!V10)=SIGN('DU DOAN'!K10-'DU DOAN'!L10),1*'DU DOAN'!C10,0))))</f>
        <v>0</v>
      </c>
      <c r="L10" s="98">
        <f>IF(OR('DU DOAN'!K10="",'DU DOAN'!L10="",'DU DOAN'!W10="",'DU DOAN'!X10=""),0,IF(AND('DU DOAN'!W10='DU DOAN'!K10,'DU DOAN'!X10='DU DOAN'!L10),3*'DU DOAN'!C10,IF(('DU DOAN'!W10-'DU DOAN'!X10)=('DU DOAN'!K10-'DU DOAN'!L10),2*'DU DOAN'!C10,IF(SIGN('DU DOAN'!W10-'DU DOAN'!X10)=SIGN('DU DOAN'!K10-'DU DOAN'!L10),1*'DU DOAN'!C10,0))))</f>
        <v>0</v>
      </c>
      <c r="M10" s="98">
        <f>IF(OR('DU DOAN'!K10="",'DU DOAN'!L10="",'DU DOAN'!Y10="",'DU DOAN'!Z10=""),0,IF(AND('DU DOAN'!Y10='DU DOAN'!K10,'DU DOAN'!Z10='DU DOAN'!L10),3*'DU DOAN'!C10,IF(('DU DOAN'!Y10-'DU DOAN'!Z10)=('DU DOAN'!K10-'DU DOAN'!L10),2*'DU DOAN'!C10,IF(SIGN('DU DOAN'!Y10-'DU DOAN'!Z10)=SIGN('DU DOAN'!K10-'DU DOAN'!L10),1*'DU DOAN'!C10,0))))</f>
        <v>0</v>
      </c>
      <c r="N10" s="98">
        <f>IF(OR('DU DOAN'!K10="",'DU DOAN'!L10="",'DU DOAN'!AA10="",'DU DOAN'!AB10=""),0,IF(AND('DU DOAN'!AA10='DU DOAN'!K10,'DU DOAN'!AB10='DU DOAN'!L10),3*'DU DOAN'!C10,IF(('DU DOAN'!AA10-'DU DOAN'!AB10)=('DU DOAN'!K10-'DU DOAN'!L10),2*'DU DOAN'!C10,IF(SIGN('DU DOAN'!AA10-'DU DOAN'!AB10)=SIGN('DU DOAN'!K10-'DU DOAN'!L10),1*'DU DOAN'!C10,0))))</f>
        <v>0</v>
      </c>
      <c r="O10" s="98">
        <f>IF(OR('DU DOAN'!K10="",'DU DOAN'!L10="",'DU DOAN'!AC10="",'DU DOAN'!AD10=""),0,IF(AND('DU DOAN'!AC10='DU DOAN'!K10,'DU DOAN'!AD10='DU DOAN'!L10),3*'DU DOAN'!C10,IF(('DU DOAN'!AC10-'DU DOAN'!AD10)=('DU DOAN'!K10-'DU DOAN'!L10),2*'DU DOAN'!C10,IF(SIGN('DU DOAN'!AC10-'DU DOAN'!AD10)=SIGN('DU DOAN'!K10-'DU DOAN'!L10),1*'DU DOAN'!C10,0))))</f>
        <v>0</v>
      </c>
      <c r="P10" s="98">
        <f>IF(OR('DU DOAN'!K10="",'DU DOAN'!L10="",'DU DOAN'!AE10="",'DU DOAN'!AF10=""),0,IF(AND('DU DOAN'!AE10='DU DOAN'!K10,'DU DOAN'!AF10='DU DOAN'!L10),3*'DU DOAN'!C10,IF(('DU DOAN'!AE10-'DU DOAN'!AF10)=('DU DOAN'!K10-'DU DOAN'!L10),2*'DU DOAN'!C10,IF(SIGN('DU DOAN'!AE10-'DU DOAN'!AF10)=SIGN('DU DOAN'!K10-'DU DOAN'!L10),1*'DU DOAN'!C10,0))))</f>
        <v>0</v>
      </c>
      <c r="Q10" s="98">
        <f>IF(OR('DU DOAN'!K10="",'DU DOAN'!L10="",'DU DOAN'!AG10="",'DU DOAN'!AH10=""),0,IF(AND('DU DOAN'!AG10='DU DOAN'!K10,'DU DOAN'!AH10='DU DOAN'!L10),3*'DU DOAN'!C10,IF(('DU DOAN'!AG10-'DU DOAN'!AH10)=('DU DOAN'!K10-'DU DOAN'!L10),2*'DU DOAN'!C10,IF(SIGN('DU DOAN'!AG10-'DU DOAN'!AH10)=SIGN('DU DOAN'!K10-'DU DOAN'!L10),1*'DU DOAN'!C10,0))))</f>
        <v>0</v>
      </c>
      <c r="R10" s="98">
        <f>IF(OR('DU DOAN'!K10="",'DU DOAN'!L10="",'DU DOAN'!AI10="",'DU DOAN'!AJ10=""),0,IF(AND('DU DOAN'!AI10='DU DOAN'!K10,'DU DOAN'!AJ10='DU DOAN'!L10),3*'DU DOAN'!C10,IF(('DU DOAN'!AI10-'DU DOAN'!AJ10)=('DU DOAN'!K10-'DU DOAN'!L10),2*'DU DOAN'!C10,IF(SIGN('DU DOAN'!AI10-'DU DOAN'!AJ10)=SIGN('DU DOAN'!K10-'DU DOAN'!L10),1*'DU DOAN'!C10,0))))</f>
        <v>0</v>
      </c>
      <c r="S10" s="98">
        <f>IF(OR('DU DOAN'!K10="",'DU DOAN'!L10="",'DU DOAN'!AK10="",'DU DOAN'!AL10=""),0,IF(AND('DU DOAN'!AK10='DU DOAN'!K10,'DU DOAN'!AL10='DU DOAN'!L10),3*'DU DOAN'!C10,IF(('DU DOAN'!AK10-'DU DOAN'!AL10)=('DU DOAN'!K10-'DU DOAN'!L10),2*'DU DOAN'!C10,IF(SIGN('DU DOAN'!AK10-'DU DOAN'!AL10)=SIGN('DU DOAN'!K10-'DU DOAN'!L10),1*'DU DOAN'!C10,0))))</f>
        <v>0</v>
      </c>
      <c r="T10" s="98">
        <f>IF(OR('DU DOAN'!K10="",'DU DOAN'!L10="",'DU DOAN'!AM10="",'DU DOAN'!AN10=""),0,IF(AND('DU DOAN'!AM10='DU DOAN'!K10,'DU DOAN'!AN10='DU DOAN'!L10),3*'DU DOAN'!C10,IF(('DU DOAN'!AM10-'DU DOAN'!AN10)=('DU DOAN'!K10-'DU DOAN'!L10),2*'DU DOAN'!C10,IF(SIGN('DU DOAN'!AM10-'DU DOAN'!AN10)=SIGN('DU DOAN'!K10-'DU DOAN'!L10),1*'DU DOAN'!C10,0))))</f>
        <v>0</v>
      </c>
      <c r="U10" s="98">
        <f>IF(OR('DU DOAN'!K10="",'DU DOAN'!L10="",'DU DOAN'!AO10="",'DU DOAN'!AP10=""),0,IF(AND('DU DOAN'!AO10='DU DOAN'!K10,'DU DOAN'!AP10='DU DOAN'!L10),3*'DU DOAN'!C10,IF(('DU DOAN'!AO10-'DU DOAN'!AP10)=('DU DOAN'!K10-'DU DOAN'!L10),2*'DU DOAN'!C10,IF(SIGN('DU DOAN'!AO10-'DU DOAN'!AP10)=SIGN('DU DOAN'!K10-'DU DOAN'!L10),1*'DU DOAN'!C10,0))))</f>
        <v>0</v>
      </c>
      <c r="V10" s="98">
        <f>IF(OR('DU DOAN'!K10="",'DU DOAN'!L10="",'DU DOAN'!AQ10="",'DU DOAN'!AR10=""),0,IF(AND('DU DOAN'!AQ10='DU DOAN'!K10,'DU DOAN'!AR10='DU DOAN'!L10),3*'DU DOAN'!C10,IF(('DU DOAN'!AQ10-'DU DOAN'!AR10)=('DU DOAN'!K10-'DU DOAN'!L10),2*'DU DOAN'!C10,IF(SIGN('DU DOAN'!AQ10-'DU DOAN'!AR10)=SIGN('DU DOAN'!K10-'DU DOAN'!L10),1*'DU DOAN'!C10,0))))</f>
        <v>0</v>
      </c>
      <c r="W10" s="98">
        <f>IF(OR('DU DOAN'!K10="",'DU DOAN'!L10="",'DU DOAN'!AS10="",'DU DOAN'!AT10=""),0,IF(AND('DU DOAN'!AS10='DU DOAN'!K10,'DU DOAN'!AT10='DU DOAN'!L10),3*'DU DOAN'!C10,IF(('DU DOAN'!AS10-'DU DOAN'!AT10)=('DU DOAN'!K10-'DU DOAN'!L10),2*'DU DOAN'!C10,IF(SIGN('DU DOAN'!AS10-'DU DOAN'!AT10)=SIGN('DU DOAN'!K10-'DU DOAN'!L10),1*'DU DOAN'!C10,0))))</f>
        <v>0</v>
      </c>
      <c r="X10" s="98">
        <f>IF(OR('DU DOAN'!K10="",'DU DOAN'!L10="",'DU DOAN'!AU10="",'DU DOAN'!AV10=""),0,IF(AND('DU DOAN'!AU10='DU DOAN'!K10,'DU DOAN'!AV10='DU DOAN'!L10),3*'DU DOAN'!C10,IF(('DU DOAN'!AU10-'DU DOAN'!AV10)=('DU DOAN'!K10-'DU DOAN'!L10),2*'DU DOAN'!C10,IF(SIGN('DU DOAN'!AU10-'DU DOAN'!AV10)=SIGN('DU DOAN'!K10-'DU DOAN'!L10),1*'DU DOAN'!C10,0))))</f>
        <v>0</v>
      </c>
      <c r="Y10" s="98">
        <f>IF(OR('DU DOAN'!K10="",'DU DOAN'!L10="",'DU DOAN'!AW10="",'DU DOAN'!AX10=""),0,IF(AND('DU DOAN'!AW10='DU DOAN'!K10,'DU DOAN'!AX10='DU DOAN'!L10),3*'DU DOAN'!C10,IF(('DU DOAN'!AW10-'DU DOAN'!AX10)=('DU DOAN'!K10-'DU DOAN'!L10),2*'DU DOAN'!C10,IF(SIGN('DU DOAN'!AW10-'DU DOAN'!AX10)=SIGN('DU DOAN'!K10-'DU DOAN'!L10),1*'DU DOAN'!C10,0))))</f>
        <v>0</v>
      </c>
      <c r="Z10" s="98">
        <f>IF(OR('DU DOAN'!K10="",'DU DOAN'!L10="",'DU DOAN'!AY10="",'DU DOAN'!AZ10=""),0,IF(AND('DU DOAN'!AY10='DU DOAN'!K10,'DU DOAN'!AZ10='DU DOAN'!L10),3*'DU DOAN'!C10,IF(('DU DOAN'!AY10-'DU DOAN'!AZ10)=('DU DOAN'!K10-'DU DOAN'!L10),2*'DU DOAN'!C10,IF(SIGN('DU DOAN'!AY10-'DU DOAN'!AZ10)=SIGN('DU DOAN'!K10-'DU DOAN'!L10),1*'DU DOAN'!C10,0))))</f>
        <v>0</v>
      </c>
      <c r="AA10" s="98">
        <f>IF(OR('DU DOAN'!K10="",'DU DOAN'!L10="",'DU DOAN'!BA10="",'DU DOAN'!BB10=""),0,IF(AND('DU DOAN'!BA10='DU DOAN'!K10,'DU DOAN'!BB10='DU DOAN'!L10),3*'DU DOAN'!C10,IF(('DU DOAN'!BA10-'DU DOAN'!BB10)=('DU DOAN'!K10-'DU DOAN'!L10),2*'DU DOAN'!C10,IF(SIGN('DU DOAN'!BA10-'DU DOAN'!BB10)=SIGN('DU DOAN'!K10-'DU DOAN'!L10),1*'DU DOAN'!C10,0))))</f>
        <v>0</v>
      </c>
      <c r="AB10" s="98">
        <f>IF(OR('DU DOAN'!K10="",'DU DOAN'!L10="",'DU DOAN'!BC10="",'DU DOAN'!BD10=""),0,IF(AND('DU DOAN'!BC10='DU DOAN'!K10,'DU DOAN'!BD10='DU DOAN'!L10),3*'DU DOAN'!C10,IF(('DU DOAN'!BC10-'DU DOAN'!BD10)=('DU DOAN'!K10-'DU DOAN'!L10),2*'DU DOAN'!C10,IF(SIGN('DU DOAN'!BC10-'DU DOAN'!BD10)=SIGN('DU DOAN'!K10-'DU DOAN'!L10),1*'DU DOAN'!C10,0))))</f>
        <v>0</v>
      </c>
      <c r="AC10" s="98">
        <f>IF(OR('DU DOAN'!K10="",'DU DOAN'!L10="",'DU DOAN'!BE10="",'DU DOAN'!BF10=""),0,IF(AND('DU DOAN'!BE10='DU DOAN'!K10,'DU DOAN'!BF10='DU DOAN'!L10),3*'DU DOAN'!C10,IF(('DU DOAN'!BE10-'DU DOAN'!BF10)=('DU DOAN'!K10-'DU DOAN'!L10),2*'DU DOAN'!C10,IF(SIGN('DU DOAN'!BE10-'DU DOAN'!BF10)=SIGN('DU DOAN'!K10-'DU DOAN'!L10),1*'DU DOAN'!C10,0))))</f>
        <v>0</v>
      </c>
      <c r="AD10" s="98">
        <f>IF(OR('DU DOAN'!K10="",'DU DOAN'!L10="",'DU DOAN'!BG10="",'DU DOAN'!BH10=""),0,IF(AND('DU DOAN'!BG10='DU DOAN'!K10,'DU DOAN'!BH10='DU DOAN'!L10),3*'DU DOAN'!C10,IF(('DU DOAN'!BG10-'DU DOAN'!BH10)=('DU DOAN'!K10-'DU DOAN'!L10),2*'DU DOAN'!C10,IF(SIGN('DU DOAN'!BG10-'DU DOAN'!BH10)=SIGN('DU DOAN'!K10-'DU DOAN'!L10),1*'DU DOAN'!C10,0))))</f>
        <v>0</v>
      </c>
      <c r="AE10" s="98">
        <f>IF(OR('DU DOAN'!K10="",'DU DOAN'!L10="",'DU DOAN'!BI10="",'DU DOAN'!BJ10=""),0,IF(AND('DU DOAN'!BI10='DU DOAN'!K10,'DU DOAN'!BJ10='DU DOAN'!L10),3*'DU DOAN'!C10,IF(('DU DOAN'!BI10-'DU DOAN'!BJ10)=('DU DOAN'!K10-'DU DOAN'!L10),2*'DU DOAN'!C10,IF(SIGN('DU DOAN'!BI10-'DU DOAN'!BJ10)=SIGN('DU DOAN'!K10-'DU DOAN'!L10),1*'DU DOAN'!C10,0))))</f>
        <v>0</v>
      </c>
      <c r="AF10" s="98">
        <f>IF(OR('DU DOAN'!K10="",'DU DOAN'!L10="",'DU DOAN'!BK10="",'DU DOAN'!BL10=""),0,IF(AND('DU DOAN'!BK10='DU DOAN'!K10,'DU DOAN'!BL10='DU DOAN'!L10),3*'DU DOAN'!C10,IF(('DU DOAN'!BK10-'DU DOAN'!BL10)=('DU DOAN'!K10-'DU DOAN'!L10),2*'DU DOAN'!C10,IF(SIGN('DU DOAN'!BK10-'DU DOAN'!BL10)=SIGN('DU DOAN'!K10-'DU DOAN'!L10),1*'DU DOAN'!C10,0))))</f>
        <v>0</v>
      </c>
      <c r="AG10" s="98">
        <f>IF(OR('DU DOAN'!K10="",'DU DOAN'!L10="",'DU DOAN'!BM10="",'DU DOAN'!BN10=""),0,IF(AND('DU DOAN'!BM10='DU DOAN'!K10,'DU DOAN'!BN10='DU DOAN'!L10),3*'DU DOAN'!C10,IF(('DU DOAN'!BM10-'DU DOAN'!BN10)=('DU DOAN'!K10-'DU DOAN'!L10),2*'DU DOAN'!C10,IF(SIGN('DU DOAN'!BM10-'DU DOAN'!BN10)=SIGN('DU DOAN'!K10-'DU DOAN'!L10),1*'DU DOAN'!C10,0))))</f>
        <v>0</v>
      </c>
      <c r="AH10" s="98">
        <f>IF(OR('DU DOAN'!K10="",'DU DOAN'!L10="",'DU DOAN'!BO10="",'DU DOAN'!BP10=""),0,IF(AND('DU DOAN'!BO10='DU DOAN'!K10,'DU DOAN'!BP10='DU DOAN'!L10),3*'DU DOAN'!C10,IF(('DU DOAN'!BO10-'DU DOAN'!BP10)=('DU DOAN'!K10-'DU DOAN'!L10),2*'DU DOAN'!C10,IF(SIGN('DU DOAN'!BO10-'DU DOAN'!BP10)=SIGN('DU DOAN'!K10-'DU DOAN'!L10),1*'DU DOAN'!C10,0))))</f>
        <v>0</v>
      </c>
      <c r="AI10" s="98">
        <f>IF(OR('DU DOAN'!K10="",'DU DOAN'!L10="",'DU DOAN'!BQ10="",'DU DOAN'!BR10=""),0,IF(AND('DU DOAN'!BQ10='DU DOAN'!K10,'DU DOAN'!BR10='DU DOAN'!L10),3*'DU DOAN'!C10,IF(('DU DOAN'!BQ10-'DU DOAN'!BR10)=('DU DOAN'!K10-'DU DOAN'!L10),2*'DU DOAN'!C10,IF(SIGN('DU DOAN'!BQ10-'DU DOAN'!BR10)=SIGN('DU DOAN'!K10-'DU DOAN'!L10),1*'DU DOAN'!C10,0))))</f>
        <v>0</v>
      </c>
      <c r="AJ10" s="98">
        <f>IF(OR('DU DOAN'!K10="",'DU DOAN'!L10="",'DU DOAN'!BS10="",'DU DOAN'!BT10=""),0,IF(AND('DU DOAN'!BS10='DU DOAN'!K10,'DU DOAN'!BT10='DU DOAN'!L10),3*'DU DOAN'!C10,IF(('DU DOAN'!BS10-'DU DOAN'!BT10)=('DU DOAN'!K10-'DU DOAN'!L10),2*'DU DOAN'!C10,IF(SIGN('DU DOAN'!BS10-'DU DOAN'!BT10)=SIGN('DU DOAN'!K10-'DU DOAN'!L10),1*'DU DOAN'!C10,0))))</f>
        <v>0</v>
      </c>
      <c r="AK10" s="98">
        <f>IF(OR('DU DOAN'!K10="",'DU DOAN'!L10="",'DU DOAN'!BU10="",'DU DOAN'!BV10=""),0,IF(AND('DU DOAN'!BU10='DU DOAN'!K10,'DU DOAN'!BV10='DU DOAN'!L10),3*'DU DOAN'!C10,IF(('DU DOAN'!BU10-'DU DOAN'!BV10)=('DU DOAN'!K10-'DU DOAN'!L10),2*'DU DOAN'!C10,IF(SIGN('DU DOAN'!BU10-'DU DOAN'!BV10)=SIGN('DU DOAN'!K10-'DU DOAN'!L10),1*'DU DOAN'!C10,0))))</f>
        <v>0</v>
      </c>
      <c r="AL10" s="98">
        <f>IF(OR('DU DOAN'!K10="",'DU DOAN'!L10="",'DU DOAN'!BW10="",'DU DOAN'!BX10=""),0,IF(AND('DU DOAN'!BW10='DU DOAN'!K10,'DU DOAN'!BX10='DU DOAN'!L10),3*'DU DOAN'!C10,IF(('DU DOAN'!BW10-'DU DOAN'!BX10)=('DU DOAN'!K10-'DU DOAN'!L10),2*'DU DOAN'!C10,IF(SIGN('DU DOAN'!BW10-'DU DOAN'!BX10)=SIGN('DU DOAN'!K10-'DU DOAN'!L10),1*'DU DOAN'!C10,0))))</f>
        <v>0</v>
      </c>
      <c r="AM10" s="98">
        <f>IF(OR('DU DOAN'!K10="",'DU DOAN'!L10="",'DU DOAN'!BY10="",'DU DOAN'!BZ10=""),0,IF(AND('DU DOAN'!BY10='DU DOAN'!K10,'DU DOAN'!BZ10='DU DOAN'!L10),3*'DU DOAN'!C10,IF(('DU DOAN'!BY10-'DU DOAN'!BZ10)=('DU DOAN'!K10-'DU DOAN'!L10),2*'DU DOAN'!C10,IF(SIGN('DU DOAN'!BY10-'DU DOAN'!BZ10)=SIGN('DU DOAN'!K10-'DU DOAN'!L10),1*'DU DOAN'!C10,0))))</f>
        <v>0</v>
      </c>
      <c r="AN10" s="98">
        <f>IF(OR('DU DOAN'!K10="",'DU DOAN'!L10="",'DU DOAN'!CA10="",'DU DOAN'!CB10=""),0,IF(AND('DU DOAN'!CA10='DU DOAN'!K10,'DU DOAN'!CB10='DU DOAN'!L10),3*'DU DOAN'!C10,IF(('DU DOAN'!CA10-'DU DOAN'!CB10)=('DU DOAN'!K10-'DU DOAN'!L10),2*'DU DOAN'!C10,IF(SIGN('DU DOAN'!CA10-'DU DOAN'!CB10)=SIGN('DU DOAN'!K10-'DU DOAN'!L10),1*'DU DOAN'!C10,0))))</f>
        <v>0</v>
      </c>
      <c r="AO10" s="98">
        <f>IF(OR('DU DOAN'!K10="",'DU DOAN'!L10="",'DU DOAN'!CC10="",'DU DOAN'!CD10=""),0,IF(AND('DU DOAN'!CC10='DU DOAN'!K10,'DU DOAN'!CD10='DU DOAN'!L10),3*'DU DOAN'!C10,IF(('DU DOAN'!CC10-'DU DOAN'!CD10)=('DU DOAN'!K10-'DU DOAN'!L10),2*'DU DOAN'!C10,IF(SIGN('DU DOAN'!CC10-'DU DOAN'!CD10)=SIGN('DU DOAN'!K10-'DU DOAN'!L10),1*'DU DOAN'!C10,0))))</f>
        <v>0</v>
      </c>
      <c r="AP10" s="98">
        <f>IF(OR('DU DOAN'!K10="",'DU DOAN'!L10="",'DU DOAN'!CE10="",'DU DOAN'!CF10=""),0,IF(AND('DU DOAN'!CE10='DU DOAN'!K10,'DU DOAN'!CF10='DU DOAN'!L10),3*'DU DOAN'!C10,IF(('DU DOAN'!CE10-'DU DOAN'!CF10)=('DU DOAN'!K10-'DU DOAN'!L10),2*'DU DOAN'!C10,IF(SIGN('DU DOAN'!CE10-'DU DOAN'!CF10)=SIGN('DU DOAN'!K10-'DU DOAN'!L10),1*'DU DOAN'!C10,0))))</f>
        <v>0</v>
      </c>
      <c r="AQ10" s="98">
        <f>IF(OR('DU DOAN'!K10="",'DU DOAN'!L10="",'DU DOAN'!CG10="",'DU DOAN'!CH10=""),0,IF(AND('DU DOAN'!CG10='DU DOAN'!K10,'DU DOAN'!CH10='DU DOAN'!L10),3*'DU DOAN'!C10,IF(('DU DOAN'!CG10-'DU DOAN'!CH10)=('DU DOAN'!K10-'DU DOAN'!L10),2*'DU DOAN'!C10,IF(SIGN('DU DOAN'!CG10-'DU DOAN'!CH10)=SIGN('DU DOAN'!K10-'DU DOAN'!L10),1*'DU DOAN'!C10,0))))</f>
        <v>0</v>
      </c>
      <c r="AR10" s="98">
        <f>IF(OR('DU DOAN'!K10="",'DU DOAN'!L10="",'DU DOAN'!CI10="",'DU DOAN'!CJ10=""),0,IF(AND('DU DOAN'!CI10='DU DOAN'!K10,'DU DOAN'!CJ10='DU DOAN'!L10),3*'DU DOAN'!C10,IF(('DU DOAN'!CI10-'DU DOAN'!CJ10)=('DU DOAN'!K10-'DU DOAN'!L10),2*'DU DOAN'!C10,IF(SIGN('DU DOAN'!CI10-'DU DOAN'!CJ10)=SIGN('DU DOAN'!K10-'DU DOAN'!L10),1*'DU DOAN'!C10,0))))</f>
        <v>0</v>
      </c>
      <c r="AS10" s="98">
        <f>IF(OR('DU DOAN'!K10="",'DU DOAN'!L10="",'DU DOAN'!CK10="",'DU DOAN'!CL10=""),0,IF(AND('DU DOAN'!CK10='DU DOAN'!K10,'DU DOAN'!CL10='DU DOAN'!L10),3*'DU DOAN'!C10,IF(('DU DOAN'!CK10-'DU DOAN'!CL10)=('DU DOAN'!K10-'DU DOAN'!L10),2*'DU DOAN'!C10,IF(SIGN('DU DOAN'!CK10-'DU DOAN'!CL10)=SIGN('DU DOAN'!K10-'DU DOAN'!L10),1*'DU DOAN'!C10,0))))</f>
        <v>0</v>
      </c>
      <c r="AT10" s="98">
        <f>IF(OR('DU DOAN'!K10="",'DU DOAN'!L10="",'DU DOAN'!CM10="",'DU DOAN'!CN10=""),0,IF(AND('DU DOAN'!CM10='DU DOAN'!K10,'DU DOAN'!CN10='DU DOAN'!L10),3*'DU DOAN'!C10,IF(('DU DOAN'!CM10-'DU DOAN'!CN10)=('DU DOAN'!K10-'DU DOAN'!L10),2*'DU DOAN'!C10,IF(SIGN('DU DOAN'!CM10-'DU DOAN'!CN10)=SIGN('DU DOAN'!K10-'DU DOAN'!L10),1*'DU DOAN'!C10,0))))</f>
        <v>0</v>
      </c>
      <c r="AU10" s="98">
        <f>IF(OR('DU DOAN'!K10="",'DU DOAN'!L10="",'DU DOAN'!CO10="",'DU DOAN'!CP10=""),0,IF(AND('DU DOAN'!CO10='DU DOAN'!K10,'DU DOAN'!CP10='DU DOAN'!L10),3*'DU DOAN'!C10,IF(('DU DOAN'!CO10-'DU DOAN'!CP10)=('DU DOAN'!K10-'DU DOAN'!L10),2*'DU DOAN'!C10,IF(SIGN('DU DOAN'!CO10-'DU DOAN'!CP10)=SIGN('DU DOAN'!K10-'DU DOAN'!L10),1*'DU DOAN'!C10,0))))</f>
        <v>0</v>
      </c>
      <c r="AV10" s="98">
        <f>IF(OR('DU DOAN'!K10="",'DU DOAN'!L10="",'DU DOAN'!CQ10="",'DU DOAN'!CR10=""),0,IF(AND('DU DOAN'!CQ10='DU DOAN'!K10,'DU DOAN'!CR10='DU DOAN'!L10),3*'DU DOAN'!C10,IF(('DU DOAN'!CQ10-'DU DOAN'!CR10)=('DU DOAN'!K10-'DU DOAN'!L10),2*'DU DOAN'!C10,IF(SIGN('DU DOAN'!CQ10-'DU DOAN'!CR10)=SIGN('DU DOAN'!K10-'DU DOAN'!L10),1*'DU DOAN'!C10,0))))</f>
        <v>0</v>
      </c>
      <c r="AW10" s="98">
        <f>IF(OR('DU DOAN'!K10="",'DU DOAN'!L10="",'DU DOAN'!CS10="",'DU DOAN'!CT10=""),0,IF(AND('DU DOAN'!CS10='DU DOAN'!K10,'DU DOAN'!CT10='DU DOAN'!L10),3*'DU DOAN'!C10,IF(('DU DOAN'!CS10-'DU DOAN'!CT10)=('DU DOAN'!K10-'DU DOAN'!L10),2*'DU DOAN'!C10,IF(SIGN('DU DOAN'!CS10-'DU DOAN'!CT10)=SIGN('DU DOAN'!K10-'DU DOAN'!L10),1*'DU DOAN'!C10,0))))</f>
        <v>0</v>
      </c>
      <c r="AX10" s="98">
        <f>IF(OR('DU DOAN'!K10="",'DU DOAN'!L10="",'DU DOAN'!CU10="",'DU DOAN'!CV10=""),0,IF(AND('DU DOAN'!CU10='DU DOAN'!K10,'DU DOAN'!CV10='DU DOAN'!L10),3*'DU DOAN'!C10,IF(('DU DOAN'!CU10-'DU DOAN'!CV10)=('DU DOAN'!K10-'DU DOAN'!L10),2*'DU DOAN'!C10,IF(SIGN('DU DOAN'!CU10-'DU DOAN'!CV10)=SIGN('DU DOAN'!K10-'DU DOAN'!L10),1*'DU DOAN'!C10,0))))</f>
        <v>0</v>
      </c>
      <c r="AY10" s="98">
        <f>IF(OR('DU DOAN'!K10="",'DU DOAN'!L10="",'DU DOAN'!CW10="",'DU DOAN'!CX10=""),0,IF(AND('DU DOAN'!CW10='DU DOAN'!K10,'DU DOAN'!CX10='DU DOAN'!L10),3*'DU DOAN'!C10,IF(('DU DOAN'!CW10-'DU DOAN'!CX10)=('DU DOAN'!K10-'DU DOAN'!L10),2*'DU DOAN'!C10,IF(SIGN('DU DOAN'!CW10-'DU DOAN'!CX10)=SIGN('DU DOAN'!K10-'DU DOAN'!L10),1*'DU DOAN'!C10,0))))</f>
        <v>0</v>
      </c>
      <c r="AZ10" s="98">
        <f>IF(OR('DU DOAN'!K10="",'DU DOAN'!L10="",'DU DOAN'!CY10="",'DU DOAN'!CZ10=""),0,IF(AND('DU DOAN'!CY10='DU DOAN'!K10,'DU DOAN'!CZ10='DU DOAN'!L10),3*'DU DOAN'!C10,IF(('DU DOAN'!CY10-'DU DOAN'!CZ10)=('DU DOAN'!K10-'DU DOAN'!L10),2*'DU DOAN'!C10,IF(SIGN('DU DOAN'!CY10-'DU DOAN'!CZ10)=SIGN('DU DOAN'!K10-'DU DOAN'!L10),1*'DU DOAN'!C10,0))))</f>
        <v>0</v>
      </c>
      <c r="BA10" s="98">
        <f>IF(OR('DU DOAN'!K10="",'DU DOAN'!L10="",'DU DOAN'!DA10="",'DU DOAN'!DB10=""),0,IF(AND('DU DOAN'!DA10='DU DOAN'!K10,'DU DOAN'!DB10='DU DOAN'!L10),3*'DU DOAN'!C10,IF(('DU DOAN'!DA10-'DU DOAN'!DB10)=('DU DOAN'!K10-'DU DOAN'!L10),2*'DU DOAN'!C10,IF(SIGN('DU DOAN'!DA10-'DU DOAN'!DB10)=SIGN('DU DOAN'!K10-'DU DOAN'!L10),1*'DU DOAN'!C10,0))))</f>
        <v>0</v>
      </c>
      <c r="BB10" s="98">
        <f>IF(OR('DU DOAN'!K10="",'DU DOAN'!L10="",'DU DOAN'!DC10="",'DU DOAN'!DD10=""),0,IF(AND('DU DOAN'!DC10='DU DOAN'!K10,'DU DOAN'!DD10='DU DOAN'!L10),3*'DU DOAN'!C10,IF(('DU DOAN'!DC10-'DU DOAN'!DD10)=('DU DOAN'!K10-'DU DOAN'!L10),2*'DU DOAN'!C10,IF(SIGN('DU DOAN'!DC10-'DU DOAN'!DD10)=SIGN('DU DOAN'!K10-'DU DOAN'!L10),1*'DU DOAN'!C10,0))))</f>
        <v>0</v>
      </c>
      <c r="BC10" s="98">
        <f>IF(OR('DU DOAN'!K10="",'DU DOAN'!L10="",'DU DOAN'!DE10="",'DU DOAN'!DF10=""),0,IF(AND('DU DOAN'!DE10='DU DOAN'!K10,'DU DOAN'!DF10='DU DOAN'!L10),3*'DU DOAN'!C10,IF(('DU DOAN'!DE10-'DU DOAN'!DF10)=('DU DOAN'!K10-'DU DOAN'!L10),2*'DU DOAN'!C10,IF(SIGN('DU DOAN'!DE10-'DU DOAN'!DF10)=SIGN('DU DOAN'!K10-'DU DOAN'!L10),1*'DU DOAN'!C10,0))))</f>
        <v>0</v>
      </c>
      <c r="BD10" s="98">
        <f>IF(OR('DU DOAN'!K10="",'DU DOAN'!L10="",'DU DOAN'!DG10="",'DU DOAN'!DH10=""),0,IF(AND('DU DOAN'!DG10='DU DOAN'!K10,'DU DOAN'!DH10='DU DOAN'!L10),3*'DU DOAN'!C10,IF(('DU DOAN'!DG10-'DU DOAN'!DH10)=('DU DOAN'!K10-'DU DOAN'!L10),2*'DU DOAN'!C10,IF(SIGN('DU DOAN'!DG10-'DU DOAN'!DH10)=SIGN('DU DOAN'!K10-'DU DOAN'!L10),1*'DU DOAN'!C10,0))))</f>
        <v>0</v>
      </c>
      <c r="BE10" s="98">
        <f>IF(OR('DU DOAN'!K10="",'DU DOAN'!L10="",'DU DOAN'!DI10="",'DU DOAN'!DJ10=""),0,IF(AND('DU DOAN'!DI10='DU DOAN'!K10,'DU DOAN'!DJ10='DU DOAN'!L10),3*'DU DOAN'!C10,IF(('DU DOAN'!DI10-'DU DOAN'!DJ10)=('DU DOAN'!K10-'DU DOAN'!L10),2*'DU DOAN'!C10,IF(SIGN('DU DOAN'!DI10-'DU DOAN'!DJ10)=SIGN('DU DOAN'!K10-'DU DOAN'!L10),1*'DU DOAN'!C10,0))))</f>
        <v>0</v>
      </c>
      <c r="BF10" s="98">
        <f>IF(OR('DU DOAN'!K10="",'DU DOAN'!L10="",'DU DOAN'!DK10="",'DU DOAN'!DL10=""),0,IF(AND('DU DOAN'!DK10='DU DOAN'!K10,'DU DOAN'!DL10='DU DOAN'!L10),3*'DU DOAN'!C10,IF(('DU DOAN'!DK10-'DU DOAN'!DL10)=('DU DOAN'!K10-'DU DOAN'!L10),2*'DU DOAN'!C10,IF(SIGN('DU DOAN'!DK10-'DU DOAN'!DL10)=SIGN('DU DOAN'!K10-'DU DOAN'!L10),1*'DU DOAN'!C10,0))))</f>
        <v>0</v>
      </c>
      <c r="BG10" s="98">
        <f>IF(OR('DU DOAN'!K10="",'DU DOAN'!L10="",'DU DOAN'!DM10="",'DU DOAN'!DN10=""),0,IF(AND('DU DOAN'!DM10='DU DOAN'!K10,'DU DOAN'!DN10='DU DOAN'!L10),3*'DU DOAN'!C10,IF(('DU DOAN'!DM10-'DU DOAN'!DN10)=('DU DOAN'!K10-'DU DOAN'!L10),2*'DU DOAN'!C10,IF(SIGN('DU DOAN'!DM10-'DU DOAN'!DN10)=SIGN('DU DOAN'!K10-'DU DOAN'!L10),1*'DU DOAN'!C10,0))))</f>
        <v>0</v>
      </c>
      <c r="BH10" s="98">
        <f>IF(OR('DU DOAN'!K10="",'DU DOAN'!L10="",'DU DOAN'!DO10="",'DU DOAN'!DP10=""),0,IF(AND('DU DOAN'!DO10='DU DOAN'!K10,'DU DOAN'!DP10='DU DOAN'!L10),3*'DU DOAN'!C10,IF(('DU DOAN'!DO10-'DU DOAN'!DP10)=('DU DOAN'!K10-'DU DOAN'!L10),2*'DU DOAN'!C10,IF(SIGN('DU DOAN'!DO10-'DU DOAN'!DP10)=SIGN('DU DOAN'!K10-'DU DOAN'!L10),1*'DU DOAN'!C10,0))))</f>
        <v>0</v>
      </c>
      <c r="BI10" s="98">
        <f>IF(OR('DU DOAN'!K10="",'DU DOAN'!L10="",'DU DOAN'!DQ10="",'DU DOAN'!DR10=""),0,IF(AND('DU DOAN'!DQ10='DU DOAN'!K10,'DU DOAN'!DR10='DU DOAN'!L10),3*'DU DOAN'!C10,IF(('DU DOAN'!DQ10-'DU DOAN'!DR10)=('DU DOAN'!K10-'DU DOAN'!L10),2*'DU DOAN'!C10,IF(SIGN('DU DOAN'!DQ10-'DU DOAN'!DR10)=SIGN('DU DOAN'!K10-'DU DOAN'!L10),1*'DU DOAN'!C10,0))))</f>
        <v>0</v>
      </c>
      <c r="BJ10" s="98">
        <f>IF(OR('DU DOAN'!K10="",'DU DOAN'!L10="",'DU DOAN'!DS10="",'DU DOAN'!DT10=""),0,IF(AND('DU DOAN'!DS10='DU DOAN'!K10,'DU DOAN'!DT10='DU DOAN'!L10),3*'DU DOAN'!C10,IF(('DU DOAN'!DS10-'DU DOAN'!DT10)=('DU DOAN'!K10-'DU DOAN'!L10),2*'DU DOAN'!C10,IF(SIGN('DU DOAN'!DS10-'DU DOAN'!DT10)=SIGN('DU DOAN'!K10-'DU DOAN'!L10),1*'DU DOAN'!C10,0))))</f>
        <v>0</v>
      </c>
      <c r="BK10" s="98">
        <f>IF(OR('DU DOAN'!K10="",'DU DOAN'!L10="",'DU DOAN'!DU10="",'DU DOAN'!DV10=""),0,IF(AND('DU DOAN'!DU10='DU DOAN'!K10,'DU DOAN'!DV10='DU DOAN'!L10),3*'DU DOAN'!C10,IF(('DU DOAN'!DU10-'DU DOAN'!DV10)=('DU DOAN'!K10-'DU DOAN'!L10),2*'DU DOAN'!C10,IF(SIGN('DU DOAN'!DU10-'DU DOAN'!DV10)=SIGN('DU DOAN'!K10-'DU DOAN'!L10),1*'DU DOAN'!C10,0))))</f>
        <v>0</v>
      </c>
      <c r="BL10" s="98">
        <f>IF(OR('DU DOAN'!K10="",'DU DOAN'!L10="",'DU DOAN'!DW10="",'DU DOAN'!DX10=""),0,IF(AND('DU DOAN'!DW10='DU DOAN'!K10,'DU DOAN'!DX10='DU DOAN'!L10),3*'DU DOAN'!C10,IF(('DU DOAN'!DW10-'DU DOAN'!DX10)=('DU DOAN'!K10-'DU DOAN'!L10),2*'DU DOAN'!C10,IF(SIGN('DU DOAN'!DW10-'DU DOAN'!DX10)=SIGN('DU DOAN'!K10-'DU DOAN'!L10),1*'DU DOAN'!C10,0))))</f>
        <v>0</v>
      </c>
      <c r="BM10" s="98">
        <f>IF(OR('DU DOAN'!K10="",'DU DOAN'!L10="",'DU DOAN'!DY10="",'DU DOAN'!DZ10=""),0,IF(AND('DU DOAN'!DY10='DU DOAN'!K10,'DU DOAN'!DZ10='DU DOAN'!L10),3*'DU DOAN'!C10,IF(('DU DOAN'!DY10-'DU DOAN'!DZ10)=('DU DOAN'!K10-'DU DOAN'!L10),2*'DU DOAN'!C10,IF(SIGN('DU DOAN'!DY10-'DU DOAN'!DZ10)=SIGN('DU DOAN'!K10-'DU DOAN'!L10),1*'DU DOAN'!C10,0))))</f>
        <v>0</v>
      </c>
      <c r="BN10" s="98">
        <f>IF(OR('DU DOAN'!K10="",'DU DOAN'!L10="",'DU DOAN'!EA10="",'DU DOAN'!EB10=""),0,IF(AND('DU DOAN'!EA10='DU DOAN'!K10,'DU DOAN'!EB10='DU DOAN'!L10),3*'DU DOAN'!C10,IF(('DU DOAN'!EA10-'DU DOAN'!EB10)=('DU DOAN'!K10-'DU DOAN'!L10),2*'DU DOAN'!C10,IF(SIGN('DU DOAN'!EA10-'DU DOAN'!EB10)=SIGN('DU DOAN'!K10-'DU DOAN'!L10),1*'DU DOAN'!C10,0))))</f>
        <v>0</v>
      </c>
      <c r="BO10" s="98">
        <f>IF(OR('DU DOAN'!K10="",'DU DOAN'!L10="",'DU DOAN'!EC10="",'DU DOAN'!ED10=""),0,IF(AND('DU DOAN'!EC10='DU DOAN'!K10,'DU DOAN'!ED10='DU DOAN'!L10),3*'DU DOAN'!C10,IF(('DU DOAN'!EC10-'DU DOAN'!ED10)=('DU DOAN'!K10-'DU DOAN'!L10),2*'DU DOAN'!C10,IF(SIGN('DU DOAN'!EC10-'DU DOAN'!ED10)=SIGN('DU DOAN'!K10-'DU DOAN'!L10),1*'DU DOAN'!C10,0))))</f>
        <v>0</v>
      </c>
      <c r="BP10" s="98">
        <f>IF(OR('DU DOAN'!K10="",'DU DOAN'!L10="",'DU DOAN'!EE10="",'DU DOAN'!EF10=""),0,IF(AND('DU DOAN'!EE10='DU DOAN'!K10,'DU DOAN'!EF10='DU DOAN'!L10),3*'DU DOAN'!C10,IF(('DU DOAN'!EE10-'DU DOAN'!EF10)=('DU DOAN'!K10-'DU DOAN'!L10),2*'DU DOAN'!C10,IF(SIGN('DU DOAN'!EE10-'DU DOAN'!EF10)=SIGN('DU DOAN'!K10-'DU DOAN'!L10),1*'DU DOAN'!C10,0))))</f>
        <v>0</v>
      </c>
      <c r="BQ10" s="98">
        <f>IF(OR('DU DOAN'!K10="",'DU DOAN'!L10="",'DU DOAN'!EG10="",'DU DOAN'!EH10=""),0,IF(AND('DU DOAN'!EG10='DU DOAN'!K10,'DU DOAN'!EH10='DU DOAN'!L10),3*'DU DOAN'!C10,IF(('DU DOAN'!EG10-'DU DOAN'!EH10)=('DU DOAN'!K10-'DU DOAN'!L10),2*'DU DOAN'!C10,IF(SIGN('DU DOAN'!EG10-'DU DOAN'!EH10)=SIGN('DU DOAN'!K10-'DU DOAN'!L10),1*'DU DOAN'!C10,0))))</f>
        <v>0</v>
      </c>
      <c r="BR10" s="98">
        <f>IF(OR('DU DOAN'!K10="",'DU DOAN'!L10="",'DU DOAN'!EI10="",'DU DOAN'!EJ10=""),0,IF(AND('DU DOAN'!EI10='DU DOAN'!K10,'DU DOAN'!EJ10='DU DOAN'!L10),3*'DU DOAN'!C10,IF(('DU DOAN'!EI10-'DU DOAN'!EJ10)=('DU DOAN'!K10-'DU DOAN'!L10),2*'DU DOAN'!C10,IF(SIGN('DU DOAN'!EI10-'DU DOAN'!EJ10)=SIGN('DU DOAN'!K10-'DU DOAN'!L10),1*'DU DOAN'!C10,0))))</f>
        <v>0</v>
      </c>
      <c r="BS10" s="98">
        <f>IF(OR('DU DOAN'!K10="",'DU DOAN'!L10="",'DU DOAN'!EK10="",'DU DOAN'!EL10=""),0,IF(AND('DU DOAN'!EK10='DU DOAN'!K10,'DU DOAN'!EL10='DU DOAN'!L10),3*'DU DOAN'!C10,IF(('DU DOAN'!EK10-'DU DOAN'!EL10)=('DU DOAN'!K10-'DU DOAN'!L10),2*'DU DOAN'!C10,IF(SIGN('DU DOAN'!EK10-'DU DOAN'!EL10)=SIGN('DU DOAN'!K10-'DU DOAN'!L10),1*'DU DOAN'!C10,0))))</f>
        <v>0</v>
      </c>
      <c r="BT10" s="98">
        <f>IF(OR('DU DOAN'!K10="",'DU DOAN'!L10="",'DU DOAN'!EM10="",'DU DOAN'!EN10=""),0,IF(AND('DU DOAN'!EM10='DU DOAN'!K10,'DU DOAN'!EN10='DU DOAN'!L10),3*'DU DOAN'!C10,IF(('DU DOAN'!EM10-'DU DOAN'!EN10)=('DU DOAN'!K10-'DU DOAN'!L10),2*'DU DOAN'!C10,IF(SIGN('DU DOAN'!EM10-'DU DOAN'!EN10)=SIGN('DU DOAN'!K10-'DU DOAN'!L10),1*'DU DOAN'!C10,0))))</f>
        <v>0</v>
      </c>
      <c r="BU10" s="98">
        <f>IF(OR('DU DOAN'!K10="",'DU DOAN'!L10="",'DU DOAN'!EO10="",'DU DOAN'!EP10=""),0,IF(AND('DU DOAN'!EO10='DU DOAN'!K10,'DU DOAN'!EP10='DU DOAN'!L10),3*'DU DOAN'!C10,IF(('DU DOAN'!EO10-'DU DOAN'!EP10)=('DU DOAN'!K10-'DU DOAN'!L10),2*'DU DOAN'!C10,IF(SIGN('DU DOAN'!EO10-'DU DOAN'!EP10)=SIGN('DU DOAN'!K10-'DU DOAN'!L10),1*'DU DOAN'!C10,0))))</f>
        <v>0</v>
      </c>
      <c r="BV10" s="98">
        <f>IF(OR('DU DOAN'!K10="",'DU DOAN'!L10="",'DU DOAN'!EQ10="",'DU DOAN'!ER10=""),0,IF(AND('DU DOAN'!EQ10='DU DOAN'!K10,'DU DOAN'!ER10='DU DOAN'!L10),3*'DU DOAN'!C10,IF(('DU DOAN'!EQ10-'DU DOAN'!ER10)=('DU DOAN'!K10-'DU DOAN'!L10),2*'DU DOAN'!C10,IF(SIGN('DU DOAN'!EQ10-'DU DOAN'!ER10)=SIGN('DU DOAN'!K10-'DU DOAN'!L10),1*'DU DOAN'!C10,0))))</f>
        <v>0</v>
      </c>
      <c r="BW10" s="98">
        <f>IF(OR('DU DOAN'!K10="",'DU DOAN'!L10="",'DU DOAN'!ES10="",'DU DOAN'!ET10=""),0,IF(AND('DU DOAN'!ES10='DU DOAN'!K10,'DU DOAN'!ET10='DU DOAN'!L10),3*'DU DOAN'!C10,IF(('DU DOAN'!ES10-'DU DOAN'!ET10)=('DU DOAN'!K10-'DU DOAN'!L10),2*'DU DOAN'!C10,IF(SIGN('DU DOAN'!ES10-'DU DOAN'!ET10)=SIGN('DU DOAN'!K10-'DU DOAN'!L10),1*'DU DOAN'!C10,0))))</f>
        <v>0</v>
      </c>
      <c r="BX10" s="98">
        <f>IF(OR('DU DOAN'!K10="",'DU DOAN'!L10="",'DU DOAN'!EU10="",'DU DOAN'!EV10=""),0,IF(AND('DU DOAN'!EU10='DU DOAN'!K10,'DU DOAN'!EV10='DU DOAN'!L10),3*'DU DOAN'!C10,IF(('DU DOAN'!EU10-'DU DOAN'!EV10)=('DU DOAN'!K10-'DU DOAN'!L10),2*'DU DOAN'!C10,IF(SIGN('DU DOAN'!EU10-'DU DOAN'!EV10)=SIGN('DU DOAN'!K10-'DU DOAN'!L10),1*'DU DOAN'!C10,0))))</f>
        <v>0</v>
      </c>
      <c r="BY10" s="98">
        <f>IF(OR('DU DOAN'!K10="",'DU DOAN'!L10="",'DU DOAN'!EW10="",'DU DOAN'!EX10=""),0,IF(AND('DU DOAN'!EW10='DU DOAN'!K10,'DU DOAN'!EX10='DU DOAN'!L10),3*'DU DOAN'!C10,IF(('DU DOAN'!EW10-'DU DOAN'!EX10)=('DU DOAN'!K10-'DU DOAN'!L10),2*'DU DOAN'!C10,IF(SIGN('DU DOAN'!EW10-'DU DOAN'!EX10)=SIGN('DU DOAN'!K10-'DU DOAN'!L10),1*'DU DOAN'!C10,0))))</f>
        <v>0</v>
      </c>
      <c r="BZ10" s="98">
        <f>IF(OR('DU DOAN'!K10="",'DU DOAN'!L10="",'DU DOAN'!EY10="",'DU DOAN'!EZ10=""),0,IF(AND('DU DOAN'!EY10='DU DOAN'!K10,'DU DOAN'!EZ10='DU DOAN'!L10),3*'DU DOAN'!C10,IF(('DU DOAN'!EY10-'DU DOAN'!EZ10)=('DU DOAN'!K10-'DU DOAN'!L10),2*'DU DOAN'!C10,IF(SIGN('DU DOAN'!EY10-'DU DOAN'!EZ10)=SIGN('DU DOAN'!K10-'DU DOAN'!L10),1*'DU DOAN'!C10,0))))</f>
        <v>0</v>
      </c>
      <c r="CA10" s="98">
        <f>IF(OR('DU DOAN'!K10="",'DU DOAN'!L10="",'DU DOAN'!FA10="",'DU DOAN'!FB10=""),0,IF(AND('DU DOAN'!FA10='DU DOAN'!K10,'DU DOAN'!FB10='DU DOAN'!L10),3*'DU DOAN'!C10,IF(('DU DOAN'!FA10-'DU DOAN'!FB10)=('DU DOAN'!K10-'DU DOAN'!L10),2*'DU DOAN'!C10,IF(SIGN('DU DOAN'!FA10-'DU DOAN'!FB10)=SIGN('DU DOAN'!K10-'DU DOAN'!L10),1*'DU DOAN'!C10,0))))</f>
        <v>0</v>
      </c>
      <c r="CB10" s="98">
        <f>IF(OR('DU DOAN'!K10="",'DU DOAN'!L10="",'DU DOAN'!FC10="",'DU DOAN'!FD10=""),0,IF(AND('DU DOAN'!FC10='DU DOAN'!K10,'DU DOAN'!FD10='DU DOAN'!L10),3*'DU DOAN'!C10,IF(('DU DOAN'!FC10-'DU DOAN'!FD10)=('DU DOAN'!K10-'DU DOAN'!L10),2*'DU DOAN'!C10,IF(SIGN('DU DOAN'!FC10-'DU DOAN'!FD10)=SIGN('DU DOAN'!K10-'DU DOAN'!L10),1*'DU DOAN'!C10,0))))</f>
        <v>0</v>
      </c>
      <c r="CC10" s="98">
        <f>IF(OR('DU DOAN'!K10="",'DU DOAN'!L10="",'DU DOAN'!FE10="",'DU DOAN'!FF10=""),0,IF(AND('DU DOAN'!FE10='DU DOAN'!K10,'DU DOAN'!FF10='DU DOAN'!L10),3*'DU DOAN'!C10,IF(('DU DOAN'!FE10-'DU DOAN'!FF10)=('DU DOAN'!K10-'DU DOAN'!L10),2*'DU DOAN'!C10,IF(SIGN('DU DOAN'!FE10-'DU DOAN'!FF10)=SIGN('DU DOAN'!K10-'DU DOAN'!L10),1*'DU DOAN'!C10,0))))</f>
        <v>0</v>
      </c>
      <c r="CD10" s="98">
        <f>IF(OR('DU DOAN'!K10="",'DU DOAN'!L10="",'DU DOAN'!FG10="",'DU DOAN'!FH10=""),0,IF(AND('DU DOAN'!FG10='DU DOAN'!K10,'DU DOAN'!FH10='DU DOAN'!L10),3*'DU DOAN'!C10,IF(('DU DOAN'!FG10-'DU DOAN'!FH10)=('DU DOAN'!K10-'DU DOAN'!L10),2*'DU DOAN'!C10,IF(SIGN('DU DOAN'!FG10-'DU DOAN'!FH10)=SIGN('DU DOAN'!K10-'DU DOAN'!L10),1*'DU DOAN'!C10,0))))</f>
        <v>0</v>
      </c>
      <c r="CE10" s="98">
        <f>IF(OR('DU DOAN'!K10="",'DU DOAN'!L10="",'DU DOAN'!FI10="",'DU DOAN'!FJ10=""),0,IF(AND('DU DOAN'!FI10='DU DOAN'!K10,'DU DOAN'!FJ10='DU DOAN'!L10),3*'DU DOAN'!C10,IF(('DU DOAN'!FI10-'DU DOAN'!FJ10)=('DU DOAN'!K10-'DU DOAN'!L10),2*'DU DOAN'!C10,IF(SIGN('DU DOAN'!FI10-'DU DOAN'!FJ10)=SIGN('DU DOAN'!K10-'DU DOAN'!L10),1*'DU DOAN'!C10,0))))</f>
        <v>0</v>
      </c>
      <c r="CF10" s="98">
        <f>IF(OR('DU DOAN'!K10="",'DU DOAN'!L10="",'DU DOAN'!FK10="",'DU DOAN'!FL10=""),0,IF(AND('DU DOAN'!FK10='DU DOAN'!K10,'DU DOAN'!FL10='DU DOAN'!L10),3*'DU DOAN'!C10,IF(('DU DOAN'!FK10-'DU DOAN'!FL10)=('DU DOAN'!K10-'DU DOAN'!L10),2*'DU DOAN'!C10,IF(SIGN('DU DOAN'!FK10-'DU DOAN'!FL10)=SIGN('DU DOAN'!K10-'DU DOAN'!L10),1*'DU DOAN'!C10,0))))</f>
        <v>0</v>
      </c>
      <c r="CG10" s="98">
        <f>IF(OR('DU DOAN'!K10="",'DU DOAN'!L10="",'DU DOAN'!FM10="",'DU DOAN'!FN10=""),0,IF(AND('DU DOAN'!FM10='DU DOAN'!K10,'DU DOAN'!FN10='DU DOAN'!L10),3*'DU DOAN'!C10,IF(('DU DOAN'!FM10-'DU DOAN'!FN10)=('DU DOAN'!K10-'DU DOAN'!L10),2*'DU DOAN'!C10,IF(SIGN('DU DOAN'!FM10-'DU DOAN'!FN10)=SIGN('DU DOAN'!K10-'DU DOAN'!L10),1*'DU DOAN'!C10,0))))</f>
        <v>0</v>
      </c>
      <c r="CH10" s="98">
        <f>IF(OR('DU DOAN'!K10="",'DU DOAN'!L10="",'DU DOAN'!FO10="",'DU DOAN'!FP10=""),0,IF(AND('DU DOAN'!FO10='DU DOAN'!K10,'DU DOAN'!FP10='DU DOAN'!L10),3*'DU DOAN'!C10,IF(('DU DOAN'!FO10-'DU DOAN'!FP10)=('DU DOAN'!K10-'DU DOAN'!L10),2*'DU DOAN'!C10,IF(SIGN('DU DOAN'!FO10-'DU DOAN'!FP10)=SIGN('DU DOAN'!K10-'DU DOAN'!L10),1*'DU DOAN'!C10,0))))</f>
        <v>0</v>
      </c>
      <c r="CI10" s="98">
        <f>IF(OR('DU DOAN'!K10="",'DU DOAN'!L10="",'DU DOAN'!FQ10="",'DU DOAN'!FR10=""),0,IF(AND('DU DOAN'!FQ10='DU DOAN'!K10,'DU DOAN'!FR10='DU DOAN'!L10),3*'DU DOAN'!C10,IF(('DU DOAN'!FQ10-'DU DOAN'!FR10)=('DU DOAN'!K10-'DU DOAN'!L10),2*'DU DOAN'!C10,IF(SIGN('DU DOAN'!FQ10-'DU DOAN'!FR10)=SIGN('DU DOAN'!K10-'DU DOAN'!L10),1*'DU DOAN'!C10,0))))</f>
        <v>0</v>
      </c>
      <c r="CJ10" s="98">
        <f>IF(OR('DU DOAN'!K10="",'DU DOAN'!L10="",'DU DOAN'!FS10="",'DU DOAN'!FT10=""),0,IF(AND('DU DOAN'!FS10='DU DOAN'!K10,'DU DOAN'!FT10='DU DOAN'!L10),3*'DU DOAN'!C10,IF(('DU DOAN'!FS10-'DU DOAN'!FT10)=('DU DOAN'!K10-'DU DOAN'!L10),2*'DU DOAN'!C10,IF(SIGN('DU DOAN'!FS10-'DU DOAN'!FT10)=SIGN('DU DOAN'!K10-'DU DOAN'!L10),1*'DU DOAN'!C10,0))))</f>
        <v>0</v>
      </c>
      <c r="CK10" s="98">
        <f>IF(OR('DU DOAN'!K10="",'DU DOAN'!L10="",'DU DOAN'!FU10="",'DU DOAN'!FV10=""),0,IF(AND('DU DOAN'!FU10='DU DOAN'!K10,'DU DOAN'!FV10='DU DOAN'!L10),3*'DU DOAN'!C10,IF(('DU DOAN'!FU10-'DU DOAN'!FV10)=('DU DOAN'!K10-'DU DOAN'!L10),2*'DU DOAN'!C10,IF(SIGN('DU DOAN'!FU10-'DU DOAN'!FV10)=SIGN('DU DOAN'!K10-'DU DOAN'!L10),1*'DU DOAN'!C10,0))))</f>
        <v>0</v>
      </c>
      <c r="CL10" s="98">
        <f>IF(OR('DU DOAN'!K10="",'DU DOAN'!L10="",'DU DOAN'!FW10="",'DU DOAN'!FX10=""),0,IF(AND('DU DOAN'!FW10='DU DOAN'!K10,'DU DOAN'!FX10='DU DOAN'!L10),3*'DU DOAN'!C10,IF(('DU DOAN'!FW10-'DU DOAN'!FX10)=('DU DOAN'!K10-'DU DOAN'!L10),2*'DU DOAN'!C10,IF(SIGN('DU DOAN'!FW10-'DU DOAN'!FX10)=SIGN('DU DOAN'!K10-'DU DOAN'!L10),1*'DU DOAN'!C10,0))))</f>
        <v>0</v>
      </c>
      <c r="CM10" s="98">
        <f>IF(OR('DU DOAN'!K10="",'DU DOAN'!L10="",'DU DOAN'!FY10="",'DU DOAN'!FZ10=""),0,IF(AND('DU DOAN'!FY10='DU DOAN'!K10,'DU DOAN'!FZ10='DU DOAN'!L10),3*'DU DOAN'!C10,IF(('DU DOAN'!FY10-'DU DOAN'!FZ10)=('DU DOAN'!K10-'DU DOAN'!L10),2*'DU DOAN'!C10,IF(SIGN('DU DOAN'!FY10-'DU DOAN'!FZ10)=SIGN('DU DOAN'!K10-'DU DOAN'!L10),1*'DU DOAN'!C10,0))))</f>
        <v>0</v>
      </c>
      <c r="CN10" s="98">
        <f>IF(OR('DU DOAN'!K10="",'DU DOAN'!L10="",'DU DOAN'!GA10="",'DU DOAN'!GB10=""),0,IF(AND('DU DOAN'!GA10='DU DOAN'!K10,'DU DOAN'!GB10='DU DOAN'!L10),3*'DU DOAN'!C10,IF(('DU DOAN'!GA10-'DU DOAN'!GB10)=('DU DOAN'!K10-'DU DOAN'!L10),2*'DU DOAN'!C10,IF(SIGN('DU DOAN'!GA10-'DU DOAN'!GB10)=SIGN('DU DOAN'!K10-'DU DOAN'!L10),1*'DU DOAN'!C10,0))))</f>
        <v>0</v>
      </c>
      <c r="CO10" s="98">
        <f>IF(OR('DU DOAN'!K10="",'DU DOAN'!L10="",'DU DOAN'!GC10="",'DU DOAN'!GD10=""),0,IF(AND('DU DOAN'!GC10='DU DOAN'!K10,'DU DOAN'!GD10='DU DOAN'!L10),3*'DU DOAN'!C10,IF(('DU DOAN'!GC10-'DU DOAN'!GD10)=('DU DOAN'!K10-'DU DOAN'!L10),2*'DU DOAN'!C10,IF(SIGN('DU DOAN'!GC10-'DU DOAN'!GD10)=SIGN('DU DOAN'!K10-'DU DOAN'!L10),1*'DU DOAN'!C10,0))))</f>
        <v>0</v>
      </c>
      <c r="CP10" s="98">
        <f>IF(OR('DU DOAN'!K10="",'DU DOAN'!L10="",'DU DOAN'!GE10="",'DU DOAN'!GF10=""),0,IF(AND('DU DOAN'!GE10='DU DOAN'!K10,'DU DOAN'!GF10='DU DOAN'!L10),3*'DU DOAN'!C10,IF(('DU DOAN'!GE10-'DU DOAN'!GF10)=('DU DOAN'!K10-'DU DOAN'!L10),2*'DU DOAN'!C10,IF(SIGN('DU DOAN'!GE10-'DU DOAN'!GF10)=SIGN('DU DOAN'!K10-'DU DOAN'!L10),1*'DU DOAN'!C10,0))))</f>
        <v>0</v>
      </c>
      <c r="CQ10" s="98">
        <f>IF(OR('DU DOAN'!K10="",'DU DOAN'!L10="",'DU DOAN'!GG10="",'DU DOAN'!GH10=""),0,IF(AND('DU DOAN'!GG10='DU DOAN'!K10,'DU DOAN'!GH10='DU DOAN'!L10),3*'DU DOAN'!C10,IF(('DU DOAN'!GG10-'DU DOAN'!GH10)=('DU DOAN'!K10-'DU DOAN'!L10),2*'DU DOAN'!C10,IF(SIGN('DU DOAN'!GG10-'DU DOAN'!GH10)=SIGN('DU DOAN'!K10-'DU DOAN'!L10),1*'DU DOAN'!C10,0))))</f>
        <v>0</v>
      </c>
      <c r="CR10" s="98">
        <f>IF(OR('DU DOAN'!K10="",'DU DOAN'!L10="",'DU DOAN'!GI10="",'DU DOAN'!GJ10=""),0,IF(AND('DU DOAN'!GI10='DU DOAN'!K10,'DU DOAN'!GJ10='DU DOAN'!L10),3*'DU DOAN'!C10,IF(('DU DOAN'!GI10-'DU DOAN'!GJ10)=('DU DOAN'!K10-'DU DOAN'!L10),2*'DU DOAN'!C10,IF(SIGN('DU DOAN'!GI10-'DU DOAN'!GJ10)=SIGN('DU DOAN'!K10-'DU DOAN'!L10),1*'DU DOAN'!C10,0))))</f>
        <v>0</v>
      </c>
      <c r="CS10" s="98">
        <f>IF(OR('DU DOAN'!K10="",'DU DOAN'!L10="",'DU DOAN'!GK10="",'DU DOAN'!GL10=""),0,IF(AND('DU DOAN'!GK10='DU DOAN'!K10,'DU DOAN'!GL10='DU DOAN'!L10),3*'DU DOAN'!C10,IF(('DU DOAN'!GK10-'DU DOAN'!GL10)=('DU DOAN'!K10-'DU DOAN'!L10),2*'DU DOAN'!C10,IF(SIGN('DU DOAN'!GK10-'DU DOAN'!GL10)=SIGN('DU DOAN'!K10-'DU DOAN'!L10),1*'DU DOAN'!C10,0))))</f>
        <v>0</v>
      </c>
      <c r="CT10" s="98">
        <f>IF(OR('DU DOAN'!K10="",'DU DOAN'!L10="",'DU DOAN'!GM10="",'DU DOAN'!GN10=""),0,IF(AND('DU DOAN'!GM10='DU DOAN'!K10,'DU DOAN'!GN10='DU DOAN'!L10),3*'DU DOAN'!C10,IF(('DU DOAN'!GM10-'DU DOAN'!GN10)=('DU DOAN'!K10-'DU DOAN'!L10),2*'DU DOAN'!C10,IF(SIGN('DU DOAN'!GM10-'DU DOAN'!GN10)=SIGN('DU DOAN'!K10-'DU DOAN'!L10),1*'DU DOAN'!C10,0))))</f>
        <v>0</v>
      </c>
      <c r="CU10" s="98">
        <f>IF(OR('DU DOAN'!K10="",'DU DOAN'!L10="",'DU DOAN'!GO10="",'DU DOAN'!GP10=""),0,IF(AND('DU DOAN'!GO10='DU DOAN'!K10,'DU DOAN'!GP10='DU DOAN'!L10),3*'DU DOAN'!C10,IF(('DU DOAN'!GO10-'DU DOAN'!GP10)=('DU DOAN'!K10-'DU DOAN'!L10),2*'DU DOAN'!C10,IF(SIGN('DU DOAN'!GO10-'DU DOAN'!GP10)=SIGN('DU DOAN'!K10-'DU DOAN'!L10),1*'DU DOAN'!C10,0))))</f>
        <v>0</v>
      </c>
      <c r="CV10" s="98">
        <f>IF(OR('DU DOAN'!K10="",'DU DOAN'!L10="",'DU DOAN'!GQ10="",'DU DOAN'!GR10=""),0,IF(AND('DU DOAN'!GQ10='DU DOAN'!K10,'DU DOAN'!GR10='DU DOAN'!L10),3*'DU DOAN'!C10,IF(('DU DOAN'!GQ10-'DU DOAN'!GR10)=('DU DOAN'!K10-'DU DOAN'!L10),2*'DU DOAN'!C10,IF(SIGN('DU DOAN'!GQ10-'DU DOAN'!GR10)=SIGN('DU DOAN'!K10-'DU DOAN'!L10),1*'DU DOAN'!C10,0))))</f>
        <v>0</v>
      </c>
      <c r="CW10" s="98">
        <f>IF(OR('DU DOAN'!K10="",'DU DOAN'!L10="",'DU DOAN'!GS10="",'DU DOAN'!GT10=""),0,IF(AND('DU DOAN'!GS10='DU DOAN'!K10,'DU DOAN'!GT10='DU DOAN'!L10),3*'DU DOAN'!C10,IF(('DU DOAN'!GS10-'DU DOAN'!GT10)=('DU DOAN'!K10-'DU DOAN'!L10),2*'DU DOAN'!C10,IF(SIGN('DU DOAN'!GS10-'DU DOAN'!GT10)=SIGN('DU DOAN'!K10-'DU DOAN'!L10),1*'DU DOAN'!C10,0))))</f>
        <v>0</v>
      </c>
      <c r="CX10" s="98">
        <f>IF(OR('DU DOAN'!K10="",'DU DOAN'!L10="",'DU DOAN'!GU10="",'DU DOAN'!GV10=""),0,IF(AND('DU DOAN'!GU10='DU DOAN'!K10,'DU DOAN'!GV10='DU DOAN'!L10),3*'DU DOAN'!C10,IF(('DU DOAN'!GU10-'DU DOAN'!GV10)=('DU DOAN'!K10-'DU DOAN'!L10),2*'DU DOAN'!C10,IF(SIGN('DU DOAN'!GU10-'DU DOAN'!GV10)=SIGN('DU DOAN'!K10-'DU DOAN'!L10),1*'DU DOAN'!C10,0))))</f>
        <v>0</v>
      </c>
      <c r="CY10" s="98">
        <f>IF(OR('DU DOAN'!K10="",'DU DOAN'!L10="",'DU DOAN'!GW10="",'DU DOAN'!GX10=""),0,IF(AND('DU DOAN'!GW10='DU DOAN'!K10,'DU DOAN'!GX10='DU DOAN'!L10),3*'DU DOAN'!C10,IF(('DU DOAN'!GW10-'DU DOAN'!GX10)=('DU DOAN'!K10-'DU DOAN'!L10),2*'DU DOAN'!C10,IF(SIGN('DU DOAN'!GW10-'DU DOAN'!GX10)=SIGN('DU DOAN'!K10-'DU DOAN'!L10),1*'DU DOAN'!C10,0))))</f>
        <v>0</v>
      </c>
      <c r="CZ10" s="98">
        <f>IF(OR('DU DOAN'!K10="",'DU DOAN'!L10="",'DU DOAN'!GY10="",'DU DOAN'!GZ10=""),0,IF(AND('DU DOAN'!GY10='DU DOAN'!K10,'DU DOAN'!GZ10='DU DOAN'!L10),3*'DU DOAN'!C10,IF(('DU DOAN'!GY10-'DU DOAN'!GZ10)=('DU DOAN'!K10-'DU DOAN'!L10),2*'DU DOAN'!C10,IF(SIGN('DU DOAN'!GY10-'DU DOAN'!GZ10)=SIGN('DU DOAN'!K10-'DU DOAN'!L10),1*'DU DOAN'!C10,0))))</f>
        <v>0</v>
      </c>
      <c r="DA10" s="98">
        <f>IF(OR('DU DOAN'!K10="",'DU DOAN'!L10="",'DU DOAN'!HA10="",'DU DOAN'!HB10=""),0,IF(AND('DU DOAN'!HA10='DU DOAN'!K10,'DU DOAN'!HB10='DU DOAN'!L10),3*'DU DOAN'!C10,IF(('DU DOAN'!HA10-'DU DOAN'!HB10)=('DU DOAN'!K10-'DU DOAN'!L10),2*'DU DOAN'!C10,IF(SIGN('DU DOAN'!HA10-'DU DOAN'!HB10)=SIGN('DU DOAN'!K10-'DU DOAN'!L10),1*'DU DOAN'!C10,0))))</f>
        <v>0</v>
      </c>
      <c r="DB10" s="98">
        <f>IF(OR('DU DOAN'!K10="",'DU DOAN'!L10="",'DU DOAN'!HC10="",'DU DOAN'!HD10=""),0,IF(AND('DU DOAN'!HC10='DU DOAN'!K10,'DU DOAN'!HD10='DU DOAN'!L10),3*'DU DOAN'!C10,IF(('DU DOAN'!HC10-'DU DOAN'!HD10)=('DU DOAN'!K10-'DU DOAN'!L10),2*'DU DOAN'!C10,IF(SIGN('DU DOAN'!HC10-'DU DOAN'!HD10)=SIGN('DU DOAN'!K10-'DU DOAN'!L10),1*'DU DOAN'!C10,0))))</f>
        <v>0</v>
      </c>
    </row>
    <row r="11" spans="1:106" ht="15" customHeight="1">
      <c r="A11" s="94">
        <f>'DU DOAN'!A11</f>
        <v>8</v>
      </c>
      <c r="B11" s="95" t="str">
        <f>'DU DOAN'!B11</f>
        <v>Vòng bảng</v>
      </c>
      <c r="C11" s="96">
        <f>'DU DOAN'!C11</f>
        <v>1</v>
      </c>
      <c r="D11" s="95" t="str">
        <f>'DU DOAN'!H11</f>
        <v>Qatar</v>
      </c>
      <c r="E11" s="95" t="str">
        <f>'DU DOAN'!I11</f>
        <v>Switzerland</v>
      </c>
      <c r="F11" s="97" t="str">
        <f>IF(OR('DU DOAN'!K11="",'DU DOAN'!L11=""),"Chưa đá",'DU DOAN'!K11&amp;"-"&amp;'DU DOAN'!L11)</f>
        <v>Chưa đá</v>
      </c>
      <c r="G11" s="98">
        <f>IF(OR('DU DOAN'!K11="",'DU DOAN'!L11="",'DU DOAN'!M11="",'DU DOAN'!N11=""),0,IF(AND('DU DOAN'!M11='DU DOAN'!K11,'DU DOAN'!N11='DU DOAN'!L11),3*'DU DOAN'!C11,IF(('DU DOAN'!M11-'DU DOAN'!N11)=('DU DOAN'!K11-'DU DOAN'!L11),2*'DU DOAN'!C11,IF(SIGN('DU DOAN'!M11-'DU DOAN'!N11)=SIGN('DU DOAN'!K11-'DU DOAN'!L11),1*'DU DOAN'!C11,0))))</f>
        <v>0</v>
      </c>
      <c r="H11" s="98">
        <f>IF(OR('DU DOAN'!K11="",'DU DOAN'!L11="",'DU DOAN'!O11="",'DU DOAN'!P11=""),0,IF(AND('DU DOAN'!O11='DU DOAN'!K11,'DU DOAN'!P11='DU DOAN'!L11),3*'DU DOAN'!C11,IF(('DU DOAN'!O11-'DU DOAN'!P11)=('DU DOAN'!K11-'DU DOAN'!L11),2*'DU DOAN'!C11,IF(SIGN('DU DOAN'!O11-'DU DOAN'!P11)=SIGN('DU DOAN'!K11-'DU DOAN'!L11),1*'DU DOAN'!C11,0))))</f>
        <v>0</v>
      </c>
      <c r="I11" s="98">
        <f>IF(OR('DU DOAN'!K11="",'DU DOAN'!L11="",'DU DOAN'!Q11="",'DU DOAN'!R11=""),0,IF(AND('DU DOAN'!Q11='DU DOAN'!K11,'DU DOAN'!R11='DU DOAN'!L11),3*'DU DOAN'!C11,IF(('DU DOAN'!Q11-'DU DOAN'!R11)=('DU DOAN'!K11-'DU DOAN'!L11),2*'DU DOAN'!C11,IF(SIGN('DU DOAN'!Q11-'DU DOAN'!R11)=SIGN('DU DOAN'!K11-'DU DOAN'!L11),1*'DU DOAN'!C11,0))))</f>
        <v>0</v>
      </c>
      <c r="J11" s="98">
        <f>IF(OR('DU DOAN'!K11="",'DU DOAN'!L11="",'DU DOAN'!S11="",'DU DOAN'!T11=""),0,IF(AND('DU DOAN'!S11='DU DOAN'!K11,'DU DOAN'!T11='DU DOAN'!L11),3*'DU DOAN'!C11,IF(('DU DOAN'!S11-'DU DOAN'!T11)=('DU DOAN'!K11-'DU DOAN'!L11),2*'DU DOAN'!C11,IF(SIGN('DU DOAN'!S11-'DU DOAN'!T11)=SIGN('DU DOAN'!K11-'DU DOAN'!L11),1*'DU DOAN'!C11,0))))</f>
        <v>0</v>
      </c>
      <c r="K11" s="98">
        <f>IF(OR('DU DOAN'!K11="",'DU DOAN'!L11="",'DU DOAN'!U11="",'DU DOAN'!V11=""),0,IF(AND('DU DOAN'!U11='DU DOAN'!K11,'DU DOAN'!V11='DU DOAN'!L11),3*'DU DOAN'!C11,IF(('DU DOAN'!U11-'DU DOAN'!V11)=('DU DOAN'!K11-'DU DOAN'!L11),2*'DU DOAN'!C11,IF(SIGN('DU DOAN'!U11-'DU DOAN'!V11)=SIGN('DU DOAN'!K11-'DU DOAN'!L11),1*'DU DOAN'!C11,0))))</f>
        <v>0</v>
      </c>
      <c r="L11" s="98">
        <f>IF(OR('DU DOAN'!K11="",'DU DOAN'!L11="",'DU DOAN'!W11="",'DU DOAN'!X11=""),0,IF(AND('DU DOAN'!W11='DU DOAN'!K11,'DU DOAN'!X11='DU DOAN'!L11),3*'DU DOAN'!C11,IF(('DU DOAN'!W11-'DU DOAN'!X11)=('DU DOAN'!K11-'DU DOAN'!L11),2*'DU DOAN'!C11,IF(SIGN('DU DOAN'!W11-'DU DOAN'!X11)=SIGN('DU DOAN'!K11-'DU DOAN'!L11),1*'DU DOAN'!C11,0))))</f>
        <v>0</v>
      </c>
      <c r="M11" s="98">
        <f>IF(OR('DU DOAN'!K11="",'DU DOAN'!L11="",'DU DOAN'!Y11="",'DU DOAN'!Z11=""),0,IF(AND('DU DOAN'!Y11='DU DOAN'!K11,'DU DOAN'!Z11='DU DOAN'!L11),3*'DU DOAN'!C11,IF(('DU DOAN'!Y11-'DU DOAN'!Z11)=('DU DOAN'!K11-'DU DOAN'!L11),2*'DU DOAN'!C11,IF(SIGN('DU DOAN'!Y11-'DU DOAN'!Z11)=SIGN('DU DOAN'!K11-'DU DOAN'!L11),1*'DU DOAN'!C11,0))))</f>
        <v>0</v>
      </c>
      <c r="N11" s="98">
        <f>IF(OR('DU DOAN'!K11="",'DU DOAN'!L11="",'DU DOAN'!AA11="",'DU DOAN'!AB11=""),0,IF(AND('DU DOAN'!AA11='DU DOAN'!K11,'DU DOAN'!AB11='DU DOAN'!L11),3*'DU DOAN'!C11,IF(('DU DOAN'!AA11-'DU DOAN'!AB11)=('DU DOAN'!K11-'DU DOAN'!L11),2*'DU DOAN'!C11,IF(SIGN('DU DOAN'!AA11-'DU DOAN'!AB11)=SIGN('DU DOAN'!K11-'DU DOAN'!L11),1*'DU DOAN'!C11,0))))</f>
        <v>0</v>
      </c>
      <c r="O11" s="98">
        <f>IF(OR('DU DOAN'!K11="",'DU DOAN'!L11="",'DU DOAN'!AC11="",'DU DOAN'!AD11=""),0,IF(AND('DU DOAN'!AC11='DU DOAN'!K11,'DU DOAN'!AD11='DU DOAN'!L11),3*'DU DOAN'!C11,IF(('DU DOAN'!AC11-'DU DOAN'!AD11)=('DU DOAN'!K11-'DU DOAN'!L11),2*'DU DOAN'!C11,IF(SIGN('DU DOAN'!AC11-'DU DOAN'!AD11)=SIGN('DU DOAN'!K11-'DU DOAN'!L11),1*'DU DOAN'!C11,0))))</f>
        <v>0</v>
      </c>
      <c r="P11" s="98">
        <f>IF(OR('DU DOAN'!K11="",'DU DOAN'!L11="",'DU DOAN'!AE11="",'DU DOAN'!AF11=""),0,IF(AND('DU DOAN'!AE11='DU DOAN'!K11,'DU DOAN'!AF11='DU DOAN'!L11),3*'DU DOAN'!C11,IF(('DU DOAN'!AE11-'DU DOAN'!AF11)=('DU DOAN'!K11-'DU DOAN'!L11),2*'DU DOAN'!C11,IF(SIGN('DU DOAN'!AE11-'DU DOAN'!AF11)=SIGN('DU DOAN'!K11-'DU DOAN'!L11),1*'DU DOAN'!C11,0))))</f>
        <v>0</v>
      </c>
      <c r="Q11" s="98">
        <f>IF(OR('DU DOAN'!K11="",'DU DOAN'!L11="",'DU DOAN'!AG11="",'DU DOAN'!AH11=""),0,IF(AND('DU DOAN'!AG11='DU DOAN'!K11,'DU DOAN'!AH11='DU DOAN'!L11),3*'DU DOAN'!C11,IF(('DU DOAN'!AG11-'DU DOAN'!AH11)=('DU DOAN'!K11-'DU DOAN'!L11),2*'DU DOAN'!C11,IF(SIGN('DU DOAN'!AG11-'DU DOAN'!AH11)=SIGN('DU DOAN'!K11-'DU DOAN'!L11),1*'DU DOAN'!C11,0))))</f>
        <v>0</v>
      </c>
      <c r="R11" s="98">
        <f>IF(OR('DU DOAN'!K11="",'DU DOAN'!L11="",'DU DOAN'!AI11="",'DU DOAN'!AJ11=""),0,IF(AND('DU DOAN'!AI11='DU DOAN'!K11,'DU DOAN'!AJ11='DU DOAN'!L11),3*'DU DOAN'!C11,IF(('DU DOAN'!AI11-'DU DOAN'!AJ11)=('DU DOAN'!K11-'DU DOAN'!L11),2*'DU DOAN'!C11,IF(SIGN('DU DOAN'!AI11-'DU DOAN'!AJ11)=SIGN('DU DOAN'!K11-'DU DOAN'!L11),1*'DU DOAN'!C11,0))))</f>
        <v>0</v>
      </c>
      <c r="S11" s="98">
        <f>IF(OR('DU DOAN'!K11="",'DU DOAN'!L11="",'DU DOAN'!AK11="",'DU DOAN'!AL11=""),0,IF(AND('DU DOAN'!AK11='DU DOAN'!K11,'DU DOAN'!AL11='DU DOAN'!L11),3*'DU DOAN'!C11,IF(('DU DOAN'!AK11-'DU DOAN'!AL11)=('DU DOAN'!K11-'DU DOAN'!L11),2*'DU DOAN'!C11,IF(SIGN('DU DOAN'!AK11-'DU DOAN'!AL11)=SIGN('DU DOAN'!K11-'DU DOAN'!L11),1*'DU DOAN'!C11,0))))</f>
        <v>0</v>
      </c>
      <c r="T11" s="98">
        <f>IF(OR('DU DOAN'!K11="",'DU DOAN'!L11="",'DU DOAN'!AM11="",'DU DOAN'!AN11=""),0,IF(AND('DU DOAN'!AM11='DU DOAN'!K11,'DU DOAN'!AN11='DU DOAN'!L11),3*'DU DOAN'!C11,IF(('DU DOAN'!AM11-'DU DOAN'!AN11)=('DU DOAN'!K11-'DU DOAN'!L11),2*'DU DOAN'!C11,IF(SIGN('DU DOAN'!AM11-'DU DOAN'!AN11)=SIGN('DU DOAN'!K11-'DU DOAN'!L11),1*'DU DOAN'!C11,0))))</f>
        <v>0</v>
      </c>
      <c r="U11" s="98">
        <f>IF(OR('DU DOAN'!K11="",'DU DOAN'!L11="",'DU DOAN'!AO11="",'DU DOAN'!AP11=""),0,IF(AND('DU DOAN'!AO11='DU DOAN'!K11,'DU DOAN'!AP11='DU DOAN'!L11),3*'DU DOAN'!C11,IF(('DU DOAN'!AO11-'DU DOAN'!AP11)=('DU DOAN'!K11-'DU DOAN'!L11),2*'DU DOAN'!C11,IF(SIGN('DU DOAN'!AO11-'DU DOAN'!AP11)=SIGN('DU DOAN'!K11-'DU DOAN'!L11),1*'DU DOAN'!C11,0))))</f>
        <v>0</v>
      </c>
      <c r="V11" s="98">
        <f>IF(OR('DU DOAN'!K11="",'DU DOAN'!L11="",'DU DOAN'!AQ11="",'DU DOAN'!AR11=""),0,IF(AND('DU DOAN'!AQ11='DU DOAN'!K11,'DU DOAN'!AR11='DU DOAN'!L11),3*'DU DOAN'!C11,IF(('DU DOAN'!AQ11-'DU DOAN'!AR11)=('DU DOAN'!K11-'DU DOAN'!L11),2*'DU DOAN'!C11,IF(SIGN('DU DOAN'!AQ11-'DU DOAN'!AR11)=SIGN('DU DOAN'!K11-'DU DOAN'!L11),1*'DU DOAN'!C11,0))))</f>
        <v>0</v>
      </c>
      <c r="W11" s="98">
        <f>IF(OR('DU DOAN'!K11="",'DU DOAN'!L11="",'DU DOAN'!AS11="",'DU DOAN'!AT11=""),0,IF(AND('DU DOAN'!AS11='DU DOAN'!K11,'DU DOAN'!AT11='DU DOAN'!L11),3*'DU DOAN'!C11,IF(('DU DOAN'!AS11-'DU DOAN'!AT11)=('DU DOAN'!K11-'DU DOAN'!L11),2*'DU DOAN'!C11,IF(SIGN('DU DOAN'!AS11-'DU DOAN'!AT11)=SIGN('DU DOAN'!K11-'DU DOAN'!L11),1*'DU DOAN'!C11,0))))</f>
        <v>0</v>
      </c>
      <c r="X11" s="98">
        <f>IF(OR('DU DOAN'!K11="",'DU DOAN'!L11="",'DU DOAN'!AU11="",'DU DOAN'!AV11=""),0,IF(AND('DU DOAN'!AU11='DU DOAN'!K11,'DU DOAN'!AV11='DU DOAN'!L11),3*'DU DOAN'!C11,IF(('DU DOAN'!AU11-'DU DOAN'!AV11)=('DU DOAN'!K11-'DU DOAN'!L11),2*'DU DOAN'!C11,IF(SIGN('DU DOAN'!AU11-'DU DOAN'!AV11)=SIGN('DU DOAN'!K11-'DU DOAN'!L11),1*'DU DOAN'!C11,0))))</f>
        <v>0</v>
      </c>
      <c r="Y11" s="98">
        <f>IF(OR('DU DOAN'!K11="",'DU DOAN'!L11="",'DU DOAN'!AW11="",'DU DOAN'!AX11=""),0,IF(AND('DU DOAN'!AW11='DU DOAN'!K11,'DU DOAN'!AX11='DU DOAN'!L11),3*'DU DOAN'!C11,IF(('DU DOAN'!AW11-'DU DOAN'!AX11)=('DU DOAN'!K11-'DU DOAN'!L11),2*'DU DOAN'!C11,IF(SIGN('DU DOAN'!AW11-'DU DOAN'!AX11)=SIGN('DU DOAN'!K11-'DU DOAN'!L11),1*'DU DOAN'!C11,0))))</f>
        <v>0</v>
      </c>
      <c r="Z11" s="98">
        <f>IF(OR('DU DOAN'!K11="",'DU DOAN'!L11="",'DU DOAN'!AY11="",'DU DOAN'!AZ11=""),0,IF(AND('DU DOAN'!AY11='DU DOAN'!K11,'DU DOAN'!AZ11='DU DOAN'!L11),3*'DU DOAN'!C11,IF(('DU DOAN'!AY11-'DU DOAN'!AZ11)=('DU DOAN'!K11-'DU DOAN'!L11),2*'DU DOAN'!C11,IF(SIGN('DU DOAN'!AY11-'DU DOAN'!AZ11)=SIGN('DU DOAN'!K11-'DU DOAN'!L11),1*'DU DOAN'!C11,0))))</f>
        <v>0</v>
      </c>
      <c r="AA11" s="98">
        <f>IF(OR('DU DOAN'!K11="",'DU DOAN'!L11="",'DU DOAN'!BA11="",'DU DOAN'!BB11=""),0,IF(AND('DU DOAN'!BA11='DU DOAN'!K11,'DU DOAN'!BB11='DU DOAN'!L11),3*'DU DOAN'!C11,IF(('DU DOAN'!BA11-'DU DOAN'!BB11)=('DU DOAN'!K11-'DU DOAN'!L11),2*'DU DOAN'!C11,IF(SIGN('DU DOAN'!BA11-'DU DOAN'!BB11)=SIGN('DU DOAN'!K11-'DU DOAN'!L11),1*'DU DOAN'!C11,0))))</f>
        <v>0</v>
      </c>
      <c r="AB11" s="98">
        <f>IF(OR('DU DOAN'!K11="",'DU DOAN'!L11="",'DU DOAN'!BC11="",'DU DOAN'!BD11=""),0,IF(AND('DU DOAN'!BC11='DU DOAN'!K11,'DU DOAN'!BD11='DU DOAN'!L11),3*'DU DOAN'!C11,IF(('DU DOAN'!BC11-'DU DOAN'!BD11)=('DU DOAN'!K11-'DU DOAN'!L11),2*'DU DOAN'!C11,IF(SIGN('DU DOAN'!BC11-'DU DOAN'!BD11)=SIGN('DU DOAN'!K11-'DU DOAN'!L11),1*'DU DOAN'!C11,0))))</f>
        <v>0</v>
      </c>
      <c r="AC11" s="98">
        <f>IF(OR('DU DOAN'!K11="",'DU DOAN'!L11="",'DU DOAN'!BE11="",'DU DOAN'!BF11=""),0,IF(AND('DU DOAN'!BE11='DU DOAN'!K11,'DU DOAN'!BF11='DU DOAN'!L11),3*'DU DOAN'!C11,IF(('DU DOAN'!BE11-'DU DOAN'!BF11)=('DU DOAN'!K11-'DU DOAN'!L11),2*'DU DOAN'!C11,IF(SIGN('DU DOAN'!BE11-'DU DOAN'!BF11)=SIGN('DU DOAN'!K11-'DU DOAN'!L11),1*'DU DOAN'!C11,0))))</f>
        <v>0</v>
      </c>
      <c r="AD11" s="98">
        <f>IF(OR('DU DOAN'!K11="",'DU DOAN'!L11="",'DU DOAN'!BG11="",'DU DOAN'!BH11=""),0,IF(AND('DU DOAN'!BG11='DU DOAN'!K11,'DU DOAN'!BH11='DU DOAN'!L11),3*'DU DOAN'!C11,IF(('DU DOAN'!BG11-'DU DOAN'!BH11)=('DU DOAN'!K11-'DU DOAN'!L11),2*'DU DOAN'!C11,IF(SIGN('DU DOAN'!BG11-'DU DOAN'!BH11)=SIGN('DU DOAN'!K11-'DU DOAN'!L11),1*'DU DOAN'!C11,0))))</f>
        <v>0</v>
      </c>
      <c r="AE11" s="98">
        <f>IF(OR('DU DOAN'!K11="",'DU DOAN'!L11="",'DU DOAN'!BI11="",'DU DOAN'!BJ11=""),0,IF(AND('DU DOAN'!BI11='DU DOAN'!K11,'DU DOAN'!BJ11='DU DOAN'!L11),3*'DU DOAN'!C11,IF(('DU DOAN'!BI11-'DU DOAN'!BJ11)=('DU DOAN'!K11-'DU DOAN'!L11),2*'DU DOAN'!C11,IF(SIGN('DU DOAN'!BI11-'DU DOAN'!BJ11)=SIGN('DU DOAN'!K11-'DU DOAN'!L11),1*'DU DOAN'!C11,0))))</f>
        <v>0</v>
      </c>
      <c r="AF11" s="98">
        <f>IF(OR('DU DOAN'!K11="",'DU DOAN'!L11="",'DU DOAN'!BK11="",'DU DOAN'!BL11=""),0,IF(AND('DU DOAN'!BK11='DU DOAN'!K11,'DU DOAN'!BL11='DU DOAN'!L11),3*'DU DOAN'!C11,IF(('DU DOAN'!BK11-'DU DOAN'!BL11)=('DU DOAN'!K11-'DU DOAN'!L11),2*'DU DOAN'!C11,IF(SIGN('DU DOAN'!BK11-'DU DOAN'!BL11)=SIGN('DU DOAN'!K11-'DU DOAN'!L11),1*'DU DOAN'!C11,0))))</f>
        <v>0</v>
      </c>
      <c r="AG11" s="98">
        <f>IF(OR('DU DOAN'!K11="",'DU DOAN'!L11="",'DU DOAN'!BM11="",'DU DOAN'!BN11=""),0,IF(AND('DU DOAN'!BM11='DU DOAN'!K11,'DU DOAN'!BN11='DU DOAN'!L11),3*'DU DOAN'!C11,IF(('DU DOAN'!BM11-'DU DOAN'!BN11)=('DU DOAN'!K11-'DU DOAN'!L11),2*'DU DOAN'!C11,IF(SIGN('DU DOAN'!BM11-'DU DOAN'!BN11)=SIGN('DU DOAN'!K11-'DU DOAN'!L11),1*'DU DOAN'!C11,0))))</f>
        <v>0</v>
      </c>
      <c r="AH11" s="98">
        <f>IF(OR('DU DOAN'!K11="",'DU DOAN'!L11="",'DU DOAN'!BO11="",'DU DOAN'!BP11=""),0,IF(AND('DU DOAN'!BO11='DU DOAN'!K11,'DU DOAN'!BP11='DU DOAN'!L11),3*'DU DOAN'!C11,IF(('DU DOAN'!BO11-'DU DOAN'!BP11)=('DU DOAN'!K11-'DU DOAN'!L11),2*'DU DOAN'!C11,IF(SIGN('DU DOAN'!BO11-'DU DOAN'!BP11)=SIGN('DU DOAN'!K11-'DU DOAN'!L11),1*'DU DOAN'!C11,0))))</f>
        <v>0</v>
      </c>
      <c r="AI11" s="98">
        <f>IF(OR('DU DOAN'!K11="",'DU DOAN'!L11="",'DU DOAN'!BQ11="",'DU DOAN'!BR11=""),0,IF(AND('DU DOAN'!BQ11='DU DOAN'!K11,'DU DOAN'!BR11='DU DOAN'!L11),3*'DU DOAN'!C11,IF(('DU DOAN'!BQ11-'DU DOAN'!BR11)=('DU DOAN'!K11-'DU DOAN'!L11),2*'DU DOAN'!C11,IF(SIGN('DU DOAN'!BQ11-'DU DOAN'!BR11)=SIGN('DU DOAN'!K11-'DU DOAN'!L11),1*'DU DOAN'!C11,0))))</f>
        <v>0</v>
      </c>
      <c r="AJ11" s="98">
        <f>IF(OR('DU DOAN'!K11="",'DU DOAN'!L11="",'DU DOAN'!BS11="",'DU DOAN'!BT11=""),0,IF(AND('DU DOAN'!BS11='DU DOAN'!K11,'DU DOAN'!BT11='DU DOAN'!L11),3*'DU DOAN'!C11,IF(('DU DOAN'!BS11-'DU DOAN'!BT11)=('DU DOAN'!K11-'DU DOAN'!L11),2*'DU DOAN'!C11,IF(SIGN('DU DOAN'!BS11-'DU DOAN'!BT11)=SIGN('DU DOAN'!K11-'DU DOAN'!L11),1*'DU DOAN'!C11,0))))</f>
        <v>0</v>
      </c>
      <c r="AK11" s="98">
        <f>IF(OR('DU DOAN'!K11="",'DU DOAN'!L11="",'DU DOAN'!BU11="",'DU DOAN'!BV11=""),0,IF(AND('DU DOAN'!BU11='DU DOAN'!K11,'DU DOAN'!BV11='DU DOAN'!L11),3*'DU DOAN'!C11,IF(('DU DOAN'!BU11-'DU DOAN'!BV11)=('DU DOAN'!K11-'DU DOAN'!L11),2*'DU DOAN'!C11,IF(SIGN('DU DOAN'!BU11-'DU DOAN'!BV11)=SIGN('DU DOAN'!K11-'DU DOAN'!L11),1*'DU DOAN'!C11,0))))</f>
        <v>0</v>
      </c>
      <c r="AL11" s="98">
        <f>IF(OR('DU DOAN'!K11="",'DU DOAN'!L11="",'DU DOAN'!BW11="",'DU DOAN'!BX11=""),0,IF(AND('DU DOAN'!BW11='DU DOAN'!K11,'DU DOAN'!BX11='DU DOAN'!L11),3*'DU DOAN'!C11,IF(('DU DOAN'!BW11-'DU DOAN'!BX11)=('DU DOAN'!K11-'DU DOAN'!L11),2*'DU DOAN'!C11,IF(SIGN('DU DOAN'!BW11-'DU DOAN'!BX11)=SIGN('DU DOAN'!K11-'DU DOAN'!L11),1*'DU DOAN'!C11,0))))</f>
        <v>0</v>
      </c>
      <c r="AM11" s="98">
        <f>IF(OR('DU DOAN'!K11="",'DU DOAN'!L11="",'DU DOAN'!BY11="",'DU DOAN'!BZ11=""),0,IF(AND('DU DOAN'!BY11='DU DOAN'!K11,'DU DOAN'!BZ11='DU DOAN'!L11),3*'DU DOAN'!C11,IF(('DU DOAN'!BY11-'DU DOAN'!BZ11)=('DU DOAN'!K11-'DU DOAN'!L11),2*'DU DOAN'!C11,IF(SIGN('DU DOAN'!BY11-'DU DOAN'!BZ11)=SIGN('DU DOAN'!K11-'DU DOAN'!L11),1*'DU DOAN'!C11,0))))</f>
        <v>0</v>
      </c>
      <c r="AN11" s="98">
        <f>IF(OR('DU DOAN'!K11="",'DU DOAN'!L11="",'DU DOAN'!CA11="",'DU DOAN'!CB11=""),0,IF(AND('DU DOAN'!CA11='DU DOAN'!K11,'DU DOAN'!CB11='DU DOAN'!L11),3*'DU DOAN'!C11,IF(('DU DOAN'!CA11-'DU DOAN'!CB11)=('DU DOAN'!K11-'DU DOAN'!L11),2*'DU DOAN'!C11,IF(SIGN('DU DOAN'!CA11-'DU DOAN'!CB11)=SIGN('DU DOAN'!K11-'DU DOAN'!L11),1*'DU DOAN'!C11,0))))</f>
        <v>0</v>
      </c>
      <c r="AO11" s="98">
        <f>IF(OR('DU DOAN'!K11="",'DU DOAN'!L11="",'DU DOAN'!CC11="",'DU DOAN'!CD11=""),0,IF(AND('DU DOAN'!CC11='DU DOAN'!K11,'DU DOAN'!CD11='DU DOAN'!L11),3*'DU DOAN'!C11,IF(('DU DOAN'!CC11-'DU DOAN'!CD11)=('DU DOAN'!K11-'DU DOAN'!L11),2*'DU DOAN'!C11,IF(SIGN('DU DOAN'!CC11-'DU DOAN'!CD11)=SIGN('DU DOAN'!K11-'DU DOAN'!L11),1*'DU DOAN'!C11,0))))</f>
        <v>0</v>
      </c>
      <c r="AP11" s="98">
        <f>IF(OR('DU DOAN'!K11="",'DU DOAN'!L11="",'DU DOAN'!CE11="",'DU DOAN'!CF11=""),0,IF(AND('DU DOAN'!CE11='DU DOAN'!K11,'DU DOAN'!CF11='DU DOAN'!L11),3*'DU DOAN'!C11,IF(('DU DOAN'!CE11-'DU DOAN'!CF11)=('DU DOAN'!K11-'DU DOAN'!L11),2*'DU DOAN'!C11,IF(SIGN('DU DOAN'!CE11-'DU DOAN'!CF11)=SIGN('DU DOAN'!K11-'DU DOAN'!L11),1*'DU DOAN'!C11,0))))</f>
        <v>0</v>
      </c>
      <c r="AQ11" s="98">
        <f>IF(OR('DU DOAN'!K11="",'DU DOAN'!L11="",'DU DOAN'!CG11="",'DU DOAN'!CH11=""),0,IF(AND('DU DOAN'!CG11='DU DOAN'!K11,'DU DOAN'!CH11='DU DOAN'!L11),3*'DU DOAN'!C11,IF(('DU DOAN'!CG11-'DU DOAN'!CH11)=('DU DOAN'!K11-'DU DOAN'!L11),2*'DU DOAN'!C11,IF(SIGN('DU DOAN'!CG11-'DU DOAN'!CH11)=SIGN('DU DOAN'!K11-'DU DOAN'!L11),1*'DU DOAN'!C11,0))))</f>
        <v>0</v>
      </c>
      <c r="AR11" s="98">
        <f>IF(OR('DU DOAN'!K11="",'DU DOAN'!L11="",'DU DOAN'!CI11="",'DU DOAN'!CJ11=""),0,IF(AND('DU DOAN'!CI11='DU DOAN'!K11,'DU DOAN'!CJ11='DU DOAN'!L11),3*'DU DOAN'!C11,IF(('DU DOAN'!CI11-'DU DOAN'!CJ11)=('DU DOAN'!K11-'DU DOAN'!L11),2*'DU DOAN'!C11,IF(SIGN('DU DOAN'!CI11-'DU DOAN'!CJ11)=SIGN('DU DOAN'!K11-'DU DOAN'!L11),1*'DU DOAN'!C11,0))))</f>
        <v>0</v>
      </c>
      <c r="AS11" s="98">
        <f>IF(OR('DU DOAN'!K11="",'DU DOAN'!L11="",'DU DOAN'!CK11="",'DU DOAN'!CL11=""),0,IF(AND('DU DOAN'!CK11='DU DOAN'!K11,'DU DOAN'!CL11='DU DOAN'!L11),3*'DU DOAN'!C11,IF(('DU DOAN'!CK11-'DU DOAN'!CL11)=('DU DOAN'!K11-'DU DOAN'!L11),2*'DU DOAN'!C11,IF(SIGN('DU DOAN'!CK11-'DU DOAN'!CL11)=SIGN('DU DOAN'!K11-'DU DOAN'!L11),1*'DU DOAN'!C11,0))))</f>
        <v>0</v>
      </c>
      <c r="AT11" s="98">
        <f>IF(OR('DU DOAN'!K11="",'DU DOAN'!L11="",'DU DOAN'!CM11="",'DU DOAN'!CN11=""),0,IF(AND('DU DOAN'!CM11='DU DOAN'!K11,'DU DOAN'!CN11='DU DOAN'!L11),3*'DU DOAN'!C11,IF(('DU DOAN'!CM11-'DU DOAN'!CN11)=('DU DOAN'!K11-'DU DOAN'!L11),2*'DU DOAN'!C11,IF(SIGN('DU DOAN'!CM11-'DU DOAN'!CN11)=SIGN('DU DOAN'!K11-'DU DOAN'!L11),1*'DU DOAN'!C11,0))))</f>
        <v>0</v>
      </c>
      <c r="AU11" s="98">
        <f>IF(OR('DU DOAN'!K11="",'DU DOAN'!L11="",'DU DOAN'!CO11="",'DU DOAN'!CP11=""),0,IF(AND('DU DOAN'!CO11='DU DOAN'!K11,'DU DOAN'!CP11='DU DOAN'!L11),3*'DU DOAN'!C11,IF(('DU DOAN'!CO11-'DU DOAN'!CP11)=('DU DOAN'!K11-'DU DOAN'!L11),2*'DU DOAN'!C11,IF(SIGN('DU DOAN'!CO11-'DU DOAN'!CP11)=SIGN('DU DOAN'!K11-'DU DOAN'!L11),1*'DU DOAN'!C11,0))))</f>
        <v>0</v>
      </c>
      <c r="AV11" s="98">
        <f>IF(OR('DU DOAN'!K11="",'DU DOAN'!L11="",'DU DOAN'!CQ11="",'DU DOAN'!CR11=""),0,IF(AND('DU DOAN'!CQ11='DU DOAN'!K11,'DU DOAN'!CR11='DU DOAN'!L11),3*'DU DOAN'!C11,IF(('DU DOAN'!CQ11-'DU DOAN'!CR11)=('DU DOAN'!K11-'DU DOAN'!L11),2*'DU DOAN'!C11,IF(SIGN('DU DOAN'!CQ11-'DU DOAN'!CR11)=SIGN('DU DOAN'!K11-'DU DOAN'!L11),1*'DU DOAN'!C11,0))))</f>
        <v>0</v>
      </c>
      <c r="AW11" s="98">
        <f>IF(OR('DU DOAN'!K11="",'DU DOAN'!L11="",'DU DOAN'!CS11="",'DU DOAN'!CT11=""),0,IF(AND('DU DOAN'!CS11='DU DOAN'!K11,'DU DOAN'!CT11='DU DOAN'!L11),3*'DU DOAN'!C11,IF(('DU DOAN'!CS11-'DU DOAN'!CT11)=('DU DOAN'!K11-'DU DOAN'!L11),2*'DU DOAN'!C11,IF(SIGN('DU DOAN'!CS11-'DU DOAN'!CT11)=SIGN('DU DOAN'!K11-'DU DOAN'!L11),1*'DU DOAN'!C11,0))))</f>
        <v>0</v>
      </c>
      <c r="AX11" s="98">
        <f>IF(OR('DU DOAN'!K11="",'DU DOAN'!L11="",'DU DOAN'!CU11="",'DU DOAN'!CV11=""),0,IF(AND('DU DOAN'!CU11='DU DOAN'!K11,'DU DOAN'!CV11='DU DOAN'!L11),3*'DU DOAN'!C11,IF(('DU DOAN'!CU11-'DU DOAN'!CV11)=('DU DOAN'!K11-'DU DOAN'!L11),2*'DU DOAN'!C11,IF(SIGN('DU DOAN'!CU11-'DU DOAN'!CV11)=SIGN('DU DOAN'!K11-'DU DOAN'!L11),1*'DU DOAN'!C11,0))))</f>
        <v>0</v>
      </c>
      <c r="AY11" s="98">
        <f>IF(OR('DU DOAN'!K11="",'DU DOAN'!L11="",'DU DOAN'!CW11="",'DU DOAN'!CX11=""),0,IF(AND('DU DOAN'!CW11='DU DOAN'!K11,'DU DOAN'!CX11='DU DOAN'!L11),3*'DU DOAN'!C11,IF(('DU DOAN'!CW11-'DU DOAN'!CX11)=('DU DOAN'!K11-'DU DOAN'!L11),2*'DU DOAN'!C11,IF(SIGN('DU DOAN'!CW11-'DU DOAN'!CX11)=SIGN('DU DOAN'!K11-'DU DOAN'!L11),1*'DU DOAN'!C11,0))))</f>
        <v>0</v>
      </c>
      <c r="AZ11" s="98">
        <f>IF(OR('DU DOAN'!K11="",'DU DOAN'!L11="",'DU DOAN'!CY11="",'DU DOAN'!CZ11=""),0,IF(AND('DU DOAN'!CY11='DU DOAN'!K11,'DU DOAN'!CZ11='DU DOAN'!L11),3*'DU DOAN'!C11,IF(('DU DOAN'!CY11-'DU DOAN'!CZ11)=('DU DOAN'!K11-'DU DOAN'!L11),2*'DU DOAN'!C11,IF(SIGN('DU DOAN'!CY11-'DU DOAN'!CZ11)=SIGN('DU DOAN'!K11-'DU DOAN'!L11),1*'DU DOAN'!C11,0))))</f>
        <v>0</v>
      </c>
      <c r="BA11" s="98">
        <f>IF(OR('DU DOAN'!K11="",'DU DOAN'!L11="",'DU DOAN'!DA11="",'DU DOAN'!DB11=""),0,IF(AND('DU DOAN'!DA11='DU DOAN'!K11,'DU DOAN'!DB11='DU DOAN'!L11),3*'DU DOAN'!C11,IF(('DU DOAN'!DA11-'DU DOAN'!DB11)=('DU DOAN'!K11-'DU DOAN'!L11),2*'DU DOAN'!C11,IF(SIGN('DU DOAN'!DA11-'DU DOAN'!DB11)=SIGN('DU DOAN'!K11-'DU DOAN'!L11),1*'DU DOAN'!C11,0))))</f>
        <v>0</v>
      </c>
      <c r="BB11" s="98">
        <f>IF(OR('DU DOAN'!K11="",'DU DOAN'!L11="",'DU DOAN'!DC11="",'DU DOAN'!DD11=""),0,IF(AND('DU DOAN'!DC11='DU DOAN'!K11,'DU DOAN'!DD11='DU DOAN'!L11),3*'DU DOAN'!C11,IF(('DU DOAN'!DC11-'DU DOAN'!DD11)=('DU DOAN'!K11-'DU DOAN'!L11),2*'DU DOAN'!C11,IF(SIGN('DU DOAN'!DC11-'DU DOAN'!DD11)=SIGN('DU DOAN'!K11-'DU DOAN'!L11),1*'DU DOAN'!C11,0))))</f>
        <v>0</v>
      </c>
      <c r="BC11" s="98">
        <f>IF(OR('DU DOAN'!K11="",'DU DOAN'!L11="",'DU DOAN'!DE11="",'DU DOAN'!DF11=""),0,IF(AND('DU DOAN'!DE11='DU DOAN'!K11,'DU DOAN'!DF11='DU DOAN'!L11),3*'DU DOAN'!C11,IF(('DU DOAN'!DE11-'DU DOAN'!DF11)=('DU DOAN'!K11-'DU DOAN'!L11),2*'DU DOAN'!C11,IF(SIGN('DU DOAN'!DE11-'DU DOAN'!DF11)=SIGN('DU DOAN'!K11-'DU DOAN'!L11),1*'DU DOAN'!C11,0))))</f>
        <v>0</v>
      </c>
      <c r="BD11" s="98">
        <f>IF(OR('DU DOAN'!K11="",'DU DOAN'!L11="",'DU DOAN'!DG11="",'DU DOAN'!DH11=""),0,IF(AND('DU DOAN'!DG11='DU DOAN'!K11,'DU DOAN'!DH11='DU DOAN'!L11),3*'DU DOAN'!C11,IF(('DU DOAN'!DG11-'DU DOAN'!DH11)=('DU DOAN'!K11-'DU DOAN'!L11),2*'DU DOAN'!C11,IF(SIGN('DU DOAN'!DG11-'DU DOAN'!DH11)=SIGN('DU DOAN'!K11-'DU DOAN'!L11),1*'DU DOAN'!C11,0))))</f>
        <v>0</v>
      </c>
      <c r="BE11" s="98">
        <f>IF(OR('DU DOAN'!K11="",'DU DOAN'!L11="",'DU DOAN'!DI11="",'DU DOAN'!DJ11=""),0,IF(AND('DU DOAN'!DI11='DU DOAN'!K11,'DU DOAN'!DJ11='DU DOAN'!L11),3*'DU DOAN'!C11,IF(('DU DOAN'!DI11-'DU DOAN'!DJ11)=('DU DOAN'!K11-'DU DOAN'!L11),2*'DU DOAN'!C11,IF(SIGN('DU DOAN'!DI11-'DU DOAN'!DJ11)=SIGN('DU DOAN'!K11-'DU DOAN'!L11),1*'DU DOAN'!C11,0))))</f>
        <v>0</v>
      </c>
      <c r="BF11" s="98">
        <f>IF(OR('DU DOAN'!K11="",'DU DOAN'!L11="",'DU DOAN'!DK11="",'DU DOAN'!DL11=""),0,IF(AND('DU DOAN'!DK11='DU DOAN'!K11,'DU DOAN'!DL11='DU DOAN'!L11),3*'DU DOAN'!C11,IF(('DU DOAN'!DK11-'DU DOAN'!DL11)=('DU DOAN'!K11-'DU DOAN'!L11),2*'DU DOAN'!C11,IF(SIGN('DU DOAN'!DK11-'DU DOAN'!DL11)=SIGN('DU DOAN'!K11-'DU DOAN'!L11),1*'DU DOAN'!C11,0))))</f>
        <v>0</v>
      </c>
      <c r="BG11" s="98">
        <f>IF(OR('DU DOAN'!K11="",'DU DOAN'!L11="",'DU DOAN'!DM11="",'DU DOAN'!DN11=""),0,IF(AND('DU DOAN'!DM11='DU DOAN'!K11,'DU DOAN'!DN11='DU DOAN'!L11),3*'DU DOAN'!C11,IF(('DU DOAN'!DM11-'DU DOAN'!DN11)=('DU DOAN'!K11-'DU DOAN'!L11),2*'DU DOAN'!C11,IF(SIGN('DU DOAN'!DM11-'DU DOAN'!DN11)=SIGN('DU DOAN'!K11-'DU DOAN'!L11),1*'DU DOAN'!C11,0))))</f>
        <v>0</v>
      </c>
      <c r="BH11" s="98">
        <f>IF(OR('DU DOAN'!K11="",'DU DOAN'!L11="",'DU DOAN'!DO11="",'DU DOAN'!DP11=""),0,IF(AND('DU DOAN'!DO11='DU DOAN'!K11,'DU DOAN'!DP11='DU DOAN'!L11),3*'DU DOAN'!C11,IF(('DU DOAN'!DO11-'DU DOAN'!DP11)=('DU DOAN'!K11-'DU DOAN'!L11),2*'DU DOAN'!C11,IF(SIGN('DU DOAN'!DO11-'DU DOAN'!DP11)=SIGN('DU DOAN'!K11-'DU DOAN'!L11),1*'DU DOAN'!C11,0))))</f>
        <v>0</v>
      </c>
      <c r="BI11" s="98">
        <f>IF(OR('DU DOAN'!K11="",'DU DOAN'!L11="",'DU DOAN'!DQ11="",'DU DOAN'!DR11=""),0,IF(AND('DU DOAN'!DQ11='DU DOAN'!K11,'DU DOAN'!DR11='DU DOAN'!L11),3*'DU DOAN'!C11,IF(('DU DOAN'!DQ11-'DU DOAN'!DR11)=('DU DOAN'!K11-'DU DOAN'!L11),2*'DU DOAN'!C11,IF(SIGN('DU DOAN'!DQ11-'DU DOAN'!DR11)=SIGN('DU DOAN'!K11-'DU DOAN'!L11),1*'DU DOAN'!C11,0))))</f>
        <v>0</v>
      </c>
      <c r="BJ11" s="98">
        <f>IF(OR('DU DOAN'!K11="",'DU DOAN'!L11="",'DU DOAN'!DS11="",'DU DOAN'!DT11=""),0,IF(AND('DU DOAN'!DS11='DU DOAN'!K11,'DU DOAN'!DT11='DU DOAN'!L11),3*'DU DOAN'!C11,IF(('DU DOAN'!DS11-'DU DOAN'!DT11)=('DU DOAN'!K11-'DU DOAN'!L11),2*'DU DOAN'!C11,IF(SIGN('DU DOAN'!DS11-'DU DOAN'!DT11)=SIGN('DU DOAN'!K11-'DU DOAN'!L11),1*'DU DOAN'!C11,0))))</f>
        <v>0</v>
      </c>
      <c r="BK11" s="98">
        <f>IF(OR('DU DOAN'!K11="",'DU DOAN'!L11="",'DU DOAN'!DU11="",'DU DOAN'!DV11=""),0,IF(AND('DU DOAN'!DU11='DU DOAN'!K11,'DU DOAN'!DV11='DU DOAN'!L11),3*'DU DOAN'!C11,IF(('DU DOAN'!DU11-'DU DOAN'!DV11)=('DU DOAN'!K11-'DU DOAN'!L11),2*'DU DOAN'!C11,IF(SIGN('DU DOAN'!DU11-'DU DOAN'!DV11)=SIGN('DU DOAN'!K11-'DU DOAN'!L11),1*'DU DOAN'!C11,0))))</f>
        <v>0</v>
      </c>
      <c r="BL11" s="98">
        <f>IF(OR('DU DOAN'!K11="",'DU DOAN'!L11="",'DU DOAN'!DW11="",'DU DOAN'!DX11=""),0,IF(AND('DU DOAN'!DW11='DU DOAN'!K11,'DU DOAN'!DX11='DU DOAN'!L11),3*'DU DOAN'!C11,IF(('DU DOAN'!DW11-'DU DOAN'!DX11)=('DU DOAN'!K11-'DU DOAN'!L11),2*'DU DOAN'!C11,IF(SIGN('DU DOAN'!DW11-'DU DOAN'!DX11)=SIGN('DU DOAN'!K11-'DU DOAN'!L11),1*'DU DOAN'!C11,0))))</f>
        <v>0</v>
      </c>
      <c r="BM11" s="98">
        <f>IF(OR('DU DOAN'!K11="",'DU DOAN'!L11="",'DU DOAN'!DY11="",'DU DOAN'!DZ11=""),0,IF(AND('DU DOAN'!DY11='DU DOAN'!K11,'DU DOAN'!DZ11='DU DOAN'!L11),3*'DU DOAN'!C11,IF(('DU DOAN'!DY11-'DU DOAN'!DZ11)=('DU DOAN'!K11-'DU DOAN'!L11),2*'DU DOAN'!C11,IF(SIGN('DU DOAN'!DY11-'DU DOAN'!DZ11)=SIGN('DU DOAN'!K11-'DU DOAN'!L11),1*'DU DOAN'!C11,0))))</f>
        <v>0</v>
      </c>
      <c r="BN11" s="98">
        <f>IF(OR('DU DOAN'!K11="",'DU DOAN'!L11="",'DU DOAN'!EA11="",'DU DOAN'!EB11=""),0,IF(AND('DU DOAN'!EA11='DU DOAN'!K11,'DU DOAN'!EB11='DU DOAN'!L11),3*'DU DOAN'!C11,IF(('DU DOAN'!EA11-'DU DOAN'!EB11)=('DU DOAN'!K11-'DU DOAN'!L11),2*'DU DOAN'!C11,IF(SIGN('DU DOAN'!EA11-'DU DOAN'!EB11)=SIGN('DU DOAN'!K11-'DU DOAN'!L11),1*'DU DOAN'!C11,0))))</f>
        <v>0</v>
      </c>
      <c r="BO11" s="98">
        <f>IF(OR('DU DOAN'!K11="",'DU DOAN'!L11="",'DU DOAN'!EC11="",'DU DOAN'!ED11=""),0,IF(AND('DU DOAN'!EC11='DU DOAN'!K11,'DU DOAN'!ED11='DU DOAN'!L11),3*'DU DOAN'!C11,IF(('DU DOAN'!EC11-'DU DOAN'!ED11)=('DU DOAN'!K11-'DU DOAN'!L11),2*'DU DOAN'!C11,IF(SIGN('DU DOAN'!EC11-'DU DOAN'!ED11)=SIGN('DU DOAN'!K11-'DU DOAN'!L11),1*'DU DOAN'!C11,0))))</f>
        <v>0</v>
      </c>
      <c r="BP11" s="98">
        <f>IF(OR('DU DOAN'!K11="",'DU DOAN'!L11="",'DU DOAN'!EE11="",'DU DOAN'!EF11=""),0,IF(AND('DU DOAN'!EE11='DU DOAN'!K11,'DU DOAN'!EF11='DU DOAN'!L11),3*'DU DOAN'!C11,IF(('DU DOAN'!EE11-'DU DOAN'!EF11)=('DU DOAN'!K11-'DU DOAN'!L11),2*'DU DOAN'!C11,IF(SIGN('DU DOAN'!EE11-'DU DOAN'!EF11)=SIGN('DU DOAN'!K11-'DU DOAN'!L11),1*'DU DOAN'!C11,0))))</f>
        <v>0</v>
      </c>
      <c r="BQ11" s="98">
        <f>IF(OR('DU DOAN'!K11="",'DU DOAN'!L11="",'DU DOAN'!EG11="",'DU DOAN'!EH11=""),0,IF(AND('DU DOAN'!EG11='DU DOAN'!K11,'DU DOAN'!EH11='DU DOAN'!L11),3*'DU DOAN'!C11,IF(('DU DOAN'!EG11-'DU DOAN'!EH11)=('DU DOAN'!K11-'DU DOAN'!L11),2*'DU DOAN'!C11,IF(SIGN('DU DOAN'!EG11-'DU DOAN'!EH11)=SIGN('DU DOAN'!K11-'DU DOAN'!L11),1*'DU DOAN'!C11,0))))</f>
        <v>0</v>
      </c>
      <c r="BR11" s="98">
        <f>IF(OR('DU DOAN'!K11="",'DU DOAN'!L11="",'DU DOAN'!EI11="",'DU DOAN'!EJ11=""),0,IF(AND('DU DOAN'!EI11='DU DOAN'!K11,'DU DOAN'!EJ11='DU DOAN'!L11),3*'DU DOAN'!C11,IF(('DU DOAN'!EI11-'DU DOAN'!EJ11)=('DU DOAN'!K11-'DU DOAN'!L11),2*'DU DOAN'!C11,IF(SIGN('DU DOAN'!EI11-'DU DOAN'!EJ11)=SIGN('DU DOAN'!K11-'DU DOAN'!L11),1*'DU DOAN'!C11,0))))</f>
        <v>0</v>
      </c>
      <c r="BS11" s="98">
        <f>IF(OR('DU DOAN'!K11="",'DU DOAN'!L11="",'DU DOAN'!EK11="",'DU DOAN'!EL11=""),0,IF(AND('DU DOAN'!EK11='DU DOAN'!K11,'DU DOAN'!EL11='DU DOAN'!L11),3*'DU DOAN'!C11,IF(('DU DOAN'!EK11-'DU DOAN'!EL11)=('DU DOAN'!K11-'DU DOAN'!L11),2*'DU DOAN'!C11,IF(SIGN('DU DOAN'!EK11-'DU DOAN'!EL11)=SIGN('DU DOAN'!K11-'DU DOAN'!L11),1*'DU DOAN'!C11,0))))</f>
        <v>0</v>
      </c>
      <c r="BT11" s="98">
        <f>IF(OR('DU DOAN'!K11="",'DU DOAN'!L11="",'DU DOAN'!EM11="",'DU DOAN'!EN11=""),0,IF(AND('DU DOAN'!EM11='DU DOAN'!K11,'DU DOAN'!EN11='DU DOAN'!L11),3*'DU DOAN'!C11,IF(('DU DOAN'!EM11-'DU DOAN'!EN11)=('DU DOAN'!K11-'DU DOAN'!L11),2*'DU DOAN'!C11,IF(SIGN('DU DOAN'!EM11-'DU DOAN'!EN11)=SIGN('DU DOAN'!K11-'DU DOAN'!L11),1*'DU DOAN'!C11,0))))</f>
        <v>0</v>
      </c>
      <c r="BU11" s="98">
        <f>IF(OR('DU DOAN'!K11="",'DU DOAN'!L11="",'DU DOAN'!EO11="",'DU DOAN'!EP11=""),0,IF(AND('DU DOAN'!EO11='DU DOAN'!K11,'DU DOAN'!EP11='DU DOAN'!L11),3*'DU DOAN'!C11,IF(('DU DOAN'!EO11-'DU DOAN'!EP11)=('DU DOAN'!K11-'DU DOAN'!L11),2*'DU DOAN'!C11,IF(SIGN('DU DOAN'!EO11-'DU DOAN'!EP11)=SIGN('DU DOAN'!K11-'DU DOAN'!L11),1*'DU DOAN'!C11,0))))</f>
        <v>0</v>
      </c>
      <c r="BV11" s="98">
        <f>IF(OR('DU DOAN'!K11="",'DU DOAN'!L11="",'DU DOAN'!EQ11="",'DU DOAN'!ER11=""),0,IF(AND('DU DOAN'!EQ11='DU DOAN'!K11,'DU DOAN'!ER11='DU DOAN'!L11),3*'DU DOAN'!C11,IF(('DU DOAN'!EQ11-'DU DOAN'!ER11)=('DU DOAN'!K11-'DU DOAN'!L11),2*'DU DOAN'!C11,IF(SIGN('DU DOAN'!EQ11-'DU DOAN'!ER11)=SIGN('DU DOAN'!K11-'DU DOAN'!L11),1*'DU DOAN'!C11,0))))</f>
        <v>0</v>
      </c>
      <c r="BW11" s="98">
        <f>IF(OR('DU DOAN'!K11="",'DU DOAN'!L11="",'DU DOAN'!ES11="",'DU DOAN'!ET11=""),0,IF(AND('DU DOAN'!ES11='DU DOAN'!K11,'DU DOAN'!ET11='DU DOAN'!L11),3*'DU DOAN'!C11,IF(('DU DOAN'!ES11-'DU DOAN'!ET11)=('DU DOAN'!K11-'DU DOAN'!L11),2*'DU DOAN'!C11,IF(SIGN('DU DOAN'!ES11-'DU DOAN'!ET11)=SIGN('DU DOAN'!K11-'DU DOAN'!L11),1*'DU DOAN'!C11,0))))</f>
        <v>0</v>
      </c>
      <c r="BX11" s="98">
        <f>IF(OR('DU DOAN'!K11="",'DU DOAN'!L11="",'DU DOAN'!EU11="",'DU DOAN'!EV11=""),0,IF(AND('DU DOAN'!EU11='DU DOAN'!K11,'DU DOAN'!EV11='DU DOAN'!L11),3*'DU DOAN'!C11,IF(('DU DOAN'!EU11-'DU DOAN'!EV11)=('DU DOAN'!K11-'DU DOAN'!L11),2*'DU DOAN'!C11,IF(SIGN('DU DOAN'!EU11-'DU DOAN'!EV11)=SIGN('DU DOAN'!K11-'DU DOAN'!L11),1*'DU DOAN'!C11,0))))</f>
        <v>0</v>
      </c>
      <c r="BY11" s="98">
        <f>IF(OR('DU DOAN'!K11="",'DU DOAN'!L11="",'DU DOAN'!EW11="",'DU DOAN'!EX11=""),0,IF(AND('DU DOAN'!EW11='DU DOAN'!K11,'DU DOAN'!EX11='DU DOAN'!L11),3*'DU DOAN'!C11,IF(('DU DOAN'!EW11-'DU DOAN'!EX11)=('DU DOAN'!K11-'DU DOAN'!L11),2*'DU DOAN'!C11,IF(SIGN('DU DOAN'!EW11-'DU DOAN'!EX11)=SIGN('DU DOAN'!K11-'DU DOAN'!L11),1*'DU DOAN'!C11,0))))</f>
        <v>0</v>
      </c>
      <c r="BZ11" s="98">
        <f>IF(OR('DU DOAN'!K11="",'DU DOAN'!L11="",'DU DOAN'!EY11="",'DU DOAN'!EZ11=""),0,IF(AND('DU DOAN'!EY11='DU DOAN'!K11,'DU DOAN'!EZ11='DU DOAN'!L11),3*'DU DOAN'!C11,IF(('DU DOAN'!EY11-'DU DOAN'!EZ11)=('DU DOAN'!K11-'DU DOAN'!L11),2*'DU DOAN'!C11,IF(SIGN('DU DOAN'!EY11-'DU DOAN'!EZ11)=SIGN('DU DOAN'!K11-'DU DOAN'!L11),1*'DU DOAN'!C11,0))))</f>
        <v>0</v>
      </c>
      <c r="CA11" s="98">
        <f>IF(OR('DU DOAN'!K11="",'DU DOAN'!L11="",'DU DOAN'!FA11="",'DU DOAN'!FB11=""),0,IF(AND('DU DOAN'!FA11='DU DOAN'!K11,'DU DOAN'!FB11='DU DOAN'!L11),3*'DU DOAN'!C11,IF(('DU DOAN'!FA11-'DU DOAN'!FB11)=('DU DOAN'!K11-'DU DOAN'!L11),2*'DU DOAN'!C11,IF(SIGN('DU DOAN'!FA11-'DU DOAN'!FB11)=SIGN('DU DOAN'!K11-'DU DOAN'!L11),1*'DU DOAN'!C11,0))))</f>
        <v>0</v>
      </c>
      <c r="CB11" s="98">
        <f>IF(OR('DU DOAN'!K11="",'DU DOAN'!L11="",'DU DOAN'!FC11="",'DU DOAN'!FD11=""),0,IF(AND('DU DOAN'!FC11='DU DOAN'!K11,'DU DOAN'!FD11='DU DOAN'!L11),3*'DU DOAN'!C11,IF(('DU DOAN'!FC11-'DU DOAN'!FD11)=('DU DOAN'!K11-'DU DOAN'!L11),2*'DU DOAN'!C11,IF(SIGN('DU DOAN'!FC11-'DU DOAN'!FD11)=SIGN('DU DOAN'!K11-'DU DOAN'!L11),1*'DU DOAN'!C11,0))))</f>
        <v>0</v>
      </c>
      <c r="CC11" s="98">
        <f>IF(OR('DU DOAN'!K11="",'DU DOAN'!L11="",'DU DOAN'!FE11="",'DU DOAN'!FF11=""),0,IF(AND('DU DOAN'!FE11='DU DOAN'!K11,'DU DOAN'!FF11='DU DOAN'!L11),3*'DU DOAN'!C11,IF(('DU DOAN'!FE11-'DU DOAN'!FF11)=('DU DOAN'!K11-'DU DOAN'!L11),2*'DU DOAN'!C11,IF(SIGN('DU DOAN'!FE11-'DU DOAN'!FF11)=SIGN('DU DOAN'!K11-'DU DOAN'!L11),1*'DU DOAN'!C11,0))))</f>
        <v>0</v>
      </c>
      <c r="CD11" s="98">
        <f>IF(OR('DU DOAN'!K11="",'DU DOAN'!L11="",'DU DOAN'!FG11="",'DU DOAN'!FH11=""),0,IF(AND('DU DOAN'!FG11='DU DOAN'!K11,'DU DOAN'!FH11='DU DOAN'!L11),3*'DU DOAN'!C11,IF(('DU DOAN'!FG11-'DU DOAN'!FH11)=('DU DOAN'!K11-'DU DOAN'!L11),2*'DU DOAN'!C11,IF(SIGN('DU DOAN'!FG11-'DU DOAN'!FH11)=SIGN('DU DOAN'!K11-'DU DOAN'!L11),1*'DU DOAN'!C11,0))))</f>
        <v>0</v>
      </c>
      <c r="CE11" s="98">
        <f>IF(OR('DU DOAN'!K11="",'DU DOAN'!L11="",'DU DOAN'!FI11="",'DU DOAN'!FJ11=""),0,IF(AND('DU DOAN'!FI11='DU DOAN'!K11,'DU DOAN'!FJ11='DU DOAN'!L11),3*'DU DOAN'!C11,IF(('DU DOAN'!FI11-'DU DOAN'!FJ11)=('DU DOAN'!K11-'DU DOAN'!L11),2*'DU DOAN'!C11,IF(SIGN('DU DOAN'!FI11-'DU DOAN'!FJ11)=SIGN('DU DOAN'!K11-'DU DOAN'!L11),1*'DU DOAN'!C11,0))))</f>
        <v>0</v>
      </c>
      <c r="CF11" s="98">
        <f>IF(OR('DU DOAN'!K11="",'DU DOAN'!L11="",'DU DOAN'!FK11="",'DU DOAN'!FL11=""),0,IF(AND('DU DOAN'!FK11='DU DOAN'!K11,'DU DOAN'!FL11='DU DOAN'!L11),3*'DU DOAN'!C11,IF(('DU DOAN'!FK11-'DU DOAN'!FL11)=('DU DOAN'!K11-'DU DOAN'!L11),2*'DU DOAN'!C11,IF(SIGN('DU DOAN'!FK11-'DU DOAN'!FL11)=SIGN('DU DOAN'!K11-'DU DOAN'!L11),1*'DU DOAN'!C11,0))))</f>
        <v>0</v>
      </c>
      <c r="CG11" s="98">
        <f>IF(OR('DU DOAN'!K11="",'DU DOAN'!L11="",'DU DOAN'!FM11="",'DU DOAN'!FN11=""),0,IF(AND('DU DOAN'!FM11='DU DOAN'!K11,'DU DOAN'!FN11='DU DOAN'!L11),3*'DU DOAN'!C11,IF(('DU DOAN'!FM11-'DU DOAN'!FN11)=('DU DOAN'!K11-'DU DOAN'!L11),2*'DU DOAN'!C11,IF(SIGN('DU DOAN'!FM11-'DU DOAN'!FN11)=SIGN('DU DOAN'!K11-'DU DOAN'!L11),1*'DU DOAN'!C11,0))))</f>
        <v>0</v>
      </c>
      <c r="CH11" s="98">
        <f>IF(OR('DU DOAN'!K11="",'DU DOAN'!L11="",'DU DOAN'!FO11="",'DU DOAN'!FP11=""),0,IF(AND('DU DOAN'!FO11='DU DOAN'!K11,'DU DOAN'!FP11='DU DOAN'!L11),3*'DU DOAN'!C11,IF(('DU DOAN'!FO11-'DU DOAN'!FP11)=('DU DOAN'!K11-'DU DOAN'!L11),2*'DU DOAN'!C11,IF(SIGN('DU DOAN'!FO11-'DU DOAN'!FP11)=SIGN('DU DOAN'!K11-'DU DOAN'!L11),1*'DU DOAN'!C11,0))))</f>
        <v>0</v>
      </c>
      <c r="CI11" s="98">
        <f>IF(OR('DU DOAN'!K11="",'DU DOAN'!L11="",'DU DOAN'!FQ11="",'DU DOAN'!FR11=""),0,IF(AND('DU DOAN'!FQ11='DU DOAN'!K11,'DU DOAN'!FR11='DU DOAN'!L11),3*'DU DOAN'!C11,IF(('DU DOAN'!FQ11-'DU DOAN'!FR11)=('DU DOAN'!K11-'DU DOAN'!L11),2*'DU DOAN'!C11,IF(SIGN('DU DOAN'!FQ11-'DU DOAN'!FR11)=SIGN('DU DOAN'!K11-'DU DOAN'!L11),1*'DU DOAN'!C11,0))))</f>
        <v>0</v>
      </c>
      <c r="CJ11" s="98">
        <f>IF(OR('DU DOAN'!K11="",'DU DOAN'!L11="",'DU DOAN'!FS11="",'DU DOAN'!FT11=""),0,IF(AND('DU DOAN'!FS11='DU DOAN'!K11,'DU DOAN'!FT11='DU DOAN'!L11),3*'DU DOAN'!C11,IF(('DU DOAN'!FS11-'DU DOAN'!FT11)=('DU DOAN'!K11-'DU DOAN'!L11),2*'DU DOAN'!C11,IF(SIGN('DU DOAN'!FS11-'DU DOAN'!FT11)=SIGN('DU DOAN'!K11-'DU DOAN'!L11),1*'DU DOAN'!C11,0))))</f>
        <v>0</v>
      </c>
      <c r="CK11" s="98">
        <f>IF(OR('DU DOAN'!K11="",'DU DOAN'!L11="",'DU DOAN'!FU11="",'DU DOAN'!FV11=""),0,IF(AND('DU DOAN'!FU11='DU DOAN'!K11,'DU DOAN'!FV11='DU DOAN'!L11),3*'DU DOAN'!C11,IF(('DU DOAN'!FU11-'DU DOAN'!FV11)=('DU DOAN'!K11-'DU DOAN'!L11),2*'DU DOAN'!C11,IF(SIGN('DU DOAN'!FU11-'DU DOAN'!FV11)=SIGN('DU DOAN'!K11-'DU DOAN'!L11),1*'DU DOAN'!C11,0))))</f>
        <v>0</v>
      </c>
      <c r="CL11" s="98">
        <f>IF(OR('DU DOAN'!K11="",'DU DOAN'!L11="",'DU DOAN'!FW11="",'DU DOAN'!FX11=""),0,IF(AND('DU DOAN'!FW11='DU DOAN'!K11,'DU DOAN'!FX11='DU DOAN'!L11),3*'DU DOAN'!C11,IF(('DU DOAN'!FW11-'DU DOAN'!FX11)=('DU DOAN'!K11-'DU DOAN'!L11),2*'DU DOAN'!C11,IF(SIGN('DU DOAN'!FW11-'DU DOAN'!FX11)=SIGN('DU DOAN'!K11-'DU DOAN'!L11),1*'DU DOAN'!C11,0))))</f>
        <v>0</v>
      </c>
      <c r="CM11" s="98">
        <f>IF(OR('DU DOAN'!K11="",'DU DOAN'!L11="",'DU DOAN'!FY11="",'DU DOAN'!FZ11=""),0,IF(AND('DU DOAN'!FY11='DU DOAN'!K11,'DU DOAN'!FZ11='DU DOAN'!L11),3*'DU DOAN'!C11,IF(('DU DOAN'!FY11-'DU DOAN'!FZ11)=('DU DOAN'!K11-'DU DOAN'!L11),2*'DU DOAN'!C11,IF(SIGN('DU DOAN'!FY11-'DU DOAN'!FZ11)=SIGN('DU DOAN'!K11-'DU DOAN'!L11),1*'DU DOAN'!C11,0))))</f>
        <v>0</v>
      </c>
      <c r="CN11" s="98">
        <f>IF(OR('DU DOAN'!K11="",'DU DOAN'!L11="",'DU DOAN'!GA11="",'DU DOAN'!GB11=""),0,IF(AND('DU DOAN'!GA11='DU DOAN'!K11,'DU DOAN'!GB11='DU DOAN'!L11),3*'DU DOAN'!C11,IF(('DU DOAN'!GA11-'DU DOAN'!GB11)=('DU DOAN'!K11-'DU DOAN'!L11),2*'DU DOAN'!C11,IF(SIGN('DU DOAN'!GA11-'DU DOAN'!GB11)=SIGN('DU DOAN'!K11-'DU DOAN'!L11),1*'DU DOAN'!C11,0))))</f>
        <v>0</v>
      </c>
      <c r="CO11" s="98">
        <f>IF(OR('DU DOAN'!K11="",'DU DOAN'!L11="",'DU DOAN'!GC11="",'DU DOAN'!GD11=""),0,IF(AND('DU DOAN'!GC11='DU DOAN'!K11,'DU DOAN'!GD11='DU DOAN'!L11),3*'DU DOAN'!C11,IF(('DU DOAN'!GC11-'DU DOAN'!GD11)=('DU DOAN'!K11-'DU DOAN'!L11),2*'DU DOAN'!C11,IF(SIGN('DU DOAN'!GC11-'DU DOAN'!GD11)=SIGN('DU DOAN'!K11-'DU DOAN'!L11),1*'DU DOAN'!C11,0))))</f>
        <v>0</v>
      </c>
      <c r="CP11" s="98">
        <f>IF(OR('DU DOAN'!K11="",'DU DOAN'!L11="",'DU DOAN'!GE11="",'DU DOAN'!GF11=""),0,IF(AND('DU DOAN'!GE11='DU DOAN'!K11,'DU DOAN'!GF11='DU DOAN'!L11),3*'DU DOAN'!C11,IF(('DU DOAN'!GE11-'DU DOAN'!GF11)=('DU DOAN'!K11-'DU DOAN'!L11),2*'DU DOAN'!C11,IF(SIGN('DU DOAN'!GE11-'DU DOAN'!GF11)=SIGN('DU DOAN'!K11-'DU DOAN'!L11),1*'DU DOAN'!C11,0))))</f>
        <v>0</v>
      </c>
      <c r="CQ11" s="98">
        <f>IF(OR('DU DOAN'!K11="",'DU DOAN'!L11="",'DU DOAN'!GG11="",'DU DOAN'!GH11=""),0,IF(AND('DU DOAN'!GG11='DU DOAN'!K11,'DU DOAN'!GH11='DU DOAN'!L11),3*'DU DOAN'!C11,IF(('DU DOAN'!GG11-'DU DOAN'!GH11)=('DU DOAN'!K11-'DU DOAN'!L11),2*'DU DOAN'!C11,IF(SIGN('DU DOAN'!GG11-'DU DOAN'!GH11)=SIGN('DU DOAN'!K11-'DU DOAN'!L11),1*'DU DOAN'!C11,0))))</f>
        <v>0</v>
      </c>
      <c r="CR11" s="98">
        <f>IF(OR('DU DOAN'!K11="",'DU DOAN'!L11="",'DU DOAN'!GI11="",'DU DOAN'!GJ11=""),0,IF(AND('DU DOAN'!GI11='DU DOAN'!K11,'DU DOAN'!GJ11='DU DOAN'!L11),3*'DU DOAN'!C11,IF(('DU DOAN'!GI11-'DU DOAN'!GJ11)=('DU DOAN'!K11-'DU DOAN'!L11),2*'DU DOAN'!C11,IF(SIGN('DU DOAN'!GI11-'DU DOAN'!GJ11)=SIGN('DU DOAN'!K11-'DU DOAN'!L11),1*'DU DOAN'!C11,0))))</f>
        <v>0</v>
      </c>
      <c r="CS11" s="98">
        <f>IF(OR('DU DOAN'!K11="",'DU DOAN'!L11="",'DU DOAN'!GK11="",'DU DOAN'!GL11=""),0,IF(AND('DU DOAN'!GK11='DU DOAN'!K11,'DU DOAN'!GL11='DU DOAN'!L11),3*'DU DOAN'!C11,IF(('DU DOAN'!GK11-'DU DOAN'!GL11)=('DU DOAN'!K11-'DU DOAN'!L11),2*'DU DOAN'!C11,IF(SIGN('DU DOAN'!GK11-'DU DOAN'!GL11)=SIGN('DU DOAN'!K11-'DU DOAN'!L11),1*'DU DOAN'!C11,0))))</f>
        <v>0</v>
      </c>
      <c r="CT11" s="98">
        <f>IF(OR('DU DOAN'!K11="",'DU DOAN'!L11="",'DU DOAN'!GM11="",'DU DOAN'!GN11=""),0,IF(AND('DU DOAN'!GM11='DU DOAN'!K11,'DU DOAN'!GN11='DU DOAN'!L11),3*'DU DOAN'!C11,IF(('DU DOAN'!GM11-'DU DOAN'!GN11)=('DU DOAN'!K11-'DU DOAN'!L11),2*'DU DOAN'!C11,IF(SIGN('DU DOAN'!GM11-'DU DOAN'!GN11)=SIGN('DU DOAN'!K11-'DU DOAN'!L11),1*'DU DOAN'!C11,0))))</f>
        <v>0</v>
      </c>
      <c r="CU11" s="98">
        <f>IF(OR('DU DOAN'!K11="",'DU DOAN'!L11="",'DU DOAN'!GO11="",'DU DOAN'!GP11=""),0,IF(AND('DU DOAN'!GO11='DU DOAN'!K11,'DU DOAN'!GP11='DU DOAN'!L11),3*'DU DOAN'!C11,IF(('DU DOAN'!GO11-'DU DOAN'!GP11)=('DU DOAN'!K11-'DU DOAN'!L11),2*'DU DOAN'!C11,IF(SIGN('DU DOAN'!GO11-'DU DOAN'!GP11)=SIGN('DU DOAN'!K11-'DU DOAN'!L11),1*'DU DOAN'!C11,0))))</f>
        <v>0</v>
      </c>
      <c r="CV11" s="98">
        <f>IF(OR('DU DOAN'!K11="",'DU DOAN'!L11="",'DU DOAN'!GQ11="",'DU DOAN'!GR11=""),0,IF(AND('DU DOAN'!GQ11='DU DOAN'!K11,'DU DOAN'!GR11='DU DOAN'!L11),3*'DU DOAN'!C11,IF(('DU DOAN'!GQ11-'DU DOAN'!GR11)=('DU DOAN'!K11-'DU DOAN'!L11),2*'DU DOAN'!C11,IF(SIGN('DU DOAN'!GQ11-'DU DOAN'!GR11)=SIGN('DU DOAN'!K11-'DU DOAN'!L11),1*'DU DOAN'!C11,0))))</f>
        <v>0</v>
      </c>
      <c r="CW11" s="98">
        <f>IF(OR('DU DOAN'!K11="",'DU DOAN'!L11="",'DU DOAN'!GS11="",'DU DOAN'!GT11=""),0,IF(AND('DU DOAN'!GS11='DU DOAN'!K11,'DU DOAN'!GT11='DU DOAN'!L11),3*'DU DOAN'!C11,IF(('DU DOAN'!GS11-'DU DOAN'!GT11)=('DU DOAN'!K11-'DU DOAN'!L11),2*'DU DOAN'!C11,IF(SIGN('DU DOAN'!GS11-'DU DOAN'!GT11)=SIGN('DU DOAN'!K11-'DU DOAN'!L11),1*'DU DOAN'!C11,0))))</f>
        <v>0</v>
      </c>
      <c r="CX11" s="98">
        <f>IF(OR('DU DOAN'!K11="",'DU DOAN'!L11="",'DU DOAN'!GU11="",'DU DOAN'!GV11=""),0,IF(AND('DU DOAN'!GU11='DU DOAN'!K11,'DU DOAN'!GV11='DU DOAN'!L11),3*'DU DOAN'!C11,IF(('DU DOAN'!GU11-'DU DOAN'!GV11)=('DU DOAN'!K11-'DU DOAN'!L11),2*'DU DOAN'!C11,IF(SIGN('DU DOAN'!GU11-'DU DOAN'!GV11)=SIGN('DU DOAN'!K11-'DU DOAN'!L11),1*'DU DOAN'!C11,0))))</f>
        <v>0</v>
      </c>
      <c r="CY11" s="98">
        <f>IF(OR('DU DOAN'!K11="",'DU DOAN'!L11="",'DU DOAN'!GW11="",'DU DOAN'!GX11=""),0,IF(AND('DU DOAN'!GW11='DU DOAN'!K11,'DU DOAN'!GX11='DU DOAN'!L11),3*'DU DOAN'!C11,IF(('DU DOAN'!GW11-'DU DOAN'!GX11)=('DU DOAN'!K11-'DU DOAN'!L11),2*'DU DOAN'!C11,IF(SIGN('DU DOAN'!GW11-'DU DOAN'!GX11)=SIGN('DU DOAN'!K11-'DU DOAN'!L11),1*'DU DOAN'!C11,0))))</f>
        <v>0</v>
      </c>
      <c r="CZ11" s="98">
        <f>IF(OR('DU DOAN'!K11="",'DU DOAN'!L11="",'DU DOAN'!GY11="",'DU DOAN'!GZ11=""),0,IF(AND('DU DOAN'!GY11='DU DOAN'!K11,'DU DOAN'!GZ11='DU DOAN'!L11),3*'DU DOAN'!C11,IF(('DU DOAN'!GY11-'DU DOAN'!GZ11)=('DU DOAN'!K11-'DU DOAN'!L11),2*'DU DOAN'!C11,IF(SIGN('DU DOAN'!GY11-'DU DOAN'!GZ11)=SIGN('DU DOAN'!K11-'DU DOAN'!L11),1*'DU DOAN'!C11,0))))</f>
        <v>0</v>
      </c>
      <c r="DA11" s="98">
        <f>IF(OR('DU DOAN'!K11="",'DU DOAN'!L11="",'DU DOAN'!HA11="",'DU DOAN'!HB11=""),0,IF(AND('DU DOAN'!HA11='DU DOAN'!K11,'DU DOAN'!HB11='DU DOAN'!L11),3*'DU DOAN'!C11,IF(('DU DOAN'!HA11-'DU DOAN'!HB11)=('DU DOAN'!K11-'DU DOAN'!L11),2*'DU DOAN'!C11,IF(SIGN('DU DOAN'!HA11-'DU DOAN'!HB11)=SIGN('DU DOAN'!K11-'DU DOAN'!L11),1*'DU DOAN'!C11,0))))</f>
        <v>0</v>
      </c>
      <c r="DB11" s="98">
        <f>IF(OR('DU DOAN'!K11="",'DU DOAN'!L11="",'DU DOAN'!HC11="",'DU DOAN'!HD11=""),0,IF(AND('DU DOAN'!HC11='DU DOAN'!K11,'DU DOAN'!HD11='DU DOAN'!L11),3*'DU DOAN'!C11,IF(('DU DOAN'!HC11-'DU DOAN'!HD11)=('DU DOAN'!K11-'DU DOAN'!L11),2*'DU DOAN'!C11,IF(SIGN('DU DOAN'!HC11-'DU DOAN'!HD11)=SIGN('DU DOAN'!K11-'DU DOAN'!L11),1*'DU DOAN'!C11,0))))</f>
        <v>0</v>
      </c>
    </row>
    <row r="12" spans="1:106" ht="23.2" customHeight="1">
      <c r="A12" s="94">
        <f>'DU DOAN'!A12</f>
        <v>9</v>
      </c>
      <c r="B12" s="95" t="str">
        <f>'DU DOAN'!B12</f>
        <v>Vòng bảng</v>
      </c>
      <c r="C12" s="96">
        <f>'DU DOAN'!C12</f>
        <v>1</v>
      </c>
      <c r="D12" s="95" t="str">
        <f>'DU DOAN'!H12</f>
        <v>Switzerland</v>
      </c>
      <c r="E12" s="95" t="str">
        <f>'DU DOAN'!I12</f>
        <v>Bosnia &amp; Herzegovina</v>
      </c>
      <c r="F12" s="97" t="str">
        <f>IF(OR('DU DOAN'!K12="",'DU DOAN'!L12=""),"Chưa đá",'DU DOAN'!K12&amp;"-"&amp;'DU DOAN'!L12)</f>
        <v>Chưa đá</v>
      </c>
      <c r="G12" s="98">
        <f>IF(OR('DU DOAN'!K12="",'DU DOAN'!L12="",'DU DOAN'!M12="",'DU DOAN'!N12=""),0,IF(AND('DU DOAN'!M12='DU DOAN'!K12,'DU DOAN'!N12='DU DOAN'!L12),3*'DU DOAN'!C12,IF(('DU DOAN'!M12-'DU DOAN'!N12)=('DU DOAN'!K12-'DU DOAN'!L12),2*'DU DOAN'!C12,IF(SIGN('DU DOAN'!M12-'DU DOAN'!N12)=SIGN('DU DOAN'!K12-'DU DOAN'!L12),1*'DU DOAN'!C12,0))))</f>
        <v>0</v>
      </c>
      <c r="H12" s="98">
        <f>IF(OR('DU DOAN'!K12="",'DU DOAN'!L12="",'DU DOAN'!O12="",'DU DOAN'!P12=""),0,IF(AND('DU DOAN'!O12='DU DOAN'!K12,'DU DOAN'!P12='DU DOAN'!L12),3*'DU DOAN'!C12,IF(('DU DOAN'!O12-'DU DOAN'!P12)=('DU DOAN'!K12-'DU DOAN'!L12),2*'DU DOAN'!C12,IF(SIGN('DU DOAN'!O12-'DU DOAN'!P12)=SIGN('DU DOAN'!K12-'DU DOAN'!L12),1*'DU DOAN'!C12,0))))</f>
        <v>0</v>
      </c>
      <c r="I12" s="98">
        <f>IF(OR('DU DOAN'!K12="",'DU DOAN'!L12="",'DU DOAN'!Q12="",'DU DOAN'!R12=""),0,IF(AND('DU DOAN'!Q12='DU DOAN'!K12,'DU DOAN'!R12='DU DOAN'!L12),3*'DU DOAN'!C12,IF(('DU DOAN'!Q12-'DU DOAN'!R12)=('DU DOAN'!K12-'DU DOAN'!L12),2*'DU DOAN'!C12,IF(SIGN('DU DOAN'!Q12-'DU DOAN'!R12)=SIGN('DU DOAN'!K12-'DU DOAN'!L12),1*'DU DOAN'!C12,0))))</f>
        <v>0</v>
      </c>
      <c r="J12" s="98">
        <f>IF(OR('DU DOAN'!K12="",'DU DOAN'!L12="",'DU DOAN'!S12="",'DU DOAN'!T12=""),0,IF(AND('DU DOAN'!S12='DU DOAN'!K12,'DU DOAN'!T12='DU DOAN'!L12),3*'DU DOAN'!C12,IF(('DU DOAN'!S12-'DU DOAN'!T12)=('DU DOAN'!K12-'DU DOAN'!L12),2*'DU DOAN'!C12,IF(SIGN('DU DOAN'!S12-'DU DOAN'!T12)=SIGN('DU DOAN'!K12-'DU DOAN'!L12),1*'DU DOAN'!C12,0))))</f>
        <v>0</v>
      </c>
      <c r="K12" s="98">
        <f>IF(OR('DU DOAN'!K12="",'DU DOAN'!L12="",'DU DOAN'!U12="",'DU DOAN'!V12=""),0,IF(AND('DU DOAN'!U12='DU DOAN'!K12,'DU DOAN'!V12='DU DOAN'!L12),3*'DU DOAN'!C12,IF(('DU DOAN'!U12-'DU DOAN'!V12)=('DU DOAN'!K12-'DU DOAN'!L12),2*'DU DOAN'!C12,IF(SIGN('DU DOAN'!U12-'DU DOAN'!V12)=SIGN('DU DOAN'!K12-'DU DOAN'!L12),1*'DU DOAN'!C12,0))))</f>
        <v>0</v>
      </c>
      <c r="L12" s="98">
        <f>IF(OR('DU DOAN'!K12="",'DU DOAN'!L12="",'DU DOAN'!W12="",'DU DOAN'!X12=""),0,IF(AND('DU DOAN'!W12='DU DOAN'!K12,'DU DOAN'!X12='DU DOAN'!L12),3*'DU DOAN'!C12,IF(('DU DOAN'!W12-'DU DOAN'!X12)=('DU DOAN'!K12-'DU DOAN'!L12),2*'DU DOAN'!C12,IF(SIGN('DU DOAN'!W12-'DU DOAN'!X12)=SIGN('DU DOAN'!K12-'DU DOAN'!L12),1*'DU DOAN'!C12,0))))</f>
        <v>0</v>
      </c>
      <c r="M12" s="98">
        <f>IF(OR('DU DOAN'!K12="",'DU DOAN'!L12="",'DU DOAN'!Y12="",'DU DOAN'!Z12=""),0,IF(AND('DU DOAN'!Y12='DU DOAN'!K12,'DU DOAN'!Z12='DU DOAN'!L12),3*'DU DOAN'!C12,IF(('DU DOAN'!Y12-'DU DOAN'!Z12)=('DU DOAN'!K12-'DU DOAN'!L12),2*'DU DOAN'!C12,IF(SIGN('DU DOAN'!Y12-'DU DOAN'!Z12)=SIGN('DU DOAN'!K12-'DU DOAN'!L12),1*'DU DOAN'!C12,0))))</f>
        <v>0</v>
      </c>
      <c r="N12" s="98">
        <f>IF(OR('DU DOAN'!K12="",'DU DOAN'!L12="",'DU DOAN'!AA12="",'DU DOAN'!AB12=""),0,IF(AND('DU DOAN'!AA12='DU DOAN'!K12,'DU DOAN'!AB12='DU DOAN'!L12),3*'DU DOAN'!C12,IF(('DU DOAN'!AA12-'DU DOAN'!AB12)=('DU DOAN'!K12-'DU DOAN'!L12),2*'DU DOAN'!C12,IF(SIGN('DU DOAN'!AA12-'DU DOAN'!AB12)=SIGN('DU DOAN'!K12-'DU DOAN'!L12),1*'DU DOAN'!C12,0))))</f>
        <v>0</v>
      </c>
      <c r="O12" s="98">
        <f>IF(OR('DU DOAN'!K12="",'DU DOAN'!L12="",'DU DOAN'!AC12="",'DU DOAN'!AD12=""),0,IF(AND('DU DOAN'!AC12='DU DOAN'!K12,'DU DOAN'!AD12='DU DOAN'!L12),3*'DU DOAN'!C12,IF(('DU DOAN'!AC12-'DU DOAN'!AD12)=('DU DOAN'!K12-'DU DOAN'!L12),2*'DU DOAN'!C12,IF(SIGN('DU DOAN'!AC12-'DU DOAN'!AD12)=SIGN('DU DOAN'!K12-'DU DOAN'!L12),1*'DU DOAN'!C12,0))))</f>
        <v>0</v>
      </c>
      <c r="P12" s="98">
        <f>IF(OR('DU DOAN'!K12="",'DU DOAN'!L12="",'DU DOAN'!AE12="",'DU DOAN'!AF12=""),0,IF(AND('DU DOAN'!AE12='DU DOAN'!K12,'DU DOAN'!AF12='DU DOAN'!L12),3*'DU DOAN'!C12,IF(('DU DOAN'!AE12-'DU DOAN'!AF12)=('DU DOAN'!K12-'DU DOAN'!L12),2*'DU DOAN'!C12,IF(SIGN('DU DOAN'!AE12-'DU DOAN'!AF12)=SIGN('DU DOAN'!K12-'DU DOAN'!L12),1*'DU DOAN'!C12,0))))</f>
        <v>0</v>
      </c>
      <c r="Q12" s="98">
        <f>IF(OR('DU DOAN'!K12="",'DU DOAN'!L12="",'DU DOAN'!AG12="",'DU DOAN'!AH12=""),0,IF(AND('DU DOAN'!AG12='DU DOAN'!K12,'DU DOAN'!AH12='DU DOAN'!L12),3*'DU DOAN'!C12,IF(('DU DOAN'!AG12-'DU DOAN'!AH12)=('DU DOAN'!K12-'DU DOAN'!L12),2*'DU DOAN'!C12,IF(SIGN('DU DOAN'!AG12-'DU DOAN'!AH12)=SIGN('DU DOAN'!K12-'DU DOAN'!L12),1*'DU DOAN'!C12,0))))</f>
        <v>0</v>
      </c>
      <c r="R12" s="98">
        <f>IF(OR('DU DOAN'!K12="",'DU DOAN'!L12="",'DU DOAN'!AI12="",'DU DOAN'!AJ12=""),0,IF(AND('DU DOAN'!AI12='DU DOAN'!K12,'DU DOAN'!AJ12='DU DOAN'!L12),3*'DU DOAN'!C12,IF(('DU DOAN'!AI12-'DU DOAN'!AJ12)=('DU DOAN'!K12-'DU DOAN'!L12),2*'DU DOAN'!C12,IF(SIGN('DU DOAN'!AI12-'DU DOAN'!AJ12)=SIGN('DU DOAN'!K12-'DU DOAN'!L12),1*'DU DOAN'!C12,0))))</f>
        <v>0</v>
      </c>
      <c r="S12" s="98">
        <f>IF(OR('DU DOAN'!K12="",'DU DOAN'!L12="",'DU DOAN'!AK12="",'DU DOAN'!AL12=""),0,IF(AND('DU DOAN'!AK12='DU DOAN'!K12,'DU DOAN'!AL12='DU DOAN'!L12),3*'DU DOAN'!C12,IF(('DU DOAN'!AK12-'DU DOAN'!AL12)=('DU DOAN'!K12-'DU DOAN'!L12),2*'DU DOAN'!C12,IF(SIGN('DU DOAN'!AK12-'DU DOAN'!AL12)=SIGN('DU DOAN'!K12-'DU DOAN'!L12),1*'DU DOAN'!C12,0))))</f>
        <v>0</v>
      </c>
      <c r="T12" s="98">
        <f>IF(OR('DU DOAN'!K12="",'DU DOAN'!L12="",'DU DOAN'!AM12="",'DU DOAN'!AN12=""),0,IF(AND('DU DOAN'!AM12='DU DOAN'!K12,'DU DOAN'!AN12='DU DOAN'!L12),3*'DU DOAN'!C12,IF(('DU DOAN'!AM12-'DU DOAN'!AN12)=('DU DOAN'!K12-'DU DOAN'!L12),2*'DU DOAN'!C12,IF(SIGN('DU DOAN'!AM12-'DU DOAN'!AN12)=SIGN('DU DOAN'!K12-'DU DOAN'!L12),1*'DU DOAN'!C12,0))))</f>
        <v>0</v>
      </c>
      <c r="U12" s="98">
        <f>IF(OR('DU DOAN'!K12="",'DU DOAN'!L12="",'DU DOAN'!AO12="",'DU DOAN'!AP12=""),0,IF(AND('DU DOAN'!AO12='DU DOAN'!K12,'DU DOAN'!AP12='DU DOAN'!L12),3*'DU DOAN'!C12,IF(('DU DOAN'!AO12-'DU DOAN'!AP12)=('DU DOAN'!K12-'DU DOAN'!L12),2*'DU DOAN'!C12,IF(SIGN('DU DOAN'!AO12-'DU DOAN'!AP12)=SIGN('DU DOAN'!K12-'DU DOAN'!L12),1*'DU DOAN'!C12,0))))</f>
        <v>0</v>
      </c>
      <c r="V12" s="98">
        <f>IF(OR('DU DOAN'!K12="",'DU DOAN'!L12="",'DU DOAN'!AQ12="",'DU DOAN'!AR12=""),0,IF(AND('DU DOAN'!AQ12='DU DOAN'!K12,'DU DOAN'!AR12='DU DOAN'!L12),3*'DU DOAN'!C12,IF(('DU DOAN'!AQ12-'DU DOAN'!AR12)=('DU DOAN'!K12-'DU DOAN'!L12),2*'DU DOAN'!C12,IF(SIGN('DU DOAN'!AQ12-'DU DOAN'!AR12)=SIGN('DU DOAN'!K12-'DU DOAN'!L12),1*'DU DOAN'!C12,0))))</f>
        <v>0</v>
      </c>
      <c r="W12" s="98">
        <f>IF(OR('DU DOAN'!K12="",'DU DOAN'!L12="",'DU DOAN'!AS12="",'DU DOAN'!AT12=""),0,IF(AND('DU DOAN'!AS12='DU DOAN'!K12,'DU DOAN'!AT12='DU DOAN'!L12),3*'DU DOAN'!C12,IF(('DU DOAN'!AS12-'DU DOAN'!AT12)=('DU DOAN'!K12-'DU DOAN'!L12),2*'DU DOAN'!C12,IF(SIGN('DU DOAN'!AS12-'DU DOAN'!AT12)=SIGN('DU DOAN'!K12-'DU DOAN'!L12),1*'DU DOAN'!C12,0))))</f>
        <v>0</v>
      </c>
      <c r="X12" s="98">
        <f>IF(OR('DU DOAN'!K12="",'DU DOAN'!L12="",'DU DOAN'!AU12="",'DU DOAN'!AV12=""),0,IF(AND('DU DOAN'!AU12='DU DOAN'!K12,'DU DOAN'!AV12='DU DOAN'!L12),3*'DU DOAN'!C12,IF(('DU DOAN'!AU12-'DU DOAN'!AV12)=('DU DOAN'!K12-'DU DOAN'!L12),2*'DU DOAN'!C12,IF(SIGN('DU DOAN'!AU12-'DU DOAN'!AV12)=SIGN('DU DOAN'!K12-'DU DOAN'!L12),1*'DU DOAN'!C12,0))))</f>
        <v>0</v>
      </c>
      <c r="Y12" s="98">
        <f>IF(OR('DU DOAN'!K12="",'DU DOAN'!L12="",'DU DOAN'!AW12="",'DU DOAN'!AX12=""),0,IF(AND('DU DOAN'!AW12='DU DOAN'!K12,'DU DOAN'!AX12='DU DOAN'!L12),3*'DU DOAN'!C12,IF(('DU DOAN'!AW12-'DU DOAN'!AX12)=('DU DOAN'!K12-'DU DOAN'!L12),2*'DU DOAN'!C12,IF(SIGN('DU DOAN'!AW12-'DU DOAN'!AX12)=SIGN('DU DOAN'!K12-'DU DOAN'!L12),1*'DU DOAN'!C12,0))))</f>
        <v>0</v>
      </c>
      <c r="Z12" s="98">
        <f>IF(OR('DU DOAN'!K12="",'DU DOAN'!L12="",'DU DOAN'!AY12="",'DU DOAN'!AZ12=""),0,IF(AND('DU DOAN'!AY12='DU DOAN'!K12,'DU DOAN'!AZ12='DU DOAN'!L12),3*'DU DOAN'!C12,IF(('DU DOAN'!AY12-'DU DOAN'!AZ12)=('DU DOAN'!K12-'DU DOAN'!L12),2*'DU DOAN'!C12,IF(SIGN('DU DOAN'!AY12-'DU DOAN'!AZ12)=SIGN('DU DOAN'!K12-'DU DOAN'!L12),1*'DU DOAN'!C12,0))))</f>
        <v>0</v>
      </c>
      <c r="AA12" s="98">
        <f>IF(OR('DU DOAN'!K12="",'DU DOAN'!L12="",'DU DOAN'!BA12="",'DU DOAN'!BB12=""),0,IF(AND('DU DOAN'!BA12='DU DOAN'!K12,'DU DOAN'!BB12='DU DOAN'!L12),3*'DU DOAN'!C12,IF(('DU DOAN'!BA12-'DU DOAN'!BB12)=('DU DOAN'!K12-'DU DOAN'!L12),2*'DU DOAN'!C12,IF(SIGN('DU DOAN'!BA12-'DU DOAN'!BB12)=SIGN('DU DOAN'!K12-'DU DOAN'!L12),1*'DU DOAN'!C12,0))))</f>
        <v>0</v>
      </c>
      <c r="AB12" s="98">
        <f>IF(OR('DU DOAN'!K12="",'DU DOAN'!L12="",'DU DOAN'!BC12="",'DU DOAN'!BD12=""),0,IF(AND('DU DOAN'!BC12='DU DOAN'!K12,'DU DOAN'!BD12='DU DOAN'!L12),3*'DU DOAN'!C12,IF(('DU DOAN'!BC12-'DU DOAN'!BD12)=('DU DOAN'!K12-'DU DOAN'!L12),2*'DU DOAN'!C12,IF(SIGN('DU DOAN'!BC12-'DU DOAN'!BD12)=SIGN('DU DOAN'!K12-'DU DOAN'!L12),1*'DU DOAN'!C12,0))))</f>
        <v>0</v>
      </c>
      <c r="AC12" s="98">
        <f>IF(OR('DU DOAN'!K12="",'DU DOAN'!L12="",'DU DOAN'!BE12="",'DU DOAN'!BF12=""),0,IF(AND('DU DOAN'!BE12='DU DOAN'!K12,'DU DOAN'!BF12='DU DOAN'!L12),3*'DU DOAN'!C12,IF(('DU DOAN'!BE12-'DU DOAN'!BF12)=('DU DOAN'!K12-'DU DOAN'!L12),2*'DU DOAN'!C12,IF(SIGN('DU DOAN'!BE12-'DU DOAN'!BF12)=SIGN('DU DOAN'!K12-'DU DOAN'!L12),1*'DU DOAN'!C12,0))))</f>
        <v>0</v>
      </c>
      <c r="AD12" s="98">
        <f>IF(OR('DU DOAN'!K12="",'DU DOAN'!L12="",'DU DOAN'!BG12="",'DU DOAN'!BH12=""),0,IF(AND('DU DOAN'!BG12='DU DOAN'!K12,'DU DOAN'!BH12='DU DOAN'!L12),3*'DU DOAN'!C12,IF(('DU DOAN'!BG12-'DU DOAN'!BH12)=('DU DOAN'!K12-'DU DOAN'!L12),2*'DU DOAN'!C12,IF(SIGN('DU DOAN'!BG12-'DU DOAN'!BH12)=SIGN('DU DOAN'!K12-'DU DOAN'!L12),1*'DU DOAN'!C12,0))))</f>
        <v>0</v>
      </c>
      <c r="AE12" s="98">
        <f>IF(OR('DU DOAN'!K12="",'DU DOAN'!L12="",'DU DOAN'!BI12="",'DU DOAN'!BJ12=""),0,IF(AND('DU DOAN'!BI12='DU DOAN'!K12,'DU DOAN'!BJ12='DU DOAN'!L12),3*'DU DOAN'!C12,IF(('DU DOAN'!BI12-'DU DOAN'!BJ12)=('DU DOAN'!K12-'DU DOAN'!L12),2*'DU DOAN'!C12,IF(SIGN('DU DOAN'!BI12-'DU DOAN'!BJ12)=SIGN('DU DOAN'!K12-'DU DOAN'!L12),1*'DU DOAN'!C12,0))))</f>
        <v>0</v>
      </c>
      <c r="AF12" s="98">
        <f>IF(OR('DU DOAN'!K12="",'DU DOAN'!L12="",'DU DOAN'!BK12="",'DU DOAN'!BL12=""),0,IF(AND('DU DOAN'!BK12='DU DOAN'!K12,'DU DOAN'!BL12='DU DOAN'!L12),3*'DU DOAN'!C12,IF(('DU DOAN'!BK12-'DU DOAN'!BL12)=('DU DOAN'!K12-'DU DOAN'!L12),2*'DU DOAN'!C12,IF(SIGN('DU DOAN'!BK12-'DU DOAN'!BL12)=SIGN('DU DOAN'!K12-'DU DOAN'!L12),1*'DU DOAN'!C12,0))))</f>
        <v>0</v>
      </c>
      <c r="AG12" s="98">
        <f>IF(OR('DU DOAN'!K12="",'DU DOAN'!L12="",'DU DOAN'!BM12="",'DU DOAN'!BN12=""),0,IF(AND('DU DOAN'!BM12='DU DOAN'!K12,'DU DOAN'!BN12='DU DOAN'!L12),3*'DU DOAN'!C12,IF(('DU DOAN'!BM12-'DU DOAN'!BN12)=('DU DOAN'!K12-'DU DOAN'!L12),2*'DU DOAN'!C12,IF(SIGN('DU DOAN'!BM12-'DU DOAN'!BN12)=SIGN('DU DOAN'!K12-'DU DOAN'!L12),1*'DU DOAN'!C12,0))))</f>
        <v>0</v>
      </c>
      <c r="AH12" s="98">
        <f>IF(OR('DU DOAN'!K12="",'DU DOAN'!L12="",'DU DOAN'!BO12="",'DU DOAN'!BP12=""),0,IF(AND('DU DOAN'!BO12='DU DOAN'!K12,'DU DOAN'!BP12='DU DOAN'!L12),3*'DU DOAN'!C12,IF(('DU DOAN'!BO12-'DU DOAN'!BP12)=('DU DOAN'!K12-'DU DOAN'!L12),2*'DU DOAN'!C12,IF(SIGN('DU DOAN'!BO12-'DU DOAN'!BP12)=SIGN('DU DOAN'!K12-'DU DOAN'!L12),1*'DU DOAN'!C12,0))))</f>
        <v>0</v>
      </c>
      <c r="AI12" s="98">
        <f>IF(OR('DU DOAN'!K12="",'DU DOAN'!L12="",'DU DOAN'!BQ12="",'DU DOAN'!BR12=""),0,IF(AND('DU DOAN'!BQ12='DU DOAN'!K12,'DU DOAN'!BR12='DU DOAN'!L12),3*'DU DOAN'!C12,IF(('DU DOAN'!BQ12-'DU DOAN'!BR12)=('DU DOAN'!K12-'DU DOAN'!L12),2*'DU DOAN'!C12,IF(SIGN('DU DOAN'!BQ12-'DU DOAN'!BR12)=SIGN('DU DOAN'!K12-'DU DOAN'!L12),1*'DU DOAN'!C12,0))))</f>
        <v>0</v>
      </c>
      <c r="AJ12" s="98">
        <f>IF(OR('DU DOAN'!K12="",'DU DOAN'!L12="",'DU DOAN'!BS12="",'DU DOAN'!BT12=""),0,IF(AND('DU DOAN'!BS12='DU DOAN'!K12,'DU DOAN'!BT12='DU DOAN'!L12),3*'DU DOAN'!C12,IF(('DU DOAN'!BS12-'DU DOAN'!BT12)=('DU DOAN'!K12-'DU DOAN'!L12),2*'DU DOAN'!C12,IF(SIGN('DU DOAN'!BS12-'DU DOAN'!BT12)=SIGN('DU DOAN'!K12-'DU DOAN'!L12),1*'DU DOAN'!C12,0))))</f>
        <v>0</v>
      </c>
      <c r="AK12" s="98">
        <f>IF(OR('DU DOAN'!K12="",'DU DOAN'!L12="",'DU DOAN'!BU12="",'DU DOAN'!BV12=""),0,IF(AND('DU DOAN'!BU12='DU DOAN'!K12,'DU DOAN'!BV12='DU DOAN'!L12),3*'DU DOAN'!C12,IF(('DU DOAN'!BU12-'DU DOAN'!BV12)=('DU DOAN'!K12-'DU DOAN'!L12),2*'DU DOAN'!C12,IF(SIGN('DU DOAN'!BU12-'DU DOAN'!BV12)=SIGN('DU DOAN'!K12-'DU DOAN'!L12),1*'DU DOAN'!C12,0))))</f>
        <v>0</v>
      </c>
      <c r="AL12" s="98">
        <f>IF(OR('DU DOAN'!K12="",'DU DOAN'!L12="",'DU DOAN'!BW12="",'DU DOAN'!BX12=""),0,IF(AND('DU DOAN'!BW12='DU DOAN'!K12,'DU DOAN'!BX12='DU DOAN'!L12),3*'DU DOAN'!C12,IF(('DU DOAN'!BW12-'DU DOAN'!BX12)=('DU DOAN'!K12-'DU DOAN'!L12),2*'DU DOAN'!C12,IF(SIGN('DU DOAN'!BW12-'DU DOAN'!BX12)=SIGN('DU DOAN'!K12-'DU DOAN'!L12),1*'DU DOAN'!C12,0))))</f>
        <v>0</v>
      </c>
      <c r="AM12" s="98">
        <f>IF(OR('DU DOAN'!K12="",'DU DOAN'!L12="",'DU DOAN'!BY12="",'DU DOAN'!BZ12=""),0,IF(AND('DU DOAN'!BY12='DU DOAN'!K12,'DU DOAN'!BZ12='DU DOAN'!L12),3*'DU DOAN'!C12,IF(('DU DOAN'!BY12-'DU DOAN'!BZ12)=('DU DOAN'!K12-'DU DOAN'!L12),2*'DU DOAN'!C12,IF(SIGN('DU DOAN'!BY12-'DU DOAN'!BZ12)=SIGN('DU DOAN'!K12-'DU DOAN'!L12),1*'DU DOAN'!C12,0))))</f>
        <v>0</v>
      </c>
      <c r="AN12" s="98">
        <f>IF(OR('DU DOAN'!K12="",'DU DOAN'!L12="",'DU DOAN'!CA12="",'DU DOAN'!CB12=""),0,IF(AND('DU DOAN'!CA12='DU DOAN'!K12,'DU DOAN'!CB12='DU DOAN'!L12),3*'DU DOAN'!C12,IF(('DU DOAN'!CA12-'DU DOAN'!CB12)=('DU DOAN'!K12-'DU DOAN'!L12),2*'DU DOAN'!C12,IF(SIGN('DU DOAN'!CA12-'DU DOAN'!CB12)=SIGN('DU DOAN'!K12-'DU DOAN'!L12),1*'DU DOAN'!C12,0))))</f>
        <v>0</v>
      </c>
      <c r="AO12" s="98">
        <f>IF(OR('DU DOAN'!K12="",'DU DOAN'!L12="",'DU DOAN'!CC12="",'DU DOAN'!CD12=""),0,IF(AND('DU DOAN'!CC12='DU DOAN'!K12,'DU DOAN'!CD12='DU DOAN'!L12),3*'DU DOAN'!C12,IF(('DU DOAN'!CC12-'DU DOAN'!CD12)=('DU DOAN'!K12-'DU DOAN'!L12),2*'DU DOAN'!C12,IF(SIGN('DU DOAN'!CC12-'DU DOAN'!CD12)=SIGN('DU DOAN'!K12-'DU DOAN'!L12),1*'DU DOAN'!C12,0))))</f>
        <v>0</v>
      </c>
      <c r="AP12" s="98">
        <f>IF(OR('DU DOAN'!K12="",'DU DOAN'!L12="",'DU DOAN'!CE12="",'DU DOAN'!CF12=""),0,IF(AND('DU DOAN'!CE12='DU DOAN'!K12,'DU DOAN'!CF12='DU DOAN'!L12),3*'DU DOAN'!C12,IF(('DU DOAN'!CE12-'DU DOAN'!CF12)=('DU DOAN'!K12-'DU DOAN'!L12),2*'DU DOAN'!C12,IF(SIGN('DU DOAN'!CE12-'DU DOAN'!CF12)=SIGN('DU DOAN'!K12-'DU DOAN'!L12),1*'DU DOAN'!C12,0))))</f>
        <v>0</v>
      </c>
      <c r="AQ12" s="98">
        <f>IF(OR('DU DOAN'!K12="",'DU DOAN'!L12="",'DU DOAN'!CG12="",'DU DOAN'!CH12=""),0,IF(AND('DU DOAN'!CG12='DU DOAN'!K12,'DU DOAN'!CH12='DU DOAN'!L12),3*'DU DOAN'!C12,IF(('DU DOAN'!CG12-'DU DOAN'!CH12)=('DU DOAN'!K12-'DU DOAN'!L12),2*'DU DOAN'!C12,IF(SIGN('DU DOAN'!CG12-'DU DOAN'!CH12)=SIGN('DU DOAN'!K12-'DU DOAN'!L12),1*'DU DOAN'!C12,0))))</f>
        <v>0</v>
      </c>
      <c r="AR12" s="98">
        <f>IF(OR('DU DOAN'!K12="",'DU DOAN'!L12="",'DU DOAN'!CI12="",'DU DOAN'!CJ12=""),0,IF(AND('DU DOAN'!CI12='DU DOAN'!K12,'DU DOAN'!CJ12='DU DOAN'!L12),3*'DU DOAN'!C12,IF(('DU DOAN'!CI12-'DU DOAN'!CJ12)=('DU DOAN'!K12-'DU DOAN'!L12),2*'DU DOAN'!C12,IF(SIGN('DU DOAN'!CI12-'DU DOAN'!CJ12)=SIGN('DU DOAN'!K12-'DU DOAN'!L12),1*'DU DOAN'!C12,0))))</f>
        <v>0</v>
      </c>
      <c r="AS12" s="98">
        <f>IF(OR('DU DOAN'!K12="",'DU DOAN'!L12="",'DU DOAN'!CK12="",'DU DOAN'!CL12=""),0,IF(AND('DU DOAN'!CK12='DU DOAN'!K12,'DU DOAN'!CL12='DU DOAN'!L12),3*'DU DOAN'!C12,IF(('DU DOAN'!CK12-'DU DOAN'!CL12)=('DU DOAN'!K12-'DU DOAN'!L12),2*'DU DOAN'!C12,IF(SIGN('DU DOAN'!CK12-'DU DOAN'!CL12)=SIGN('DU DOAN'!K12-'DU DOAN'!L12),1*'DU DOAN'!C12,0))))</f>
        <v>0</v>
      </c>
      <c r="AT12" s="98">
        <f>IF(OR('DU DOAN'!K12="",'DU DOAN'!L12="",'DU DOAN'!CM12="",'DU DOAN'!CN12=""),0,IF(AND('DU DOAN'!CM12='DU DOAN'!K12,'DU DOAN'!CN12='DU DOAN'!L12),3*'DU DOAN'!C12,IF(('DU DOAN'!CM12-'DU DOAN'!CN12)=('DU DOAN'!K12-'DU DOAN'!L12),2*'DU DOAN'!C12,IF(SIGN('DU DOAN'!CM12-'DU DOAN'!CN12)=SIGN('DU DOAN'!K12-'DU DOAN'!L12),1*'DU DOAN'!C12,0))))</f>
        <v>0</v>
      </c>
      <c r="AU12" s="98">
        <f>IF(OR('DU DOAN'!K12="",'DU DOAN'!L12="",'DU DOAN'!CO12="",'DU DOAN'!CP12=""),0,IF(AND('DU DOAN'!CO12='DU DOAN'!K12,'DU DOAN'!CP12='DU DOAN'!L12),3*'DU DOAN'!C12,IF(('DU DOAN'!CO12-'DU DOAN'!CP12)=('DU DOAN'!K12-'DU DOAN'!L12),2*'DU DOAN'!C12,IF(SIGN('DU DOAN'!CO12-'DU DOAN'!CP12)=SIGN('DU DOAN'!K12-'DU DOAN'!L12),1*'DU DOAN'!C12,0))))</f>
        <v>0</v>
      </c>
      <c r="AV12" s="98">
        <f>IF(OR('DU DOAN'!K12="",'DU DOAN'!L12="",'DU DOAN'!CQ12="",'DU DOAN'!CR12=""),0,IF(AND('DU DOAN'!CQ12='DU DOAN'!K12,'DU DOAN'!CR12='DU DOAN'!L12),3*'DU DOAN'!C12,IF(('DU DOAN'!CQ12-'DU DOAN'!CR12)=('DU DOAN'!K12-'DU DOAN'!L12),2*'DU DOAN'!C12,IF(SIGN('DU DOAN'!CQ12-'DU DOAN'!CR12)=SIGN('DU DOAN'!K12-'DU DOAN'!L12),1*'DU DOAN'!C12,0))))</f>
        <v>0</v>
      </c>
      <c r="AW12" s="98">
        <f>IF(OR('DU DOAN'!K12="",'DU DOAN'!L12="",'DU DOAN'!CS12="",'DU DOAN'!CT12=""),0,IF(AND('DU DOAN'!CS12='DU DOAN'!K12,'DU DOAN'!CT12='DU DOAN'!L12),3*'DU DOAN'!C12,IF(('DU DOAN'!CS12-'DU DOAN'!CT12)=('DU DOAN'!K12-'DU DOAN'!L12),2*'DU DOAN'!C12,IF(SIGN('DU DOAN'!CS12-'DU DOAN'!CT12)=SIGN('DU DOAN'!K12-'DU DOAN'!L12),1*'DU DOAN'!C12,0))))</f>
        <v>0</v>
      </c>
      <c r="AX12" s="98">
        <f>IF(OR('DU DOAN'!K12="",'DU DOAN'!L12="",'DU DOAN'!CU12="",'DU DOAN'!CV12=""),0,IF(AND('DU DOAN'!CU12='DU DOAN'!K12,'DU DOAN'!CV12='DU DOAN'!L12),3*'DU DOAN'!C12,IF(('DU DOAN'!CU12-'DU DOAN'!CV12)=('DU DOAN'!K12-'DU DOAN'!L12),2*'DU DOAN'!C12,IF(SIGN('DU DOAN'!CU12-'DU DOAN'!CV12)=SIGN('DU DOAN'!K12-'DU DOAN'!L12),1*'DU DOAN'!C12,0))))</f>
        <v>0</v>
      </c>
      <c r="AY12" s="98">
        <f>IF(OR('DU DOAN'!K12="",'DU DOAN'!L12="",'DU DOAN'!CW12="",'DU DOAN'!CX12=""),0,IF(AND('DU DOAN'!CW12='DU DOAN'!K12,'DU DOAN'!CX12='DU DOAN'!L12),3*'DU DOAN'!C12,IF(('DU DOAN'!CW12-'DU DOAN'!CX12)=('DU DOAN'!K12-'DU DOAN'!L12),2*'DU DOAN'!C12,IF(SIGN('DU DOAN'!CW12-'DU DOAN'!CX12)=SIGN('DU DOAN'!K12-'DU DOAN'!L12),1*'DU DOAN'!C12,0))))</f>
        <v>0</v>
      </c>
      <c r="AZ12" s="98">
        <f>IF(OR('DU DOAN'!K12="",'DU DOAN'!L12="",'DU DOAN'!CY12="",'DU DOAN'!CZ12=""),0,IF(AND('DU DOAN'!CY12='DU DOAN'!K12,'DU DOAN'!CZ12='DU DOAN'!L12),3*'DU DOAN'!C12,IF(('DU DOAN'!CY12-'DU DOAN'!CZ12)=('DU DOAN'!K12-'DU DOAN'!L12),2*'DU DOAN'!C12,IF(SIGN('DU DOAN'!CY12-'DU DOAN'!CZ12)=SIGN('DU DOAN'!K12-'DU DOAN'!L12),1*'DU DOAN'!C12,0))))</f>
        <v>0</v>
      </c>
      <c r="BA12" s="98">
        <f>IF(OR('DU DOAN'!K12="",'DU DOAN'!L12="",'DU DOAN'!DA12="",'DU DOAN'!DB12=""),0,IF(AND('DU DOAN'!DA12='DU DOAN'!K12,'DU DOAN'!DB12='DU DOAN'!L12),3*'DU DOAN'!C12,IF(('DU DOAN'!DA12-'DU DOAN'!DB12)=('DU DOAN'!K12-'DU DOAN'!L12),2*'DU DOAN'!C12,IF(SIGN('DU DOAN'!DA12-'DU DOAN'!DB12)=SIGN('DU DOAN'!K12-'DU DOAN'!L12),1*'DU DOAN'!C12,0))))</f>
        <v>0</v>
      </c>
      <c r="BB12" s="98">
        <f>IF(OR('DU DOAN'!K12="",'DU DOAN'!L12="",'DU DOAN'!DC12="",'DU DOAN'!DD12=""),0,IF(AND('DU DOAN'!DC12='DU DOAN'!K12,'DU DOAN'!DD12='DU DOAN'!L12),3*'DU DOAN'!C12,IF(('DU DOAN'!DC12-'DU DOAN'!DD12)=('DU DOAN'!K12-'DU DOAN'!L12),2*'DU DOAN'!C12,IF(SIGN('DU DOAN'!DC12-'DU DOAN'!DD12)=SIGN('DU DOAN'!K12-'DU DOAN'!L12),1*'DU DOAN'!C12,0))))</f>
        <v>0</v>
      </c>
      <c r="BC12" s="98">
        <f>IF(OR('DU DOAN'!K12="",'DU DOAN'!L12="",'DU DOAN'!DE12="",'DU DOAN'!DF12=""),0,IF(AND('DU DOAN'!DE12='DU DOAN'!K12,'DU DOAN'!DF12='DU DOAN'!L12),3*'DU DOAN'!C12,IF(('DU DOAN'!DE12-'DU DOAN'!DF12)=('DU DOAN'!K12-'DU DOAN'!L12),2*'DU DOAN'!C12,IF(SIGN('DU DOAN'!DE12-'DU DOAN'!DF12)=SIGN('DU DOAN'!K12-'DU DOAN'!L12),1*'DU DOAN'!C12,0))))</f>
        <v>0</v>
      </c>
      <c r="BD12" s="98">
        <f>IF(OR('DU DOAN'!K12="",'DU DOAN'!L12="",'DU DOAN'!DG12="",'DU DOAN'!DH12=""),0,IF(AND('DU DOAN'!DG12='DU DOAN'!K12,'DU DOAN'!DH12='DU DOAN'!L12),3*'DU DOAN'!C12,IF(('DU DOAN'!DG12-'DU DOAN'!DH12)=('DU DOAN'!K12-'DU DOAN'!L12),2*'DU DOAN'!C12,IF(SIGN('DU DOAN'!DG12-'DU DOAN'!DH12)=SIGN('DU DOAN'!K12-'DU DOAN'!L12),1*'DU DOAN'!C12,0))))</f>
        <v>0</v>
      </c>
      <c r="BE12" s="98">
        <f>IF(OR('DU DOAN'!K12="",'DU DOAN'!L12="",'DU DOAN'!DI12="",'DU DOAN'!DJ12=""),0,IF(AND('DU DOAN'!DI12='DU DOAN'!K12,'DU DOAN'!DJ12='DU DOAN'!L12),3*'DU DOAN'!C12,IF(('DU DOAN'!DI12-'DU DOAN'!DJ12)=('DU DOAN'!K12-'DU DOAN'!L12),2*'DU DOAN'!C12,IF(SIGN('DU DOAN'!DI12-'DU DOAN'!DJ12)=SIGN('DU DOAN'!K12-'DU DOAN'!L12),1*'DU DOAN'!C12,0))))</f>
        <v>0</v>
      </c>
      <c r="BF12" s="98">
        <f>IF(OR('DU DOAN'!K12="",'DU DOAN'!L12="",'DU DOAN'!DK12="",'DU DOAN'!DL12=""),0,IF(AND('DU DOAN'!DK12='DU DOAN'!K12,'DU DOAN'!DL12='DU DOAN'!L12),3*'DU DOAN'!C12,IF(('DU DOAN'!DK12-'DU DOAN'!DL12)=('DU DOAN'!K12-'DU DOAN'!L12),2*'DU DOAN'!C12,IF(SIGN('DU DOAN'!DK12-'DU DOAN'!DL12)=SIGN('DU DOAN'!K12-'DU DOAN'!L12),1*'DU DOAN'!C12,0))))</f>
        <v>0</v>
      </c>
      <c r="BG12" s="98">
        <f>IF(OR('DU DOAN'!K12="",'DU DOAN'!L12="",'DU DOAN'!DM12="",'DU DOAN'!DN12=""),0,IF(AND('DU DOAN'!DM12='DU DOAN'!K12,'DU DOAN'!DN12='DU DOAN'!L12),3*'DU DOAN'!C12,IF(('DU DOAN'!DM12-'DU DOAN'!DN12)=('DU DOAN'!K12-'DU DOAN'!L12),2*'DU DOAN'!C12,IF(SIGN('DU DOAN'!DM12-'DU DOAN'!DN12)=SIGN('DU DOAN'!K12-'DU DOAN'!L12),1*'DU DOAN'!C12,0))))</f>
        <v>0</v>
      </c>
      <c r="BH12" s="98">
        <f>IF(OR('DU DOAN'!K12="",'DU DOAN'!L12="",'DU DOAN'!DO12="",'DU DOAN'!DP12=""),0,IF(AND('DU DOAN'!DO12='DU DOAN'!K12,'DU DOAN'!DP12='DU DOAN'!L12),3*'DU DOAN'!C12,IF(('DU DOAN'!DO12-'DU DOAN'!DP12)=('DU DOAN'!K12-'DU DOAN'!L12),2*'DU DOAN'!C12,IF(SIGN('DU DOAN'!DO12-'DU DOAN'!DP12)=SIGN('DU DOAN'!K12-'DU DOAN'!L12),1*'DU DOAN'!C12,0))))</f>
        <v>0</v>
      </c>
      <c r="BI12" s="98">
        <f>IF(OR('DU DOAN'!K12="",'DU DOAN'!L12="",'DU DOAN'!DQ12="",'DU DOAN'!DR12=""),0,IF(AND('DU DOAN'!DQ12='DU DOAN'!K12,'DU DOAN'!DR12='DU DOAN'!L12),3*'DU DOAN'!C12,IF(('DU DOAN'!DQ12-'DU DOAN'!DR12)=('DU DOAN'!K12-'DU DOAN'!L12),2*'DU DOAN'!C12,IF(SIGN('DU DOAN'!DQ12-'DU DOAN'!DR12)=SIGN('DU DOAN'!K12-'DU DOAN'!L12),1*'DU DOAN'!C12,0))))</f>
        <v>0</v>
      </c>
      <c r="BJ12" s="98">
        <f>IF(OR('DU DOAN'!K12="",'DU DOAN'!L12="",'DU DOAN'!DS12="",'DU DOAN'!DT12=""),0,IF(AND('DU DOAN'!DS12='DU DOAN'!K12,'DU DOAN'!DT12='DU DOAN'!L12),3*'DU DOAN'!C12,IF(('DU DOAN'!DS12-'DU DOAN'!DT12)=('DU DOAN'!K12-'DU DOAN'!L12),2*'DU DOAN'!C12,IF(SIGN('DU DOAN'!DS12-'DU DOAN'!DT12)=SIGN('DU DOAN'!K12-'DU DOAN'!L12),1*'DU DOAN'!C12,0))))</f>
        <v>0</v>
      </c>
      <c r="BK12" s="98">
        <f>IF(OR('DU DOAN'!K12="",'DU DOAN'!L12="",'DU DOAN'!DU12="",'DU DOAN'!DV12=""),0,IF(AND('DU DOAN'!DU12='DU DOAN'!K12,'DU DOAN'!DV12='DU DOAN'!L12),3*'DU DOAN'!C12,IF(('DU DOAN'!DU12-'DU DOAN'!DV12)=('DU DOAN'!K12-'DU DOAN'!L12),2*'DU DOAN'!C12,IF(SIGN('DU DOAN'!DU12-'DU DOAN'!DV12)=SIGN('DU DOAN'!K12-'DU DOAN'!L12),1*'DU DOAN'!C12,0))))</f>
        <v>0</v>
      </c>
      <c r="BL12" s="98">
        <f>IF(OR('DU DOAN'!K12="",'DU DOAN'!L12="",'DU DOAN'!DW12="",'DU DOAN'!DX12=""),0,IF(AND('DU DOAN'!DW12='DU DOAN'!K12,'DU DOAN'!DX12='DU DOAN'!L12),3*'DU DOAN'!C12,IF(('DU DOAN'!DW12-'DU DOAN'!DX12)=('DU DOAN'!K12-'DU DOAN'!L12),2*'DU DOAN'!C12,IF(SIGN('DU DOAN'!DW12-'DU DOAN'!DX12)=SIGN('DU DOAN'!K12-'DU DOAN'!L12),1*'DU DOAN'!C12,0))))</f>
        <v>0</v>
      </c>
      <c r="BM12" s="98">
        <f>IF(OR('DU DOAN'!K12="",'DU DOAN'!L12="",'DU DOAN'!DY12="",'DU DOAN'!DZ12=""),0,IF(AND('DU DOAN'!DY12='DU DOAN'!K12,'DU DOAN'!DZ12='DU DOAN'!L12),3*'DU DOAN'!C12,IF(('DU DOAN'!DY12-'DU DOAN'!DZ12)=('DU DOAN'!K12-'DU DOAN'!L12),2*'DU DOAN'!C12,IF(SIGN('DU DOAN'!DY12-'DU DOAN'!DZ12)=SIGN('DU DOAN'!K12-'DU DOAN'!L12),1*'DU DOAN'!C12,0))))</f>
        <v>0</v>
      </c>
      <c r="BN12" s="98">
        <f>IF(OR('DU DOAN'!K12="",'DU DOAN'!L12="",'DU DOAN'!EA12="",'DU DOAN'!EB12=""),0,IF(AND('DU DOAN'!EA12='DU DOAN'!K12,'DU DOAN'!EB12='DU DOAN'!L12),3*'DU DOAN'!C12,IF(('DU DOAN'!EA12-'DU DOAN'!EB12)=('DU DOAN'!K12-'DU DOAN'!L12),2*'DU DOAN'!C12,IF(SIGN('DU DOAN'!EA12-'DU DOAN'!EB12)=SIGN('DU DOAN'!K12-'DU DOAN'!L12),1*'DU DOAN'!C12,0))))</f>
        <v>0</v>
      </c>
      <c r="BO12" s="98">
        <f>IF(OR('DU DOAN'!K12="",'DU DOAN'!L12="",'DU DOAN'!EC12="",'DU DOAN'!ED12=""),0,IF(AND('DU DOAN'!EC12='DU DOAN'!K12,'DU DOAN'!ED12='DU DOAN'!L12),3*'DU DOAN'!C12,IF(('DU DOAN'!EC12-'DU DOAN'!ED12)=('DU DOAN'!K12-'DU DOAN'!L12),2*'DU DOAN'!C12,IF(SIGN('DU DOAN'!EC12-'DU DOAN'!ED12)=SIGN('DU DOAN'!K12-'DU DOAN'!L12),1*'DU DOAN'!C12,0))))</f>
        <v>0</v>
      </c>
      <c r="BP12" s="98">
        <f>IF(OR('DU DOAN'!K12="",'DU DOAN'!L12="",'DU DOAN'!EE12="",'DU DOAN'!EF12=""),0,IF(AND('DU DOAN'!EE12='DU DOAN'!K12,'DU DOAN'!EF12='DU DOAN'!L12),3*'DU DOAN'!C12,IF(('DU DOAN'!EE12-'DU DOAN'!EF12)=('DU DOAN'!K12-'DU DOAN'!L12),2*'DU DOAN'!C12,IF(SIGN('DU DOAN'!EE12-'DU DOAN'!EF12)=SIGN('DU DOAN'!K12-'DU DOAN'!L12),1*'DU DOAN'!C12,0))))</f>
        <v>0</v>
      </c>
      <c r="BQ12" s="98">
        <f>IF(OR('DU DOAN'!K12="",'DU DOAN'!L12="",'DU DOAN'!EG12="",'DU DOAN'!EH12=""),0,IF(AND('DU DOAN'!EG12='DU DOAN'!K12,'DU DOAN'!EH12='DU DOAN'!L12),3*'DU DOAN'!C12,IF(('DU DOAN'!EG12-'DU DOAN'!EH12)=('DU DOAN'!K12-'DU DOAN'!L12),2*'DU DOAN'!C12,IF(SIGN('DU DOAN'!EG12-'DU DOAN'!EH12)=SIGN('DU DOAN'!K12-'DU DOAN'!L12),1*'DU DOAN'!C12,0))))</f>
        <v>0</v>
      </c>
      <c r="BR12" s="98">
        <f>IF(OR('DU DOAN'!K12="",'DU DOAN'!L12="",'DU DOAN'!EI12="",'DU DOAN'!EJ12=""),0,IF(AND('DU DOAN'!EI12='DU DOAN'!K12,'DU DOAN'!EJ12='DU DOAN'!L12),3*'DU DOAN'!C12,IF(('DU DOAN'!EI12-'DU DOAN'!EJ12)=('DU DOAN'!K12-'DU DOAN'!L12),2*'DU DOAN'!C12,IF(SIGN('DU DOAN'!EI12-'DU DOAN'!EJ12)=SIGN('DU DOAN'!K12-'DU DOAN'!L12),1*'DU DOAN'!C12,0))))</f>
        <v>0</v>
      </c>
      <c r="BS12" s="98">
        <f>IF(OR('DU DOAN'!K12="",'DU DOAN'!L12="",'DU DOAN'!EK12="",'DU DOAN'!EL12=""),0,IF(AND('DU DOAN'!EK12='DU DOAN'!K12,'DU DOAN'!EL12='DU DOAN'!L12),3*'DU DOAN'!C12,IF(('DU DOAN'!EK12-'DU DOAN'!EL12)=('DU DOAN'!K12-'DU DOAN'!L12),2*'DU DOAN'!C12,IF(SIGN('DU DOAN'!EK12-'DU DOAN'!EL12)=SIGN('DU DOAN'!K12-'DU DOAN'!L12),1*'DU DOAN'!C12,0))))</f>
        <v>0</v>
      </c>
      <c r="BT12" s="98">
        <f>IF(OR('DU DOAN'!K12="",'DU DOAN'!L12="",'DU DOAN'!EM12="",'DU DOAN'!EN12=""),0,IF(AND('DU DOAN'!EM12='DU DOAN'!K12,'DU DOAN'!EN12='DU DOAN'!L12),3*'DU DOAN'!C12,IF(('DU DOAN'!EM12-'DU DOAN'!EN12)=('DU DOAN'!K12-'DU DOAN'!L12),2*'DU DOAN'!C12,IF(SIGN('DU DOAN'!EM12-'DU DOAN'!EN12)=SIGN('DU DOAN'!K12-'DU DOAN'!L12),1*'DU DOAN'!C12,0))))</f>
        <v>0</v>
      </c>
      <c r="BU12" s="98">
        <f>IF(OR('DU DOAN'!K12="",'DU DOAN'!L12="",'DU DOAN'!EO12="",'DU DOAN'!EP12=""),0,IF(AND('DU DOAN'!EO12='DU DOAN'!K12,'DU DOAN'!EP12='DU DOAN'!L12),3*'DU DOAN'!C12,IF(('DU DOAN'!EO12-'DU DOAN'!EP12)=('DU DOAN'!K12-'DU DOAN'!L12),2*'DU DOAN'!C12,IF(SIGN('DU DOAN'!EO12-'DU DOAN'!EP12)=SIGN('DU DOAN'!K12-'DU DOAN'!L12),1*'DU DOAN'!C12,0))))</f>
        <v>0</v>
      </c>
      <c r="BV12" s="98">
        <f>IF(OR('DU DOAN'!K12="",'DU DOAN'!L12="",'DU DOAN'!EQ12="",'DU DOAN'!ER12=""),0,IF(AND('DU DOAN'!EQ12='DU DOAN'!K12,'DU DOAN'!ER12='DU DOAN'!L12),3*'DU DOAN'!C12,IF(('DU DOAN'!EQ12-'DU DOAN'!ER12)=('DU DOAN'!K12-'DU DOAN'!L12),2*'DU DOAN'!C12,IF(SIGN('DU DOAN'!EQ12-'DU DOAN'!ER12)=SIGN('DU DOAN'!K12-'DU DOAN'!L12),1*'DU DOAN'!C12,0))))</f>
        <v>0</v>
      </c>
      <c r="BW12" s="98">
        <f>IF(OR('DU DOAN'!K12="",'DU DOAN'!L12="",'DU DOAN'!ES12="",'DU DOAN'!ET12=""),0,IF(AND('DU DOAN'!ES12='DU DOAN'!K12,'DU DOAN'!ET12='DU DOAN'!L12),3*'DU DOAN'!C12,IF(('DU DOAN'!ES12-'DU DOAN'!ET12)=('DU DOAN'!K12-'DU DOAN'!L12),2*'DU DOAN'!C12,IF(SIGN('DU DOAN'!ES12-'DU DOAN'!ET12)=SIGN('DU DOAN'!K12-'DU DOAN'!L12),1*'DU DOAN'!C12,0))))</f>
        <v>0</v>
      </c>
      <c r="BX12" s="98">
        <f>IF(OR('DU DOAN'!K12="",'DU DOAN'!L12="",'DU DOAN'!EU12="",'DU DOAN'!EV12=""),0,IF(AND('DU DOAN'!EU12='DU DOAN'!K12,'DU DOAN'!EV12='DU DOAN'!L12),3*'DU DOAN'!C12,IF(('DU DOAN'!EU12-'DU DOAN'!EV12)=('DU DOAN'!K12-'DU DOAN'!L12),2*'DU DOAN'!C12,IF(SIGN('DU DOAN'!EU12-'DU DOAN'!EV12)=SIGN('DU DOAN'!K12-'DU DOAN'!L12),1*'DU DOAN'!C12,0))))</f>
        <v>0</v>
      </c>
      <c r="BY12" s="98">
        <f>IF(OR('DU DOAN'!K12="",'DU DOAN'!L12="",'DU DOAN'!EW12="",'DU DOAN'!EX12=""),0,IF(AND('DU DOAN'!EW12='DU DOAN'!K12,'DU DOAN'!EX12='DU DOAN'!L12),3*'DU DOAN'!C12,IF(('DU DOAN'!EW12-'DU DOAN'!EX12)=('DU DOAN'!K12-'DU DOAN'!L12),2*'DU DOAN'!C12,IF(SIGN('DU DOAN'!EW12-'DU DOAN'!EX12)=SIGN('DU DOAN'!K12-'DU DOAN'!L12),1*'DU DOAN'!C12,0))))</f>
        <v>0</v>
      </c>
      <c r="BZ12" s="98">
        <f>IF(OR('DU DOAN'!K12="",'DU DOAN'!L12="",'DU DOAN'!EY12="",'DU DOAN'!EZ12=""),0,IF(AND('DU DOAN'!EY12='DU DOAN'!K12,'DU DOAN'!EZ12='DU DOAN'!L12),3*'DU DOAN'!C12,IF(('DU DOAN'!EY12-'DU DOAN'!EZ12)=('DU DOAN'!K12-'DU DOAN'!L12),2*'DU DOAN'!C12,IF(SIGN('DU DOAN'!EY12-'DU DOAN'!EZ12)=SIGN('DU DOAN'!K12-'DU DOAN'!L12),1*'DU DOAN'!C12,0))))</f>
        <v>0</v>
      </c>
      <c r="CA12" s="98">
        <f>IF(OR('DU DOAN'!K12="",'DU DOAN'!L12="",'DU DOAN'!FA12="",'DU DOAN'!FB12=""),0,IF(AND('DU DOAN'!FA12='DU DOAN'!K12,'DU DOAN'!FB12='DU DOAN'!L12),3*'DU DOAN'!C12,IF(('DU DOAN'!FA12-'DU DOAN'!FB12)=('DU DOAN'!K12-'DU DOAN'!L12),2*'DU DOAN'!C12,IF(SIGN('DU DOAN'!FA12-'DU DOAN'!FB12)=SIGN('DU DOAN'!K12-'DU DOAN'!L12),1*'DU DOAN'!C12,0))))</f>
        <v>0</v>
      </c>
      <c r="CB12" s="98">
        <f>IF(OR('DU DOAN'!K12="",'DU DOAN'!L12="",'DU DOAN'!FC12="",'DU DOAN'!FD12=""),0,IF(AND('DU DOAN'!FC12='DU DOAN'!K12,'DU DOAN'!FD12='DU DOAN'!L12),3*'DU DOAN'!C12,IF(('DU DOAN'!FC12-'DU DOAN'!FD12)=('DU DOAN'!K12-'DU DOAN'!L12),2*'DU DOAN'!C12,IF(SIGN('DU DOAN'!FC12-'DU DOAN'!FD12)=SIGN('DU DOAN'!K12-'DU DOAN'!L12),1*'DU DOAN'!C12,0))))</f>
        <v>0</v>
      </c>
      <c r="CC12" s="98">
        <f>IF(OR('DU DOAN'!K12="",'DU DOAN'!L12="",'DU DOAN'!FE12="",'DU DOAN'!FF12=""),0,IF(AND('DU DOAN'!FE12='DU DOAN'!K12,'DU DOAN'!FF12='DU DOAN'!L12),3*'DU DOAN'!C12,IF(('DU DOAN'!FE12-'DU DOAN'!FF12)=('DU DOAN'!K12-'DU DOAN'!L12),2*'DU DOAN'!C12,IF(SIGN('DU DOAN'!FE12-'DU DOAN'!FF12)=SIGN('DU DOAN'!K12-'DU DOAN'!L12),1*'DU DOAN'!C12,0))))</f>
        <v>0</v>
      </c>
      <c r="CD12" s="98">
        <f>IF(OR('DU DOAN'!K12="",'DU DOAN'!L12="",'DU DOAN'!FG12="",'DU DOAN'!FH12=""),0,IF(AND('DU DOAN'!FG12='DU DOAN'!K12,'DU DOAN'!FH12='DU DOAN'!L12),3*'DU DOAN'!C12,IF(('DU DOAN'!FG12-'DU DOAN'!FH12)=('DU DOAN'!K12-'DU DOAN'!L12),2*'DU DOAN'!C12,IF(SIGN('DU DOAN'!FG12-'DU DOAN'!FH12)=SIGN('DU DOAN'!K12-'DU DOAN'!L12),1*'DU DOAN'!C12,0))))</f>
        <v>0</v>
      </c>
      <c r="CE12" s="98">
        <f>IF(OR('DU DOAN'!K12="",'DU DOAN'!L12="",'DU DOAN'!FI12="",'DU DOAN'!FJ12=""),0,IF(AND('DU DOAN'!FI12='DU DOAN'!K12,'DU DOAN'!FJ12='DU DOAN'!L12),3*'DU DOAN'!C12,IF(('DU DOAN'!FI12-'DU DOAN'!FJ12)=('DU DOAN'!K12-'DU DOAN'!L12),2*'DU DOAN'!C12,IF(SIGN('DU DOAN'!FI12-'DU DOAN'!FJ12)=SIGN('DU DOAN'!K12-'DU DOAN'!L12),1*'DU DOAN'!C12,0))))</f>
        <v>0</v>
      </c>
      <c r="CF12" s="98">
        <f>IF(OR('DU DOAN'!K12="",'DU DOAN'!L12="",'DU DOAN'!FK12="",'DU DOAN'!FL12=""),0,IF(AND('DU DOAN'!FK12='DU DOAN'!K12,'DU DOAN'!FL12='DU DOAN'!L12),3*'DU DOAN'!C12,IF(('DU DOAN'!FK12-'DU DOAN'!FL12)=('DU DOAN'!K12-'DU DOAN'!L12),2*'DU DOAN'!C12,IF(SIGN('DU DOAN'!FK12-'DU DOAN'!FL12)=SIGN('DU DOAN'!K12-'DU DOAN'!L12),1*'DU DOAN'!C12,0))))</f>
        <v>0</v>
      </c>
      <c r="CG12" s="98">
        <f>IF(OR('DU DOAN'!K12="",'DU DOAN'!L12="",'DU DOAN'!FM12="",'DU DOAN'!FN12=""),0,IF(AND('DU DOAN'!FM12='DU DOAN'!K12,'DU DOAN'!FN12='DU DOAN'!L12),3*'DU DOAN'!C12,IF(('DU DOAN'!FM12-'DU DOAN'!FN12)=('DU DOAN'!K12-'DU DOAN'!L12),2*'DU DOAN'!C12,IF(SIGN('DU DOAN'!FM12-'DU DOAN'!FN12)=SIGN('DU DOAN'!K12-'DU DOAN'!L12),1*'DU DOAN'!C12,0))))</f>
        <v>0</v>
      </c>
      <c r="CH12" s="98">
        <f>IF(OR('DU DOAN'!K12="",'DU DOAN'!L12="",'DU DOAN'!FO12="",'DU DOAN'!FP12=""),0,IF(AND('DU DOAN'!FO12='DU DOAN'!K12,'DU DOAN'!FP12='DU DOAN'!L12),3*'DU DOAN'!C12,IF(('DU DOAN'!FO12-'DU DOAN'!FP12)=('DU DOAN'!K12-'DU DOAN'!L12),2*'DU DOAN'!C12,IF(SIGN('DU DOAN'!FO12-'DU DOAN'!FP12)=SIGN('DU DOAN'!K12-'DU DOAN'!L12),1*'DU DOAN'!C12,0))))</f>
        <v>0</v>
      </c>
      <c r="CI12" s="98">
        <f>IF(OR('DU DOAN'!K12="",'DU DOAN'!L12="",'DU DOAN'!FQ12="",'DU DOAN'!FR12=""),0,IF(AND('DU DOAN'!FQ12='DU DOAN'!K12,'DU DOAN'!FR12='DU DOAN'!L12),3*'DU DOAN'!C12,IF(('DU DOAN'!FQ12-'DU DOAN'!FR12)=('DU DOAN'!K12-'DU DOAN'!L12),2*'DU DOAN'!C12,IF(SIGN('DU DOAN'!FQ12-'DU DOAN'!FR12)=SIGN('DU DOAN'!K12-'DU DOAN'!L12),1*'DU DOAN'!C12,0))))</f>
        <v>0</v>
      </c>
      <c r="CJ12" s="98">
        <f>IF(OR('DU DOAN'!K12="",'DU DOAN'!L12="",'DU DOAN'!FS12="",'DU DOAN'!FT12=""),0,IF(AND('DU DOAN'!FS12='DU DOAN'!K12,'DU DOAN'!FT12='DU DOAN'!L12),3*'DU DOAN'!C12,IF(('DU DOAN'!FS12-'DU DOAN'!FT12)=('DU DOAN'!K12-'DU DOAN'!L12),2*'DU DOAN'!C12,IF(SIGN('DU DOAN'!FS12-'DU DOAN'!FT12)=SIGN('DU DOAN'!K12-'DU DOAN'!L12),1*'DU DOAN'!C12,0))))</f>
        <v>0</v>
      </c>
      <c r="CK12" s="98">
        <f>IF(OR('DU DOAN'!K12="",'DU DOAN'!L12="",'DU DOAN'!FU12="",'DU DOAN'!FV12=""),0,IF(AND('DU DOAN'!FU12='DU DOAN'!K12,'DU DOAN'!FV12='DU DOAN'!L12),3*'DU DOAN'!C12,IF(('DU DOAN'!FU12-'DU DOAN'!FV12)=('DU DOAN'!K12-'DU DOAN'!L12),2*'DU DOAN'!C12,IF(SIGN('DU DOAN'!FU12-'DU DOAN'!FV12)=SIGN('DU DOAN'!K12-'DU DOAN'!L12),1*'DU DOAN'!C12,0))))</f>
        <v>0</v>
      </c>
      <c r="CL12" s="98">
        <f>IF(OR('DU DOAN'!K12="",'DU DOAN'!L12="",'DU DOAN'!FW12="",'DU DOAN'!FX12=""),0,IF(AND('DU DOAN'!FW12='DU DOAN'!K12,'DU DOAN'!FX12='DU DOAN'!L12),3*'DU DOAN'!C12,IF(('DU DOAN'!FW12-'DU DOAN'!FX12)=('DU DOAN'!K12-'DU DOAN'!L12),2*'DU DOAN'!C12,IF(SIGN('DU DOAN'!FW12-'DU DOAN'!FX12)=SIGN('DU DOAN'!K12-'DU DOAN'!L12),1*'DU DOAN'!C12,0))))</f>
        <v>0</v>
      </c>
      <c r="CM12" s="98">
        <f>IF(OR('DU DOAN'!K12="",'DU DOAN'!L12="",'DU DOAN'!FY12="",'DU DOAN'!FZ12=""),0,IF(AND('DU DOAN'!FY12='DU DOAN'!K12,'DU DOAN'!FZ12='DU DOAN'!L12),3*'DU DOAN'!C12,IF(('DU DOAN'!FY12-'DU DOAN'!FZ12)=('DU DOAN'!K12-'DU DOAN'!L12),2*'DU DOAN'!C12,IF(SIGN('DU DOAN'!FY12-'DU DOAN'!FZ12)=SIGN('DU DOAN'!K12-'DU DOAN'!L12),1*'DU DOAN'!C12,0))))</f>
        <v>0</v>
      </c>
      <c r="CN12" s="98">
        <f>IF(OR('DU DOAN'!K12="",'DU DOAN'!L12="",'DU DOAN'!GA12="",'DU DOAN'!GB12=""),0,IF(AND('DU DOAN'!GA12='DU DOAN'!K12,'DU DOAN'!GB12='DU DOAN'!L12),3*'DU DOAN'!C12,IF(('DU DOAN'!GA12-'DU DOAN'!GB12)=('DU DOAN'!K12-'DU DOAN'!L12),2*'DU DOAN'!C12,IF(SIGN('DU DOAN'!GA12-'DU DOAN'!GB12)=SIGN('DU DOAN'!K12-'DU DOAN'!L12),1*'DU DOAN'!C12,0))))</f>
        <v>0</v>
      </c>
      <c r="CO12" s="98">
        <f>IF(OR('DU DOAN'!K12="",'DU DOAN'!L12="",'DU DOAN'!GC12="",'DU DOAN'!GD12=""),0,IF(AND('DU DOAN'!GC12='DU DOAN'!K12,'DU DOAN'!GD12='DU DOAN'!L12),3*'DU DOAN'!C12,IF(('DU DOAN'!GC12-'DU DOAN'!GD12)=('DU DOAN'!K12-'DU DOAN'!L12),2*'DU DOAN'!C12,IF(SIGN('DU DOAN'!GC12-'DU DOAN'!GD12)=SIGN('DU DOAN'!K12-'DU DOAN'!L12),1*'DU DOAN'!C12,0))))</f>
        <v>0</v>
      </c>
      <c r="CP12" s="98">
        <f>IF(OR('DU DOAN'!K12="",'DU DOAN'!L12="",'DU DOAN'!GE12="",'DU DOAN'!GF12=""),0,IF(AND('DU DOAN'!GE12='DU DOAN'!K12,'DU DOAN'!GF12='DU DOAN'!L12),3*'DU DOAN'!C12,IF(('DU DOAN'!GE12-'DU DOAN'!GF12)=('DU DOAN'!K12-'DU DOAN'!L12),2*'DU DOAN'!C12,IF(SIGN('DU DOAN'!GE12-'DU DOAN'!GF12)=SIGN('DU DOAN'!K12-'DU DOAN'!L12),1*'DU DOAN'!C12,0))))</f>
        <v>0</v>
      </c>
      <c r="CQ12" s="98">
        <f>IF(OR('DU DOAN'!K12="",'DU DOAN'!L12="",'DU DOAN'!GG12="",'DU DOAN'!GH12=""),0,IF(AND('DU DOAN'!GG12='DU DOAN'!K12,'DU DOAN'!GH12='DU DOAN'!L12),3*'DU DOAN'!C12,IF(('DU DOAN'!GG12-'DU DOAN'!GH12)=('DU DOAN'!K12-'DU DOAN'!L12),2*'DU DOAN'!C12,IF(SIGN('DU DOAN'!GG12-'DU DOAN'!GH12)=SIGN('DU DOAN'!K12-'DU DOAN'!L12),1*'DU DOAN'!C12,0))))</f>
        <v>0</v>
      </c>
      <c r="CR12" s="98">
        <f>IF(OR('DU DOAN'!K12="",'DU DOAN'!L12="",'DU DOAN'!GI12="",'DU DOAN'!GJ12=""),0,IF(AND('DU DOAN'!GI12='DU DOAN'!K12,'DU DOAN'!GJ12='DU DOAN'!L12),3*'DU DOAN'!C12,IF(('DU DOAN'!GI12-'DU DOAN'!GJ12)=('DU DOAN'!K12-'DU DOAN'!L12),2*'DU DOAN'!C12,IF(SIGN('DU DOAN'!GI12-'DU DOAN'!GJ12)=SIGN('DU DOAN'!K12-'DU DOAN'!L12),1*'DU DOAN'!C12,0))))</f>
        <v>0</v>
      </c>
      <c r="CS12" s="98">
        <f>IF(OR('DU DOAN'!K12="",'DU DOAN'!L12="",'DU DOAN'!GK12="",'DU DOAN'!GL12=""),0,IF(AND('DU DOAN'!GK12='DU DOAN'!K12,'DU DOAN'!GL12='DU DOAN'!L12),3*'DU DOAN'!C12,IF(('DU DOAN'!GK12-'DU DOAN'!GL12)=('DU DOAN'!K12-'DU DOAN'!L12),2*'DU DOAN'!C12,IF(SIGN('DU DOAN'!GK12-'DU DOAN'!GL12)=SIGN('DU DOAN'!K12-'DU DOAN'!L12),1*'DU DOAN'!C12,0))))</f>
        <v>0</v>
      </c>
      <c r="CT12" s="98">
        <f>IF(OR('DU DOAN'!K12="",'DU DOAN'!L12="",'DU DOAN'!GM12="",'DU DOAN'!GN12=""),0,IF(AND('DU DOAN'!GM12='DU DOAN'!K12,'DU DOAN'!GN12='DU DOAN'!L12),3*'DU DOAN'!C12,IF(('DU DOAN'!GM12-'DU DOAN'!GN12)=('DU DOAN'!K12-'DU DOAN'!L12),2*'DU DOAN'!C12,IF(SIGN('DU DOAN'!GM12-'DU DOAN'!GN12)=SIGN('DU DOAN'!K12-'DU DOAN'!L12),1*'DU DOAN'!C12,0))))</f>
        <v>0</v>
      </c>
      <c r="CU12" s="98">
        <f>IF(OR('DU DOAN'!K12="",'DU DOAN'!L12="",'DU DOAN'!GO12="",'DU DOAN'!GP12=""),0,IF(AND('DU DOAN'!GO12='DU DOAN'!K12,'DU DOAN'!GP12='DU DOAN'!L12),3*'DU DOAN'!C12,IF(('DU DOAN'!GO12-'DU DOAN'!GP12)=('DU DOAN'!K12-'DU DOAN'!L12),2*'DU DOAN'!C12,IF(SIGN('DU DOAN'!GO12-'DU DOAN'!GP12)=SIGN('DU DOAN'!K12-'DU DOAN'!L12),1*'DU DOAN'!C12,0))))</f>
        <v>0</v>
      </c>
      <c r="CV12" s="98">
        <f>IF(OR('DU DOAN'!K12="",'DU DOAN'!L12="",'DU DOAN'!GQ12="",'DU DOAN'!GR12=""),0,IF(AND('DU DOAN'!GQ12='DU DOAN'!K12,'DU DOAN'!GR12='DU DOAN'!L12),3*'DU DOAN'!C12,IF(('DU DOAN'!GQ12-'DU DOAN'!GR12)=('DU DOAN'!K12-'DU DOAN'!L12),2*'DU DOAN'!C12,IF(SIGN('DU DOAN'!GQ12-'DU DOAN'!GR12)=SIGN('DU DOAN'!K12-'DU DOAN'!L12),1*'DU DOAN'!C12,0))))</f>
        <v>0</v>
      </c>
      <c r="CW12" s="98">
        <f>IF(OR('DU DOAN'!K12="",'DU DOAN'!L12="",'DU DOAN'!GS12="",'DU DOAN'!GT12=""),0,IF(AND('DU DOAN'!GS12='DU DOAN'!K12,'DU DOAN'!GT12='DU DOAN'!L12),3*'DU DOAN'!C12,IF(('DU DOAN'!GS12-'DU DOAN'!GT12)=('DU DOAN'!K12-'DU DOAN'!L12),2*'DU DOAN'!C12,IF(SIGN('DU DOAN'!GS12-'DU DOAN'!GT12)=SIGN('DU DOAN'!K12-'DU DOAN'!L12),1*'DU DOAN'!C12,0))))</f>
        <v>0</v>
      </c>
      <c r="CX12" s="98">
        <f>IF(OR('DU DOAN'!K12="",'DU DOAN'!L12="",'DU DOAN'!GU12="",'DU DOAN'!GV12=""),0,IF(AND('DU DOAN'!GU12='DU DOAN'!K12,'DU DOAN'!GV12='DU DOAN'!L12),3*'DU DOAN'!C12,IF(('DU DOAN'!GU12-'DU DOAN'!GV12)=('DU DOAN'!K12-'DU DOAN'!L12),2*'DU DOAN'!C12,IF(SIGN('DU DOAN'!GU12-'DU DOAN'!GV12)=SIGN('DU DOAN'!K12-'DU DOAN'!L12),1*'DU DOAN'!C12,0))))</f>
        <v>0</v>
      </c>
      <c r="CY12" s="98">
        <f>IF(OR('DU DOAN'!K12="",'DU DOAN'!L12="",'DU DOAN'!GW12="",'DU DOAN'!GX12=""),0,IF(AND('DU DOAN'!GW12='DU DOAN'!K12,'DU DOAN'!GX12='DU DOAN'!L12),3*'DU DOAN'!C12,IF(('DU DOAN'!GW12-'DU DOAN'!GX12)=('DU DOAN'!K12-'DU DOAN'!L12),2*'DU DOAN'!C12,IF(SIGN('DU DOAN'!GW12-'DU DOAN'!GX12)=SIGN('DU DOAN'!K12-'DU DOAN'!L12),1*'DU DOAN'!C12,0))))</f>
        <v>0</v>
      </c>
      <c r="CZ12" s="98">
        <f>IF(OR('DU DOAN'!K12="",'DU DOAN'!L12="",'DU DOAN'!GY12="",'DU DOAN'!GZ12=""),0,IF(AND('DU DOAN'!GY12='DU DOAN'!K12,'DU DOAN'!GZ12='DU DOAN'!L12),3*'DU DOAN'!C12,IF(('DU DOAN'!GY12-'DU DOAN'!GZ12)=('DU DOAN'!K12-'DU DOAN'!L12),2*'DU DOAN'!C12,IF(SIGN('DU DOAN'!GY12-'DU DOAN'!GZ12)=SIGN('DU DOAN'!K12-'DU DOAN'!L12),1*'DU DOAN'!C12,0))))</f>
        <v>0</v>
      </c>
      <c r="DA12" s="98">
        <f>IF(OR('DU DOAN'!K12="",'DU DOAN'!L12="",'DU DOAN'!HA12="",'DU DOAN'!HB12=""),0,IF(AND('DU DOAN'!HA12='DU DOAN'!K12,'DU DOAN'!HB12='DU DOAN'!L12),3*'DU DOAN'!C12,IF(('DU DOAN'!HA12-'DU DOAN'!HB12)=('DU DOAN'!K12-'DU DOAN'!L12),2*'DU DOAN'!C12,IF(SIGN('DU DOAN'!HA12-'DU DOAN'!HB12)=SIGN('DU DOAN'!K12-'DU DOAN'!L12),1*'DU DOAN'!C12,0))))</f>
        <v>0</v>
      </c>
      <c r="DB12" s="98">
        <f>IF(OR('DU DOAN'!K12="",'DU DOAN'!L12="",'DU DOAN'!HC12="",'DU DOAN'!HD12=""),0,IF(AND('DU DOAN'!HC12='DU DOAN'!K12,'DU DOAN'!HD12='DU DOAN'!L12),3*'DU DOAN'!C12,IF(('DU DOAN'!HC12-'DU DOAN'!HD12)=('DU DOAN'!K12-'DU DOAN'!L12),2*'DU DOAN'!C12,IF(SIGN('DU DOAN'!HC12-'DU DOAN'!HD12)=SIGN('DU DOAN'!K12-'DU DOAN'!L12),1*'DU DOAN'!C12,0))))</f>
        <v>0</v>
      </c>
    </row>
    <row r="13" spans="1:106" ht="15" customHeight="1">
      <c r="A13" s="94">
        <f>'DU DOAN'!A13</f>
        <v>10</v>
      </c>
      <c r="B13" s="95" t="str">
        <f>'DU DOAN'!B13</f>
        <v>Vòng bảng</v>
      </c>
      <c r="C13" s="96">
        <f>'DU DOAN'!C13</f>
        <v>1</v>
      </c>
      <c r="D13" s="95" t="str">
        <f>'DU DOAN'!H13</f>
        <v>Canada</v>
      </c>
      <c r="E13" s="95" t="str">
        <f>'DU DOAN'!I13</f>
        <v>Qatar</v>
      </c>
      <c r="F13" s="97" t="str">
        <f>IF(OR('DU DOAN'!K13="",'DU DOAN'!L13=""),"Chưa đá",'DU DOAN'!K13&amp;"-"&amp;'DU DOAN'!L13)</f>
        <v>Chưa đá</v>
      </c>
      <c r="G13" s="98">
        <f>IF(OR('DU DOAN'!K13="",'DU DOAN'!L13="",'DU DOAN'!M13="",'DU DOAN'!N13=""),0,IF(AND('DU DOAN'!M13='DU DOAN'!K13,'DU DOAN'!N13='DU DOAN'!L13),3*'DU DOAN'!C13,IF(('DU DOAN'!M13-'DU DOAN'!N13)=('DU DOAN'!K13-'DU DOAN'!L13),2*'DU DOAN'!C13,IF(SIGN('DU DOAN'!M13-'DU DOAN'!N13)=SIGN('DU DOAN'!K13-'DU DOAN'!L13),1*'DU DOAN'!C13,0))))</f>
        <v>0</v>
      </c>
      <c r="H13" s="98">
        <f>IF(OR('DU DOAN'!K13="",'DU DOAN'!L13="",'DU DOAN'!O13="",'DU DOAN'!P13=""),0,IF(AND('DU DOAN'!O13='DU DOAN'!K13,'DU DOAN'!P13='DU DOAN'!L13),3*'DU DOAN'!C13,IF(('DU DOAN'!O13-'DU DOAN'!P13)=('DU DOAN'!K13-'DU DOAN'!L13),2*'DU DOAN'!C13,IF(SIGN('DU DOAN'!O13-'DU DOAN'!P13)=SIGN('DU DOAN'!K13-'DU DOAN'!L13),1*'DU DOAN'!C13,0))))</f>
        <v>0</v>
      </c>
      <c r="I13" s="98">
        <f>IF(OR('DU DOAN'!K13="",'DU DOAN'!L13="",'DU DOAN'!Q13="",'DU DOAN'!R13=""),0,IF(AND('DU DOAN'!Q13='DU DOAN'!K13,'DU DOAN'!R13='DU DOAN'!L13),3*'DU DOAN'!C13,IF(('DU DOAN'!Q13-'DU DOAN'!R13)=('DU DOAN'!K13-'DU DOAN'!L13),2*'DU DOAN'!C13,IF(SIGN('DU DOAN'!Q13-'DU DOAN'!R13)=SIGN('DU DOAN'!K13-'DU DOAN'!L13),1*'DU DOAN'!C13,0))))</f>
        <v>0</v>
      </c>
      <c r="J13" s="98">
        <f>IF(OR('DU DOAN'!K13="",'DU DOAN'!L13="",'DU DOAN'!S13="",'DU DOAN'!T13=""),0,IF(AND('DU DOAN'!S13='DU DOAN'!K13,'DU DOAN'!T13='DU DOAN'!L13),3*'DU DOAN'!C13,IF(('DU DOAN'!S13-'DU DOAN'!T13)=('DU DOAN'!K13-'DU DOAN'!L13),2*'DU DOAN'!C13,IF(SIGN('DU DOAN'!S13-'DU DOAN'!T13)=SIGN('DU DOAN'!K13-'DU DOAN'!L13),1*'DU DOAN'!C13,0))))</f>
        <v>0</v>
      </c>
      <c r="K13" s="98">
        <f>IF(OR('DU DOAN'!K13="",'DU DOAN'!L13="",'DU DOAN'!U13="",'DU DOAN'!V13=""),0,IF(AND('DU DOAN'!U13='DU DOAN'!K13,'DU DOAN'!V13='DU DOAN'!L13),3*'DU DOAN'!C13,IF(('DU DOAN'!U13-'DU DOAN'!V13)=('DU DOAN'!K13-'DU DOAN'!L13),2*'DU DOAN'!C13,IF(SIGN('DU DOAN'!U13-'DU DOAN'!V13)=SIGN('DU DOAN'!K13-'DU DOAN'!L13),1*'DU DOAN'!C13,0))))</f>
        <v>0</v>
      </c>
      <c r="L13" s="98">
        <f>IF(OR('DU DOAN'!K13="",'DU DOAN'!L13="",'DU DOAN'!W13="",'DU DOAN'!X13=""),0,IF(AND('DU DOAN'!W13='DU DOAN'!K13,'DU DOAN'!X13='DU DOAN'!L13),3*'DU DOAN'!C13,IF(('DU DOAN'!W13-'DU DOAN'!X13)=('DU DOAN'!K13-'DU DOAN'!L13),2*'DU DOAN'!C13,IF(SIGN('DU DOAN'!W13-'DU DOAN'!X13)=SIGN('DU DOAN'!K13-'DU DOAN'!L13),1*'DU DOAN'!C13,0))))</f>
        <v>0</v>
      </c>
      <c r="M13" s="98">
        <f>IF(OR('DU DOAN'!K13="",'DU DOAN'!L13="",'DU DOAN'!Y13="",'DU DOAN'!Z13=""),0,IF(AND('DU DOAN'!Y13='DU DOAN'!K13,'DU DOAN'!Z13='DU DOAN'!L13),3*'DU DOAN'!C13,IF(('DU DOAN'!Y13-'DU DOAN'!Z13)=('DU DOAN'!K13-'DU DOAN'!L13),2*'DU DOAN'!C13,IF(SIGN('DU DOAN'!Y13-'DU DOAN'!Z13)=SIGN('DU DOAN'!K13-'DU DOAN'!L13),1*'DU DOAN'!C13,0))))</f>
        <v>0</v>
      </c>
      <c r="N13" s="98">
        <f>IF(OR('DU DOAN'!K13="",'DU DOAN'!L13="",'DU DOAN'!AA13="",'DU DOAN'!AB13=""),0,IF(AND('DU DOAN'!AA13='DU DOAN'!K13,'DU DOAN'!AB13='DU DOAN'!L13),3*'DU DOAN'!C13,IF(('DU DOAN'!AA13-'DU DOAN'!AB13)=('DU DOAN'!K13-'DU DOAN'!L13),2*'DU DOAN'!C13,IF(SIGN('DU DOAN'!AA13-'DU DOAN'!AB13)=SIGN('DU DOAN'!K13-'DU DOAN'!L13),1*'DU DOAN'!C13,0))))</f>
        <v>0</v>
      </c>
      <c r="O13" s="98">
        <f>IF(OR('DU DOAN'!K13="",'DU DOAN'!L13="",'DU DOAN'!AC13="",'DU DOAN'!AD13=""),0,IF(AND('DU DOAN'!AC13='DU DOAN'!K13,'DU DOAN'!AD13='DU DOAN'!L13),3*'DU DOAN'!C13,IF(('DU DOAN'!AC13-'DU DOAN'!AD13)=('DU DOAN'!K13-'DU DOAN'!L13),2*'DU DOAN'!C13,IF(SIGN('DU DOAN'!AC13-'DU DOAN'!AD13)=SIGN('DU DOAN'!K13-'DU DOAN'!L13),1*'DU DOAN'!C13,0))))</f>
        <v>0</v>
      </c>
      <c r="P13" s="98">
        <f>IF(OR('DU DOAN'!K13="",'DU DOAN'!L13="",'DU DOAN'!AE13="",'DU DOAN'!AF13=""),0,IF(AND('DU DOAN'!AE13='DU DOAN'!K13,'DU DOAN'!AF13='DU DOAN'!L13),3*'DU DOAN'!C13,IF(('DU DOAN'!AE13-'DU DOAN'!AF13)=('DU DOAN'!K13-'DU DOAN'!L13),2*'DU DOAN'!C13,IF(SIGN('DU DOAN'!AE13-'DU DOAN'!AF13)=SIGN('DU DOAN'!K13-'DU DOAN'!L13),1*'DU DOAN'!C13,0))))</f>
        <v>0</v>
      </c>
      <c r="Q13" s="98">
        <f>IF(OR('DU DOAN'!K13="",'DU DOAN'!L13="",'DU DOAN'!AG13="",'DU DOAN'!AH13=""),0,IF(AND('DU DOAN'!AG13='DU DOAN'!K13,'DU DOAN'!AH13='DU DOAN'!L13),3*'DU DOAN'!C13,IF(('DU DOAN'!AG13-'DU DOAN'!AH13)=('DU DOAN'!K13-'DU DOAN'!L13),2*'DU DOAN'!C13,IF(SIGN('DU DOAN'!AG13-'DU DOAN'!AH13)=SIGN('DU DOAN'!K13-'DU DOAN'!L13),1*'DU DOAN'!C13,0))))</f>
        <v>0</v>
      </c>
      <c r="R13" s="98">
        <f>IF(OR('DU DOAN'!K13="",'DU DOAN'!L13="",'DU DOAN'!AI13="",'DU DOAN'!AJ13=""),0,IF(AND('DU DOAN'!AI13='DU DOAN'!K13,'DU DOAN'!AJ13='DU DOAN'!L13),3*'DU DOAN'!C13,IF(('DU DOAN'!AI13-'DU DOAN'!AJ13)=('DU DOAN'!K13-'DU DOAN'!L13),2*'DU DOAN'!C13,IF(SIGN('DU DOAN'!AI13-'DU DOAN'!AJ13)=SIGN('DU DOAN'!K13-'DU DOAN'!L13),1*'DU DOAN'!C13,0))))</f>
        <v>0</v>
      </c>
      <c r="S13" s="98">
        <f>IF(OR('DU DOAN'!K13="",'DU DOAN'!L13="",'DU DOAN'!AK13="",'DU DOAN'!AL13=""),0,IF(AND('DU DOAN'!AK13='DU DOAN'!K13,'DU DOAN'!AL13='DU DOAN'!L13),3*'DU DOAN'!C13,IF(('DU DOAN'!AK13-'DU DOAN'!AL13)=('DU DOAN'!K13-'DU DOAN'!L13),2*'DU DOAN'!C13,IF(SIGN('DU DOAN'!AK13-'DU DOAN'!AL13)=SIGN('DU DOAN'!K13-'DU DOAN'!L13),1*'DU DOAN'!C13,0))))</f>
        <v>0</v>
      </c>
      <c r="T13" s="98">
        <f>IF(OR('DU DOAN'!K13="",'DU DOAN'!L13="",'DU DOAN'!AM13="",'DU DOAN'!AN13=""),0,IF(AND('DU DOAN'!AM13='DU DOAN'!K13,'DU DOAN'!AN13='DU DOAN'!L13),3*'DU DOAN'!C13,IF(('DU DOAN'!AM13-'DU DOAN'!AN13)=('DU DOAN'!K13-'DU DOAN'!L13),2*'DU DOAN'!C13,IF(SIGN('DU DOAN'!AM13-'DU DOAN'!AN13)=SIGN('DU DOAN'!K13-'DU DOAN'!L13),1*'DU DOAN'!C13,0))))</f>
        <v>0</v>
      </c>
      <c r="U13" s="98">
        <f>IF(OR('DU DOAN'!K13="",'DU DOAN'!L13="",'DU DOAN'!AO13="",'DU DOAN'!AP13=""),0,IF(AND('DU DOAN'!AO13='DU DOAN'!K13,'DU DOAN'!AP13='DU DOAN'!L13),3*'DU DOAN'!C13,IF(('DU DOAN'!AO13-'DU DOAN'!AP13)=('DU DOAN'!K13-'DU DOAN'!L13),2*'DU DOAN'!C13,IF(SIGN('DU DOAN'!AO13-'DU DOAN'!AP13)=SIGN('DU DOAN'!K13-'DU DOAN'!L13),1*'DU DOAN'!C13,0))))</f>
        <v>0</v>
      </c>
      <c r="V13" s="98">
        <f>IF(OR('DU DOAN'!K13="",'DU DOAN'!L13="",'DU DOAN'!AQ13="",'DU DOAN'!AR13=""),0,IF(AND('DU DOAN'!AQ13='DU DOAN'!K13,'DU DOAN'!AR13='DU DOAN'!L13),3*'DU DOAN'!C13,IF(('DU DOAN'!AQ13-'DU DOAN'!AR13)=('DU DOAN'!K13-'DU DOAN'!L13),2*'DU DOAN'!C13,IF(SIGN('DU DOAN'!AQ13-'DU DOAN'!AR13)=SIGN('DU DOAN'!K13-'DU DOAN'!L13),1*'DU DOAN'!C13,0))))</f>
        <v>0</v>
      </c>
      <c r="W13" s="98">
        <f>IF(OR('DU DOAN'!K13="",'DU DOAN'!L13="",'DU DOAN'!AS13="",'DU DOAN'!AT13=""),0,IF(AND('DU DOAN'!AS13='DU DOAN'!K13,'DU DOAN'!AT13='DU DOAN'!L13),3*'DU DOAN'!C13,IF(('DU DOAN'!AS13-'DU DOAN'!AT13)=('DU DOAN'!K13-'DU DOAN'!L13),2*'DU DOAN'!C13,IF(SIGN('DU DOAN'!AS13-'DU DOAN'!AT13)=SIGN('DU DOAN'!K13-'DU DOAN'!L13),1*'DU DOAN'!C13,0))))</f>
        <v>0</v>
      </c>
      <c r="X13" s="98">
        <f>IF(OR('DU DOAN'!K13="",'DU DOAN'!L13="",'DU DOAN'!AU13="",'DU DOAN'!AV13=""),0,IF(AND('DU DOAN'!AU13='DU DOAN'!K13,'DU DOAN'!AV13='DU DOAN'!L13),3*'DU DOAN'!C13,IF(('DU DOAN'!AU13-'DU DOAN'!AV13)=('DU DOAN'!K13-'DU DOAN'!L13),2*'DU DOAN'!C13,IF(SIGN('DU DOAN'!AU13-'DU DOAN'!AV13)=SIGN('DU DOAN'!K13-'DU DOAN'!L13),1*'DU DOAN'!C13,0))))</f>
        <v>0</v>
      </c>
      <c r="Y13" s="98">
        <f>IF(OR('DU DOAN'!K13="",'DU DOAN'!L13="",'DU DOAN'!AW13="",'DU DOAN'!AX13=""),0,IF(AND('DU DOAN'!AW13='DU DOAN'!K13,'DU DOAN'!AX13='DU DOAN'!L13),3*'DU DOAN'!C13,IF(('DU DOAN'!AW13-'DU DOAN'!AX13)=('DU DOAN'!K13-'DU DOAN'!L13),2*'DU DOAN'!C13,IF(SIGN('DU DOAN'!AW13-'DU DOAN'!AX13)=SIGN('DU DOAN'!K13-'DU DOAN'!L13),1*'DU DOAN'!C13,0))))</f>
        <v>0</v>
      </c>
      <c r="Z13" s="98">
        <f>IF(OR('DU DOAN'!K13="",'DU DOAN'!L13="",'DU DOAN'!AY13="",'DU DOAN'!AZ13=""),0,IF(AND('DU DOAN'!AY13='DU DOAN'!K13,'DU DOAN'!AZ13='DU DOAN'!L13),3*'DU DOAN'!C13,IF(('DU DOAN'!AY13-'DU DOAN'!AZ13)=('DU DOAN'!K13-'DU DOAN'!L13),2*'DU DOAN'!C13,IF(SIGN('DU DOAN'!AY13-'DU DOAN'!AZ13)=SIGN('DU DOAN'!K13-'DU DOAN'!L13),1*'DU DOAN'!C13,0))))</f>
        <v>0</v>
      </c>
      <c r="AA13" s="98">
        <f>IF(OR('DU DOAN'!K13="",'DU DOAN'!L13="",'DU DOAN'!BA13="",'DU DOAN'!BB13=""),0,IF(AND('DU DOAN'!BA13='DU DOAN'!K13,'DU DOAN'!BB13='DU DOAN'!L13),3*'DU DOAN'!C13,IF(('DU DOAN'!BA13-'DU DOAN'!BB13)=('DU DOAN'!K13-'DU DOAN'!L13),2*'DU DOAN'!C13,IF(SIGN('DU DOAN'!BA13-'DU DOAN'!BB13)=SIGN('DU DOAN'!K13-'DU DOAN'!L13),1*'DU DOAN'!C13,0))))</f>
        <v>0</v>
      </c>
      <c r="AB13" s="98">
        <f>IF(OR('DU DOAN'!K13="",'DU DOAN'!L13="",'DU DOAN'!BC13="",'DU DOAN'!BD13=""),0,IF(AND('DU DOAN'!BC13='DU DOAN'!K13,'DU DOAN'!BD13='DU DOAN'!L13),3*'DU DOAN'!C13,IF(('DU DOAN'!BC13-'DU DOAN'!BD13)=('DU DOAN'!K13-'DU DOAN'!L13),2*'DU DOAN'!C13,IF(SIGN('DU DOAN'!BC13-'DU DOAN'!BD13)=SIGN('DU DOAN'!K13-'DU DOAN'!L13),1*'DU DOAN'!C13,0))))</f>
        <v>0</v>
      </c>
      <c r="AC13" s="98">
        <f>IF(OR('DU DOAN'!K13="",'DU DOAN'!L13="",'DU DOAN'!BE13="",'DU DOAN'!BF13=""),0,IF(AND('DU DOAN'!BE13='DU DOAN'!K13,'DU DOAN'!BF13='DU DOAN'!L13),3*'DU DOAN'!C13,IF(('DU DOAN'!BE13-'DU DOAN'!BF13)=('DU DOAN'!K13-'DU DOAN'!L13),2*'DU DOAN'!C13,IF(SIGN('DU DOAN'!BE13-'DU DOAN'!BF13)=SIGN('DU DOAN'!K13-'DU DOAN'!L13),1*'DU DOAN'!C13,0))))</f>
        <v>0</v>
      </c>
      <c r="AD13" s="98">
        <f>IF(OR('DU DOAN'!K13="",'DU DOAN'!L13="",'DU DOAN'!BG13="",'DU DOAN'!BH13=""),0,IF(AND('DU DOAN'!BG13='DU DOAN'!K13,'DU DOAN'!BH13='DU DOAN'!L13),3*'DU DOAN'!C13,IF(('DU DOAN'!BG13-'DU DOAN'!BH13)=('DU DOAN'!K13-'DU DOAN'!L13),2*'DU DOAN'!C13,IF(SIGN('DU DOAN'!BG13-'DU DOAN'!BH13)=SIGN('DU DOAN'!K13-'DU DOAN'!L13),1*'DU DOAN'!C13,0))))</f>
        <v>0</v>
      </c>
      <c r="AE13" s="98">
        <f>IF(OR('DU DOAN'!K13="",'DU DOAN'!L13="",'DU DOAN'!BI13="",'DU DOAN'!BJ13=""),0,IF(AND('DU DOAN'!BI13='DU DOAN'!K13,'DU DOAN'!BJ13='DU DOAN'!L13),3*'DU DOAN'!C13,IF(('DU DOAN'!BI13-'DU DOAN'!BJ13)=('DU DOAN'!K13-'DU DOAN'!L13),2*'DU DOAN'!C13,IF(SIGN('DU DOAN'!BI13-'DU DOAN'!BJ13)=SIGN('DU DOAN'!K13-'DU DOAN'!L13),1*'DU DOAN'!C13,0))))</f>
        <v>0</v>
      </c>
      <c r="AF13" s="98">
        <f>IF(OR('DU DOAN'!K13="",'DU DOAN'!L13="",'DU DOAN'!BK13="",'DU DOAN'!BL13=""),0,IF(AND('DU DOAN'!BK13='DU DOAN'!K13,'DU DOAN'!BL13='DU DOAN'!L13),3*'DU DOAN'!C13,IF(('DU DOAN'!BK13-'DU DOAN'!BL13)=('DU DOAN'!K13-'DU DOAN'!L13),2*'DU DOAN'!C13,IF(SIGN('DU DOAN'!BK13-'DU DOAN'!BL13)=SIGN('DU DOAN'!K13-'DU DOAN'!L13),1*'DU DOAN'!C13,0))))</f>
        <v>0</v>
      </c>
      <c r="AG13" s="98">
        <f>IF(OR('DU DOAN'!K13="",'DU DOAN'!L13="",'DU DOAN'!BM13="",'DU DOAN'!BN13=""),0,IF(AND('DU DOAN'!BM13='DU DOAN'!K13,'DU DOAN'!BN13='DU DOAN'!L13),3*'DU DOAN'!C13,IF(('DU DOAN'!BM13-'DU DOAN'!BN13)=('DU DOAN'!K13-'DU DOAN'!L13),2*'DU DOAN'!C13,IF(SIGN('DU DOAN'!BM13-'DU DOAN'!BN13)=SIGN('DU DOAN'!K13-'DU DOAN'!L13),1*'DU DOAN'!C13,0))))</f>
        <v>0</v>
      </c>
      <c r="AH13" s="98">
        <f>IF(OR('DU DOAN'!K13="",'DU DOAN'!L13="",'DU DOAN'!BO13="",'DU DOAN'!BP13=""),0,IF(AND('DU DOAN'!BO13='DU DOAN'!K13,'DU DOAN'!BP13='DU DOAN'!L13),3*'DU DOAN'!C13,IF(('DU DOAN'!BO13-'DU DOAN'!BP13)=('DU DOAN'!K13-'DU DOAN'!L13),2*'DU DOAN'!C13,IF(SIGN('DU DOAN'!BO13-'DU DOAN'!BP13)=SIGN('DU DOAN'!K13-'DU DOAN'!L13),1*'DU DOAN'!C13,0))))</f>
        <v>0</v>
      </c>
      <c r="AI13" s="98">
        <f>IF(OR('DU DOAN'!K13="",'DU DOAN'!L13="",'DU DOAN'!BQ13="",'DU DOAN'!BR13=""),0,IF(AND('DU DOAN'!BQ13='DU DOAN'!K13,'DU DOAN'!BR13='DU DOAN'!L13),3*'DU DOAN'!C13,IF(('DU DOAN'!BQ13-'DU DOAN'!BR13)=('DU DOAN'!K13-'DU DOAN'!L13),2*'DU DOAN'!C13,IF(SIGN('DU DOAN'!BQ13-'DU DOAN'!BR13)=SIGN('DU DOAN'!K13-'DU DOAN'!L13),1*'DU DOAN'!C13,0))))</f>
        <v>0</v>
      </c>
      <c r="AJ13" s="98">
        <f>IF(OR('DU DOAN'!K13="",'DU DOAN'!L13="",'DU DOAN'!BS13="",'DU DOAN'!BT13=""),0,IF(AND('DU DOAN'!BS13='DU DOAN'!K13,'DU DOAN'!BT13='DU DOAN'!L13),3*'DU DOAN'!C13,IF(('DU DOAN'!BS13-'DU DOAN'!BT13)=('DU DOAN'!K13-'DU DOAN'!L13),2*'DU DOAN'!C13,IF(SIGN('DU DOAN'!BS13-'DU DOAN'!BT13)=SIGN('DU DOAN'!K13-'DU DOAN'!L13),1*'DU DOAN'!C13,0))))</f>
        <v>0</v>
      </c>
      <c r="AK13" s="98">
        <f>IF(OR('DU DOAN'!K13="",'DU DOAN'!L13="",'DU DOAN'!BU13="",'DU DOAN'!BV13=""),0,IF(AND('DU DOAN'!BU13='DU DOAN'!K13,'DU DOAN'!BV13='DU DOAN'!L13),3*'DU DOAN'!C13,IF(('DU DOAN'!BU13-'DU DOAN'!BV13)=('DU DOAN'!K13-'DU DOAN'!L13),2*'DU DOAN'!C13,IF(SIGN('DU DOAN'!BU13-'DU DOAN'!BV13)=SIGN('DU DOAN'!K13-'DU DOAN'!L13),1*'DU DOAN'!C13,0))))</f>
        <v>0</v>
      </c>
      <c r="AL13" s="98">
        <f>IF(OR('DU DOAN'!K13="",'DU DOAN'!L13="",'DU DOAN'!BW13="",'DU DOAN'!BX13=""),0,IF(AND('DU DOAN'!BW13='DU DOAN'!K13,'DU DOAN'!BX13='DU DOAN'!L13),3*'DU DOAN'!C13,IF(('DU DOAN'!BW13-'DU DOAN'!BX13)=('DU DOAN'!K13-'DU DOAN'!L13),2*'DU DOAN'!C13,IF(SIGN('DU DOAN'!BW13-'DU DOAN'!BX13)=SIGN('DU DOAN'!K13-'DU DOAN'!L13),1*'DU DOAN'!C13,0))))</f>
        <v>0</v>
      </c>
      <c r="AM13" s="98">
        <f>IF(OR('DU DOAN'!K13="",'DU DOAN'!L13="",'DU DOAN'!BY13="",'DU DOAN'!BZ13=""),0,IF(AND('DU DOAN'!BY13='DU DOAN'!K13,'DU DOAN'!BZ13='DU DOAN'!L13),3*'DU DOAN'!C13,IF(('DU DOAN'!BY13-'DU DOAN'!BZ13)=('DU DOAN'!K13-'DU DOAN'!L13),2*'DU DOAN'!C13,IF(SIGN('DU DOAN'!BY13-'DU DOAN'!BZ13)=SIGN('DU DOAN'!K13-'DU DOAN'!L13),1*'DU DOAN'!C13,0))))</f>
        <v>0</v>
      </c>
      <c r="AN13" s="98">
        <f>IF(OR('DU DOAN'!K13="",'DU DOAN'!L13="",'DU DOAN'!CA13="",'DU DOAN'!CB13=""),0,IF(AND('DU DOAN'!CA13='DU DOAN'!K13,'DU DOAN'!CB13='DU DOAN'!L13),3*'DU DOAN'!C13,IF(('DU DOAN'!CA13-'DU DOAN'!CB13)=('DU DOAN'!K13-'DU DOAN'!L13),2*'DU DOAN'!C13,IF(SIGN('DU DOAN'!CA13-'DU DOAN'!CB13)=SIGN('DU DOAN'!K13-'DU DOAN'!L13),1*'DU DOAN'!C13,0))))</f>
        <v>0</v>
      </c>
      <c r="AO13" s="98">
        <f>IF(OR('DU DOAN'!K13="",'DU DOAN'!L13="",'DU DOAN'!CC13="",'DU DOAN'!CD13=""),0,IF(AND('DU DOAN'!CC13='DU DOAN'!K13,'DU DOAN'!CD13='DU DOAN'!L13),3*'DU DOAN'!C13,IF(('DU DOAN'!CC13-'DU DOAN'!CD13)=('DU DOAN'!K13-'DU DOAN'!L13),2*'DU DOAN'!C13,IF(SIGN('DU DOAN'!CC13-'DU DOAN'!CD13)=SIGN('DU DOAN'!K13-'DU DOAN'!L13),1*'DU DOAN'!C13,0))))</f>
        <v>0</v>
      </c>
      <c r="AP13" s="98">
        <f>IF(OR('DU DOAN'!K13="",'DU DOAN'!L13="",'DU DOAN'!CE13="",'DU DOAN'!CF13=""),0,IF(AND('DU DOAN'!CE13='DU DOAN'!K13,'DU DOAN'!CF13='DU DOAN'!L13),3*'DU DOAN'!C13,IF(('DU DOAN'!CE13-'DU DOAN'!CF13)=('DU DOAN'!K13-'DU DOAN'!L13),2*'DU DOAN'!C13,IF(SIGN('DU DOAN'!CE13-'DU DOAN'!CF13)=SIGN('DU DOAN'!K13-'DU DOAN'!L13),1*'DU DOAN'!C13,0))))</f>
        <v>0</v>
      </c>
      <c r="AQ13" s="98">
        <f>IF(OR('DU DOAN'!K13="",'DU DOAN'!L13="",'DU DOAN'!CG13="",'DU DOAN'!CH13=""),0,IF(AND('DU DOAN'!CG13='DU DOAN'!K13,'DU DOAN'!CH13='DU DOAN'!L13),3*'DU DOAN'!C13,IF(('DU DOAN'!CG13-'DU DOAN'!CH13)=('DU DOAN'!K13-'DU DOAN'!L13),2*'DU DOAN'!C13,IF(SIGN('DU DOAN'!CG13-'DU DOAN'!CH13)=SIGN('DU DOAN'!K13-'DU DOAN'!L13),1*'DU DOAN'!C13,0))))</f>
        <v>0</v>
      </c>
      <c r="AR13" s="98">
        <f>IF(OR('DU DOAN'!K13="",'DU DOAN'!L13="",'DU DOAN'!CI13="",'DU DOAN'!CJ13=""),0,IF(AND('DU DOAN'!CI13='DU DOAN'!K13,'DU DOAN'!CJ13='DU DOAN'!L13),3*'DU DOAN'!C13,IF(('DU DOAN'!CI13-'DU DOAN'!CJ13)=('DU DOAN'!K13-'DU DOAN'!L13),2*'DU DOAN'!C13,IF(SIGN('DU DOAN'!CI13-'DU DOAN'!CJ13)=SIGN('DU DOAN'!K13-'DU DOAN'!L13),1*'DU DOAN'!C13,0))))</f>
        <v>0</v>
      </c>
      <c r="AS13" s="98">
        <f>IF(OR('DU DOAN'!K13="",'DU DOAN'!L13="",'DU DOAN'!CK13="",'DU DOAN'!CL13=""),0,IF(AND('DU DOAN'!CK13='DU DOAN'!K13,'DU DOAN'!CL13='DU DOAN'!L13),3*'DU DOAN'!C13,IF(('DU DOAN'!CK13-'DU DOAN'!CL13)=('DU DOAN'!K13-'DU DOAN'!L13),2*'DU DOAN'!C13,IF(SIGN('DU DOAN'!CK13-'DU DOAN'!CL13)=SIGN('DU DOAN'!K13-'DU DOAN'!L13),1*'DU DOAN'!C13,0))))</f>
        <v>0</v>
      </c>
      <c r="AT13" s="98">
        <f>IF(OR('DU DOAN'!K13="",'DU DOAN'!L13="",'DU DOAN'!CM13="",'DU DOAN'!CN13=""),0,IF(AND('DU DOAN'!CM13='DU DOAN'!K13,'DU DOAN'!CN13='DU DOAN'!L13),3*'DU DOAN'!C13,IF(('DU DOAN'!CM13-'DU DOAN'!CN13)=('DU DOAN'!K13-'DU DOAN'!L13),2*'DU DOAN'!C13,IF(SIGN('DU DOAN'!CM13-'DU DOAN'!CN13)=SIGN('DU DOAN'!K13-'DU DOAN'!L13),1*'DU DOAN'!C13,0))))</f>
        <v>0</v>
      </c>
      <c r="AU13" s="98">
        <f>IF(OR('DU DOAN'!K13="",'DU DOAN'!L13="",'DU DOAN'!CO13="",'DU DOAN'!CP13=""),0,IF(AND('DU DOAN'!CO13='DU DOAN'!K13,'DU DOAN'!CP13='DU DOAN'!L13),3*'DU DOAN'!C13,IF(('DU DOAN'!CO13-'DU DOAN'!CP13)=('DU DOAN'!K13-'DU DOAN'!L13),2*'DU DOAN'!C13,IF(SIGN('DU DOAN'!CO13-'DU DOAN'!CP13)=SIGN('DU DOAN'!K13-'DU DOAN'!L13),1*'DU DOAN'!C13,0))))</f>
        <v>0</v>
      </c>
      <c r="AV13" s="98">
        <f>IF(OR('DU DOAN'!K13="",'DU DOAN'!L13="",'DU DOAN'!CQ13="",'DU DOAN'!CR13=""),0,IF(AND('DU DOAN'!CQ13='DU DOAN'!K13,'DU DOAN'!CR13='DU DOAN'!L13),3*'DU DOAN'!C13,IF(('DU DOAN'!CQ13-'DU DOAN'!CR13)=('DU DOAN'!K13-'DU DOAN'!L13),2*'DU DOAN'!C13,IF(SIGN('DU DOAN'!CQ13-'DU DOAN'!CR13)=SIGN('DU DOAN'!K13-'DU DOAN'!L13),1*'DU DOAN'!C13,0))))</f>
        <v>0</v>
      </c>
      <c r="AW13" s="98">
        <f>IF(OR('DU DOAN'!K13="",'DU DOAN'!L13="",'DU DOAN'!CS13="",'DU DOAN'!CT13=""),0,IF(AND('DU DOAN'!CS13='DU DOAN'!K13,'DU DOAN'!CT13='DU DOAN'!L13),3*'DU DOAN'!C13,IF(('DU DOAN'!CS13-'DU DOAN'!CT13)=('DU DOAN'!K13-'DU DOAN'!L13),2*'DU DOAN'!C13,IF(SIGN('DU DOAN'!CS13-'DU DOAN'!CT13)=SIGN('DU DOAN'!K13-'DU DOAN'!L13),1*'DU DOAN'!C13,0))))</f>
        <v>0</v>
      </c>
      <c r="AX13" s="98">
        <f>IF(OR('DU DOAN'!K13="",'DU DOAN'!L13="",'DU DOAN'!CU13="",'DU DOAN'!CV13=""),0,IF(AND('DU DOAN'!CU13='DU DOAN'!K13,'DU DOAN'!CV13='DU DOAN'!L13),3*'DU DOAN'!C13,IF(('DU DOAN'!CU13-'DU DOAN'!CV13)=('DU DOAN'!K13-'DU DOAN'!L13),2*'DU DOAN'!C13,IF(SIGN('DU DOAN'!CU13-'DU DOAN'!CV13)=SIGN('DU DOAN'!K13-'DU DOAN'!L13),1*'DU DOAN'!C13,0))))</f>
        <v>0</v>
      </c>
      <c r="AY13" s="98">
        <f>IF(OR('DU DOAN'!K13="",'DU DOAN'!L13="",'DU DOAN'!CW13="",'DU DOAN'!CX13=""),0,IF(AND('DU DOAN'!CW13='DU DOAN'!K13,'DU DOAN'!CX13='DU DOAN'!L13),3*'DU DOAN'!C13,IF(('DU DOAN'!CW13-'DU DOAN'!CX13)=('DU DOAN'!K13-'DU DOAN'!L13),2*'DU DOAN'!C13,IF(SIGN('DU DOAN'!CW13-'DU DOAN'!CX13)=SIGN('DU DOAN'!K13-'DU DOAN'!L13),1*'DU DOAN'!C13,0))))</f>
        <v>0</v>
      </c>
      <c r="AZ13" s="98">
        <f>IF(OR('DU DOAN'!K13="",'DU DOAN'!L13="",'DU DOAN'!CY13="",'DU DOAN'!CZ13=""),0,IF(AND('DU DOAN'!CY13='DU DOAN'!K13,'DU DOAN'!CZ13='DU DOAN'!L13),3*'DU DOAN'!C13,IF(('DU DOAN'!CY13-'DU DOAN'!CZ13)=('DU DOAN'!K13-'DU DOAN'!L13),2*'DU DOAN'!C13,IF(SIGN('DU DOAN'!CY13-'DU DOAN'!CZ13)=SIGN('DU DOAN'!K13-'DU DOAN'!L13),1*'DU DOAN'!C13,0))))</f>
        <v>0</v>
      </c>
      <c r="BA13" s="98">
        <f>IF(OR('DU DOAN'!K13="",'DU DOAN'!L13="",'DU DOAN'!DA13="",'DU DOAN'!DB13=""),0,IF(AND('DU DOAN'!DA13='DU DOAN'!K13,'DU DOAN'!DB13='DU DOAN'!L13),3*'DU DOAN'!C13,IF(('DU DOAN'!DA13-'DU DOAN'!DB13)=('DU DOAN'!K13-'DU DOAN'!L13),2*'DU DOAN'!C13,IF(SIGN('DU DOAN'!DA13-'DU DOAN'!DB13)=SIGN('DU DOAN'!K13-'DU DOAN'!L13),1*'DU DOAN'!C13,0))))</f>
        <v>0</v>
      </c>
      <c r="BB13" s="98">
        <f>IF(OR('DU DOAN'!K13="",'DU DOAN'!L13="",'DU DOAN'!DC13="",'DU DOAN'!DD13=""),0,IF(AND('DU DOAN'!DC13='DU DOAN'!K13,'DU DOAN'!DD13='DU DOAN'!L13),3*'DU DOAN'!C13,IF(('DU DOAN'!DC13-'DU DOAN'!DD13)=('DU DOAN'!K13-'DU DOAN'!L13),2*'DU DOAN'!C13,IF(SIGN('DU DOAN'!DC13-'DU DOAN'!DD13)=SIGN('DU DOAN'!K13-'DU DOAN'!L13),1*'DU DOAN'!C13,0))))</f>
        <v>0</v>
      </c>
      <c r="BC13" s="98">
        <f>IF(OR('DU DOAN'!K13="",'DU DOAN'!L13="",'DU DOAN'!DE13="",'DU DOAN'!DF13=""),0,IF(AND('DU DOAN'!DE13='DU DOAN'!K13,'DU DOAN'!DF13='DU DOAN'!L13),3*'DU DOAN'!C13,IF(('DU DOAN'!DE13-'DU DOAN'!DF13)=('DU DOAN'!K13-'DU DOAN'!L13),2*'DU DOAN'!C13,IF(SIGN('DU DOAN'!DE13-'DU DOAN'!DF13)=SIGN('DU DOAN'!K13-'DU DOAN'!L13),1*'DU DOAN'!C13,0))))</f>
        <v>0</v>
      </c>
      <c r="BD13" s="98">
        <f>IF(OR('DU DOAN'!K13="",'DU DOAN'!L13="",'DU DOAN'!DG13="",'DU DOAN'!DH13=""),0,IF(AND('DU DOAN'!DG13='DU DOAN'!K13,'DU DOAN'!DH13='DU DOAN'!L13),3*'DU DOAN'!C13,IF(('DU DOAN'!DG13-'DU DOAN'!DH13)=('DU DOAN'!K13-'DU DOAN'!L13),2*'DU DOAN'!C13,IF(SIGN('DU DOAN'!DG13-'DU DOAN'!DH13)=SIGN('DU DOAN'!K13-'DU DOAN'!L13),1*'DU DOAN'!C13,0))))</f>
        <v>0</v>
      </c>
      <c r="BE13" s="98">
        <f>IF(OR('DU DOAN'!K13="",'DU DOAN'!L13="",'DU DOAN'!DI13="",'DU DOAN'!DJ13=""),0,IF(AND('DU DOAN'!DI13='DU DOAN'!K13,'DU DOAN'!DJ13='DU DOAN'!L13),3*'DU DOAN'!C13,IF(('DU DOAN'!DI13-'DU DOAN'!DJ13)=('DU DOAN'!K13-'DU DOAN'!L13),2*'DU DOAN'!C13,IF(SIGN('DU DOAN'!DI13-'DU DOAN'!DJ13)=SIGN('DU DOAN'!K13-'DU DOAN'!L13),1*'DU DOAN'!C13,0))))</f>
        <v>0</v>
      </c>
      <c r="BF13" s="98">
        <f>IF(OR('DU DOAN'!K13="",'DU DOAN'!L13="",'DU DOAN'!DK13="",'DU DOAN'!DL13=""),0,IF(AND('DU DOAN'!DK13='DU DOAN'!K13,'DU DOAN'!DL13='DU DOAN'!L13),3*'DU DOAN'!C13,IF(('DU DOAN'!DK13-'DU DOAN'!DL13)=('DU DOAN'!K13-'DU DOAN'!L13),2*'DU DOAN'!C13,IF(SIGN('DU DOAN'!DK13-'DU DOAN'!DL13)=SIGN('DU DOAN'!K13-'DU DOAN'!L13),1*'DU DOAN'!C13,0))))</f>
        <v>0</v>
      </c>
      <c r="BG13" s="98">
        <f>IF(OR('DU DOAN'!K13="",'DU DOAN'!L13="",'DU DOAN'!DM13="",'DU DOAN'!DN13=""),0,IF(AND('DU DOAN'!DM13='DU DOAN'!K13,'DU DOAN'!DN13='DU DOAN'!L13),3*'DU DOAN'!C13,IF(('DU DOAN'!DM13-'DU DOAN'!DN13)=('DU DOAN'!K13-'DU DOAN'!L13),2*'DU DOAN'!C13,IF(SIGN('DU DOAN'!DM13-'DU DOAN'!DN13)=SIGN('DU DOAN'!K13-'DU DOAN'!L13),1*'DU DOAN'!C13,0))))</f>
        <v>0</v>
      </c>
      <c r="BH13" s="98">
        <f>IF(OR('DU DOAN'!K13="",'DU DOAN'!L13="",'DU DOAN'!DO13="",'DU DOAN'!DP13=""),0,IF(AND('DU DOAN'!DO13='DU DOAN'!K13,'DU DOAN'!DP13='DU DOAN'!L13),3*'DU DOAN'!C13,IF(('DU DOAN'!DO13-'DU DOAN'!DP13)=('DU DOAN'!K13-'DU DOAN'!L13),2*'DU DOAN'!C13,IF(SIGN('DU DOAN'!DO13-'DU DOAN'!DP13)=SIGN('DU DOAN'!K13-'DU DOAN'!L13),1*'DU DOAN'!C13,0))))</f>
        <v>0</v>
      </c>
      <c r="BI13" s="98">
        <f>IF(OR('DU DOAN'!K13="",'DU DOAN'!L13="",'DU DOAN'!DQ13="",'DU DOAN'!DR13=""),0,IF(AND('DU DOAN'!DQ13='DU DOAN'!K13,'DU DOAN'!DR13='DU DOAN'!L13),3*'DU DOAN'!C13,IF(('DU DOAN'!DQ13-'DU DOAN'!DR13)=('DU DOAN'!K13-'DU DOAN'!L13),2*'DU DOAN'!C13,IF(SIGN('DU DOAN'!DQ13-'DU DOAN'!DR13)=SIGN('DU DOAN'!K13-'DU DOAN'!L13),1*'DU DOAN'!C13,0))))</f>
        <v>0</v>
      </c>
      <c r="BJ13" s="98">
        <f>IF(OR('DU DOAN'!K13="",'DU DOAN'!L13="",'DU DOAN'!DS13="",'DU DOAN'!DT13=""),0,IF(AND('DU DOAN'!DS13='DU DOAN'!K13,'DU DOAN'!DT13='DU DOAN'!L13),3*'DU DOAN'!C13,IF(('DU DOAN'!DS13-'DU DOAN'!DT13)=('DU DOAN'!K13-'DU DOAN'!L13),2*'DU DOAN'!C13,IF(SIGN('DU DOAN'!DS13-'DU DOAN'!DT13)=SIGN('DU DOAN'!K13-'DU DOAN'!L13),1*'DU DOAN'!C13,0))))</f>
        <v>0</v>
      </c>
      <c r="BK13" s="98">
        <f>IF(OR('DU DOAN'!K13="",'DU DOAN'!L13="",'DU DOAN'!DU13="",'DU DOAN'!DV13=""),0,IF(AND('DU DOAN'!DU13='DU DOAN'!K13,'DU DOAN'!DV13='DU DOAN'!L13),3*'DU DOAN'!C13,IF(('DU DOAN'!DU13-'DU DOAN'!DV13)=('DU DOAN'!K13-'DU DOAN'!L13),2*'DU DOAN'!C13,IF(SIGN('DU DOAN'!DU13-'DU DOAN'!DV13)=SIGN('DU DOAN'!K13-'DU DOAN'!L13),1*'DU DOAN'!C13,0))))</f>
        <v>0</v>
      </c>
      <c r="BL13" s="98">
        <f>IF(OR('DU DOAN'!K13="",'DU DOAN'!L13="",'DU DOAN'!DW13="",'DU DOAN'!DX13=""),0,IF(AND('DU DOAN'!DW13='DU DOAN'!K13,'DU DOAN'!DX13='DU DOAN'!L13),3*'DU DOAN'!C13,IF(('DU DOAN'!DW13-'DU DOAN'!DX13)=('DU DOAN'!K13-'DU DOAN'!L13),2*'DU DOAN'!C13,IF(SIGN('DU DOAN'!DW13-'DU DOAN'!DX13)=SIGN('DU DOAN'!K13-'DU DOAN'!L13),1*'DU DOAN'!C13,0))))</f>
        <v>0</v>
      </c>
      <c r="BM13" s="98">
        <f>IF(OR('DU DOAN'!K13="",'DU DOAN'!L13="",'DU DOAN'!DY13="",'DU DOAN'!DZ13=""),0,IF(AND('DU DOAN'!DY13='DU DOAN'!K13,'DU DOAN'!DZ13='DU DOAN'!L13),3*'DU DOAN'!C13,IF(('DU DOAN'!DY13-'DU DOAN'!DZ13)=('DU DOAN'!K13-'DU DOAN'!L13),2*'DU DOAN'!C13,IF(SIGN('DU DOAN'!DY13-'DU DOAN'!DZ13)=SIGN('DU DOAN'!K13-'DU DOAN'!L13),1*'DU DOAN'!C13,0))))</f>
        <v>0</v>
      </c>
      <c r="BN13" s="98">
        <f>IF(OR('DU DOAN'!K13="",'DU DOAN'!L13="",'DU DOAN'!EA13="",'DU DOAN'!EB13=""),0,IF(AND('DU DOAN'!EA13='DU DOAN'!K13,'DU DOAN'!EB13='DU DOAN'!L13),3*'DU DOAN'!C13,IF(('DU DOAN'!EA13-'DU DOAN'!EB13)=('DU DOAN'!K13-'DU DOAN'!L13),2*'DU DOAN'!C13,IF(SIGN('DU DOAN'!EA13-'DU DOAN'!EB13)=SIGN('DU DOAN'!K13-'DU DOAN'!L13),1*'DU DOAN'!C13,0))))</f>
        <v>0</v>
      </c>
      <c r="BO13" s="98">
        <f>IF(OR('DU DOAN'!K13="",'DU DOAN'!L13="",'DU DOAN'!EC13="",'DU DOAN'!ED13=""),0,IF(AND('DU DOAN'!EC13='DU DOAN'!K13,'DU DOAN'!ED13='DU DOAN'!L13),3*'DU DOAN'!C13,IF(('DU DOAN'!EC13-'DU DOAN'!ED13)=('DU DOAN'!K13-'DU DOAN'!L13),2*'DU DOAN'!C13,IF(SIGN('DU DOAN'!EC13-'DU DOAN'!ED13)=SIGN('DU DOAN'!K13-'DU DOAN'!L13),1*'DU DOAN'!C13,0))))</f>
        <v>0</v>
      </c>
      <c r="BP13" s="98">
        <f>IF(OR('DU DOAN'!K13="",'DU DOAN'!L13="",'DU DOAN'!EE13="",'DU DOAN'!EF13=""),0,IF(AND('DU DOAN'!EE13='DU DOAN'!K13,'DU DOAN'!EF13='DU DOAN'!L13),3*'DU DOAN'!C13,IF(('DU DOAN'!EE13-'DU DOAN'!EF13)=('DU DOAN'!K13-'DU DOAN'!L13),2*'DU DOAN'!C13,IF(SIGN('DU DOAN'!EE13-'DU DOAN'!EF13)=SIGN('DU DOAN'!K13-'DU DOAN'!L13),1*'DU DOAN'!C13,0))))</f>
        <v>0</v>
      </c>
      <c r="BQ13" s="98">
        <f>IF(OR('DU DOAN'!K13="",'DU DOAN'!L13="",'DU DOAN'!EG13="",'DU DOAN'!EH13=""),0,IF(AND('DU DOAN'!EG13='DU DOAN'!K13,'DU DOAN'!EH13='DU DOAN'!L13),3*'DU DOAN'!C13,IF(('DU DOAN'!EG13-'DU DOAN'!EH13)=('DU DOAN'!K13-'DU DOAN'!L13),2*'DU DOAN'!C13,IF(SIGN('DU DOAN'!EG13-'DU DOAN'!EH13)=SIGN('DU DOAN'!K13-'DU DOAN'!L13),1*'DU DOAN'!C13,0))))</f>
        <v>0</v>
      </c>
      <c r="BR13" s="98">
        <f>IF(OR('DU DOAN'!K13="",'DU DOAN'!L13="",'DU DOAN'!EI13="",'DU DOAN'!EJ13=""),0,IF(AND('DU DOAN'!EI13='DU DOAN'!K13,'DU DOAN'!EJ13='DU DOAN'!L13),3*'DU DOAN'!C13,IF(('DU DOAN'!EI13-'DU DOAN'!EJ13)=('DU DOAN'!K13-'DU DOAN'!L13),2*'DU DOAN'!C13,IF(SIGN('DU DOAN'!EI13-'DU DOAN'!EJ13)=SIGN('DU DOAN'!K13-'DU DOAN'!L13),1*'DU DOAN'!C13,0))))</f>
        <v>0</v>
      </c>
      <c r="BS13" s="98">
        <f>IF(OR('DU DOAN'!K13="",'DU DOAN'!L13="",'DU DOAN'!EK13="",'DU DOAN'!EL13=""),0,IF(AND('DU DOAN'!EK13='DU DOAN'!K13,'DU DOAN'!EL13='DU DOAN'!L13),3*'DU DOAN'!C13,IF(('DU DOAN'!EK13-'DU DOAN'!EL13)=('DU DOAN'!K13-'DU DOAN'!L13),2*'DU DOAN'!C13,IF(SIGN('DU DOAN'!EK13-'DU DOAN'!EL13)=SIGN('DU DOAN'!K13-'DU DOAN'!L13),1*'DU DOAN'!C13,0))))</f>
        <v>0</v>
      </c>
      <c r="BT13" s="98">
        <f>IF(OR('DU DOAN'!K13="",'DU DOAN'!L13="",'DU DOAN'!EM13="",'DU DOAN'!EN13=""),0,IF(AND('DU DOAN'!EM13='DU DOAN'!K13,'DU DOAN'!EN13='DU DOAN'!L13),3*'DU DOAN'!C13,IF(('DU DOAN'!EM13-'DU DOAN'!EN13)=('DU DOAN'!K13-'DU DOAN'!L13),2*'DU DOAN'!C13,IF(SIGN('DU DOAN'!EM13-'DU DOAN'!EN13)=SIGN('DU DOAN'!K13-'DU DOAN'!L13),1*'DU DOAN'!C13,0))))</f>
        <v>0</v>
      </c>
      <c r="BU13" s="98">
        <f>IF(OR('DU DOAN'!K13="",'DU DOAN'!L13="",'DU DOAN'!EO13="",'DU DOAN'!EP13=""),0,IF(AND('DU DOAN'!EO13='DU DOAN'!K13,'DU DOAN'!EP13='DU DOAN'!L13),3*'DU DOAN'!C13,IF(('DU DOAN'!EO13-'DU DOAN'!EP13)=('DU DOAN'!K13-'DU DOAN'!L13),2*'DU DOAN'!C13,IF(SIGN('DU DOAN'!EO13-'DU DOAN'!EP13)=SIGN('DU DOAN'!K13-'DU DOAN'!L13),1*'DU DOAN'!C13,0))))</f>
        <v>0</v>
      </c>
      <c r="BV13" s="98">
        <f>IF(OR('DU DOAN'!K13="",'DU DOAN'!L13="",'DU DOAN'!EQ13="",'DU DOAN'!ER13=""),0,IF(AND('DU DOAN'!EQ13='DU DOAN'!K13,'DU DOAN'!ER13='DU DOAN'!L13),3*'DU DOAN'!C13,IF(('DU DOAN'!EQ13-'DU DOAN'!ER13)=('DU DOAN'!K13-'DU DOAN'!L13),2*'DU DOAN'!C13,IF(SIGN('DU DOAN'!EQ13-'DU DOAN'!ER13)=SIGN('DU DOAN'!K13-'DU DOAN'!L13),1*'DU DOAN'!C13,0))))</f>
        <v>0</v>
      </c>
      <c r="BW13" s="98">
        <f>IF(OR('DU DOAN'!K13="",'DU DOAN'!L13="",'DU DOAN'!ES13="",'DU DOAN'!ET13=""),0,IF(AND('DU DOAN'!ES13='DU DOAN'!K13,'DU DOAN'!ET13='DU DOAN'!L13),3*'DU DOAN'!C13,IF(('DU DOAN'!ES13-'DU DOAN'!ET13)=('DU DOAN'!K13-'DU DOAN'!L13),2*'DU DOAN'!C13,IF(SIGN('DU DOAN'!ES13-'DU DOAN'!ET13)=SIGN('DU DOAN'!K13-'DU DOAN'!L13),1*'DU DOAN'!C13,0))))</f>
        <v>0</v>
      </c>
      <c r="BX13" s="98">
        <f>IF(OR('DU DOAN'!K13="",'DU DOAN'!L13="",'DU DOAN'!EU13="",'DU DOAN'!EV13=""),0,IF(AND('DU DOAN'!EU13='DU DOAN'!K13,'DU DOAN'!EV13='DU DOAN'!L13),3*'DU DOAN'!C13,IF(('DU DOAN'!EU13-'DU DOAN'!EV13)=('DU DOAN'!K13-'DU DOAN'!L13),2*'DU DOAN'!C13,IF(SIGN('DU DOAN'!EU13-'DU DOAN'!EV13)=SIGN('DU DOAN'!K13-'DU DOAN'!L13),1*'DU DOAN'!C13,0))))</f>
        <v>0</v>
      </c>
      <c r="BY13" s="98">
        <f>IF(OR('DU DOAN'!K13="",'DU DOAN'!L13="",'DU DOAN'!EW13="",'DU DOAN'!EX13=""),0,IF(AND('DU DOAN'!EW13='DU DOAN'!K13,'DU DOAN'!EX13='DU DOAN'!L13),3*'DU DOAN'!C13,IF(('DU DOAN'!EW13-'DU DOAN'!EX13)=('DU DOAN'!K13-'DU DOAN'!L13),2*'DU DOAN'!C13,IF(SIGN('DU DOAN'!EW13-'DU DOAN'!EX13)=SIGN('DU DOAN'!K13-'DU DOAN'!L13),1*'DU DOAN'!C13,0))))</f>
        <v>0</v>
      </c>
      <c r="BZ13" s="98">
        <f>IF(OR('DU DOAN'!K13="",'DU DOAN'!L13="",'DU DOAN'!EY13="",'DU DOAN'!EZ13=""),0,IF(AND('DU DOAN'!EY13='DU DOAN'!K13,'DU DOAN'!EZ13='DU DOAN'!L13),3*'DU DOAN'!C13,IF(('DU DOAN'!EY13-'DU DOAN'!EZ13)=('DU DOAN'!K13-'DU DOAN'!L13),2*'DU DOAN'!C13,IF(SIGN('DU DOAN'!EY13-'DU DOAN'!EZ13)=SIGN('DU DOAN'!K13-'DU DOAN'!L13),1*'DU DOAN'!C13,0))))</f>
        <v>0</v>
      </c>
      <c r="CA13" s="98">
        <f>IF(OR('DU DOAN'!K13="",'DU DOAN'!L13="",'DU DOAN'!FA13="",'DU DOAN'!FB13=""),0,IF(AND('DU DOAN'!FA13='DU DOAN'!K13,'DU DOAN'!FB13='DU DOAN'!L13),3*'DU DOAN'!C13,IF(('DU DOAN'!FA13-'DU DOAN'!FB13)=('DU DOAN'!K13-'DU DOAN'!L13),2*'DU DOAN'!C13,IF(SIGN('DU DOAN'!FA13-'DU DOAN'!FB13)=SIGN('DU DOAN'!K13-'DU DOAN'!L13),1*'DU DOAN'!C13,0))))</f>
        <v>0</v>
      </c>
      <c r="CB13" s="98">
        <f>IF(OR('DU DOAN'!K13="",'DU DOAN'!L13="",'DU DOAN'!FC13="",'DU DOAN'!FD13=""),0,IF(AND('DU DOAN'!FC13='DU DOAN'!K13,'DU DOAN'!FD13='DU DOAN'!L13),3*'DU DOAN'!C13,IF(('DU DOAN'!FC13-'DU DOAN'!FD13)=('DU DOAN'!K13-'DU DOAN'!L13),2*'DU DOAN'!C13,IF(SIGN('DU DOAN'!FC13-'DU DOAN'!FD13)=SIGN('DU DOAN'!K13-'DU DOAN'!L13),1*'DU DOAN'!C13,0))))</f>
        <v>0</v>
      </c>
      <c r="CC13" s="98">
        <f>IF(OR('DU DOAN'!K13="",'DU DOAN'!L13="",'DU DOAN'!FE13="",'DU DOAN'!FF13=""),0,IF(AND('DU DOAN'!FE13='DU DOAN'!K13,'DU DOAN'!FF13='DU DOAN'!L13),3*'DU DOAN'!C13,IF(('DU DOAN'!FE13-'DU DOAN'!FF13)=('DU DOAN'!K13-'DU DOAN'!L13),2*'DU DOAN'!C13,IF(SIGN('DU DOAN'!FE13-'DU DOAN'!FF13)=SIGN('DU DOAN'!K13-'DU DOAN'!L13),1*'DU DOAN'!C13,0))))</f>
        <v>0</v>
      </c>
      <c r="CD13" s="98">
        <f>IF(OR('DU DOAN'!K13="",'DU DOAN'!L13="",'DU DOAN'!FG13="",'DU DOAN'!FH13=""),0,IF(AND('DU DOAN'!FG13='DU DOAN'!K13,'DU DOAN'!FH13='DU DOAN'!L13),3*'DU DOAN'!C13,IF(('DU DOAN'!FG13-'DU DOAN'!FH13)=('DU DOAN'!K13-'DU DOAN'!L13),2*'DU DOAN'!C13,IF(SIGN('DU DOAN'!FG13-'DU DOAN'!FH13)=SIGN('DU DOAN'!K13-'DU DOAN'!L13),1*'DU DOAN'!C13,0))))</f>
        <v>0</v>
      </c>
      <c r="CE13" s="98">
        <f>IF(OR('DU DOAN'!K13="",'DU DOAN'!L13="",'DU DOAN'!FI13="",'DU DOAN'!FJ13=""),0,IF(AND('DU DOAN'!FI13='DU DOAN'!K13,'DU DOAN'!FJ13='DU DOAN'!L13),3*'DU DOAN'!C13,IF(('DU DOAN'!FI13-'DU DOAN'!FJ13)=('DU DOAN'!K13-'DU DOAN'!L13),2*'DU DOAN'!C13,IF(SIGN('DU DOAN'!FI13-'DU DOAN'!FJ13)=SIGN('DU DOAN'!K13-'DU DOAN'!L13),1*'DU DOAN'!C13,0))))</f>
        <v>0</v>
      </c>
      <c r="CF13" s="98">
        <f>IF(OR('DU DOAN'!K13="",'DU DOAN'!L13="",'DU DOAN'!FK13="",'DU DOAN'!FL13=""),0,IF(AND('DU DOAN'!FK13='DU DOAN'!K13,'DU DOAN'!FL13='DU DOAN'!L13),3*'DU DOAN'!C13,IF(('DU DOAN'!FK13-'DU DOAN'!FL13)=('DU DOAN'!K13-'DU DOAN'!L13),2*'DU DOAN'!C13,IF(SIGN('DU DOAN'!FK13-'DU DOAN'!FL13)=SIGN('DU DOAN'!K13-'DU DOAN'!L13),1*'DU DOAN'!C13,0))))</f>
        <v>0</v>
      </c>
      <c r="CG13" s="98">
        <f>IF(OR('DU DOAN'!K13="",'DU DOAN'!L13="",'DU DOAN'!FM13="",'DU DOAN'!FN13=""),0,IF(AND('DU DOAN'!FM13='DU DOAN'!K13,'DU DOAN'!FN13='DU DOAN'!L13),3*'DU DOAN'!C13,IF(('DU DOAN'!FM13-'DU DOAN'!FN13)=('DU DOAN'!K13-'DU DOAN'!L13),2*'DU DOAN'!C13,IF(SIGN('DU DOAN'!FM13-'DU DOAN'!FN13)=SIGN('DU DOAN'!K13-'DU DOAN'!L13),1*'DU DOAN'!C13,0))))</f>
        <v>0</v>
      </c>
      <c r="CH13" s="98">
        <f>IF(OR('DU DOAN'!K13="",'DU DOAN'!L13="",'DU DOAN'!FO13="",'DU DOAN'!FP13=""),0,IF(AND('DU DOAN'!FO13='DU DOAN'!K13,'DU DOAN'!FP13='DU DOAN'!L13),3*'DU DOAN'!C13,IF(('DU DOAN'!FO13-'DU DOAN'!FP13)=('DU DOAN'!K13-'DU DOAN'!L13),2*'DU DOAN'!C13,IF(SIGN('DU DOAN'!FO13-'DU DOAN'!FP13)=SIGN('DU DOAN'!K13-'DU DOAN'!L13),1*'DU DOAN'!C13,0))))</f>
        <v>0</v>
      </c>
      <c r="CI13" s="98">
        <f>IF(OR('DU DOAN'!K13="",'DU DOAN'!L13="",'DU DOAN'!FQ13="",'DU DOAN'!FR13=""),0,IF(AND('DU DOAN'!FQ13='DU DOAN'!K13,'DU DOAN'!FR13='DU DOAN'!L13),3*'DU DOAN'!C13,IF(('DU DOAN'!FQ13-'DU DOAN'!FR13)=('DU DOAN'!K13-'DU DOAN'!L13),2*'DU DOAN'!C13,IF(SIGN('DU DOAN'!FQ13-'DU DOAN'!FR13)=SIGN('DU DOAN'!K13-'DU DOAN'!L13),1*'DU DOAN'!C13,0))))</f>
        <v>0</v>
      </c>
      <c r="CJ13" s="98">
        <f>IF(OR('DU DOAN'!K13="",'DU DOAN'!L13="",'DU DOAN'!FS13="",'DU DOAN'!FT13=""),0,IF(AND('DU DOAN'!FS13='DU DOAN'!K13,'DU DOAN'!FT13='DU DOAN'!L13),3*'DU DOAN'!C13,IF(('DU DOAN'!FS13-'DU DOAN'!FT13)=('DU DOAN'!K13-'DU DOAN'!L13),2*'DU DOAN'!C13,IF(SIGN('DU DOAN'!FS13-'DU DOAN'!FT13)=SIGN('DU DOAN'!K13-'DU DOAN'!L13),1*'DU DOAN'!C13,0))))</f>
        <v>0</v>
      </c>
      <c r="CK13" s="98">
        <f>IF(OR('DU DOAN'!K13="",'DU DOAN'!L13="",'DU DOAN'!FU13="",'DU DOAN'!FV13=""),0,IF(AND('DU DOAN'!FU13='DU DOAN'!K13,'DU DOAN'!FV13='DU DOAN'!L13),3*'DU DOAN'!C13,IF(('DU DOAN'!FU13-'DU DOAN'!FV13)=('DU DOAN'!K13-'DU DOAN'!L13),2*'DU DOAN'!C13,IF(SIGN('DU DOAN'!FU13-'DU DOAN'!FV13)=SIGN('DU DOAN'!K13-'DU DOAN'!L13),1*'DU DOAN'!C13,0))))</f>
        <v>0</v>
      </c>
      <c r="CL13" s="98">
        <f>IF(OR('DU DOAN'!K13="",'DU DOAN'!L13="",'DU DOAN'!FW13="",'DU DOAN'!FX13=""),0,IF(AND('DU DOAN'!FW13='DU DOAN'!K13,'DU DOAN'!FX13='DU DOAN'!L13),3*'DU DOAN'!C13,IF(('DU DOAN'!FW13-'DU DOAN'!FX13)=('DU DOAN'!K13-'DU DOAN'!L13),2*'DU DOAN'!C13,IF(SIGN('DU DOAN'!FW13-'DU DOAN'!FX13)=SIGN('DU DOAN'!K13-'DU DOAN'!L13),1*'DU DOAN'!C13,0))))</f>
        <v>0</v>
      </c>
      <c r="CM13" s="98">
        <f>IF(OR('DU DOAN'!K13="",'DU DOAN'!L13="",'DU DOAN'!FY13="",'DU DOAN'!FZ13=""),0,IF(AND('DU DOAN'!FY13='DU DOAN'!K13,'DU DOAN'!FZ13='DU DOAN'!L13),3*'DU DOAN'!C13,IF(('DU DOAN'!FY13-'DU DOAN'!FZ13)=('DU DOAN'!K13-'DU DOAN'!L13),2*'DU DOAN'!C13,IF(SIGN('DU DOAN'!FY13-'DU DOAN'!FZ13)=SIGN('DU DOAN'!K13-'DU DOAN'!L13),1*'DU DOAN'!C13,0))))</f>
        <v>0</v>
      </c>
      <c r="CN13" s="98">
        <f>IF(OR('DU DOAN'!K13="",'DU DOAN'!L13="",'DU DOAN'!GA13="",'DU DOAN'!GB13=""),0,IF(AND('DU DOAN'!GA13='DU DOAN'!K13,'DU DOAN'!GB13='DU DOAN'!L13),3*'DU DOAN'!C13,IF(('DU DOAN'!GA13-'DU DOAN'!GB13)=('DU DOAN'!K13-'DU DOAN'!L13),2*'DU DOAN'!C13,IF(SIGN('DU DOAN'!GA13-'DU DOAN'!GB13)=SIGN('DU DOAN'!K13-'DU DOAN'!L13),1*'DU DOAN'!C13,0))))</f>
        <v>0</v>
      </c>
      <c r="CO13" s="98">
        <f>IF(OR('DU DOAN'!K13="",'DU DOAN'!L13="",'DU DOAN'!GC13="",'DU DOAN'!GD13=""),0,IF(AND('DU DOAN'!GC13='DU DOAN'!K13,'DU DOAN'!GD13='DU DOAN'!L13),3*'DU DOAN'!C13,IF(('DU DOAN'!GC13-'DU DOAN'!GD13)=('DU DOAN'!K13-'DU DOAN'!L13),2*'DU DOAN'!C13,IF(SIGN('DU DOAN'!GC13-'DU DOAN'!GD13)=SIGN('DU DOAN'!K13-'DU DOAN'!L13),1*'DU DOAN'!C13,0))))</f>
        <v>0</v>
      </c>
      <c r="CP13" s="98">
        <f>IF(OR('DU DOAN'!K13="",'DU DOAN'!L13="",'DU DOAN'!GE13="",'DU DOAN'!GF13=""),0,IF(AND('DU DOAN'!GE13='DU DOAN'!K13,'DU DOAN'!GF13='DU DOAN'!L13),3*'DU DOAN'!C13,IF(('DU DOAN'!GE13-'DU DOAN'!GF13)=('DU DOAN'!K13-'DU DOAN'!L13),2*'DU DOAN'!C13,IF(SIGN('DU DOAN'!GE13-'DU DOAN'!GF13)=SIGN('DU DOAN'!K13-'DU DOAN'!L13),1*'DU DOAN'!C13,0))))</f>
        <v>0</v>
      </c>
      <c r="CQ13" s="98">
        <f>IF(OR('DU DOAN'!K13="",'DU DOAN'!L13="",'DU DOAN'!GG13="",'DU DOAN'!GH13=""),0,IF(AND('DU DOAN'!GG13='DU DOAN'!K13,'DU DOAN'!GH13='DU DOAN'!L13),3*'DU DOAN'!C13,IF(('DU DOAN'!GG13-'DU DOAN'!GH13)=('DU DOAN'!K13-'DU DOAN'!L13),2*'DU DOAN'!C13,IF(SIGN('DU DOAN'!GG13-'DU DOAN'!GH13)=SIGN('DU DOAN'!K13-'DU DOAN'!L13),1*'DU DOAN'!C13,0))))</f>
        <v>0</v>
      </c>
      <c r="CR13" s="98">
        <f>IF(OR('DU DOAN'!K13="",'DU DOAN'!L13="",'DU DOAN'!GI13="",'DU DOAN'!GJ13=""),0,IF(AND('DU DOAN'!GI13='DU DOAN'!K13,'DU DOAN'!GJ13='DU DOAN'!L13),3*'DU DOAN'!C13,IF(('DU DOAN'!GI13-'DU DOAN'!GJ13)=('DU DOAN'!K13-'DU DOAN'!L13),2*'DU DOAN'!C13,IF(SIGN('DU DOAN'!GI13-'DU DOAN'!GJ13)=SIGN('DU DOAN'!K13-'DU DOAN'!L13),1*'DU DOAN'!C13,0))))</f>
        <v>0</v>
      </c>
      <c r="CS13" s="98">
        <f>IF(OR('DU DOAN'!K13="",'DU DOAN'!L13="",'DU DOAN'!GK13="",'DU DOAN'!GL13=""),0,IF(AND('DU DOAN'!GK13='DU DOAN'!K13,'DU DOAN'!GL13='DU DOAN'!L13),3*'DU DOAN'!C13,IF(('DU DOAN'!GK13-'DU DOAN'!GL13)=('DU DOAN'!K13-'DU DOAN'!L13),2*'DU DOAN'!C13,IF(SIGN('DU DOAN'!GK13-'DU DOAN'!GL13)=SIGN('DU DOAN'!K13-'DU DOAN'!L13),1*'DU DOAN'!C13,0))))</f>
        <v>0</v>
      </c>
      <c r="CT13" s="98">
        <f>IF(OR('DU DOAN'!K13="",'DU DOAN'!L13="",'DU DOAN'!GM13="",'DU DOAN'!GN13=""),0,IF(AND('DU DOAN'!GM13='DU DOAN'!K13,'DU DOAN'!GN13='DU DOAN'!L13),3*'DU DOAN'!C13,IF(('DU DOAN'!GM13-'DU DOAN'!GN13)=('DU DOAN'!K13-'DU DOAN'!L13),2*'DU DOAN'!C13,IF(SIGN('DU DOAN'!GM13-'DU DOAN'!GN13)=SIGN('DU DOAN'!K13-'DU DOAN'!L13),1*'DU DOAN'!C13,0))))</f>
        <v>0</v>
      </c>
      <c r="CU13" s="98">
        <f>IF(OR('DU DOAN'!K13="",'DU DOAN'!L13="",'DU DOAN'!GO13="",'DU DOAN'!GP13=""),0,IF(AND('DU DOAN'!GO13='DU DOAN'!K13,'DU DOAN'!GP13='DU DOAN'!L13),3*'DU DOAN'!C13,IF(('DU DOAN'!GO13-'DU DOAN'!GP13)=('DU DOAN'!K13-'DU DOAN'!L13),2*'DU DOAN'!C13,IF(SIGN('DU DOAN'!GO13-'DU DOAN'!GP13)=SIGN('DU DOAN'!K13-'DU DOAN'!L13),1*'DU DOAN'!C13,0))))</f>
        <v>0</v>
      </c>
      <c r="CV13" s="98">
        <f>IF(OR('DU DOAN'!K13="",'DU DOAN'!L13="",'DU DOAN'!GQ13="",'DU DOAN'!GR13=""),0,IF(AND('DU DOAN'!GQ13='DU DOAN'!K13,'DU DOAN'!GR13='DU DOAN'!L13),3*'DU DOAN'!C13,IF(('DU DOAN'!GQ13-'DU DOAN'!GR13)=('DU DOAN'!K13-'DU DOAN'!L13),2*'DU DOAN'!C13,IF(SIGN('DU DOAN'!GQ13-'DU DOAN'!GR13)=SIGN('DU DOAN'!K13-'DU DOAN'!L13),1*'DU DOAN'!C13,0))))</f>
        <v>0</v>
      </c>
      <c r="CW13" s="98">
        <f>IF(OR('DU DOAN'!K13="",'DU DOAN'!L13="",'DU DOAN'!GS13="",'DU DOAN'!GT13=""),0,IF(AND('DU DOAN'!GS13='DU DOAN'!K13,'DU DOAN'!GT13='DU DOAN'!L13),3*'DU DOAN'!C13,IF(('DU DOAN'!GS13-'DU DOAN'!GT13)=('DU DOAN'!K13-'DU DOAN'!L13),2*'DU DOAN'!C13,IF(SIGN('DU DOAN'!GS13-'DU DOAN'!GT13)=SIGN('DU DOAN'!K13-'DU DOAN'!L13),1*'DU DOAN'!C13,0))))</f>
        <v>0</v>
      </c>
      <c r="CX13" s="98">
        <f>IF(OR('DU DOAN'!K13="",'DU DOAN'!L13="",'DU DOAN'!GU13="",'DU DOAN'!GV13=""),0,IF(AND('DU DOAN'!GU13='DU DOAN'!K13,'DU DOAN'!GV13='DU DOAN'!L13),3*'DU DOAN'!C13,IF(('DU DOAN'!GU13-'DU DOAN'!GV13)=('DU DOAN'!K13-'DU DOAN'!L13),2*'DU DOAN'!C13,IF(SIGN('DU DOAN'!GU13-'DU DOAN'!GV13)=SIGN('DU DOAN'!K13-'DU DOAN'!L13),1*'DU DOAN'!C13,0))))</f>
        <v>0</v>
      </c>
      <c r="CY13" s="98">
        <f>IF(OR('DU DOAN'!K13="",'DU DOAN'!L13="",'DU DOAN'!GW13="",'DU DOAN'!GX13=""),0,IF(AND('DU DOAN'!GW13='DU DOAN'!K13,'DU DOAN'!GX13='DU DOAN'!L13),3*'DU DOAN'!C13,IF(('DU DOAN'!GW13-'DU DOAN'!GX13)=('DU DOAN'!K13-'DU DOAN'!L13),2*'DU DOAN'!C13,IF(SIGN('DU DOAN'!GW13-'DU DOAN'!GX13)=SIGN('DU DOAN'!K13-'DU DOAN'!L13),1*'DU DOAN'!C13,0))))</f>
        <v>0</v>
      </c>
      <c r="CZ13" s="98">
        <f>IF(OR('DU DOAN'!K13="",'DU DOAN'!L13="",'DU DOAN'!GY13="",'DU DOAN'!GZ13=""),0,IF(AND('DU DOAN'!GY13='DU DOAN'!K13,'DU DOAN'!GZ13='DU DOAN'!L13),3*'DU DOAN'!C13,IF(('DU DOAN'!GY13-'DU DOAN'!GZ13)=('DU DOAN'!K13-'DU DOAN'!L13),2*'DU DOAN'!C13,IF(SIGN('DU DOAN'!GY13-'DU DOAN'!GZ13)=SIGN('DU DOAN'!K13-'DU DOAN'!L13),1*'DU DOAN'!C13,0))))</f>
        <v>0</v>
      </c>
      <c r="DA13" s="98">
        <f>IF(OR('DU DOAN'!K13="",'DU DOAN'!L13="",'DU DOAN'!HA13="",'DU DOAN'!HB13=""),0,IF(AND('DU DOAN'!HA13='DU DOAN'!K13,'DU DOAN'!HB13='DU DOAN'!L13),3*'DU DOAN'!C13,IF(('DU DOAN'!HA13-'DU DOAN'!HB13)=('DU DOAN'!K13-'DU DOAN'!L13),2*'DU DOAN'!C13,IF(SIGN('DU DOAN'!HA13-'DU DOAN'!HB13)=SIGN('DU DOAN'!K13-'DU DOAN'!L13),1*'DU DOAN'!C13,0))))</f>
        <v>0</v>
      </c>
      <c r="DB13" s="98">
        <f>IF(OR('DU DOAN'!K13="",'DU DOAN'!L13="",'DU DOAN'!HC13="",'DU DOAN'!HD13=""),0,IF(AND('DU DOAN'!HC13='DU DOAN'!K13,'DU DOAN'!HD13='DU DOAN'!L13),3*'DU DOAN'!C13,IF(('DU DOAN'!HC13-'DU DOAN'!HD13)=('DU DOAN'!K13-'DU DOAN'!L13),2*'DU DOAN'!C13,IF(SIGN('DU DOAN'!HC13-'DU DOAN'!HD13)=SIGN('DU DOAN'!K13-'DU DOAN'!L13),1*'DU DOAN'!C13,0))))</f>
        <v>0</v>
      </c>
    </row>
    <row r="14" spans="1:106" ht="15" customHeight="1">
      <c r="A14" s="94">
        <f>'DU DOAN'!A14</f>
        <v>11</v>
      </c>
      <c r="B14" s="95" t="str">
        <f>'DU DOAN'!B14</f>
        <v>Vòng bảng</v>
      </c>
      <c r="C14" s="96">
        <f>'DU DOAN'!C14</f>
        <v>1</v>
      </c>
      <c r="D14" s="95" t="str">
        <f>'DU DOAN'!H14</f>
        <v>Switzerland</v>
      </c>
      <c r="E14" s="95" t="str">
        <f>'DU DOAN'!I14</f>
        <v>Canada</v>
      </c>
      <c r="F14" s="97" t="str">
        <f>IF(OR('DU DOAN'!K14="",'DU DOAN'!L14=""),"Chưa đá",'DU DOAN'!K14&amp;"-"&amp;'DU DOAN'!L14)</f>
        <v>Chưa đá</v>
      </c>
      <c r="G14" s="98">
        <f>IF(OR('DU DOAN'!K14="",'DU DOAN'!L14="",'DU DOAN'!M14="",'DU DOAN'!N14=""),0,IF(AND('DU DOAN'!M14='DU DOAN'!K14,'DU DOAN'!N14='DU DOAN'!L14),3*'DU DOAN'!C14,IF(('DU DOAN'!M14-'DU DOAN'!N14)=('DU DOAN'!K14-'DU DOAN'!L14),2*'DU DOAN'!C14,IF(SIGN('DU DOAN'!M14-'DU DOAN'!N14)=SIGN('DU DOAN'!K14-'DU DOAN'!L14),1*'DU DOAN'!C14,0))))</f>
        <v>0</v>
      </c>
      <c r="H14" s="98">
        <f>IF(OR('DU DOAN'!K14="",'DU DOAN'!L14="",'DU DOAN'!O14="",'DU DOAN'!P14=""),0,IF(AND('DU DOAN'!O14='DU DOAN'!K14,'DU DOAN'!P14='DU DOAN'!L14),3*'DU DOAN'!C14,IF(('DU DOAN'!O14-'DU DOAN'!P14)=('DU DOAN'!K14-'DU DOAN'!L14),2*'DU DOAN'!C14,IF(SIGN('DU DOAN'!O14-'DU DOAN'!P14)=SIGN('DU DOAN'!K14-'DU DOAN'!L14),1*'DU DOAN'!C14,0))))</f>
        <v>0</v>
      </c>
      <c r="I14" s="98">
        <f>IF(OR('DU DOAN'!K14="",'DU DOAN'!L14="",'DU DOAN'!Q14="",'DU DOAN'!R14=""),0,IF(AND('DU DOAN'!Q14='DU DOAN'!K14,'DU DOAN'!R14='DU DOAN'!L14),3*'DU DOAN'!C14,IF(('DU DOAN'!Q14-'DU DOAN'!R14)=('DU DOAN'!K14-'DU DOAN'!L14),2*'DU DOAN'!C14,IF(SIGN('DU DOAN'!Q14-'DU DOAN'!R14)=SIGN('DU DOAN'!K14-'DU DOAN'!L14),1*'DU DOAN'!C14,0))))</f>
        <v>0</v>
      </c>
      <c r="J14" s="98">
        <f>IF(OR('DU DOAN'!K14="",'DU DOAN'!L14="",'DU DOAN'!S14="",'DU DOAN'!T14=""),0,IF(AND('DU DOAN'!S14='DU DOAN'!K14,'DU DOAN'!T14='DU DOAN'!L14),3*'DU DOAN'!C14,IF(('DU DOAN'!S14-'DU DOAN'!T14)=('DU DOAN'!K14-'DU DOAN'!L14),2*'DU DOAN'!C14,IF(SIGN('DU DOAN'!S14-'DU DOAN'!T14)=SIGN('DU DOAN'!K14-'DU DOAN'!L14),1*'DU DOAN'!C14,0))))</f>
        <v>0</v>
      </c>
      <c r="K14" s="98">
        <f>IF(OR('DU DOAN'!K14="",'DU DOAN'!L14="",'DU DOAN'!U14="",'DU DOAN'!V14=""),0,IF(AND('DU DOAN'!U14='DU DOAN'!K14,'DU DOAN'!V14='DU DOAN'!L14),3*'DU DOAN'!C14,IF(('DU DOAN'!U14-'DU DOAN'!V14)=('DU DOAN'!K14-'DU DOAN'!L14),2*'DU DOAN'!C14,IF(SIGN('DU DOAN'!U14-'DU DOAN'!V14)=SIGN('DU DOAN'!K14-'DU DOAN'!L14),1*'DU DOAN'!C14,0))))</f>
        <v>0</v>
      </c>
      <c r="L14" s="98">
        <f>IF(OR('DU DOAN'!K14="",'DU DOAN'!L14="",'DU DOAN'!W14="",'DU DOAN'!X14=""),0,IF(AND('DU DOAN'!W14='DU DOAN'!K14,'DU DOAN'!X14='DU DOAN'!L14),3*'DU DOAN'!C14,IF(('DU DOAN'!W14-'DU DOAN'!X14)=('DU DOAN'!K14-'DU DOAN'!L14),2*'DU DOAN'!C14,IF(SIGN('DU DOAN'!W14-'DU DOAN'!X14)=SIGN('DU DOAN'!K14-'DU DOAN'!L14),1*'DU DOAN'!C14,0))))</f>
        <v>0</v>
      </c>
      <c r="M14" s="98">
        <f>IF(OR('DU DOAN'!K14="",'DU DOAN'!L14="",'DU DOAN'!Y14="",'DU DOAN'!Z14=""),0,IF(AND('DU DOAN'!Y14='DU DOAN'!K14,'DU DOAN'!Z14='DU DOAN'!L14),3*'DU DOAN'!C14,IF(('DU DOAN'!Y14-'DU DOAN'!Z14)=('DU DOAN'!K14-'DU DOAN'!L14),2*'DU DOAN'!C14,IF(SIGN('DU DOAN'!Y14-'DU DOAN'!Z14)=SIGN('DU DOAN'!K14-'DU DOAN'!L14),1*'DU DOAN'!C14,0))))</f>
        <v>0</v>
      </c>
      <c r="N14" s="98">
        <f>IF(OR('DU DOAN'!K14="",'DU DOAN'!L14="",'DU DOAN'!AA14="",'DU DOAN'!AB14=""),0,IF(AND('DU DOAN'!AA14='DU DOAN'!K14,'DU DOAN'!AB14='DU DOAN'!L14),3*'DU DOAN'!C14,IF(('DU DOAN'!AA14-'DU DOAN'!AB14)=('DU DOAN'!K14-'DU DOAN'!L14),2*'DU DOAN'!C14,IF(SIGN('DU DOAN'!AA14-'DU DOAN'!AB14)=SIGN('DU DOAN'!K14-'DU DOAN'!L14),1*'DU DOAN'!C14,0))))</f>
        <v>0</v>
      </c>
      <c r="O14" s="98">
        <f>IF(OR('DU DOAN'!K14="",'DU DOAN'!L14="",'DU DOAN'!AC14="",'DU DOAN'!AD14=""),0,IF(AND('DU DOAN'!AC14='DU DOAN'!K14,'DU DOAN'!AD14='DU DOAN'!L14),3*'DU DOAN'!C14,IF(('DU DOAN'!AC14-'DU DOAN'!AD14)=('DU DOAN'!K14-'DU DOAN'!L14),2*'DU DOAN'!C14,IF(SIGN('DU DOAN'!AC14-'DU DOAN'!AD14)=SIGN('DU DOAN'!K14-'DU DOAN'!L14),1*'DU DOAN'!C14,0))))</f>
        <v>0</v>
      </c>
      <c r="P14" s="98">
        <f>IF(OR('DU DOAN'!K14="",'DU DOAN'!L14="",'DU DOAN'!AE14="",'DU DOAN'!AF14=""),0,IF(AND('DU DOAN'!AE14='DU DOAN'!K14,'DU DOAN'!AF14='DU DOAN'!L14),3*'DU DOAN'!C14,IF(('DU DOAN'!AE14-'DU DOAN'!AF14)=('DU DOAN'!K14-'DU DOAN'!L14),2*'DU DOAN'!C14,IF(SIGN('DU DOAN'!AE14-'DU DOAN'!AF14)=SIGN('DU DOAN'!K14-'DU DOAN'!L14),1*'DU DOAN'!C14,0))))</f>
        <v>0</v>
      </c>
      <c r="Q14" s="98">
        <f>IF(OR('DU DOAN'!K14="",'DU DOAN'!L14="",'DU DOAN'!AG14="",'DU DOAN'!AH14=""),0,IF(AND('DU DOAN'!AG14='DU DOAN'!K14,'DU DOAN'!AH14='DU DOAN'!L14),3*'DU DOAN'!C14,IF(('DU DOAN'!AG14-'DU DOAN'!AH14)=('DU DOAN'!K14-'DU DOAN'!L14),2*'DU DOAN'!C14,IF(SIGN('DU DOAN'!AG14-'DU DOAN'!AH14)=SIGN('DU DOAN'!K14-'DU DOAN'!L14),1*'DU DOAN'!C14,0))))</f>
        <v>0</v>
      </c>
      <c r="R14" s="98">
        <f>IF(OR('DU DOAN'!K14="",'DU DOAN'!L14="",'DU DOAN'!AI14="",'DU DOAN'!AJ14=""),0,IF(AND('DU DOAN'!AI14='DU DOAN'!K14,'DU DOAN'!AJ14='DU DOAN'!L14),3*'DU DOAN'!C14,IF(('DU DOAN'!AI14-'DU DOAN'!AJ14)=('DU DOAN'!K14-'DU DOAN'!L14),2*'DU DOAN'!C14,IF(SIGN('DU DOAN'!AI14-'DU DOAN'!AJ14)=SIGN('DU DOAN'!K14-'DU DOAN'!L14),1*'DU DOAN'!C14,0))))</f>
        <v>0</v>
      </c>
      <c r="S14" s="98">
        <f>IF(OR('DU DOAN'!K14="",'DU DOAN'!L14="",'DU DOAN'!AK14="",'DU DOAN'!AL14=""),0,IF(AND('DU DOAN'!AK14='DU DOAN'!K14,'DU DOAN'!AL14='DU DOAN'!L14),3*'DU DOAN'!C14,IF(('DU DOAN'!AK14-'DU DOAN'!AL14)=('DU DOAN'!K14-'DU DOAN'!L14),2*'DU DOAN'!C14,IF(SIGN('DU DOAN'!AK14-'DU DOAN'!AL14)=SIGN('DU DOAN'!K14-'DU DOAN'!L14),1*'DU DOAN'!C14,0))))</f>
        <v>0</v>
      </c>
      <c r="T14" s="98">
        <f>IF(OR('DU DOAN'!K14="",'DU DOAN'!L14="",'DU DOAN'!AM14="",'DU DOAN'!AN14=""),0,IF(AND('DU DOAN'!AM14='DU DOAN'!K14,'DU DOAN'!AN14='DU DOAN'!L14),3*'DU DOAN'!C14,IF(('DU DOAN'!AM14-'DU DOAN'!AN14)=('DU DOAN'!K14-'DU DOAN'!L14),2*'DU DOAN'!C14,IF(SIGN('DU DOAN'!AM14-'DU DOAN'!AN14)=SIGN('DU DOAN'!K14-'DU DOAN'!L14),1*'DU DOAN'!C14,0))))</f>
        <v>0</v>
      </c>
      <c r="U14" s="98">
        <f>IF(OR('DU DOAN'!K14="",'DU DOAN'!L14="",'DU DOAN'!AO14="",'DU DOAN'!AP14=""),0,IF(AND('DU DOAN'!AO14='DU DOAN'!K14,'DU DOAN'!AP14='DU DOAN'!L14),3*'DU DOAN'!C14,IF(('DU DOAN'!AO14-'DU DOAN'!AP14)=('DU DOAN'!K14-'DU DOAN'!L14),2*'DU DOAN'!C14,IF(SIGN('DU DOAN'!AO14-'DU DOAN'!AP14)=SIGN('DU DOAN'!K14-'DU DOAN'!L14),1*'DU DOAN'!C14,0))))</f>
        <v>0</v>
      </c>
      <c r="V14" s="98">
        <f>IF(OR('DU DOAN'!K14="",'DU DOAN'!L14="",'DU DOAN'!AQ14="",'DU DOAN'!AR14=""),0,IF(AND('DU DOAN'!AQ14='DU DOAN'!K14,'DU DOAN'!AR14='DU DOAN'!L14),3*'DU DOAN'!C14,IF(('DU DOAN'!AQ14-'DU DOAN'!AR14)=('DU DOAN'!K14-'DU DOAN'!L14),2*'DU DOAN'!C14,IF(SIGN('DU DOAN'!AQ14-'DU DOAN'!AR14)=SIGN('DU DOAN'!K14-'DU DOAN'!L14),1*'DU DOAN'!C14,0))))</f>
        <v>0</v>
      </c>
      <c r="W14" s="98">
        <f>IF(OR('DU DOAN'!K14="",'DU DOAN'!L14="",'DU DOAN'!AS14="",'DU DOAN'!AT14=""),0,IF(AND('DU DOAN'!AS14='DU DOAN'!K14,'DU DOAN'!AT14='DU DOAN'!L14),3*'DU DOAN'!C14,IF(('DU DOAN'!AS14-'DU DOAN'!AT14)=('DU DOAN'!K14-'DU DOAN'!L14),2*'DU DOAN'!C14,IF(SIGN('DU DOAN'!AS14-'DU DOAN'!AT14)=SIGN('DU DOAN'!K14-'DU DOAN'!L14),1*'DU DOAN'!C14,0))))</f>
        <v>0</v>
      </c>
      <c r="X14" s="98">
        <f>IF(OR('DU DOAN'!K14="",'DU DOAN'!L14="",'DU DOAN'!AU14="",'DU DOAN'!AV14=""),0,IF(AND('DU DOAN'!AU14='DU DOAN'!K14,'DU DOAN'!AV14='DU DOAN'!L14),3*'DU DOAN'!C14,IF(('DU DOAN'!AU14-'DU DOAN'!AV14)=('DU DOAN'!K14-'DU DOAN'!L14),2*'DU DOAN'!C14,IF(SIGN('DU DOAN'!AU14-'DU DOAN'!AV14)=SIGN('DU DOAN'!K14-'DU DOAN'!L14),1*'DU DOAN'!C14,0))))</f>
        <v>0</v>
      </c>
      <c r="Y14" s="98">
        <f>IF(OR('DU DOAN'!K14="",'DU DOAN'!L14="",'DU DOAN'!AW14="",'DU DOAN'!AX14=""),0,IF(AND('DU DOAN'!AW14='DU DOAN'!K14,'DU DOAN'!AX14='DU DOAN'!L14),3*'DU DOAN'!C14,IF(('DU DOAN'!AW14-'DU DOAN'!AX14)=('DU DOAN'!K14-'DU DOAN'!L14),2*'DU DOAN'!C14,IF(SIGN('DU DOAN'!AW14-'DU DOAN'!AX14)=SIGN('DU DOAN'!K14-'DU DOAN'!L14),1*'DU DOAN'!C14,0))))</f>
        <v>0</v>
      </c>
      <c r="Z14" s="98">
        <f>IF(OR('DU DOAN'!K14="",'DU DOAN'!L14="",'DU DOAN'!AY14="",'DU DOAN'!AZ14=""),0,IF(AND('DU DOAN'!AY14='DU DOAN'!K14,'DU DOAN'!AZ14='DU DOAN'!L14),3*'DU DOAN'!C14,IF(('DU DOAN'!AY14-'DU DOAN'!AZ14)=('DU DOAN'!K14-'DU DOAN'!L14),2*'DU DOAN'!C14,IF(SIGN('DU DOAN'!AY14-'DU DOAN'!AZ14)=SIGN('DU DOAN'!K14-'DU DOAN'!L14),1*'DU DOAN'!C14,0))))</f>
        <v>0</v>
      </c>
      <c r="AA14" s="98">
        <f>IF(OR('DU DOAN'!K14="",'DU DOAN'!L14="",'DU DOAN'!BA14="",'DU DOAN'!BB14=""),0,IF(AND('DU DOAN'!BA14='DU DOAN'!K14,'DU DOAN'!BB14='DU DOAN'!L14),3*'DU DOAN'!C14,IF(('DU DOAN'!BA14-'DU DOAN'!BB14)=('DU DOAN'!K14-'DU DOAN'!L14),2*'DU DOAN'!C14,IF(SIGN('DU DOAN'!BA14-'DU DOAN'!BB14)=SIGN('DU DOAN'!K14-'DU DOAN'!L14),1*'DU DOAN'!C14,0))))</f>
        <v>0</v>
      </c>
      <c r="AB14" s="98">
        <f>IF(OR('DU DOAN'!K14="",'DU DOAN'!L14="",'DU DOAN'!BC14="",'DU DOAN'!BD14=""),0,IF(AND('DU DOAN'!BC14='DU DOAN'!K14,'DU DOAN'!BD14='DU DOAN'!L14),3*'DU DOAN'!C14,IF(('DU DOAN'!BC14-'DU DOAN'!BD14)=('DU DOAN'!K14-'DU DOAN'!L14),2*'DU DOAN'!C14,IF(SIGN('DU DOAN'!BC14-'DU DOAN'!BD14)=SIGN('DU DOAN'!K14-'DU DOAN'!L14),1*'DU DOAN'!C14,0))))</f>
        <v>0</v>
      </c>
      <c r="AC14" s="98">
        <f>IF(OR('DU DOAN'!K14="",'DU DOAN'!L14="",'DU DOAN'!BE14="",'DU DOAN'!BF14=""),0,IF(AND('DU DOAN'!BE14='DU DOAN'!K14,'DU DOAN'!BF14='DU DOAN'!L14),3*'DU DOAN'!C14,IF(('DU DOAN'!BE14-'DU DOAN'!BF14)=('DU DOAN'!K14-'DU DOAN'!L14),2*'DU DOAN'!C14,IF(SIGN('DU DOAN'!BE14-'DU DOAN'!BF14)=SIGN('DU DOAN'!K14-'DU DOAN'!L14),1*'DU DOAN'!C14,0))))</f>
        <v>0</v>
      </c>
      <c r="AD14" s="98">
        <f>IF(OR('DU DOAN'!K14="",'DU DOAN'!L14="",'DU DOAN'!BG14="",'DU DOAN'!BH14=""),0,IF(AND('DU DOAN'!BG14='DU DOAN'!K14,'DU DOAN'!BH14='DU DOAN'!L14),3*'DU DOAN'!C14,IF(('DU DOAN'!BG14-'DU DOAN'!BH14)=('DU DOAN'!K14-'DU DOAN'!L14),2*'DU DOAN'!C14,IF(SIGN('DU DOAN'!BG14-'DU DOAN'!BH14)=SIGN('DU DOAN'!K14-'DU DOAN'!L14),1*'DU DOAN'!C14,0))))</f>
        <v>0</v>
      </c>
      <c r="AE14" s="98">
        <f>IF(OR('DU DOAN'!K14="",'DU DOAN'!L14="",'DU DOAN'!BI14="",'DU DOAN'!BJ14=""),0,IF(AND('DU DOAN'!BI14='DU DOAN'!K14,'DU DOAN'!BJ14='DU DOAN'!L14),3*'DU DOAN'!C14,IF(('DU DOAN'!BI14-'DU DOAN'!BJ14)=('DU DOAN'!K14-'DU DOAN'!L14),2*'DU DOAN'!C14,IF(SIGN('DU DOAN'!BI14-'DU DOAN'!BJ14)=SIGN('DU DOAN'!K14-'DU DOAN'!L14),1*'DU DOAN'!C14,0))))</f>
        <v>0</v>
      </c>
      <c r="AF14" s="98">
        <f>IF(OR('DU DOAN'!K14="",'DU DOAN'!L14="",'DU DOAN'!BK14="",'DU DOAN'!BL14=""),0,IF(AND('DU DOAN'!BK14='DU DOAN'!K14,'DU DOAN'!BL14='DU DOAN'!L14),3*'DU DOAN'!C14,IF(('DU DOAN'!BK14-'DU DOAN'!BL14)=('DU DOAN'!K14-'DU DOAN'!L14),2*'DU DOAN'!C14,IF(SIGN('DU DOAN'!BK14-'DU DOAN'!BL14)=SIGN('DU DOAN'!K14-'DU DOAN'!L14),1*'DU DOAN'!C14,0))))</f>
        <v>0</v>
      </c>
      <c r="AG14" s="98">
        <f>IF(OR('DU DOAN'!K14="",'DU DOAN'!L14="",'DU DOAN'!BM14="",'DU DOAN'!BN14=""),0,IF(AND('DU DOAN'!BM14='DU DOAN'!K14,'DU DOAN'!BN14='DU DOAN'!L14),3*'DU DOAN'!C14,IF(('DU DOAN'!BM14-'DU DOAN'!BN14)=('DU DOAN'!K14-'DU DOAN'!L14),2*'DU DOAN'!C14,IF(SIGN('DU DOAN'!BM14-'DU DOAN'!BN14)=SIGN('DU DOAN'!K14-'DU DOAN'!L14),1*'DU DOAN'!C14,0))))</f>
        <v>0</v>
      </c>
      <c r="AH14" s="98">
        <f>IF(OR('DU DOAN'!K14="",'DU DOAN'!L14="",'DU DOAN'!BO14="",'DU DOAN'!BP14=""),0,IF(AND('DU DOAN'!BO14='DU DOAN'!K14,'DU DOAN'!BP14='DU DOAN'!L14),3*'DU DOAN'!C14,IF(('DU DOAN'!BO14-'DU DOAN'!BP14)=('DU DOAN'!K14-'DU DOAN'!L14),2*'DU DOAN'!C14,IF(SIGN('DU DOAN'!BO14-'DU DOAN'!BP14)=SIGN('DU DOAN'!K14-'DU DOAN'!L14),1*'DU DOAN'!C14,0))))</f>
        <v>0</v>
      </c>
      <c r="AI14" s="98">
        <f>IF(OR('DU DOAN'!K14="",'DU DOAN'!L14="",'DU DOAN'!BQ14="",'DU DOAN'!BR14=""),0,IF(AND('DU DOAN'!BQ14='DU DOAN'!K14,'DU DOAN'!BR14='DU DOAN'!L14),3*'DU DOAN'!C14,IF(('DU DOAN'!BQ14-'DU DOAN'!BR14)=('DU DOAN'!K14-'DU DOAN'!L14),2*'DU DOAN'!C14,IF(SIGN('DU DOAN'!BQ14-'DU DOAN'!BR14)=SIGN('DU DOAN'!K14-'DU DOAN'!L14),1*'DU DOAN'!C14,0))))</f>
        <v>0</v>
      </c>
      <c r="AJ14" s="98">
        <f>IF(OR('DU DOAN'!K14="",'DU DOAN'!L14="",'DU DOAN'!BS14="",'DU DOAN'!BT14=""),0,IF(AND('DU DOAN'!BS14='DU DOAN'!K14,'DU DOAN'!BT14='DU DOAN'!L14),3*'DU DOAN'!C14,IF(('DU DOAN'!BS14-'DU DOAN'!BT14)=('DU DOAN'!K14-'DU DOAN'!L14),2*'DU DOAN'!C14,IF(SIGN('DU DOAN'!BS14-'DU DOAN'!BT14)=SIGN('DU DOAN'!K14-'DU DOAN'!L14),1*'DU DOAN'!C14,0))))</f>
        <v>0</v>
      </c>
      <c r="AK14" s="98">
        <f>IF(OR('DU DOAN'!K14="",'DU DOAN'!L14="",'DU DOAN'!BU14="",'DU DOAN'!BV14=""),0,IF(AND('DU DOAN'!BU14='DU DOAN'!K14,'DU DOAN'!BV14='DU DOAN'!L14),3*'DU DOAN'!C14,IF(('DU DOAN'!BU14-'DU DOAN'!BV14)=('DU DOAN'!K14-'DU DOAN'!L14),2*'DU DOAN'!C14,IF(SIGN('DU DOAN'!BU14-'DU DOAN'!BV14)=SIGN('DU DOAN'!K14-'DU DOAN'!L14),1*'DU DOAN'!C14,0))))</f>
        <v>0</v>
      </c>
      <c r="AL14" s="98">
        <f>IF(OR('DU DOAN'!K14="",'DU DOAN'!L14="",'DU DOAN'!BW14="",'DU DOAN'!BX14=""),0,IF(AND('DU DOAN'!BW14='DU DOAN'!K14,'DU DOAN'!BX14='DU DOAN'!L14),3*'DU DOAN'!C14,IF(('DU DOAN'!BW14-'DU DOAN'!BX14)=('DU DOAN'!K14-'DU DOAN'!L14),2*'DU DOAN'!C14,IF(SIGN('DU DOAN'!BW14-'DU DOAN'!BX14)=SIGN('DU DOAN'!K14-'DU DOAN'!L14),1*'DU DOAN'!C14,0))))</f>
        <v>0</v>
      </c>
      <c r="AM14" s="98">
        <f>IF(OR('DU DOAN'!K14="",'DU DOAN'!L14="",'DU DOAN'!BY14="",'DU DOAN'!BZ14=""),0,IF(AND('DU DOAN'!BY14='DU DOAN'!K14,'DU DOAN'!BZ14='DU DOAN'!L14),3*'DU DOAN'!C14,IF(('DU DOAN'!BY14-'DU DOAN'!BZ14)=('DU DOAN'!K14-'DU DOAN'!L14),2*'DU DOAN'!C14,IF(SIGN('DU DOAN'!BY14-'DU DOAN'!BZ14)=SIGN('DU DOAN'!K14-'DU DOAN'!L14),1*'DU DOAN'!C14,0))))</f>
        <v>0</v>
      </c>
      <c r="AN14" s="98">
        <f>IF(OR('DU DOAN'!K14="",'DU DOAN'!L14="",'DU DOAN'!CA14="",'DU DOAN'!CB14=""),0,IF(AND('DU DOAN'!CA14='DU DOAN'!K14,'DU DOAN'!CB14='DU DOAN'!L14),3*'DU DOAN'!C14,IF(('DU DOAN'!CA14-'DU DOAN'!CB14)=('DU DOAN'!K14-'DU DOAN'!L14),2*'DU DOAN'!C14,IF(SIGN('DU DOAN'!CA14-'DU DOAN'!CB14)=SIGN('DU DOAN'!K14-'DU DOAN'!L14),1*'DU DOAN'!C14,0))))</f>
        <v>0</v>
      </c>
      <c r="AO14" s="98">
        <f>IF(OR('DU DOAN'!K14="",'DU DOAN'!L14="",'DU DOAN'!CC14="",'DU DOAN'!CD14=""),0,IF(AND('DU DOAN'!CC14='DU DOAN'!K14,'DU DOAN'!CD14='DU DOAN'!L14),3*'DU DOAN'!C14,IF(('DU DOAN'!CC14-'DU DOAN'!CD14)=('DU DOAN'!K14-'DU DOAN'!L14),2*'DU DOAN'!C14,IF(SIGN('DU DOAN'!CC14-'DU DOAN'!CD14)=SIGN('DU DOAN'!K14-'DU DOAN'!L14),1*'DU DOAN'!C14,0))))</f>
        <v>0</v>
      </c>
      <c r="AP14" s="98">
        <f>IF(OR('DU DOAN'!K14="",'DU DOAN'!L14="",'DU DOAN'!CE14="",'DU DOAN'!CF14=""),0,IF(AND('DU DOAN'!CE14='DU DOAN'!K14,'DU DOAN'!CF14='DU DOAN'!L14),3*'DU DOAN'!C14,IF(('DU DOAN'!CE14-'DU DOAN'!CF14)=('DU DOAN'!K14-'DU DOAN'!L14),2*'DU DOAN'!C14,IF(SIGN('DU DOAN'!CE14-'DU DOAN'!CF14)=SIGN('DU DOAN'!K14-'DU DOAN'!L14),1*'DU DOAN'!C14,0))))</f>
        <v>0</v>
      </c>
      <c r="AQ14" s="98">
        <f>IF(OR('DU DOAN'!K14="",'DU DOAN'!L14="",'DU DOAN'!CG14="",'DU DOAN'!CH14=""),0,IF(AND('DU DOAN'!CG14='DU DOAN'!K14,'DU DOAN'!CH14='DU DOAN'!L14),3*'DU DOAN'!C14,IF(('DU DOAN'!CG14-'DU DOAN'!CH14)=('DU DOAN'!K14-'DU DOAN'!L14),2*'DU DOAN'!C14,IF(SIGN('DU DOAN'!CG14-'DU DOAN'!CH14)=SIGN('DU DOAN'!K14-'DU DOAN'!L14),1*'DU DOAN'!C14,0))))</f>
        <v>0</v>
      </c>
      <c r="AR14" s="98">
        <f>IF(OR('DU DOAN'!K14="",'DU DOAN'!L14="",'DU DOAN'!CI14="",'DU DOAN'!CJ14=""),0,IF(AND('DU DOAN'!CI14='DU DOAN'!K14,'DU DOAN'!CJ14='DU DOAN'!L14),3*'DU DOAN'!C14,IF(('DU DOAN'!CI14-'DU DOAN'!CJ14)=('DU DOAN'!K14-'DU DOAN'!L14),2*'DU DOAN'!C14,IF(SIGN('DU DOAN'!CI14-'DU DOAN'!CJ14)=SIGN('DU DOAN'!K14-'DU DOAN'!L14),1*'DU DOAN'!C14,0))))</f>
        <v>0</v>
      </c>
      <c r="AS14" s="98">
        <f>IF(OR('DU DOAN'!K14="",'DU DOAN'!L14="",'DU DOAN'!CK14="",'DU DOAN'!CL14=""),0,IF(AND('DU DOAN'!CK14='DU DOAN'!K14,'DU DOAN'!CL14='DU DOAN'!L14),3*'DU DOAN'!C14,IF(('DU DOAN'!CK14-'DU DOAN'!CL14)=('DU DOAN'!K14-'DU DOAN'!L14),2*'DU DOAN'!C14,IF(SIGN('DU DOAN'!CK14-'DU DOAN'!CL14)=SIGN('DU DOAN'!K14-'DU DOAN'!L14),1*'DU DOAN'!C14,0))))</f>
        <v>0</v>
      </c>
      <c r="AT14" s="98">
        <f>IF(OR('DU DOAN'!K14="",'DU DOAN'!L14="",'DU DOAN'!CM14="",'DU DOAN'!CN14=""),0,IF(AND('DU DOAN'!CM14='DU DOAN'!K14,'DU DOAN'!CN14='DU DOAN'!L14),3*'DU DOAN'!C14,IF(('DU DOAN'!CM14-'DU DOAN'!CN14)=('DU DOAN'!K14-'DU DOAN'!L14),2*'DU DOAN'!C14,IF(SIGN('DU DOAN'!CM14-'DU DOAN'!CN14)=SIGN('DU DOAN'!K14-'DU DOAN'!L14),1*'DU DOAN'!C14,0))))</f>
        <v>0</v>
      </c>
      <c r="AU14" s="98">
        <f>IF(OR('DU DOAN'!K14="",'DU DOAN'!L14="",'DU DOAN'!CO14="",'DU DOAN'!CP14=""),0,IF(AND('DU DOAN'!CO14='DU DOAN'!K14,'DU DOAN'!CP14='DU DOAN'!L14),3*'DU DOAN'!C14,IF(('DU DOAN'!CO14-'DU DOAN'!CP14)=('DU DOAN'!K14-'DU DOAN'!L14),2*'DU DOAN'!C14,IF(SIGN('DU DOAN'!CO14-'DU DOAN'!CP14)=SIGN('DU DOAN'!K14-'DU DOAN'!L14),1*'DU DOAN'!C14,0))))</f>
        <v>0</v>
      </c>
      <c r="AV14" s="98">
        <f>IF(OR('DU DOAN'!K14="",'DU DOAN'!L14="",'DU DOAN'!CQ14="",'DU DOAN'!CR14=""),0,IF(AND('DU DOAN'!CQ14='DU DOAN'!K14,'DU DOAN'!CR14='DU DOAN'!L14),3*'DU DOAN'!C14,IF(('DU DOAN'!CQ14-'DU DOAN'!CR14)=('DU DOAN'!K14-'DU DOAN'!L14),2*'DU DOAN'!C14,IF(SIGN('DU DOAN'!CQ14-'DU DOAN'!CR14)=SIGN('DU DOAN'!K14-'DU DOAN'!L14),1*'DU DOAN'!C14,0))))</f>
        <v>0</v>
      </c>
      <c r="AW14" s="98">
        <f>IF(OR('DU DOAN'!K14="",'DU DOAN'!L14="",'DU DOAN'!CS14="",'DU DOAN'!CT14=""),0,IF(AND('DU DOAN'!CS14='DU DOAN'!K14,'DU DOAN'!CT14='DU DOAN'!L14),3*'DU DOAN'!C14,IF(('DU DOAN'!CS14-'DU DOAN'!CT14)=('DU DOAN'!K14-'DU DOAN'!L14),2*'DU DOAN'!C14,IF(SIGN('DU DOAN'!CS14-'DU DOAN'!CT14)=SIGN('DU DOAN'!K14-'DU DOAN'!L14),1*'DU DOAN'!C14,0))))</f>
        <v>0</v>
      </c>
      <c r="AX14" s="98">
        <f>IF(OR('DU DOAN'!K14="",'DU DOAN'!L14="",'DU DOAN'!CU14="",'DU DOAN'!CV14=""),0,IF(AND('DU DOAN'!CU14='DU DOAN'!K14,'DU DOAN'!CV14='DU DOAN'!L14),3*'DU DOAN'!C14,IF(('DU DOAN'!CU14-'DU DOAN'!CV14)=('DU DOAN'!K14-'DU DOAN'!L14),2*'DU DOAN'!C14,IF(SIGN('DU DOAN'!CU14-'DU DOAN'!CV14)=SIGN('DU DOAN'!K14-'DU DOAN'!L14),1*'DU DOAN'!C14,0))))</f>
        <v>0</v>
      </c>
      <c r="AY14" s="98">
        <f>IF(OR('DU DOAN'!K14="",'DU DOAN'!L14="",'DU DOAN'!CW14="",'DU DOAN'!CX14=""),0,IF(AND('DU DOAN'!CW14='DU DOAN'!K14,'DU DOAN'!CX14='DU DOAN'!L14),3*'DU DOAN'!C14,IF(('DU DOAN'!CW14-'DU DOAN'!CX14)=('DU DOAN'!K14-'DU DOAN'!L14),2*'DU DOAN'!C14,IF(SIGN('DU DOAN'!CW14-'DU DOAN'!CX14)=SIGN('DU DOAN'!K14-'DU DOAN'!L14),1*'DU DOAN'!C14,0))))</f>
        <v>0</v>
      </c>
      <c r="AZ14" s="98">
        <f>IF(OR('DU DOAN'!K14="",'DU DOAN'!L14="",'DU DOAN'!CY14="",'DU DOAN'!CZ14=""),0,IF(AND('DU DOAN'!CY14='DU DOAN'!K14,'DU DOAN'!CZ14='DU DOAN'!L14),3*'DU DOAN'!C14,IF(('DU DOAN'!CY14-'DU DOAN'!CZ14)=('DU DOAN'!K14-'DU DOAN'!L14),2*'DU DOAN'!C14,IF(SIGN('DU DOAN'!CY14-'DU DOAN'!CZ14)=SIGN('DU DOAN'!K14-'DU DOAN'!L14),1*'DU DOAN'!C14,0))))</f>
        <v>0</v>
      </c>
      <c r="BA14" s="98">
        <f>IF(OR('DU DOAN'!K14="",'DU DOAN'!L14="",'DU DOAN'!DA14="",'DU DOAN'!DB14=""),0,IF(AND('DU DOAN'!DA14='DU DOAN'!K14,'DU DOAN'!DB14='DU DOAN'!L14),3*'DU DOAN'!C14,IF(('DU DOAN'!DA14-'DU DOAN'!DB14)=('DU DOAN'!K14-'DU DOAN'!L14),2*'DU DOAN'!C14,IF(SIGN('DU DOAN'!DA14-'DU DOAN'!DB14)=SIGN('DU DOAN'!K14-'DU DOAN'!L14),1*'DU DOAN'!C14,0))))</f>
        <v>0</v>
      </c>
      <c r="BB14" s="98">
        <f>IF(OR('DU DOAN'!K14="",'DU DOAN'!L14="",'DU DOAN'!DC14="",'DU DOAN'!DD14=""),0,IF(AND('DU DOAN'!DC14='DU DOAN'!K14,'DU DOAN'!DD14='DU DOAN'!L14),3*'DU DOAN'!C14,IF(('DU DOAN'!DC14-'DU DOAN'!DD14)=('DU DOAN'!K14-'DU DOAN'!L14),2*'DU DOAN'!C14,IF(SIGN('DU DOAN'!DC14-'DU DOAN'!DD14)=SIGN('DU DOAN'!K14-'DU DOAN'!L14),1*'DU DOAN'!C14,0))))</f>
        <v>0</v>
      </c>
      <c r="BC14" s="98">
        <f>IF(OR('DU DOAN'!K14="",'DU DOAN'!L14="",'DU DOAN'!DE14="",'DU DOAN'!DF14=""),0,IF(AND('DU DOAN'!DE14='DU DOAN'!K14,'DU DOAN'!DF14='DU DOAN'!L14),3*'DU DOAN'!C14,IF(('DU DOAN'!DE14-'DU DOAN'!DF14)=('DU DOAN'!K14-'DU DOAN'!L14),2*'DU DOAN'!C14,IF(SIGN('DU DOAN'!DE14-'DU DOAN'!DF14)=SIGN('DU DOAN'!K14-'DU DOAN'!L14),1*'DU DOAN'!C14,0))))</f>
        <v>0</v>
      </c>
      <c r="BD14" s="98">
        <f>IF(OR('DU DOAN'!K14="",'DU DOAN'!L14="",'DU DOAN'!DG14="",'DU DOAN'!DH14=""),0,IF(AND('DU DOAN'!DG14='DU DOAN'!K14,'DU DOAN'!DH14='DU DOAN'!L14),3*'DU DOAN'!C14,IF(('DU DOAN'!DG14-'DU DOAN'!DH14)=('DU DOAN'!K14-'DU DOAN'!L14),2*'DU DOAN'!C14,IF(SIGN('DU DOAN'!DG14-'DU DOAN'!DH14)=SIGN('DU DOAN'!K14-'DU DOAN'!L14),1*'DU DOAN'!C14,0))))</f>
        <v>0</v>
      </c>
      <c r="BE14" s="98">
        <f>IF(OR('DU DOAN'!K14="",'DU DOAN'!L14="",'DU DOAN'!DI14="",'DU DOAN'!DJ14=""),0,IF(AND('DU DOAN'!DI14='DU DOAN'!K14,'DU DOAN'!DJ14='DU DOAN'!L14),3*'DU DOAN'!C14,IF(('DU DOAN'!DI14-'DU DOAN'!DJ14)=('DU DOAN'!K14-'DU DOAN'!L14),2*'DU DOAN'!C14,IF(SIGN('DU DOAN'!DI14-'DU DOAN'!DJ14)=SIGN('DU DOAN'!K14-'DU DOAN'!L14),1*'DU DOAN'!C14,0))))</f>
        <v>0</v>
      </c>
      <c r="BF14" s="98">
        <f>IF(OR('DU DOAN'!K14="",'DU DOAN'!L14="",'DU DOAN'!DK14="",'DU DOAN'!DL14=""),0,IF(AND('DU DOAN'!DK14='DU DOAN'!K14,'DU DOAN'!DL14='DU DOAN'!L14),3*'DU DOAN'!C14,IF(('DU DOAN'!DK14-'DU DOAN'!DL14)=('DU DOAN'!K14-'DU DOAN'!L14),2*'DU DOAN'!C14,IF(SIGN('DU DOAN'!DK14-'DU DOAN'!DL14)=SIGN('DU DOAN'!K14-'DU DOAN'!L14),1*'DU DOAN'!C14,0))))</f>
        <v>0</v>
      </c>
      <c r="BG14" s="98">
        <f>IF(OR('DU DOAN'!K14="",'DU DOAN'!L14="",'DU DOAN'!DM14="",'DU DOAN'!DN14=""),0,IF(AND('DU DOAN'!DM14='DU DOAN'!K14,'DU DOAN'!DN14='DU DOAN'!L14),3*'DU DOAN'!C14,IF(('DU DOAN'!DM14-'DU DOAN'!DN14)=('DU DOAN'!K14-'DU DOAN'!L14),2*'DU DOAN'!C14,IF(SIGN('DU DOAN'!DM14-'DU DOAN'!DN14)=SIGN('DU DOAN'!K14-'DU DOAN'!L14),1*'DU DOAN'!C14,0))))</f>
        <v>0</v>
      </c>
      <c r="BH14" s="98">
        <f>IF(OR('DU DOAN'!K14="",'DU DOAN'!L14="",'DU DOAN'!DO14="",'DU DOAN'!DP14=""),0,IF(AND('DU DOAN'!DO14='DU DOAN'!K14,'DU DOAN'!DP14='DU DOAN'!L14),3*'DU DOAN'!C14,IF(('DU DOAN'!DO14-'DU DOAN'!DP14)=('DU DOAN'!K14-'DU DOAN'!L14),2*'DU DOAN'!C14,IF(SIGN('DU DOAN'!DO14-'DU DOAN'!DP14)=SIGN('DU DOAN'!K14-'DU DOAN'!L14),1*'DU DOAN'!C14,0))))</f>
        <v>0</v>
      </c>
      <c r="BI14" s="98">
        <f>IF(OR('DU DOAN'!K14="",'DU DOAN'!L14="",'DU DOAN'!DQ14="",'DU DOAN'!DR14=""),0,IF(AND('DU DOAN'!DQ14='DU DOAN'!K14,'DU DOAN'!DR14='DU DOAN'!L14),3*'DU DOAN'!C14,IF(('DU DOAN'!DQ14-'DU DOAN'!DR14)=('DU DOAN'!K14-'DU DOAN'!L14),2*'DU DOAN'!C14,IF(SIGN('DU DOAN'!DQ14-'DU DOAN'!DR14)=SIGN('DU DOAN'!K14-'DU DOAN'!L14),1*'DU DOAN'!C14,0))))</f>
        <v>0</v>
      </c>
      <c r="BJ14" s="98">
        <f>IF(OR('DU DOAN'!K14="",'DU DOAN'!L14="",'DU DOAN'!DS14="",'DU DOAN'!DT14=""),0,IF(AND('DU DOAN'!DS14='DU DOAN'!K14,'DU DOAN'!DT14='DU DOAN'!L14),3*'DU DOAN'!C14,IF(('DU DOAN'!DS14-'DU DOAN'!DT14)=('DU DOAN'!K14-'DU DOAN'!L14),2*'DU DOAN'!C14,IF(SIGN('DU DOAN'!DS14-'DU DOAN'!DT14)=SIGN('DU DOAN'!K14-'DU DOAN'!L14),1*'DU DOAN'!C14,0))))</f>
        <v>0</v>
      </c>
      <c r="BK14" s="98">
        <f>IF(OR('DU DOAN'!K14="",'DU DOAN'!L14="",'DU DOAN'!DU14="",'DU DOAN'!DV14=""),0,IF(AND('DU DOAN'!DU14='DU DOAN'!K14,'DU DOAN'!DV14='DU DOAN'!L14),3*'DU DOAN'!C14,IF(('DU DOAN'!DU14-'DU DOAN'!DV14)=('DU DOAN'!K14-'DU DOAN'!L14),2*'DU DOAN'!C14,IF(SIGN('DU DOAN'!DU14-'DU DOAN'!DV14)=SIGN('DU DOAN'!K14-'DU DOAN'!L14),1*'DU DOAN'!C14,0))))</f>
        <v>0</v>
      </c>
      <c r="BL14" s="98">
        <f>IF(OR('DU DOAN'!K14="",'DU DOAN'!L14="",'DU DOAN'!DW14="",'DU DOAN'!DX14=""),0,IF(AND('DU DOAN'!DW14='DU DOAN'!K14,'DU DOAN'!DX14='DU DOAN'!L14),3*'DU DOAN'!C14,IF(('DU DOAN'!DW14-'DU DOAN'!DX14)=('DU DOAN'!K14-'DU DOAN'!L14),2*'DU DOAN'!C14,IF(SIGN('DU DOAN'!DW14-'DU DOAN'!DX14)=SIGN('DU DOAN'!K14-'DU DOAN'!L14),1*'DU DOAN'!C14,0))))</f>
        <v>0</v>
      </c>
      <c r="BM14" s="98">
        <f>IF(OR('DU DOAN'!K14="",'DU DOAN'!L14="",'DU DOAN'!DY14="",'DU DOAN'!DZ14=""),0,IF(AND('DU DOAN'!DY14='DU DOAN'!K14,'DU DOAN'!DZ14='DU DOAN'!L14),3*'DU DOAN'!C14,IF(('DU DOAN'!DY14-'DU DOAN'!DZ14)=('DU DOAN'!K14-'DU DOAN'!L14),2*'DU DOAN'!C14,IF(SIGN('DU DOAN'!DY14-'DU DOAN'!DZ14)=SIGN('DU DOAN'!K14-'DU DOAN'!L14),1*'DU DOAN'!C14,0))))</f>
        <v>0</v>
      </c>
      <c r="BN14" s="98">
        <f>IF(OR('DU DOAN'!K14="",'DU DOAN'!L14="",'DU DOAN'!EA14="",'DU DOAN'!EB14=""),0,IF(AND('DU DOAN'!EA14='DU DOAN'!K14,'DU DOAN'!EB14='DU DOAN'!L14),3*'DU DOAN'!C14,IF(('DU DOAN'!EA14-'DU DOAN'!EB14)=('DU DOAN'!K14-'DU DOAN'!L14),2*'DU DOAN'!C14,IF(SIGN('DU DOAN'!EA14-'DU DOAN'!EB14)=SIGN('DU DOAN'!K14-'DU DOAN'!L14),1*'DU DOAN'!C14,0))))</f>
        <v>0</v>
      </c>
      <c r="BO14" s="98">
        <f>IF(OR('DU DOAN'!K14="",'DU DOAN'!L14="",'DU DOAN'!EC14="",'DU DOAN'!ED14=""),0,IF(AND('DU DOAN'!EC14='DU DOAN'!K14,'DU DOAN'!ED14='DU DOAN'!L14),3*'DU DOAN'!C14,IF(('DU DOAN'!EC14-'DU DOAN'!ED14)=('DU DOAN'!K14-'DU DOAN'!L14),2*'DU DOAN'!C14,IF(SIGN('DU DOAN'!EC14-'DU DOAN'!ED14)=SIGN('DU DOAN'!K14-'DU DOAN'!L14),1*'DU DOAN'!C14,0))))</f>
        <v>0</v>
      </c>
      <c r="BP14" s="98">
        <f>IF(OR('DU DOAN'!K14="",'DU DOAN'!L14="",'DU DOAN'!EE14="",'DU DOAN'!EF14=""),0,IF(AND('DU DOAN'!EE14='DU DOAN'!K14,'DU DOAN'!EF14='DU DOAN'!L14),3*'DU DOAN'!C14,IF(('DU DOAN'!EE14-'DU DOAN'!EF14)=('DU DOAN'!K14-'DU DOAN'!L14),2*'DU DOAN'!C14,IF(SIGN('DU DOAN'!EE14-'DU DOAN'!EF14)=SIGN('DU DOAN'!K14-'DU DOAN'!L14),1*'DU DOAN'!C14,0))))</f>
        <v>0</v>
      </c>
      <c r="BQ14" s="98">
        <f>IF(OR('DU DOAN'!K14="",'DU DOAN'!L14="",'DU DOAN'!EG14="",'DU DOAN'!EH14=""),0,IF(AND('DU DOAN'!EG14='DU DOAN'!K14,'DU DOAN'!EH14='DU DOAN'!L14),3*'DU DOAN'!C14,IF(('DU DOAN'!EG14-'DU DOAN'!EH14)=('DU DOAN'!K14-'DU DOAN'!L14),2*'DU DOAN'!C14,IF(SIGN('DU DOAN'!EG14-'DU DOAN'!EH14)=SIGN('DU DOAN'!K14-'DU DOAN'!L14),1*'DU DOAN'!C14,0))))</f>
        <v>0</v>
      </c>
      <c r="BR14" s="98">
        <f>IF(OR('DU DOAN'!K14="",'DU DOAN'!L14="",'DU DOAN'!EI14="",'DU DOAN'!EJ14=""),0,IF(AND('DU DOAN'!EI14='DU DOAN'!K14,'DU DOAN'!EJ14='DU DOAN'!L14),3*'DU DOAN'!C14,IF(('DU DOAN'!EI14-'DU DOAN'!EJ14)=('DU DOAN'!K14-'DU DOAN'!L14),2*'DU DOAN'!C14,IF(SIGN('DU DOAN'!EI14-'DU DOAN'!EJ14)=SIGN('DU DOAN'!K14-'DU DOAN'!L14),1*'DU DOAN'!C14,0))))</f>
        <v>0</v>
      </c>
      <c r="BS14" s="98">
        <f>IF(OR('DU DOAN'!K14="",'DU DOAN'!L14="",'DU DOAN'!EK14="",'DU DOAN'!EL14=""),0,IF(AND('DU DOAN'!EK14='DU DOAN'!K14,'DU DOAN'!EL14='DU DOAN'!L14),3*'DU DOAN'!C14,IF(('DU DOAN'!EK14-'DU DOAN'!EL14)=('DU DOAN'!K14-'DU DOAN'!L14),2*'DU DOAN'!C14,IF(SIGN('DU DOAN'!EK14-'DU DOAN'!EL14)=SIGN('DU DOAN'!K14-'DU DOAN'!L14),1*'DU DOAN'!C14,0))))</f>
        <v>0</v>
      </c>
      <c r="BT14" s="98">
        <f>IF(OR('DU DOAN'!K14="",'DU DOAN'!L14="",'DU DOAN'!EM14="",'DU DOAN'!EN14=""),0,IF(AND('DU DOAN'!EM14='DU DOAN'!K14,'DU DOAN'!EN14='DU DOAN'!L14),3*'DU DOAN'!C14,IF(('DU DOAN'!EM14-'DU DOAN'!EN14)=('DU DOAN'!K14-'DU DOAN'!L14),2*'DU DOAN'!C14,IF(SIGN('DU DOAN'!EM14-'DU DOAN'!EN14)=SIGN('DU DOAN'!K14-'DU DOAN'!L14),1*'DU DOAN'!C14,0))))</f>
        <v>0</v>
      </c>
      <c r="BU14" s="98">
        <f>IF(OR('DU DOAN'!K14="",'DU DOAN'!L14="",'DU DOAN'!EO14="",'DU DOAN'!EP14=""),0,IF(AND('DU DOAN'!EO14='DU DOAN'!K14,'DU DOAN'!EP14='DU DOAN'!L14),3*'DU DOAN'!C14,IF(('DU DOAN'!EO14-'DU DOAN'!EP14)=('DU DOAN'!K14-'DU DOAN'!L14),2*'DU DOAN'!C14,IF(SIGN('DU DOAN'!EO14-'DU DOAN'!EP14)=SIGN('DU DOAN'!K14-'DU DOAN'!L14),1*'DU DOAN'!C14,0))))</f>
        <v>0</v>
      </c>
      <c r="BV14" s="98">
        <f>IF(OR('DU DOAN'!K14="",'DU DOAN'!L14="",'DU DOAN'!EQ14="",'DU DOAN'!ER14=""),0,IF(AND('DU DOAN'!EQ14='DU DOAN'!K14,'DU DOAN'!ER14='DU DOAN'!L14),3*'DU DOAN'!C14,IF(('DU DOAN'!EQ14-'DU DOAN'!ER14)=('DU DOAN'!K14-'DU DOAN'!L14),2*'DU DOAN'!C14,IF(SIGN('DU DOAN'!EQ14-'DU DOAN'!ER14)=SIGN('DU DOAN'!K14-'DU DOAN'!L14),1*'DU DOAN'!C14,0))))</f>
        <v>0</v>
      </c>
      <c r="BW14" s="98">
        <f>IF(OR('DU DOAN'!K14="",'DU DOAN'!L14="",'DU DOAN'!ES14="",'DU DOAN'!ET14=""),0,IF(AND('DU DOAN'!ES14='DU DOAN'!K14,'DU DOAN'!ET14='DU DOAN'!L14),3*'DU DOAN'!C14,IF(('DU DOAN'!ES14-'DU DOAN'!ET14)=('DU DOAN'!K14-'DU DOAN'!L14),2*'DU DOAN'!C14,IF(SIGN('DU DOAN'!ES14-'DU DOAN'!ET14)=SIGN('DU DOAN'!K14-'DU DOAN'!L14),1*'DU DOAN'!C14,0))))</f>
        <v>0</v>
      </c>
      <c r="BX14" s="98">
        <f>IF(OR('DU DOAN'!K14="",'DU DOAN'!L14="",'DU DOAN'!EU14="",'DU DOAN'!EV14=""),0,IF(AND('DU DOAN'!EU14='DU DOAN'!K14,'DU DOAN'!EV14='DU DOAN'!L14),3*'DU DOAN'!C14,IF(('DU DOAN'!EU14-'DU DOAN'!EV14)=('DU DOAN'!K14-'DU DOAN'!L14),2*'DU DOAN'!C14,IF(SIGN('DU DOAN'!EU14-'DU DOAN'!EV14)=SIGN('DU DOAN'!K14-'DU DOAN'!L14),1*'DU DOAN'!C14,0))))</f>
        <v>0</v>
      </c>
      <c r="BY14" s="98">
        <f>IF(OR('DU DOAN'!K14="",'DU DOAN'!L14="",'DU DOAN'!EW14="",'DU DOAN'!EX14=""),0,IF(AND('DU DOAN'!EW14='DU DOAN'!K14,'DU DOAN'!EX14='DU DOAN'!L14),3*'DU DOAN'!C14,IF(('DU DOAN'!EW14-'DU DOAN'!EX14)=('DU DOAN'!K14-'DU DOAN'!L14),2*'DU DOAN'!C14,IF(SIGN('DU DOAN'!EW14-'DU DOAN'!EX14)=SIGN('DU DOAN'!K14-'DU DOAN'!L14),1*'DU DOAN'!C14,0))))</f>
        <v>0</v>
      </c>
      <c r="BZ14" s="98">
        <f>IF(OR('DU DOAN'!K14="",'DU DOAN'!L14="",'DU DOAN'!EY14="",'DU DOAN'!EZ14=""),0,IF(AND('DU DOAN'!EY14='DU DOAN'!K14,'DU DOAN'!EZ14='DU DOAN'!L14),3*'DU DOAN'!C14,IF(('DU DOAN'!EY14-'DU DOAN'!EZ14)=('DU DOAN'!K14-'DU DOAN'!L14),2*'DU DOAN'!C14,IF(SIGN('DU DOAN'!EY14-'DU DOAN'!EZ14)=SIGN('DU DOAN'!K14-'DU DOAN'!L14),1*'DU DOAN'!C14,0))))</f>
        <v>0</v>
      </c>
      <c r="CA14" s="98">
        <f>IF(OR('DU DOAN'!K14="",'DU DOAN'!L14="",'DU DOAN'!FA14="",'DU DOAN'!FB14=""),0,IF(AND('DU DOAN'!FA14='DU DOAN'!K14,'DU DOAN'!FB14='DU DOAN'!L14),3*'DU DOAN'!C14,IF(('DU DOAN'!FA14-'DU DOAN'!FB14)=('DU DOAN'!K14-'DU DOAN'!L14),2*'DU DOAN'!C14,IF(SIGN('DU DOAN'!FA14-'DU DOAN'!FB14)=SIGN('DU DOAN'!K14-'DU DOAN'!L14),1*'DU DOAN'!C14,0))))</f>
        <v>0</v>
      </c>
      <c r="CB14" s="98">
        <f>IF(OR('DU DOAN'!K14="",'DU DOAN'!L14="",'DU DOAN'!FC14="",'DU DOAN'!FD14=""),0,IF(AND('DU DOAN'!FC14='DU DOAN'!K14,'DU DOAN'!FD14='DU DOAN'!L14),3*'DU DOAN'!C14,IF(('DU DOAN'!FC14-'DU DOAN'!FD14)=('DU DOAN'!K14-'DU DOAN'!L14),2*'DU DOAN'!C14,IF(SIGN('DU DOAN'!FC14-'DU DOAN'!FD14)=SIGN('DU DOAN'!K14-'DU DOAN'!L14),1*'DU DOAN'!C14,0))))</f>
        <v>0</v>
      </c>
      <c r="CC14" s="98">
        <f>IF(OR('DU DOAN'!K14="",'DU DOAN'!L14="",'DU DOAN'!FE14="",'DU DOAN'!FF14=""),0,IF(AND('DU DOAN'!FE14='DU DOAN'!K14,'DU DOAN'!FF14='DU DOAN'!L14),3*'DU DOAN'!C14,IF(('DU DOAN'!FE14-'DU DOAN'!FF14)=('DU DOAN'!K14-'DU DOAN'!L14),2*'DU DOAN'!C14,IF(SIGN('DU DOAN'!FE14-'DU DOAN'!FF14)=SIGN('DU DOAN'!K14-'DU DOAN'!L14),1*'DU DOAN'!C14,0))))</f>
        <v>0</v>
      </c>
      <c r="CD14" s="98">
        <f>IF(OR('DU DOAN'!K14="",'DU DOAN'!L14="",'DU DOAN'!FG14="",'DU DOAN'!FH14=""),0,IF(AND('DU DOAN'!FG14='DU DOAN'!K14,'DU DOAN'!FH14='DU DOAN'!L14),3*'DU DOAN'!C14,IF(('DU DOAN'!FG14-'DU DOAN'!FH14)=('DU DOAN'!K14-'DU DOAN'!L14),2*'DU DOAN'!C14,IF(SIGN('DU DOAN'!FG14-'DU DOAN'!FH14)=SIGN('DU DOAN'!K14-'DU DOAN'!L14),1*'DU DOAN'!C14,0))))</f>
        <v>0</v>
      </c>
      <c r="CE14" s="98">
        <f>IF(OR('DU DOAN'!K14="",'DU DOAN'!L14="",'DU DOAN'!FI14="",'DU DOAN'!FJ14=""),0,IF(AND('DU DOAN'!FI14='DU DOAN'!K14,'DU DOAN'!FJ14='DU DOAN'!L14),3*'DU DOAN'!C14,IF(('DU DOAN'!FI14-'DU DOAN'!FJ14)=('DU DOAN'!K14-'DU DOAN'!L14),2*'DU DOAN'!C14,IF(SIGN('DU DOAN'!FI14-'DU DOAN'!FJ14)=SIGN('DU DOAN'!K14-'DU DOAN'!L14),1*'DU DOAN'!C14,0))))</f>
        <v>0</v>
      </c>
      <c r="CF14" s="98">
        <f>IF(OR('DU DOAN'!K14="",'DU DOAN'!L14="",'DU DOAN'!FK14="",'DU DOAN'!FL14=""),0,IF(AND('DU DOAN'!FK14='DU DOAN'!K14,'DU DOAN'!FL14='DU DOAN'!L14),3*'DU DOAN'!C14,IF(('DU DOAN'!FK14-'DU DOAN'!FL14)=('DU DOAN'!K14-'DU DOAN'!L14),2*'DU DOAN'!C14,IF(SIGN('DU DOAN'!FK14-'DU DOAN'!FL14)=SIGN('DU DOAN'!K14-'DU DOAN'!L14),1*'DU DOAN'!C14,0))))</f>
        <v>0</v>
      </c>
      <c r="CG14" s="98">
        <f>IF(OR('DU DOAN'!K14="",'DU DOAN'!L14="",'DU DOAN'!FM14="",'DU DOAN'!FN14=""),0,IF(AND('DU DOAN'!FM14='DU DOAN'!K14,'DU DOAN'!FN14='DU DOAN'!L14),3*'DU DOAN'!C14,IF(('DU DOAN'!FM14-'DU DOAN'!FN14)=('DU DOAN'!K14-'DU DOAN'!L14),2*'DU DOAN'!C14,IF(SIGN('DU DOAN'!FM14-'DU DOAN'!FN14)=SIGN('DU DOAN'!K14-'DU DOAN'!L14),1*'DU DOAN'!C14,0))))</f>
        <v>0</v>
      </c>
      <c r="CH14" s="98">
        <f>IF(OR('DU DOAN'!K14="",'DU DOAN'!L14="",'DU DOAN'!FO14="",'DU DOAN'!FP14=""),0,IF(AND('DU DOAN'!FO14='DU DOAN'!K14,'DU DOAN'!FP14='DU DOAN'!L14),3*'DU DOAN'!C14,IF(('DU DOAN'!FO14-'DU DOAN'!FP14)=('DU DOAN'!K14-'DU DOAN'!L14),2*'DU DOAN'!C14,IF(SIGN('DU DOAN'!FO14-'DU DOAN'!FP14)=SIGN('DU DOAN'!K14-'DU DOAN'!L14),1*'DU DOAN'!C14,0))))</f>
        <v>0</v>
      </c>
      <c r="CI14" s="98">
        <f>IF(OR('DU DOAN'!K14="",'DU DOAN'!L14="",'DU DOAN'!FQ14="",'DU DOAN'!FR14=""),0,IF(AND('DU DOAN'!FQ14='DU DOAN'!K14,'DU DOAN'!FR14='DU DOAN'!L14),3*'DU DOAN'!C14,IF(('DU DOAN'!FQ14-'DU DOAN'!FR14)=('DU DOAN'!K14-'DU DOAN'!L14),2*'DU DOAN'!C14,IF(SIGN('DU DOAN'!FQ14-'DU DOAN'!FR14)=SIGN('DU DOAN'!K14-'DU DOAN'!L14),1*'DU DOAN'!C14,0))))</f>
        <v>0</v>
      </c>
      <c r="CJ14" s="98">
        <f>IF(OR('DU DOAN'!K14="",'DU DOAN'!L14="",'DU DOAN'!FS14="",'DU DOAN'!FT14=""),0,IF(AND('DU DOAN'!FS14='DU DOAN'!K14,'DU DOAN'!FT14='DU DOAN'!L14),3*'DU DOAN'!C14,IF(('DU DOAN'!FS14-'DU DOAN'!FT14)=('DU DOAN'!K14-'DU DOAN'!L14),2*'DU DOAN'!C14,IF(SIGN('DU DOAN'!FS14-'DU DOAN'!FT14)=SIGN('DU DOAN'!K14-'DU DOAN'!L14),1*'DU DOAN'!C14,0))))</f>
        <v>0</v>
      </c>
      <c r="CK14" s="98">
        <f>IF(OR('DU DOAN'!K14="",'DU DOAN'!L14="",'DU DOAN'!FU14="",'DU DOAN'!FV14=""),0,IF(AND('DU DOAN'!FU14='DU DOAN'!K14,'DU DOAN'!FV14='DU DOAN'!L14),3*'DU DOAN'!C14,IF(('DU DOAN'!FU14-'DU DOAN'!FV14)=('DU DOAN'!K14-'DU DOAN'!L14),2*'DU DOAN'!C14,IF(SIGN('DU DOAN'!FU14-'DU DOAN'!FV14)=SIGN('DU DOAN'!K14-'DU DOAN'!L14),1*'DU DOAN'!C14,0))))</f>
        <v>0</v>
      </c>
      <c r="CL14" s="98">
        <f>IF(OR('DU DOAN'!K14="",'DU DOAN'!L14="",'DU DOAN'!FW14="",'DU DOAN'!FX14=""),0,IF(AND('DU DOAN'!FW14='DU DOAN'!K14,'DU DOAN'!FX14='DU DOAN'!L14),3*'DU DOAN'!C14,IF(('DU DOAN'!FW14-'DU DOAN'!FX14)=('DU DOAN'!K14-'DU DOAN'!L14),2*'DU DOAN'!C14,IF(SIGN('DU DOAN'!FW14-'DU DOAN'!FX14)=SIGN('DU DOAN'!K14-'DU DOAN'!L14),1*'DU DOAN'!C14,0))))</f>
        <v>0</v>
      </c>
      <c r="CM14" s="98">
        <f>IF(OR('DU DOAN'!K14="",'DU DOAN'!L14="",'DU DOAN'!FY14="",'DU DOAN'!FZ14=""),0,IF(AND('DU DOAN'!FY14='DU DOAN'!K14,'DU DOAN'!FZ14='DU DOAN'!L14),3*'DU DOAN'!C14,IF(('DU DOAN'!FY14-'DU DOAN'!FZ14)=('DU DOAN'!K14-'DU DOAN'!L14),2*'DU DOAN'!C14,IF(SIGN('DU DOAN'!FY14-'DU DOAN'!FZ14)=SIGN('DU DOAN'!K14-'DU DOAN'!L14),1*'DU DOAN'!C14,0))))</f>
        <v>0</v>
      </c>
      <c r="CN14" s="98">
        <f>IF(OR('DU DOAN'!K14="",'DU DOAN'!L14="",'DU DOAN'!GA14="",'DU DOAN'!GB14=""),0,IF(AND('DU DOAN'!GA14='DU DOAN'!K14,'DU DOAN'!GB14='DU DOAN'!L14),3*'DU DOAN'!C14,IF(('DU DOAN'!GA14-'DU DOAN'!GB14)=('DU DOAN'!K14-'DU DOAN'!L14),2*'DU DOAN'!C14,IF(SIGN('DU DOAN'!GA14-'DU DOAN'!GB14)=SIGN('DU DOAN'!K14-'DU DOAN'!L14),1*'DU DOAN'!C14,0))))</f>
        <v>0</v>
      </c>
      <c r="CO14" s="98">
        <f>IF(OR('DU DOAN'!K14="",'DU DOAN'!L14="",'DU DOAN'!GC14="",'DU DOAN'!GD14=""),0,IF(AND('DU DOAN'!GC14='DU DOAN'!K14,'DU DOAN'!GD14='DU DOAN'!L14),3*'DU DOAN'!C14,IF(('DU DOAN'!GC14-'DU DOAN'!GD14)=('DU DOAN'!K14-'DU DOAN'!L14),2*'DU DOAN'!C14,IF(SIGN('DU DOAN'!GC14-'DU DOAN'!GD14)=SIGN('DU DOAN'!K14-'DU DOAN'!L14),1*'DU DOAN'!C14,0))))</f>
        <v>0</v>
      </c>
      <c r="CP14" s="98">
        <f>IF(OR('DU DOAN'!K14="",'DU DOAN'!L14="",'DU DOAN'!GE14="",'DU DOAN'!GF14=""),0,IF(AND('DU DOAN'!GE14='DU DOAN'!K14,'DU DOAN'!GF14='DU DOAN'!L14),3*'DU DOAN'!C14,IF(('DU DOAN'!GE14-'DU DOAN'!GF14)=('DU DOAN'!K14-'DU DOAN'!L14),2*'DU DOAN'!C14,IF(SIGN('DU DOAN'!GE14-'DU DOAN'!GF14)=SIGN('DU DOAN'!K14-'DU DOAN'!L14),1*'DU DOAN'!C14,0))))</f>
        <v>0</v>
      </c>
      <c r="CQ14" s="98">
        <f>IF(OR('DU DOAN'!K14="",'DU DOAN'!L14="",'DU DOAN'!GG14="",'DU DOAN'!GH14=""),0,IF(AND('DU DOAN'!GG14='DU DOAN'!K14,'DU DOAN'!GH14='DU DOAN'!L14),3*'DU DOAN'!C14,IF(('DU DOAN'!GG14-'DU DOAN'!GH14)=('DU DOAN'!K14-'DU DOAN'!L14),2*'DU DOAN'!C14,IF(SIGN('DU DOAN'!GG14-'DU DOAN'!GH14)=SIGN('DU DOAN'!K14-'DU DOAN'!L14),1*'DU DOAN'!C14,0))))</f>
        <v>0</v>
      </c>
      <c r="CR14" s="98">
        <f>IF(OR('DU DOAN'!K14="",'DU DOAN'!L14="",'DU DOAN'!GI14="",'DU DOAN'!GJ14=""),0,IF(AND('DU DOAN'!GI14='DU DOAN'!K14,'DU DOAN'!GJ14='DU DOAN'!L14),3*'DU DOAN'!C14,IF(('DU DOAN'!GI14-'DU DOAN'!GJ14)=('DU DOAN'!K14-'DU DOAN'!L14),2*'DU DOAN'!C14,IF(SIGN('DU DOAN'!GI14-'DU DOAN'!GJ14)=SIGN('DU DOAN'!K14-'DU DOAN'!L14),1*'DU DOAN'!C14,0))))</f>
        <v>0</v>
      </c>
      <c r="CS14" s="98">
        <f>IF(OR('DU DOAN'!K14="",'DU DOAN'!L14="",'DU DOAN'!GK14="",'DU DOAN'!GL14=""),0,IF(AND('DU DOAN'!GK14='DU DOAN'!K14,'DU DOAN'!GL14='DU DOAN'!L14),3*'DU DOAN'!C14,IF(('DU DOAN'!GK14-'DU DOAN'!GL14)=('DU DOAN'!K14-'DU DOAN'!L14),2*'DU DOAN'!C14,IF(SIGN('DU DOAN'!GK14-'DU DOAN'!GL14)=SIGN('DU DOAN'!K14-'DU DOAN'!L14),1*'DU DOAN'!C14,0))))</f>
        <v>0</v>
      </c>
      <c r="CT14" s="98">
        <f>IF(OR('DU DOAN'!K14="",'DU DOAN'!L14="",'DU DOAN'!GM14="",'DU DOAN'!GN14=""),0,IF(AND('DU DOAN'!GM14='DU DOAN'!K14,'DU DOAN'!GN14='DU DOAN'!L14),3*'DU DOAN'!C14,IF(('DU DOAN'!GM14-'DU DOAN'!GN14)=('DU DOAN'!K14-'DU DOAN'!L14),2*'DU DOAN'!C14,IF(SIGN('DU DOAN'!GM14-'DU DOAN'!GN14)=SIGN('DU DOAN'!K14-'DU DOAN'!L14),1*'DU DOAN'!C14,0))))</f>
        <v>0</v>
      </c>
      <c r="CU14" s="98">
        <f>IF(OR('DU DOAN'!K14="",'DU DOAN'!L14="",'DU DOAN'!GO14="",'DU DOAN'!GP14=""),0,IF(AND('DU DOAN'!GO14='DU DOAN'!K14,'DU DOAN'!GP14='DU DOAN'!L14),3*'DU DOAN'!C14,IF(('DU DOAN'!GO14-'DU DOAN'!GP14)=('DU DOAN'!K14-'DU DOAN'!L14),2*'DU DOAN'!C14,IF(SIGN('DU DOAN'!GO14-'DU DOAN'!GP14)=SIGN('DU DOAN'!K14-'DU DOAN'!L14),1*'DU DOAN'!C14,0))))</f>
        <v>0</v>
      </c>
      <c r="CV14" s="98">
        <f>IF(OR('DU DOAN'!K14="",'DU DOAN'!L14="",'DU DOAN'!GQ14="",'DU DOAN'!GR14=""),0,IF(AND('DU DOAN'!GQ14='DU DOAN'!K14,'DU DOAN'!GR14='DU DOAN'!L14),3*'DU DOAN'!C14,IF(('DU DOAN'!GQ14-'DU DOAN'!GR14)=('DU DOAN'!K14-'DU DOAN'!L14),2*'DU DOAN'!C14,IF(SIGN('DU DOAN'!GQ14-'DU DOAN'!GR14)=SIGN('DU DOAN'!K14-'DU DOAN'!L14),1*'DU DOAN'!C14,0))))</f>
        <v>0</v>
      </c>
      <c r="CW14" s="98">
        <f>IF(OR('DU DOAN'!K14="",'DU DOAN'!L14="",'DU DOAN'!GS14="",'DU DOAN'!GT14=""),0,IF(AND('DU DOAN'!GS14='DU DOAN'!K14,'DU DOAN'!GT14='DU DOAN'!L14),3*'DU DOAN'!C14,IF(('DU DOAN'!GS14-'DU DOAN'!GT14)=('DU DOAN'!K14-'DU DOAN'!L14),2*'DU DOAN'!C14,IF(SIGN('DU DOAN'!GS14-'DU DOAN'!GT14)=SIGN('DU DOAN'!K14-'DU DOAN'!L14),1*'DU DOAN'!C14,0))))</f>
        <v>0</v>
      </c>
      <c r="CX14" s="98">
        <f>IF(OR('DU DOAN'!K14="",'DU DOAN'!L14="",'DU DOAN'!GU14="",'DU DOAN'!GV14=""),0,IF(AND('DU DOAN'!GU14='DU DOAN'!K14,'DU DOAN'!GV14='DU DOAN'!L14),3*'DU DOAN'!C14,IF(('DU DOAN'!GU14-'DU DOAN'!GV14)=('DU DOAN'!K14-'DU DOAN'!L14),2*'DU DOAN'!C14,IF(SIGN('DU DOAN'!GU14-'DU DOAN'!GV14)=SIGN('DU DOAN'!K14-'DU DOAN'!L14),1*'DU DOAN'!C14,0))))</f>
        <v>0</v>
      </c>
      <c r="CY14" s="98">
        <f>IF(OR('DU DOAN'!K14="",'DU DOAN'!L14="",'DU DOAN'!GW14="",'DU DOAN'!GX14=""),0,IF(AND('DU DOAN'!GW14='DU DOAN'!K14,'DU DOAN'!GX14='DU DOAN'!L14),3*'DU DOAN'!C14,IF(('DU DOAN'!GW14-'DU DOAN'!GX14)=('DU DOAN'!K14-'DU DOAN'!L14),2*'DU DOAN'!C14,IF(SIGN('DU DOAN'!GW14-'DU DOAN'!GX14)=SIGN('DU DOAN'!K14-'DU DOAN'!L14),1*'DU DOAN'!C14,0))))</f>
        <v>0</v>
      </c>
      <c r="CZ14" s="98">
        <f>IF(OR('DU DOAN'!K14="",'DU DOAN'!L14="",'DU DOAN'!GY14="",'DU DOAN'!GZ14=""),0,IF(AND('DU DOAN'!GY14='DU DOAN'!K14,'DU DOAN'!GZ14='DU DOAN'!L14),3*'DU DOAN'!C14,IF(('DU DOAN'!GY14-'DU DOAN'!GZ14)=('DU DOAN'!K14-'DU DOAN'!L14),2*'DU DOAN'!C14,IF(SIGN('DU DOAN'!GY14-'DU DOAN'!GZ14)=SIGN('DU DOAN'!K14-'DU DOAN'!L14),1*'DU DOAN'!C14,0))))</f>
        <v>0</v>
      </c>
      <c r="DA14" s="98">
        <f>IF(OR('DU DOAN'!K14="",'DU DOAN'!L14="",'DU DOAN'!HA14="",'DU DOAN'!HB14=""),0,IF(AND('DU DOAN'!HA14='DU DOAN'!K14,'DU DOAN'!HB14='DU DOAN'!L14),3*'DU DOAN'!C14,IF(('DU DOAN'!HA14-'DU DOAN'!HB14)=('DU DOAN'!K14-'DU DOAN'!L14),2*'DU DOAN'!C14,IF(SIGN('DU DOAN'!HA14-'DU DOAN'!HB14)=SIGN('DU DOAN'!K14-'DU DOAN'!L14),1*'DU DOAN'!C14,0))))</f>
        <v>0</v>
      </c>
      <c r="DB14" s="98">
        <f>IF(OR('DU DOAN'!K14="",'DU DOAN'!L14="",'DU DOAN'!HC14="",'DU DOAN'!HD14=""),0,IF(AND('DU DOAN'!HC14='DU DOAN'!K14,'DU DOAN'!HD14='DU DOAN'!L14),3*'DU DOAN'!C14,IF(('DU DOAN'!HC14-'DU DOAN'!HD14)=('DU DOAN'!K14-'DU DOAN'!L14),2*'DU DOAN'!C14,IF(SIGN('DU DOAN'!HC14-'DU DOAN'!HD14)=SIGN('DU DOAN'!K14-'DU DOAN'!L14),1*'DU DOAN'!C14,0))))</f>
        <v>0</v>
      </c>
    </row>
    <row r="15" spans="1:106" ht="23.2" customHeight="1">
      <c r="A15" s="94">
        <f>'DU DOAN'!A15</f>
        <v>12</v>
      </c>
      <c r="B15" s="95" t="str">
        <f>'DU DOAN'!B15</f>
        <v>Vòng bảng</v>
      </c>
      <c r="C15" s="96">
        <f>'DU DOAN'!C15</f>
        <v>1</v>
      </c>
      <c r="D15" s="95" t="str">
        <f>'DU DOAN'!H15</f>
        <v>Bosnia &amp; Herzegovina</v>
      </c>
      <c r="E15" s="95" t="str">
        <f>'DU DOAN'!I15</f>
        <v>Qatar</v>
      </c>
      <c r="F15" s="97" t="str">
        <f>IF(OR('DU DOAN'!K15="",'DU DOAN'!L15=""),"Chưa đá",'DU DOAN'!K15&amp;"-"&amp;'DU DOAN'!L15)</f>
        <v>Chưa đá</v>
      </c>
      <c r="G15" s="98">
        <f>IF(OR('DU DOAN'!K15="",'DU DOAN'!L15="",'DU DOAN'!M15="",'DU DOAN'!N15=""),0,IF(AND('DU DOAN'!M15='DU DOAN'!K15,'DU DOAN'!N15='DU DOAN'!L15),3*'DU DOAN'!C15,IF(('DU DOAN'!M15-'DU DOAN'!N15)=('DU DOAN'!K15-'DU DOAN'!L15),2*'DU DOAN'!C15,IF(SIGN('DU DOAN'!M15-'DU DOAN'!N15)=SIGN('DU DOAN'!K15-'DU DOAN'!L15),1*'DU DOAN'!C15,0))))</f>
        <v>0</v>
      </c>
      <c r="H15" s="98">
        <f>IF(OR('DU DOAN'!K15="",'DU DOAN'!L15="",'DU DOAN'!O15="",'DU DOAN'!P15=""),0,IF(AND('DU DOAN'!O15='DU DOAN'!K15,'DU DOAN'!P15='DU DOAN'!L15),3*'DU DOAN'!C15,IF(('DU DOAN'!O15-'DU DOAN'!P15)=('DU DOAN'!K15-'DU DOAN'!L15),2*'DU DOAN'!C15,IF(SIGN('DU DOAN'!O15-'DU DOAN'!P15)=SIGN('DU DOAN'!K15-'DU DOAN'!L15),1*'DU DOAN'!C15,0))))</f>
        <v>0</v>
      </c>
      <c r="I15" s="98">
        <f>IF(OR('DU DOAN'!K15="",'DU DOAN'!L15="",'DU DOAN'!Q15="",'DU DOAN'!R15=""),0,IF(AND('DU DOAN'!Q15='DU DOAN'!K15,'DU DOAN'!R15='DU DOAN'!L15),3*'DU DOAN'!C15,IF(('DU DOAN'!Q15-'DU DOAN'!R15)=('DU DOAN'!K15-'DU DOAN'!L15),2*'DU DOAN'!C15,IF(SIGN('DU DOAN'!Q15-'DU DOAN'!R15)=SIGN('DU DOAN'!K15-'DU DOAN'!L15),1*'DU DOAN'!C15,0))))</f>
        <v>0</v>
      </c>
      <c r="J15" s="98">
        <f>IF(OR('DU DOAN'!K15="",'DU DOAN'!L15="",'DU DOAN'!S15="",'DU DOAN'!T15=""),0,IF(AND('DU DOAN'!S15='DU DOAN'!K15,'DU DOAN'!T15='DU DOAN'!L15),3*'DU DOAN'!C15,IF(('DU DOAN'!S15-'DU DOAN'!T15)=('DU DOAN'!K15-'DU DOAN'!L15),2*'DU DOAN'!C15,IF(SIGN('DU DOAN'!S15-'DU DOAN'!T15)=SIGN('DU DOAN'!K15-'DU DOAN'!L15),1*'DU DOAN'!C15,0))))</f>
        <v>0</v>
      </c>
      <c r="K15" s="98">
        <f>IF(OR('DU DOAN'!K15="",'DU DOAN'!L15="",'DU DOAN'!U15="",'DU DOAN'!V15=""),0,IF(AND('DU DOAN'!U15='DU DOAN'!K15,'DU DOAN'!V15='DU DOAN'!L15),3*'DU DOAN'!C15,IF(('DU DOAN'!U15-'DU DOAN'!V15)=('DU DOAN'!K15-'DU DOAN'!L15),2*'DU DOAN'!C15,IF(SIGN('DU DOAN'!U15-'DU DOAN'!V15)=SIGN('DU DOAN'!K15-'DU DOAN'!L15),1*'DU DOAN'!C15,0))))</f>
        <v>0</v>
      </c>
      <c r="L15" s="98">
        <f>IF(OR('DU DOAN'!K15="",'DU DOAN'!L15="",'DU DOAN'!W15="",'DU DOAN'!X15=""),0,IF(AND('DU DOAN'!W15='DU DOAN'!K15,'DU DOAN'!X15='DU DOAN'!L15),3*'DU DOAN'!C15,IF(('DU DOAN'!W15-'DU DOAN'!X15)=('DU DOAN'!K15-'DU DOAN'!L15),2*'DU DOAN'!C15,IF(SIGN('DU DOAN'!W15-'DU DOAN'!X15)=SIGN('DU DOAN'!K15-'DU DOAN'!L15),1*'DU DOAN'!C15,0))))</f>
        <v>0</v>
      </c>
      <c r="M15" s="98">
        <f>IF(OR('DU DOAN'!K15="",'DU DOAN'!L15="",'DU DOAN'!Y15="",'DU DOAN'!Z15=""),0,IF(AND('DU DOAN'!Y15='DU DOAN'!K15,'DU DOAN'!Z15='DU DOAN'!L15),3*'DU DOAN'!C15,IF(('DU DOAN'!Y15-'DU DOAN'!Z15)=('DU DOAN'!K15-'DU DOAN'!L15),2*'DU DOAN'!C15,IF(SIGN('DU DOAN'!Y15-'DU DOAN'!Z15)=SIGN('DU DOAN'!K15-'DU DOAN'!L15),1*'DU DOAN'!C15,0))))</f>
        <v>0</v>
      </c>
      <c r="N15" s="98">
        <f>IF(OR('DU DOAN'!K15="",'DU DOAN'!L15="",'DU DOAN'!AA15="",'DU DOAN'!AB15=""),0,IF(AND('DU DOAN'!AA15='DU DOAN'!K15,'DU DOAN'!AB15='DU DOAN'!L15),3*'DU DOAN'!C15,IF(('DU DOAN'!AA15-'DU DOAN'!AB15)=('DU DOAN'!K15-'DU DOAN'!L15),2*'DU DOAN'!C15,IF(SIGN('DU DOAN'!AA15-'DU DOAN'!AB15)=SIGN('DU DOAN'!K15-'DU DOAN'!L15),1*'DU DOAN'!C15,0))))</f>
        <v>0</v>
      </c>
      <c r="O15" s="98">
        <f>IF(OR('DU DOAN'!K15="",'DU DOAN'!L15="",'DU DOAN'!AC15="",'DU DOAN'!AD15=""),0,IF(AND('DU DOAN'!AC15='DU DOAN'!K15,'DU DOAN'!AD15='DU DOAN'!L15),3*'DU DOAN'!C15,IF(('DU DOAN'!AC15-'DU DOAN'!AD15)=('DU DOAN'!K15-'DU DOAN'!L15),2*'DU DOAN'!C15,IF(SIGN('DU DOAN'!AC15-'DU DOAN'!AD15)=SIGN('DU DOAN'!K15-'DU DOAN'!L15),1*'DU DOAN'!C15,0))))</f>
        <v>0</v>
      </c>
      <c r="P15" s="98">
        <f>IF(OR('DU DOAN'!K15="",'DU DOAN'!L15="",'DU DOAN'!AE15="",'DU DOAN'!AF15=""),0,IF(AND('DU DOAN'!AE15='DU DOAN'!K15,'DU DOAN'!AF15='DU DOAN'!L15),3*'DU DOAN'!C15,IF(('DU DOAN'!AE15-'DU DOAN'!AF15)=('DU DOAN'!K15-'DU DOAN'!L15),2*'DU DOAN'!C15,IF(SIGN('DU DOAN'!AE15-'DU DOAN'!AF15)=SIGN('DU DOAN'!K15-'DU DOAN'!L15),1*'DU DOAN'!C15,0))))</f>
        <v>0</v>
      </c>
      <c r="Q15" s="98">
        <f>IF(OR('DU DOAN'!K15="",'DU DOAN'!L15="",'DU DOAN'!AG15="",'DU DOAN'!AH15=""),0,IF(AND('DU DOAN'!AG15='DU DOAN'!K15,'DU DOAN'!AH15='DU DOAN'!L15),3*'DU DOAN'!C15,IF(('DU DOAN'!AG15-'DU DOAN'!AH15)=('DU DOAN'!K15-'DU DOAN'!L15),2*'DU DOAN'!C15,IF(SIGN('DU DOAN'!AG15-'DU DOAN'!AH15)=SIGN('DU DOAN'!K15-'DU DOAN'!L15),1*'DU DOAN'!C15,0))))</f>
        <v>0</v>
      </c>
      <c r="R15" s="98">
        <f>IF(OR('DU DOAN'!K15="",'DU DOAN'!L15="",'DU DOAN'!AI15="",'DU DOAN'!AJ15=""),0,IF(AND('DU DOAN'!AI15='DU DOAN'!K15,'DU DOAN'!AJ15='DU DOAN'!L15),3*'DU DOAN'!C15,IF(('DU DOAN'!AI15-'DU DOAN'!AJ15)=('DU DOAN'!K15-'DU DOAN'!L15),2*'DU DOAN'!C15,IF(SIGN('DU DOAN'!AI15-'DU DOAN'!AJ15)=SIGN('DU DOAN'!K15-'DU DOAN'!L15),1*'DU DOAN'!C15,0))))</f>
        <v>0</v>
      </c>
      <c r="S15" s="98">
        <f>IF(OR('DU DOAN'!K15="",'DU DOAN'!L15="",'DU DOAN'!AK15="",'DU DOAN'!AL15=""),0,IF(AND('DU DOAN'!AK15='DU DOAN'!K15,'DU DOAN'!AL15='DU DOAN'!L15),3*'DU DOAN'!C15,IF(('DU DOAN'!AK15-'DU DOAN'!AL15)=('DU DOAN'!K15-'DU DOAN'!L15),2*'DU DOAN'!C15,IF(SIGN('DU DOAN'!AK15-'DU DOAN'!AL15)=SIGN('DU DOAN'!K15-'DU DOAN'!L15),1*'DU DOAN'!C15,0))))</f>
        <v>0</v>
      </c>
      <c r="T15" s="98">
        <f>IF(OR('DU DOAN'!K15="",'DU DOAN'!L15="",'DU DOAN'!AM15="",'DU DOAN'!AN15=""),0,IF(AND('DU DOAN'!AM15='DU DOAN'!K15,'DU DOAN'!AN15='DU DOAN'!L15),3*'DU DOAN'!C15,IF(('DU DOAN'!AM15-'DU DOAN'!AN15)=('DU DOAN'!K15-'DU DOAN'!L15),2*'DU DOAN'!C15,IF(SIGN('DU DOAN'!AM15-'DU DOAN'!AN15)=SIGN('DU DOAN'!K15-'DU DOAN'!L15),1*'DU DOAN'!C15,0))))</f>
        <v>0</v>
      </c>
      <c r="U15" s="98">
        <f>IF(OR('DU DOAN'!K15="",'DU DOAN'!L15="",'DU DOAN'!AO15="",'DU DOAN'!AP15=""),0,IF(AND('DU DOAN'!AO15='DU DOAN'!K15,'DU DOAN'!AP15='DU DOAN'!L15),3*'DU DOAN'!C15,IF(('DU DOAN'!AO15-'DU DOAN'!AP15)=('DU DOAN'!K15-'DU DOAN'!L15),2*'DU DOAN'!C15,IF(SIGN('DU DOAN'!AO15-'DU DOAN'!AP15)=SIGN('DU DOAN'!K15-'DU DOAN'!L15),1*'DU DOAN'!C15,0))))</f>
        <v>0</v>
      </c>
      <c r="V15" s="98">
        <f>IF(OR('DU DOAN'!K15="",'DU DOAN'!L15="",'DU DOAN'!AQ15="",'DU DOAN'!AR15=""),0,IF(AND('DU DOAN'!AQ15='DU DOAN'!K15,'DU DOAN'!AR15='DU DOAN'!L15),3*'DU DOAN'!C15,IF(('DU DOAN'!AQ15-'DU DOAN'!AR15)=('DU DOAN'!K15-'DU DOAN'!L15),2*'DU DOAN'!C15,IF(SIGN('DU DOAN'!AQ15-'DU DOAN'!AR15)=SIGN('DU DOAN'!K15-'DU DOAN'!L15),1*'DU DOAN'!C15,0))))</f>
        <v>0</v>
      </c>
      <c r="W15" s="98">
        <f>IF(OR('DU DOAN'!K15="",'DU DOAN'!L15="",'DU DOAN'!AS15="",'DU DOAN'!AT15=""),0,IF(AND('DU DOAN'!AS15='DU DOAN'!K15,'DU DOAN'!AT15='DU DOAN'!L15),3*'DU DOAN'!C15,IF(('DU DOAN'!AS15-'DU DOAN'!AT15)=('DU DOAN'!K15-'DU DOAN'!L15),2*'DU DOAN'!C15,IF(SIGN('DU DOAN'!AS15-'DU DOAN'!AT15)=SIGN('DU DOAN'!K15-'DU DOAN'!L15),1*'DU DOAN'!C15,0))))</f>
        <v>0</v>
      </c>
      <c r="X15" s="98">
        <f>IF(OR('DU DOAN'!K15="",'DU DOAN'!L15="",'DU DOAN'!AU15="",'DU DOAN'!AV15=""),0,IF(AND('DU DOAN'!AU15='DU DOAN'!K15,'DU DOAN'!AV15='DU DOAN'!L15),3*'DU DOAN'!C15,IF(('DU DOAN'!AU15-'DU DOAN'!AV15)=('DU DOAN'!K15-'DU DOAN'!L15),2*'DU DOAN'!C15,IF(SIGN('DU DOAN'!AU15-'DU DOAN'!AV15)=SIGN('DU DOAN'!K15-'DU DOAN'!L15),1*'DU DOAN'!C15,0))))</f>
        <v>0</v>
      </c>
      <c r="Y15" s="98">
        <f>IF(OR('DU DOAN'!K15="",'DU DOAN'!L15="",'DU DOAN'!AW15="",'DU DOAN'!AX15=""),0,IF(AND('DU DOAN'!AW15='DU DOAN'!K15,'DU DOAN'!AX15='DU DOAN'!L15),3*'DU DOAN'!C15,IF(('DU DOAN'!AW15-'DU DOAN'!AX15)=('DU DOAN'!K15-'DU DOAN'!L15),2*'DU DOAN'!C15,IF(SIGN('DU DOAN'!AW15-'DU DOAN'!AX15)=SIGN('DU DOAN'!K15-'DU DOAN'!L15),1*'DU DOAN'!C15,0))))</f>
        <v>0</v>
      </c>
      <c r="Z15" s="98">
        <f>IF(OR('DU DOAN'!K15="",'DU DOAN'!L15="",'DU DOAN'!AY15="",'DU DOAN'!AZ15=""),0,IF(AND('DU DOAN'!AY15='DU DOAN'!K15,'DU DOAN'!AZ15='DU DOAN'!L15),3*'DU DOAN'!C15,IF(('DU DOAN'!AY15-'DU DOAN'!AZ15)=('DU DOAN'!K15-'DU DOAN'!L15),2*'DU DOAN'!C15,IF(SIGN('DU DOAN'!AY15-'DU DOAN'!AZ15)=SIGN('DU DOAN'!K15-'DU DOAN'!L15),1*'DU DOAN'!C15,0))))</f>
        <v>0</v>
      </c>
      <c r="AA15" s="98">
        <f>IF(OR('DU DOAN'!K15="",'DU DOAN'!L15="",'DU DOAN'!BA15="",'DU DOAN'!BB15=""),0,IF(AND('DU DOAN'!BA15='DU DOAN'!K15,'DU DOAN'!BB15='DU DOAN'!L15),3*'DU DOAN'!C15,IF(('DU DOAN'!BA15-'DU DOAN'!BB15)=('DU DOAN'!K15-'DU DOAN'!L15),2*'DU DOAN'!C15,IF(SIGN('DU DOAN'!BA15-'DU DOAN'!BB15)=SIGN('DU DOAN'!K15-'DU DOAN'!L15),1*'DU DOAN'!C15,0))))</f>
        <v>0</v>
      </c>
      <c r="AB15" s="98">
        <f>IF(OR('DU DOAN'!K15="",'DU DOAN'!L15="",'DU DOAN'!BC15="",'DU DOAN'!BD15=""),0,IF(AND('DU DOAN'!BC15='DU DOAN'!K15,'DU DOAN'!BD15='DU DOAN'!L15),3*'DU DOAN'!C15,IF(('DU DOAN'!BC15-'DU DOAN'!BD15)=('DU DOAN'!K15-'DU DOAN'!L15),2*'DU DOAN'!C15,IF(SIGN('DU DOAN'!BC15-'DU DOAN'!BD15)=SIGN('DU DOAN'!K15-'DU DOAN'!L15),1*'DU DOAN'!C15,0))))</f>
        <v>0</v>
      </c>
      <c r="AC15" s="98">
        <f>IF(OR('DU DOAN'!K15="",'DU DOAN'!L15="",'DU DOAN'!BE15="",'DU DOAN'!BF15=""),0,IF(AND('DU DOAN'!BE15='DU DOAN'!K15,'DU DOAN'!BF15='DU DOAN'!L15),3*'DU DOAN'!C15,IF(('DU DOAN'!BE15-'DU DOAN'!BF15)=('DU DOAN'!K15-'DU DOAN'!L15),2*'DU DOAN'!C15,IF(SIGN('DU DOAN'!BE15-'DU DOAN'!BF15)=SIGN('DU DOAN'!K15-'DU DOAN'!L15),1*'DU DOAN'!C15,0))))</f>
        <v>0</v>
      </c>
      <c r="AD15" s="98">
        <f>IF(OR('DU DOAN'!K15="",'DU DOAN'!L15="",'DU DOAN'!BG15="",'DU DOAN'!BH15=""),0,IF(AND('DU DOAN'!BG15='DU DOAN'!K15,'DU DOAN'!BH15='DU DOAN'!L15),3*'DU DOAN'!C15,IF(('DU DOAN'!BG15-'DU DOAN'!BH15)=('DU DOAN'!K15-'DU DOAN'!L15),2*'DU DOAN'!C15,IF(SIGN('DU DOAN'!BG15-'DU DOAN'!BH15)=SIGN('DU DOAN'!K15-'DU DOAN'!L15),1*'DU DOAN'!C15,0))))</f>
        <v>0</v>
      </c>
      <c r="AE15" s="98">
        <f>IF(OR('DU DOAN'!K15="",'DU DOAN'!L15="",'DU DOAN'!BI15="",'DU DOAN'!BJ15=""),0,IF(AND('DU DOAN'!BI15='DU DOAN'!K15,'DU DOAN'!BJ15='DU DOAN'!L15),3*'DU DOAN'!C15,IF(('DU DOAN'!BI15-'DU DOAN'!BJ15)=('DU DOAN'!K15-'DU DOAN'!L15),2*'DU DOAN'!C15,IF(SIGN('DU DOAN'!BI15-'DU DOAN'!BJ15)=SIGN('DU DOAN'!K15-'DU DOAN'!L15),1*'DU DOAN'!C15,0))))</f>
        <v>0</v>
      </c>
      <c r="AF15" s="98">
        <f>IF(OR('DU DOAN'!K15="",'DU DOAN'!L15="",'DU DOAN'!BK15="",'DU DOAN'!BL15=""),0,IF(AND('DU DOAN'!BK15='DU DOAN'!K15,'DU DOAN'!BL15='DU DOAN'!L15),3*'DU DOAN'!C15,IF(('DU DOAN'!BK15-'DU DOAN'!BL15)=('DU DOAN'!K15-'DU DOAN'!L15),2*'DU DOAN'!C15,IF(SIGN('DU DOAN'!BK15-'DU DOAN'!BL15)=SIGN('DU DOAN'!K15-'DU DOAN'!L15),1*'DU DOAN'!C15,0))))</f>
        <v>0</v>
      </c>
      <c r="AG15" s="98">
        <f>IF(OR('DU DOAN'!K15="",'DU DOAN'!L15="",'DU DOAN'!BM15="",'DU DOAN'!BN15=""),0,IF(AND('DU DOAN'!BM15='DU DOAN'!K15,'DU DOAN'!BN15='DU DOAN'!L15),3*'DU DOAN'!C15,IF(('DU DOAN'!BM15-'DU DOAN'!BN15)=('DU DOAN'!K15-'DU DOAN'!L15),2*'DU DOAN'!C15,IF(SIGN('DU DOAN'!BM15-'DU DOAN'!BN15)=SIGN('DU DOAN'!K15-'DU DOAN'!L15),1*'DU DOAN'!C15,0))))</f>
        <v>0</v>
      </c>
      <c r="AH15" s="98">
        <f>IF(OR('DU DOAN'!K15="",'DU DOAN'!L15="",'DU DOAN'!BO15="",'DU DOAN'!BP15=""),0,IF(AND('DU DOAN'!BO15='DU DOAN'!K15,'DU DOAN'!BP15='DU DOAN'!L15),3*'DU DOAN'!C15,IF(('DU DOAN'!BO15-'DU DOAN'!BP15)=('DU DOAN'!K15-'DU DOAN'!L15),2*'DU DOAN'!C15,IF(SIGN('DU DOAN'!BO15-'DU DOAN'!BP15)=SIGN('DU DOAN'!K15-'DU DOAN'!L15),1*'DU DOAN'!C15,0))))</f>
        <v>0</v>
      </c>
      <c r="AI15" s="98">
        <f>IF(OR('DU DOAN'!K15="",'DU DOAN'!L15="",'DU DOAN'!BQ15="",'DU DOAN'!BR15=""),0,IF(AND('DU DOAN'!BQ15='DU DOAN'!K15,'DU DOAN'!BR15='DU DOAN'!L15),3*'DU DOAN'!C15,IF(('DU DOAN'!BQ15-'DU DOAN'!BR15)=('DU DOAN'!K15-'DU DOAN'!L15),2*'DU DOAN'!C15,IF(SIGN('DU DOAN'!BQ15-'DU DOAN'!BR15)=SIGN('DU DOAN'!K15-'DU DOAN'!L15),1*'DU DOAN'!C15,0))))</f>
        <v>0</v>
      </c>
      <c r="AJ15" s="98">
        <f>IF(OR('DU DOAN'!K15="",'DU DOAN'!L15="",'DU DOAN'!BS15="",'DU DOAN'!BT15=""),0,IF(AND('DU DOAN'!BS15='DU DOAN'!K15,'DU DOAN'!BT15='DU DOAN'!L15),3*'DU DOAN'!C15,IF(('DU DOAN'!BS15-'DU DOAN'!BT15)=('DU DOAN'!K15-'DU DOAN'!L15),2*'DU DOAN'!C15,IF(SIGN('DU DOAN'!BS15-'DU DOAN'!BT15)=SIGN('DU DOAN'!K15-'DU DOAN'!L15),1*'DU DOAN'!C15,0))))</f>
        <v>0</v>
      </c>
      <c r="AK15" s="98">
        <f>IF(OR('DU DOAN'!K15="",'DU DOAN'!L15="",'DU DOAN'!BU15="",'DU DOAN'!BV15=""),0,IF(AND('DU DOAN'!BU15='DU DOAN'!K15,'DU DOAN'!BV15='DU DOAN'!L15),3*'DU DOAN'!C15,IF(('DU DOAN'!BU15-'DU DOAN'!BV15)=('DU DOAN'!K15-'DU DOAN'!L15),2*'DU DOAN'!C15,IF(SIGN('DU DOAN'!BU15-'DU DOAN'!BV15)=SIGN('DU DOAN'!K15-'DU DOAN'!L15),1*'DU DOAN'!C15,0))))</f>
        <v>0</v>
      </c>
      <c r="AL15" s="98">
        <f>IF(OR('DU DOAN'!K15="",'DU DOAN'!L15="",'DU DOAN'!BW15="",'DU DOAN'!BX15=""),0,IF(AND('DU DOAN'!BW15='DU DOAN'!K15,'DU DOAN'!BX15='DU DOAN'!L15),3*'DU DOAN'!C15,IF(('DU DOAN'!BW15-'DU DOAN'!BX15)=('DU DOAN'!K15-'DU DOAN'!L15),2*'DU DOAN'!C15,IF(SIGN('DU DOAN'!BW15-'DU DOAN'!BX15)=SIGN('DU DOAN'!K15-'DU DOAN'!L15),1*'DU DOAN'!C15,0))))</f>
        <v>0</v>
      </c>
      <c r="AM15" s="98">
        <f>IF(OR('DU DOAN'!K15="",'DU DOAN'!L15="",'DU DOAN'!BY15="",'DU DOAN'!BZ15=""),0,IF(AND('DU DOAN'!BY15='DU DOAN'!K15,'DU DOAN'!BZ15='DU DOAN'!L15),3*'DU DOAN'!C15,IF(('DU DOAN'!BY15-'DU DOAN'!BZ15)=('DU DOAN'!K15-'DU DOAN'!L15),2*'DU DOAN'!C15,IF(SIGN('DU DOAN'!BY15-'DU DOAN'!BZ15)=SIGN('DU DOAN'!K15-'DU DOAN'!L15),1*'DU DOAN'!C15,0))))</f>
        <v>0</v>
      </c>
      <c r="AN15" s="98">
        <f>IF(OR('DU DOAN'!K15="",'DU DOAN'!L15="",'DU DOAN'!CA15="",'DU DOAN'!CB15=""),0,IF(AND('DU DOAN'!CA15='DU DOAN'!K15,'DU DOAN'!CB15='DU DOAN'!L15),3*'DU DOAN'!C15,IF(('DU DOAN'!CA15-'DU DOAN'!CB15)=('DU DOAN'!K15-'DU DOAN'!L15),2*'DU DOAN'!C15,IF(SIGN('DU DOAN'!CA15-'DU DOAN'!CB15)=SIGN('DU DOAN'!K15-'DU DOAN'!L15),1*'DU DOAN'!C15,0))))</f>
        <v>0</v>
      </c>
      <c r="AO15" s="98">
        <f>IF(OR('DU DOAN'!K15="",'DU DOAN'!L15="",'DU DOAN'!CC15="",'DU DOAN'!CD15=""),0,IF(AND('DU DOAN'!CC15='DU DOAN'!K15,'DU DOAN'!CD15='DU DOAN'!L15),3*'DU DOAN'!C15,IF(('DU DOAN'!CC15-'DU DOAN'!CD15)=('DU DOAN'!K15-'DU DOAN'!L15),2*'DU DOAN'!C15,IF(SIGN('DU DOAN'!CC15-'DU DOAN'!CD15)=SIGN('DU DOAN'!K15-'DU DOAN'!L15),1*'DU DOAN'!C15,0))))</f>
        <v>0</v>
      </c>
      <c r="AP15" s="98">
        <f>IF(OR('DU DOAN'!K15="",'DU DOAN'!L15="",'DU DOAN'!CE15="",'DU DOAN'!CF15=""),0,IF(AND('DU DOAN'!CE15='DU DOAN'!K15,'DU DOAN'!CF15='DU DOAN'!L15),3*'DU DOAN'!C15,IF(('DU DOAN'!CE15-'DU DOAN'!CF15)=('DU DOAN'!K15-'DU DOAN'!L15),2*'DU DOAN'!C15,IF(SIGN('DU DOAN'!CE15-'DU DOAN'!CF15)=SIGN('DU DOAN'!K15-'DU DOAN'!L15),1*'DU DOAN'!C15,0))))</f>
        <v>0</v>
      </c>
      <c r="AQ15" s="98">
        <f>IF(OR('DU DOAN'!K15="",'DU DOAN'!L15="",'DU DOAN'!CG15="",'DU DOAN'!CH15=""),0,IF(AND('DU DOAN'!CG15='DU DOAN'!K15,'DU DOAN'!CH15='DU DOAN'!L15),3*'DU DOAN'!C15,IF(('DU DOAN'!CG15-'DU DOAN'!CH15)=('DU DOAN'!K15-'DU DOAN'!L15),2*'DU DOAN'!C15,IF(SIGN('DU DOAN'!CG15-'DU DOAN'!CH15)=SIGN('DU DOAN'!K15-'DU DOAN'!L15),1*'DU DOAN'!C15,0))))</f>
        <v>0</v>
      </c>
      <c r="AR15" s="98">
        <f>IF(OR('DU DOAN'!K15="",'DU DOAN'!L15="",'DU DOAN'!CI15="",'DU DOAN'!CJ15=""),0,IF(AND('DU DOAN'!CI15='DU DOAN'!K15,'DU DOAN'!CJ15='DU DOAN'!L15),3*'DU DOAN'!C15,IF(('DU DOAN'!CI15-'DU DOAN'!CJ15)=('DU DOAN'!K15-'DU DOAN'!L15),2*'DU DOAN'!C15,IF(SIGN('DU DOAN'!CI15-'DU DOAN'!CJ15)=SIGN('DU DOAN'!K15-'DU DOAN'!L15),1*'DU DOAN'!C15,0))))</f>
        <v>0</v>
      </c>
      <c r="AS15" s="98">
        <f>IF(OR('DU DOAN'!K15="",'DU DOAN'!L15="",'DU DOAN'!CK15="",'DU DOAN'!CL15=""),0,IF(AND('DU DOAN'!CK15='DU DOAN'!K15,'DU DOAN'!CL15='DU DOAN'!L15),3*'DU DOAN'!C15,IF(('DU DOAN'!CK15-'DU DOAN'!CL15)=('DU DOAN'!K15-'DU DOAN'!L15),2*'DU DOAN'!C15,IF(SIGN('DU DOAN'!CK15-'DU DOAN'!CL15)=SIGN('DU DOAN'!K15-'DU DOAN'!L15),1*'DU DOAN'!C15,0))))</f>
        <v>0</v>
      </c>
      <c r="AT15" s="98">
        <f>IF(OR('DU DOAN'!K15="",'DU DOAN'!L15="",'DU DOAN'!CM15="",'DU DOAN'!CN15=""),0,IF(AND('DU DOAN'!CM15='DU DOAN'!K15,'DU DOAN'!CN15='DU DOAN'!L15),3*'DU DOAN'!C15,IF(('DU DOAN'!CM15-'DU DOAN'!CN15)=('DU DOAN'!K15-'DU DOAN'!L15),2*'DU DOAN'!C15,IF(SIGN('DU DOAN'!CM15-'DU DOAN'!CN15)=SIGN('DU DOAN'!K15-'DU DOAN'!L15),1*'DU DOAN'!C15,0))))</f>
        <v>0</v>
      </c>
      <c r="AU15" s="98">
        <f>IF(OR('DU DOAN'!K15="",'DU DOAN'!L15="",'DU DOAN'!CO15="",'DU DOAN'!CP15=""),0,IF(AND('DU DOAN'!CO15='DU DOAN'!K15,'DU DOAN'!CP15='DU DOAN'!L15),3*'DU DOAN'!C15,IF(('DU DOAN'!CO15-'DU DOAN'!CP15)=('DU DOAN'!K15-'DU DOAN'!L15),2*'DU DOAN'!C15,IF(SIGN('DU DOAN'!CO15-'DU DOAN'!CP15)=SIGN('DU DOAN'!K15-'DU DOAN'!L15),1*'DU DOAN'!C15,0))))</f>
        <v>0</v>
      </c>
      <c r="AV15" s="98">
        <f>IF(OR('DU DOAN'!K15="",'DU DOAN'!L15="",'DU DOAN'!CQ15="",'DU DOAN'!CR15=""),0,IF(AND('DU DOAN'!CQ15='DU DOAN'!K15,'DU DOAN'!CR15='DU DOAN'!L15),3*'DU DOAN'!C15,IF(('DU DOAN'!CQ15-'DU DOAN'!CR15)=('DU DOAN'!K15-'DU DOAN'!L15),2*'DU DOAN'!C15,IF(SIGN('DU DOAN'!CQ15-'DU DOAN'!CR15)=SIGN('DU DOAN'!K15-'DU DOAN'!L15),1*'DU DOAN'!C15,0))))</f>
        <v>0</v>
      </c>
      <c r="AW15" s="98">
        <f>IF(OR('DU DOAN'!K15="",'DU DOAN'!L15="",'DU DOAN'!CS15="",'DU DOAN'!CT15=""),0,IF(AND('DU DOAN'!CS15='DU DOAN'!K15,'DU DOAN'!CT15='DU DOAN'!L15),3*'DU DOAN'!C15,IF(('DU DOAN'!CS15-'DU DOAN'!CT15)=('DU DOAN'!K15-'DU DOAN'!L15),2*'DU DOAN'!C15,IF(SIGN('DU DOAN'!CS15-'DU DOAN'!CT15)=SIGN('DU DOAN'!K15-'DU DOAN'!L15),1*'DU DOAN'!C15,0))))</f>
        <v>0</v>
      </c>
      <c r="AX15" s="98">
        <f>IF(OR('DU DOAN'!K15="",'DU DOAN'!L15="",'DU DOAN'!CU15="",'DU DOAN'!CV15=""),0,IF(AND('DU DOAN'!CU15='DU DOAN'!K15,'DU DOAN'!CV15='DU DOAN'!L15),3*'DU DOAN'!C15,IF(('DU DOAN'!CU15-'DU DOAN'!CV15)=('DU DOAN'!K15-'DU DOAN'!L15),2*'DU DOAN'!C15,IF(SIGN('DU DOAN'!CU15-'DU DOAN'!CV15)=SIGN('DU DOAN'!K15-'DU DOAN'!L15),1*'DU DOAN'!C15,0))))</f>
        <v>0</v>
      </c>
      <c r="AY15" s="98">
        <f>IF(OR('DU DOAN'!K15="",'DU DOAN'!L15="",'DU DOAN'!CW15="",'DU DOAN'!CX15=""),0,IF(AND('DU DOAN'!CW15='DU DOAN'!K15,'DU DOAN'!CX15='DU DOAN'!L15),3*'DU DOAN'!C15,IF(('DU DOAN'!CW15-'DU DOAN'!CX15)=('DU DOAN'!K15-'DU DOAN'!L15),2*'DU DOAN'!C15,IF(SIGN('DU DOAN'!CW15-'DU DOAN'!CX15)=SIGN('DU DOAN'!K15-'DU DOAN'!L15),1*'DU DOAN'!C15,0))))</f>
        <v>0</v>
      </c>
      <c r="AZ15" s="98">
        <f>IF(OR('DU DOAN'!K15="",'DU DOAN'!L15="",'DU DOAN'!CY15="",'DU DOAN'!CZ15=""),0,IF(AND('DU DOAN'!CY15='DU DOAN'!K15,'DU DOAN'!CZ15='DU DOAN'!L15),3*'DU DOAN'!C15,IF(('DU DOAN'!CY15-'DU DOAN'!CZ15)=('DU DOAN'!K15-'DU DOAN'!L15),2*'DU DOAN'!C15,IF(SIGN('DU DOAN'!CY15-'DU DOAN'!CZ15)=SIGN('DU DOAN'!K15-'DU DOAN'!L15),1*'DU DOAN'!C15,0))))</f>
        <v>0</v>
      </c>
      <c r="BA15" s="98">
        <f>IF(OR('DU DOAN'!K15="",'DU DOAN'!L15="",'DU DOAN'!DA15="",'DU DOAN'!DB15=""),0,IF(AND('DU DOAN'!DA15='DU DOAN'!K15,'DU DOAN'!DB15='DU DOAN'!L15),3*'DU DOAN'!C15,IF(('DU DOAN'!DA15-'DU DOAN'!DB15)=('DU DOAN'!K15-'DU DOAN'!L15),2*'DU DOAN'!C15,IF(SIGN('DU DOAN'!DA15-'DU DOAN'!DB15)=SIGN('DU DOAN'!K15-'DU DOAN'!L15),1*'DU DOAN'!C15,0))))</f>
        <v>0</v>
      </c>
      <c r="BB15" s="98">
        <f>IF(OR('DU DOAN'!K15="",'DU DOAN'!L15="",'DU DOAN'!DC15="",'DU DOAN'!DD15=""),0,IF(AND('DU DOAN'!DC15='DU DOAN'!K15,'DU DOAN'!DD15='DU DOAN'!L15),3*'DU DOAN'!C15,IF(('DU DOAN'!DC15-'DU DOAN'!DD15)=('DU DOAN'!K15-'DU DOAN'!L15),2*'DU DOAN'!C15,IF(SIGN('DU DOAN'!DC15-'DU DOAN'!DD15)=SIGN('DU DOAN'!K15-'DU DOAN'!L15),1*'DU DOAN'!C15,0))))</f>
        <v>0</v>
      </c>
      <c r="BC15" s="98">
        <f>IF(OR('DU DOAN'!K15="",'DU DOAN'!L15="",'DU DOAN'!DE15="",'DU DOAN'!DF15=""),0,IF(AND('DU DOAN'!DE15='DU DOAN'!K15,'DU DOAN'!DF15='DU DOAN'!L15),3*'DU DOAN'!C15,IF(('DU DOAN'!DE15-'DU DOAN'!DF15)=('DU DOAN'!K15-'DU DOAN'!L15),2*'DU DOAN'!C15,IF(SIGN('DU DOAN'!DE15-'DU DOAN'!DF15)=SIGN('DU DOAN'!K15-'DU DOAN'!L15),1*'DU DOAN'!C15,0))))</f>
        <v>0</v>
      </c>
      <c r="BD15" s="98">
        <f>IF(OR('DU DOAN'!K15="",'DU DOAN'!L15="",'DU DOAN'!DG15="",'DU DOAN'!DH15=""),0,IF(AND('DU DOAN'!DG15='DU DOAN'!K15,'DU DOAN'!DH15='DU DOAN'!L15),3*'DU DOAN'!C15,IF(('DU DOAN'!DG15-'DU DOAN'!DH15)=('DU DOAN'!K15-'DU DOAN'!L15),2*'DU DOAN'!C15,IF(SIGN('DU DOAN'!DG15-'DU DOAN'!DH15)=SIGN('DU DOAN'!K15-'DU DOAN'!L15),1*'DU DOAN'!C15,0))))</f>
        <v>0</v>
      </c>
      <c r="BE15" s="98">
        <f>IF(OR('DU DOAN'!K15="",'DU DOAN'!L15="",'DU DOAN'!DI15="",'DU DOAN'!DJ15=""),0,IF(AND('DU DOAN'!DI15='DU DOAN'!K15,'DU DOAN'!DJ15='DU DOAN'!L15),3*'DU DOAN'!C15,IF(('DU DOAN'!DI15-'DU DOAN'!DJ15)=('DU DOAN'!K15-'DU DOAN'!L15),2*'DU DOAN'!C15,IF(SIGN('DU DOAN'!DI15-'DU DOAN'!DJ15)=SIGN('DU DOAN'!K15-'DU DOAN'!L15),1*'DU DOAN'!C15,0))))</f>
        <v>0</v>
      </c>
      <c r="BF15" s="98">
        <f>IF(OR('DU DOAN'!K15="",'DU DOAN'!L15="",'DU DOAN'!DK15="",'DU DOAN'!DL15=""),0,IF(AND('DU DOAN'!DK15='DU DOAN'!K15,'DU DOAN'!DL15='DU DOAN'!L15),3*'DU DOAN'!C15,IF(('DU DOAN'!DK15-'DU DOAN'!DL15)=('DU DOAN'!K15-'DU DOAN'!L15),2*'DU DOAN'!C15,IF(SIGN('DU DOAN'!DK15-'DU DOAN'!DL15)=SIGN('DU DOAN'!K15-'DU DOAN'!L15),1*'DU DOAN'!C15,0))))</f>
        <v>0</v>
      </c>
      <c r="BG15" s="98">
        <f>IF(OR('DU DOAN'!K15="",'DU DOAN'!L15="",'DU DOAN'!DM15="",'DU DOAN'!DN15=""),0,IF(AND('DU DOAN'!DM15='DU DOAN'!K15,'DU DOAN'!DN15='DU DOAN'!L15),3*'DU DOAN'!C15,IF(('DU DOAN'!DM15-'DU DOAN'!DN15)=('DU DOAN'!K15-'DU DOAN'!L15),2*'DU DOAN'!C15,IF(SIGN('DU DOAN'!DM15-'DU DOAN'!DN15)=SIGN('DU DOAN'!K15-'DU DOAN'!L15),1*'DU DOAN'!C15,0))))</f>
        <v>0</v>
      </c>
      <c r="BH15" s="98">
        <f>IF(OR('DU DOAN'!K15="",'DU DOAN'!L15="",'DU DOAN'!DO15="",'DU DOAN'!DP15=""),0,IF(AND('DU DOAN'!DO15='DU DOAN'!K15,'DU DOAN'!DP15='DU DOAN'!L15),3*'DU DOAN'!C15,IF(('DU DOAN'!DO15-'DU DOAN'!DP15)=('DU DOAN'!K15-'DU DOAN'!L15),2*'DU DOAN'!C15,IF(SIGN('DU DOAN'!DO15-'DU DOAN'!DP15)=SIGN('DU DOAN'!K15-'DU DOAN'!L15),1*'DU DOAN'!C15,0))))</f>
        <v>0</v>
      </c>
      <c r="BI15" s="98">
        <f>IF(OR('DU DOAN'!K15="",'DU DOAN'!L15="",'DU DOAN'!DQ15="",'DU DOAN'!DR15=""),0,IF(AND('DU DOAN'!DQ15='DU DOAN'!K15,'DU DOAN'!DR15='DU DOAN'!L15),3*'DU DOAN'!C15,IF(('DU DOAN'!DQ15-'DU DOAN'!DR15)=('DU DOAN'!K15-'DU DOAN'!L15),2*'DU DOAN'!C15,IF(SIGN('DU DOAN'!DQ15-'DU DOAN'!DR15)=SIGN('DU DOAN'!K15-'DU DOAN'!L15),1*'DU DOAN'!C15,0))))</f>
        <v>0</v>
      </c>
      <c r="BJ15" s="98">
        <f>IF(OR('DU DOAN'!K15="",'DU DOAN'!L15="",'DU DOAN'!DS15="",'DU DOAN'!DT15=""),0,IF(AND('DU DOAN'!DS15='DU DOAN'!K15,'DU DOAN'!DT15='DU DOAN'!L15),3*'DU DOAN'!C15,IF(('DU DOAN'!DS15-'DU DOAN'!DT15)=('DU DOAN'!K15-'DU DOAN'!L15),2*'DU DOAN'!C15,IF(SIGN('DU DOAN'!DS15-'DU DOAN'!DT15)=SIGN('DU DOAN'!K15-'DU DOAN'!L15),1*'DU DOAN'!C15,0))))</f>
        <v>0</v>
      </c>
      <c r="BK15" s="98">
        <f>IF(OR('DU DOAN'!K15="",'DU DOAN'!L15="",'DU DOAN'!DU15="",'DU DOAN'!DV15=""),0,IF(AND('DU DOAN'!DU15='DU DOAN'!K15,'DU DOAN'!DV15='DU DOAN'!L15),3*'DU DOAN'!C15,IF(('DU DOAN'!DU15-'DU DOAN'!DV15)=('DU DOAN'!K15-'DU DOAN'!L15),2*'DU DOAN'!C15,IF(SIGN('DU DOAN'!DU15-'DU DOAN'!DV15)=SIGN('DU DOAN'!K15-'DU DOAN'!L15),1*'DU DOAN'!C15,0))))</f>
        <v>0</v>
      </c>
      <c r="BL15" s="98">
        <f>IF(OR('DU DOAN'!K15="",'DU DOAN'!L15="",'DU DOAN'!DW15="",'DU DOAN'!DX15=""),0,IF(AND('DU DOAN'!DW15='DU DOAN'!K15,'DU DOAN'!DX15='DU DOAN'!L15),3*'DU DOAN'!C15,IF(('DU DOAN'!DW15-'DU DOAN'!DX15)=('DU DOAN'!K15-'DU DOAN'!L15),2*'DU DOAN'!C15,IF(SIGN('DU DOAN'!DW15-'DU DOAN'!DX15)=SIGN('DU DOAN'!K15-'DU DOAN'!L15),1*'DU DOAN'!C15,0))))</f>
        <v>0</v>
      </c>
      <c r="BM15" s="98">
        <f>IF(OR('DU DOAN'!K15="",'DU DOAN'!L15="",'DU DOAN'!DY15="",'DU DOAN'!DZ15=""),0,IF(AND('DU DOAN'!DY15='DU DOAN'!K15,'DU DOAN'!DZ15='DU DOAN'!L15),3*'DU DOAN'!C15,IF(('DU DOAN'!DY15-'DU DOAN'!DZ15)=('DU DOAN'!K15-'DU DOAN'!L15),2*'DU DOAN'!C15,IF(SIGN('DU DOAN'!DY15-'DU DOAN'!DZ15)=SIGN('DU DOAN'!K15-'DU DOAN'!L15),1*'DU DOAN'!C15,0))))</f>
        <v>0</v>
      </c>
      <c r="BN15" s="98">
        <f>IF(OR('DU DOAN'!K15="",'DU DOAN'!L15="",'DU DOAN'!EA15="",'DU DOAN'!EB15=""),0,IF(AND('DU DOAN'!EA15='DU DOAN'!K15,'DU DOAN'!EB15='DU DOAN'!L15),3*'DU DOAN'!C15,IF(('DU DOAN'!EA15-'DU DOAN'!EB15)=('DU DOAN'!K15-'DU DOAN'!L15),2*'DU DOAN'!C15,IF(SIGN('DU DOAN'!EA15-'DU DOAN'!EB15)=SIGN('DU DOAN'!K15-'DU DOAN'!L15),1*'DU DOAN'!C15,0))))</f>
        <v>0</v>
      </c>
      <c r="BO15" s="98">
        <f>IF(OR('DU DOAN'!K15="",'DU DOAN'!L15="",'DU DOAN'!EC15="",'DU DOAN'!ED15=""),0,IF(AND('DU DOAN'!EC15='DU DOAN'!K15,'DU DOAN'!ED15='DU DOAN'!L15),3*'DU DOAN'!C15,IF(('DU DOAN'!EC15-'DU DOAN'!ED15)=('DU DOAN'!K15-'DU DOAN'!L15),2*'DU DOAN'!C15,IF(SIGN('DU DOAN'!EC15-'DU DOAN'!ED15)=SIGN('DU DOAN'!K15-'DU DOAN'!L15),1*'DU DOAN'!C15,0))))</f>
        <v>0</v>
      </c>
      <c r="BP15" s="98">
        <f>IF(OR('DU DOAN'!K15="",'DU DOAN'!L15="",'DU DOAN'!EE15="",'DU DOAN'!EF15=""),0,IF(AND('DU DOAN'!EE15='DU DOAN'!K15,'DU DOAN'!EF15='DU DOAN'!L15),3*'DU DOAN'!C15,IF(('DU DOAN'!EE15-'DU DOAN'!EF15)=('DU DOAN'!K15-'DU DOAN'!L15),2*'DU DOAN'!C15,IF(SIGN('DU DOAN'!EE15-'DU DOAN'!EF15)=SIGN('DU DOAN'!K15-'DU DOAN'!L15),1*'DU DOAN'!C15,0))))</f>
        <v>0</v>
      </c>
      <c r="BQ15" s="98">
        <f>IF(OR('DU DOAN'!K15="",'DU DOAN'!L15="",'DU DOAN'!EG15="",'DU DOAN'!EH15=""),0,IF(AND('DU DOAN'!EG15='DU DOAN'!K15,'DU DOAN'!EH15='DU DOAN'!L15),3*'DU DOAN'!C15,IF(('DU DOAN'!EG15-'DU DOAN'!EH15)=('DU DOAN'!K15-'DU DOAN'!L15),2*'DU DOAN'!C15,IF(SIGN('DU DOAN'!EG15-'DU DOAN'!EH15)=SIGN('DU DOAN'!K15-'DU DOAN'!L15),1*'DU DOAN'!C15,0))))</f>
        <v>0</v>
      </c>
      <c r="BR15" s="98">
        <f>IF(OR('DU DOAN'!K15="",'DU DOAN'!L15="",'DU DOAN'!EI15="",'DU DOAN'!EJ15=""),0,IF(AND('DU DOAN'!EI15='DU DOAN'!K15,'DU DOAN'!EJ15='DU DOAN'!L15),3*'DU DOAN'!C15,IF(('DU DOAN'!EI15-'DU DOAN'!EJ15)=('DU DOAN'!K15-'DU DOAN'!L15),2*'DU DOAN'!C15,IF(SIGN('DU DOAN'!EI15-'DU DOAN'!EJ15)=SIGN('DU DOAN'!K15-'DU DOAN'!L15),1*'DU DOAN'!C15,0))))</f>
        <v>0</v>
      </c>
      <c r="BS15" s="98">
        <f>IF(OR('DU DOAN'!K15="",'DU DOAN'!L15="",'DU DOAN'!EK15="",'DU DOAN'!EL15=""),0,IF(AND('DU DOAN'!EK15='DU DOAN'!K15,'DU DOAN'!EL15='DU DOAN'!L15),3*'DU DOAN'!C15,IF(('DU DOAN'!EK15-'DU DOAN'!EL15)=('DU DOAN'!K15-'DU DOAN'!L15),2*'DU DOAN'!C15,IF(SIGN('DU DOAN'!EK15-'DU DOAN'!EL15)=SIGN('DU DOAN'!K15-'DU DOAN'!L15),1*'DU DOAN'!C15,0))))</f>
        <v>0</v>
      </c>
      <c r="BT15" s="98">
        <f>IF(OR('DU DOAN'!K15="",'DU DOAN'!L15="",'DU DOAN'!EM15="",'DU DOAN'!EN15=""),0,IF(AND('DU DOAN'!EM15='DU DOAN'!K15,'DU DOAN'!EN15='DU DOAN'!L15),3*'DU DOAN'!C15,IF(('DU DOAN'!EM15-'DU DOAN'!EN15)=('DU DOAN'!K15-'DU DOAN'!L15),2*'DU DOAN'!C15,IF(SIGN('DU DOAN'!EM15-'DU DOAN'!EN15)=SIGN('DU DOAN'!K15-'DU DOAN'!L15),1*'DU DOAN'!C15,0))))</f>
        <v>0</v>
      </c>
      <c r="BU15" s="98">
        <f>IF(OR('DU DOAN'!K15="",'DU DOAN'!L15="",'DU DOAN'!EO15="",'DU DOAN'!EP15=""),0,IF(AND('DU DOAN'!EO15='DU DOAN'!K15,'DU DOAN'!EP15='DU DOAN'!L15),3*'DU DOAN'!C15,IF(('DU DOAN'!EO15-'DU DOAN'!EP15)=('DU DOAN'!K15-'DU DOAN'!L15),2*'DU DOAN'!C15,IF(SIGN('DU DOAN'!EO15-'DU DOAN'!EP15)=SIGN('DU DOAN'!K15-'DU DOAN'!L15),1*'DU DOAN'!C15,0))))</f>
        <v>0</v>
      </c>
      <c r="BV15" s="98">
        <f>IF(OR('DU DOAN'!K15="",'DU DOAN'!L15="",'DU DOAN'!EQ15="",'DU DOAN'!ER15=""),0,IF(AND('DU DOAN'!EQ15='DU DOAN'!K15,'DU DOAN'!ER15='DU DOAN'!L15),3*'DU DOAN'!C15,IF(('DU DOAN'!EQ15-'DU DOAN'!ER15)=('DU DOAN'!K15-'DU DOAN'!L15),2*'DU DOAN'!C15,IF(SIGN('DU DOAN'!EQ15-'DU DOAN'!ER15)=SIGN('DU DOAN'!K15-'DU DOAN'!L15),1*'DU DOAN'!C15,0))))</f>
        <v>0</v>
      </c>
      <c r="BW15" s="98">
        <f>IF(OR('DU DOAN'!K15="",'DU DOAN'!L15="",'DU DOAN'!ES15="",'DU DOAN'!ET15=""),0,IF(AND('DU DOAN'!ES15='DU DOAN'!K15,'DU DOAN'!ET15='DU DOAN'!L15),3*'DU DOAN'!C15,IF(('DU DOAN'!ES15-'DU DOAN'!ET15)=('DU DOAN'!K15-'DU DOAN'!L15),2*'DU DOAN'!C15,IF(SIGN('DU DOAN'!ES15-'DU DOAN'!ET15)=SIGN('DU DOAN'!K15-'DU DOAN'!L15),1*'DU DOAN'!C15,0))))</f>
        <v>0</v>
      </c>
      <c r="BX15" s="98">
        <f>IF(OR('DU DOAN'!K15="",'DU DOAN'!L15="",'DU DOAN'!EU15="",'DU DOAN'!EV15=""),0,IF(AND('DU DOAN'!EU15='DU DOAN'!K15,'DU DOAN'!EV15='DU DOAN'!L15),3*'DU DOAN'!C15,IF(('DU DOAN'!EU15-'DU DOAN'!EV15)=('DU DOAN'!K15-'DU DOAN'!L15),2*'DU DOAN'!C15,IF(SIGN('DU DOAN'!EU15-'DU DOAN'!EV15)=SIGN('DU DOAN'!K15-'DU DOAN'!L15),1*'DU DOAN'!C15,0))))</f>
        <v>0</v>
      </c>
      <c r="BY15" s="98">
        <f>IF(OR('DU DOAN'!K15="",'DU DOAN'!L15="",'DU DOAN'!EW15="",'DU DOAN'!EX15=""),0,IF(AND('DU DOAN'!EW15='DU DOAN'!K15,'DU DOAN'!EX15='DU DOAN'!L15),3*'DU DOAN'!C15,IF(('DU DOAN'!EW15-'DU DOAN'!EX15)=('DU DOAN'!K15-'DU DOAN'!L15),2*'DU DOAN'!C15,IF(SIGN('DU DOAN'!EW15-'DU DOAN'!EX15)=SIGN('DU DOAN'!K15-'DU DOAN'!L15),1*'DU DOAN'!C15,0))))</f>
        <v>0</v>
      </c>
      <c r="BZ15" s="98">
        <f>IF(OR('DU DOAN'!K15="",'DU DOAN'!L15="",'DU DOAN'!EY15="",'DU DOAN'!EZ15=""),0,IF(AND('DU DOAN'!EY15='DU DOAN'!K15,'DU DOAN'!EZ15='DU DOAN'!L15),3*'DU DOAN'!C15,IF(('DU DOAN'!EY15-'DU DOAN'!EZ15)=('DU DOAN'!K15-'DU DOAN'!L15),2*'DU DOAN'!C15,IF(SIGN('DU DOAN'!EY15-'DU DOAN'!EZ15)=SIGN('DU DOAN'!K15-'DU DOAN'!L15),1*'DU DOAN'!C15,0))))</f>
        <v>0</v>
      </c>
      <c r="CA15" s="98">
        <f>IF(OR('DU DOAN'!K15="",'DU DOAN'!L15="",'DU DOAN'!FA15="",'DU DOAN'!FB15=""),0,IF(AND('DU DOAN'!FA15='DU DOAN'!K15,'DU DOAN'!FB15='DU DOAN'!L15),3*'DU DOAN'!C15,IF(('DU DOAN'!FA15-'DU DOAN'!FB15)=('DU DOAN'!K15-'DU DOAN'!L15),2*'DU DOAN'!C15,IF(SIGN('DU DOAN'!FA15-'DU DOAN'!FB15)=SIGN('DU DOAN'!K15-'DU DOAN'!L15),1*'DU DOAN'!C15,0))))</f>
        <v>0</v>
      </c>
      <c r="CB15" s="98">
        <f>IF(OR('DU DOAN'!K15="",'DU DOAN'!L15="",'DU DOAN'!FC15="",'DU DOAN'!FD15=""),0,IF(AND('DU DOAN'!FC15='DU DOAN'!K15,'DU DOAN'!FD15='DU DOAN'!L15),3*'DU DOAN'!C15,IF(('DU DOAN'!FC15-'DU DOAN'!FD15)=('DU DOAN'!K15-'DU DOAN'!L15),2*'DU DOAN'!C15,IF(SIGN('DU DOAN'!FC15-'DU DOAN'!FD15)=SIGN('DU DOAN'!K15-'DU DOAN'!L15),1*'DU DOAN'!C15,0))))</f>
        <v>0</v>
      </c>
      <c r="CC15" s="98">
        <f>IF(OR('DU DOAN'!K15="",'DU DOAN'!L15="",'DU DOAN'!FE15="",'DU DOAN'!FF15=""),0,IF(AND('DU DOAN'!FE15='DU DOAN'!K15,'DU DOAN'!FF15='DU DOAN'!L15),3*'DU DOAN'!C15,IF(('DU DOAN'!FE15-'DU DOAN'!FF15)=('DU DOAN'!K15-'DU DOAN'!L15),2*'DU DOAN'!C15,IF(SIGN('DU DOAN'!FE15-'DU DOAN'!FF15)=SIGN('DU DOAN'!K15-'DU DOAN'!L15),1*'DU DOAN'!C15,0))))</f>
        <v>0</v>
      </c>
      <c r="CD15" s="98">
        <f>IF(OR('DU DOAN'!K15="",'DU DOAN'!L15="",'DU DOAN'!FG15="",'DU DOAN'!FH15=""),0,IF(AND('DU DOAN'!FG15='DU DOAN'!K15,'DU DOAN'!FH15='DU DOAN'!L15),3*'DU DOAN'!C15,IF(('DU DOAN'!FG15-'DU DOAN'!FH15)=('DU DOAN'!K15-'DU DOAN'!L15),2*'DU DOAN'!C15,IF(SIGN('DU DOAN'!FG15-'DU DOAN'!FH15)=SIGN('DU DOAN'!K15-'DU DOAN'!L15),1*'DU DOAN'!C15,0))))</f>
        <v>0</v>
      </c>
      <c r="CE15" s="98">
        <f>IF(OR('DU DOAN'!K15="",'DU DOAN'!L15="",'DU DOAN'!FI15="",'DU DOAN'!FJ15=""),0,IF(AND('DU DOAN'!FI15='DU DOAN'!K15,'DU DOAN'!FJ15='DU DOAN'!L15),3*'DU DOAN'!C15,IF(('DU DOAN'!FI15-'DU DOAN'!FJ15)=('DU DOAN'!K15-'DU DOAN'!L15),2*'DU DOAN'!C15,IF(SIGN('DU DOAN'!FI15-'DU DOAN'!FJ15)=SIGN('DU DOAN'!K15-'DU DOAN'!L15),1*'DU DOAN'!C15,0))))</f>
        <v>0</v>
      </c>
      <c r="CF15" s="98">
        <f>IF(OR('DU DOAN'!K15="",'DU DOAN'!L15="",'DU DOAN'!FK15="",'DU DOAN'!FL15=""),0,IF(AND('DU DOAN'!FK15='DU DOAN'!K15,'DU DOAN'!FL15='DU DOAN'!L15),3*'DU DOAN'!C15,IF(('DU DOAN'!FK15-'DU DOAN'!FL15)=('DU DOAN'!K15-'DU DOAN'!L15),2*'DU DOAN'!C15,IF(SIGN('DU DOAN'!FK15-'DU DOAN'!FL15)=SIGN('DU DOAN'!K15-'DU DOAN'!L15),1*'DU DOAN'!C15,0))))</f>
        <v>0</v>
      </c>
      <c r="CG15" s="98">
        <f>IF(OR('DU DOAN'!K15="",'DU DOAN'!L15="",'DU DOAN'!FM15="",'DU DOAN'!FN15=""),0,IF(AND('DU DOAN'!FM15='DU DOAN'!K15,'DU DOAN'!FN15='DU DOAN'!L15),3*'DU DOAN'!C15,IF(('DU DOAN'!FM15-'DU DOAN'!FN15)=('DU DOAN'!K15-'DU DOAN'!L15),2*'DU DOAN'!C15,IF(SIGN('DU DOAN'!FM15-'DU DOAN'!FN15)=SIGN('DU DOAN'!K15-'DU DOAN'!L15),1*'DU DOAN'!C15,0))))</f>
        <v>0</v>
      </c>
      <c r="CH15" s="98">
        <f>IF(OR('DU DOAN'!K15="",'DU DOAN'!L15="",'DU DOAN'!FO15="",'DU DOAN'!FP15=""),0,IF(AND('DU DOAN'!FO15='DU DOAN'!K15,'DU DOAN'!FP15='DU DOAN'!L15),3*'DU DOAN'!C15,IF(('DU DOAN'!FO15-'DU DOAN'!FP15)=('DU DOAN'!K15-'DU DOAN'!L15),2*'DU DOAN'!C15,IF(SIGN('DU DOAN'!FO15-'DU DOAN'!FP15)=SIGN('DU DOAN'!K15-'DU DOAN'!L15),1*'DU DOAN'!C15,0))))</f>
        <v>0</v>
      </c>
      <c r="CI15" s="98">
        <f>IF(OR('DU DOAN'!K15="",'DU DOAN'!L15="",'DU DOAN'!FQ15="",'DU DOAN'!FR15=""),0,IF(AND('DU DOAN'!FQ15='DU DOAN'!K15,'DU DOAN'!FR15='DU DOAN'!L15),3*'DU DOAN'!C15,IF(('DU DOAN'!FQ15-'DU DOAN'!FR15)=('DU DOAN'!K15-'DU DOAN'!L15),2*'DU DOAN'!C15,IF(SIGN('DU DOAN'!FQ15-'DU DOAN'!FR15)=SIGN('DU DOAN'!K15-'DU DOAN'!L15),1*'DU DOAN'!C15,0))))</f>
        <v>0</v>
      </c>
      <c r="CJ15" s="98">
        <f>IF(OR('DU DOAN'!K15="",'DU DOAN'!L15="",'DU DOAN'!FS15="",'DU DOAN'!FT15=""),0,IF(AND('DU DOAN'!FS15='DU DOAN'!K15,'DU DOAN'!FT15='DU DOAN'!L15),3*'DU DOAN'!C15,IF(('DU DOAN'!FS15-'DU DOAN'!FT15)=('DU DOAN'!K15-'DU DOAN'!L15),2*'DU DOAN'!C15,IF(SIGN('DU DOAN'!FS15-'DU DOAN'!FT15)=SIGN('DU DOAN'!K15-'DU DOAN'!L15),1*'DU DOAN'!C15,0))))</f>
        <v>0</v>
      </c>
      <c r="CK15" s="98">
        <f>IF(OR('DU DOAN'!K15="",'DU DOAN'!L15="",'DU DOAN'!FU15="",'DU DOAN'!FV15=""),0,IF(AND('DU DOAN'!FU15='DU DOAN'!K15,'DU DOAN'!FV15='DU DOAN'!L15),3*'DU DOAN'!C15,IF(('DU DOAN'!FU15-'DU DOAN'!FV15)=('DU DOAN'!K15-'DU DOAN'!L15),2*'DU DOAN'!C15,IF(SIGN('DU DOAN'!FU15-'DU DOAN'!FV15)=SIGN('DU DOAN'!K15-'DU DOAN'!L15),1*'DU DOAN'!C15,0))))</f>
        <v>0</v>
      </c>
      <c r="CL15" s="98">
        <f>IF(OR('DU DOAN'!K15="",'DU DOAN'!L15="",'DU DOAN'!FW15="",'DU DOAN'!FX15=""),0,IF(AND('DU DOAN'!FW15='DU DOAN'!K15,'DU DOAN'!FX15='DU DOAN'!L15),3*'DU DOAN'!C15,IF(('DU DOAN'!FW15-'DU DOAN'!FX15)=('DU DOAN'!K15-'DU DOAN'!L15),2*'DU DOAN'!C15,IF(SIGN('DU DOAN'!FW15-'DU DOAN'!FX15)=SIGN('DU DOAN'!K15-'DU DOAN'!L15),1*'DU DOAN'!C15,0))))</f>
        <v>0</v>
      </c>
      <c r="CM15" s="98">
        <f>IF(OR('DU DOAN'!K15="",'DU DOAN'!L15="",'DU DOAN'!FY15="",'DU DOAN'!FZ15=""),0,IF(AND('DU DOAN'!FY15='DU DOAN'!K15,'DU DOAN'!FZ15='DU DOAN'!L15),3*'DU DOAN'!C15,IF(('DU DOAN'!FY15-'DU DOAN'!FZ15)=('DU DOAN'!K15-'DU DOAN'!L15),2*'DU DOAN'!C15,IF(SIGN('DU DOAN'!FY15-'DU DOAN'!FZ15)=SIGN('DU DOAN'!K15-'DU DOAN'!L15),1*'DU DOAN'!C15,0))))</f>
        <v>0</v>
      </c>
      <c r="CN15" s="98">
        <f>IF(OR('DU DOAN'!K15="",'DU DOAN'!L15="",'DU DOAN'!GA15="",'DU DOAN'!GB15=""),0,IF(AND('DU DOAN'!GA15='DU DOAN'!K15,'DU DOAN'!GB15='DU DOAN'!L15),3*'DU DOAN'!C15,IF(('DU DOAN'!GA15-'DU DOAN'!GB15)=('DU DOAN'!K15-'DU DOAN'!L15),2*'DU DOAN'!C15,IF(SIGN('DU DOAN'!GA15-'DU DOAN'!GB15)=SIGN('DU DOAN'!K15-'DU DOAN'!L15),1*'DU DOAN'!C15,0))))</f>
        <v>0</v>
      </c>
      <c r="CO15" s="98">
        <f>IF(OR('DU DOAN'!K15="",'DU DOAN'!L15="",'DU DOAN'!GC15="",'DU DOAN'!GD15=""),0,IF(AND('DU DOAN'!GC15='DU DOAN'!K15,'DU DOAN'!GD15='DU DOAN'!L15),3*'DU DOAN'!C15,IF(('DU DOAN'!GC15-'DU DOAN'!GD15)=('DU DOAN'!K15-'DU DOAN'!L15),2*'DU DOAN'!C15,IF(SIGN('DU DOAN'!GC15-'DU DOAN'!GD15)=SIGN('DU DOAN'!K15-'DU DOAN'!L15),1*'DU DOAN'!C15,0))))</f>
        <v>0</v>
      </c>
      <c r="CP15" s="98">
        <f>IF(OR('DU DOAN'!K15="",'DU DOAN'!L15="",'DU DOAN'!GE15="",'DU DOAN'!GF15=""),0,IF(AND('DU DOAN'!GE15='DU DOAN'!K15,'DU DOAN'!GF15='DU DOAN'!L15),3*'DU DOAN'!C15,IF(('DU DOAN'!GE15-'DU DOAN'!GF15)=('DU DOAN'!K15-'DU DOAN'!L15),2*'DU DOAN'!C15,IF(SIGN('DU DOAN'!GE15-'DU DOAN'!GF15)=SIGN('DU DOAN'!K15-'DU DOAN'!L15),1*'DU DOAN'!C15,0))))</f>
        <v>0</v>
      </c>
      <c r="CQ15" s="98">
        <f>IF(OR('DU DOAN'!K15="",'DU DOAN'!L15="",'DU DOAN'!GG15="",'DU DOAN'!GH15=""),0,IF(AND('DU DOAN'!GG15='DU DOAN'!K15,'DU DOAN'!GH15='DU DOAN'!L15),3*'DU DOAN'!C15,IF(('DU DOAN'!GG15-'DU DOAN'!GH15)=('DU DOAN'!K15-'DU DOAN'!L15),2*'DU DOAN'!C15,IF(SIGN('DU DOAN'!GG15-'DU DOAN'!GH15)=SIGN('DU DOAN'!K15-'DU DOAN'!L15),1*'DU DOAN'!C15,0))))</f>
        <v>0</v>
      </c>
      <c r="CR15" s="98">
        <f>IF(OR('DU DOAN'!K15="",'DU DOAN'!L15="",'DU DOAN'!GI15="",'DU DOAN'!GJ15=""),0,IF(AND('DU DOAN'!GI15='DU DOAN'!K15,'DU DOAN'!GJ15='DU DOAN'!L15),3*'DU DOAN'!C15,IF(('DU DOAN'!GI15-'DU DOAN'!GJ15)=('DU DOAN'!K15-'DU DOAN'!L15),2*'DU DOAN'!C15,IF(SIGN('DU DOAN'!GI15-'DU DOAN'!GJ15)=SIGN('DU DOAN'!K15-'DU DOAN'!L15),1*'DU DOAN'!C15,0))))</f>
        <v>0</v>
      </c>
      <c r="CS15" s="98">
        <f>IF(OR('DU DOAN'!K15="",'DU DOAN'!L15="",'DU DOAN'!GK15="",'DU DOAN'!GL15=""),0,IF(AND('DU DOAN'!GK15='DU DOAN'!K15,'DU DOAN'!GL15='DU DOAN'!L15),3*'DU DOAN'!C15,IF(('DU DOAN'!GK15-'DU DOAN'!GL15)=('DU DOAN'!K15-'DU DOAN'!L15),2*'DU DOAN'!C15,IF(SIGN('DU DOAN'!GK15-'DU DOAN'!GL15)=SIGN('DU DOAN'!K15-'DU DOAN'!L15),1*'DU DOAN'!C15,0))))</f>
        <v>0</v>
      </c>
      <c r="CT15" s="98">
        <f>IF(OR('DU DOAN'!K15="",'DU DOAN'!L15="",'DU DOAN'!GM15="",'DU DOAN'!GN15=""),0,IF(AND('DU DOAN'!GM15='DU DOAN'!K15,'DU DOAN'!GN15='DU DOAN'!L15),3*'DU DOAN'!C15,IF(('DU DOAN'!GM15-'DU DOAN'!GN15)=('DU DOAN'!K15-'DU DOAN'!L15),2*'DU DOAN'!C15,IF(SIGN('DU DOAN'!GM15-'DU DOAN'!GN15)=SIGN('DU DOAN'!K15-'DU DOAN'!L15),1*'DU DOAN'!C15,0))))</f>
        <v>0</v>
      </c>
      <c r="CU15" s="98">
        <f>IF(OR('DU DOAN'!K15="",'DU DOAN'!L15="",'DU DOAN'!GO15="",'DU DOAN'!GP15=""),0,IF(AND('DU DOAN'!GO15='DU DOAN'!K15,'DU DOAN'!GP15='DU DOAN'!L15),3*'DU DOAN'!C15,IF(('DU DOAN'!GO15-'DU DOAN'!GP15)=('DU DOAN'!K15-'DU DOAN'!L15),2*'DU DOAN'!C15,IF(SIGN('DU DOAN'!GO15-'DU DOAN'!GP15)=SIGN('DU DOAN'!K15-'DU DOAN'!L15),1*'DU DOAN'!C15,0))))</f>
        <v>0</v>
      </c>
      <c r="CV15" s="98">
        <f>IF(OR('DU DOAN'!K15="",'DU DOAN'!L15="",'DU DOAN'!GQ15="",'DU DOAN'!GR15=""),0,IF(AND('DU DOAN'!GQ15='DU DOAN'!K15,'DU DOAN'!GR15='DU DOAN'!L15),3*'DU DOAN'!C15,IF(('DU DOAN'!GQ15-'DU DOAN'!GR15)=('DU DOAN'!K15-'DU DOAN'!L15),2*'DU DOAN'!C15,IF(SIGN('DU DOAN'!GQ15-'DU DOAN'!GR15)=SIGN('DU DOAN'!K15-'DU DOAN'!L15),1*'DU DOAN'!C15,0))))</f>
        <v>0</v>
      </c>
      <c r="CW15" s="98">
        <f>IF(OR('DU DOAN'!K15="",'DU DOAN'!L15="",'DU DOAN'!GS15="",'DU DOAN'!GT15=""),0,IF(AND('DU DOAN'!GS15='DU DOAN'!K15,'DU DOAN'!GT15='DU DOAN'!L15),3*'DU DOAN'!C15,IF(('DU DOAN'!GS15-'DU DOAN'!GT15)=('DU DOAN'!K15-'DU DOAN'!L15),2*'DU DOAN'!C15,IF(SIGN('DU DOAN'!GS15-'DU DOAN'!GT15)=SIGN('DU DOAN'!K15-'DU DOAN'!L15),1*'DU DOAN'!C15,0))))</f>
        <v>0</v>
      </c>
      <c r="CX15" s="98">
        <f>IF(OR('DU DOAN'!K15="",'DU DOAN'!L15="",'DU DOAN'!GU15="",'DU DOAN'!GV15=""),0,IF(AND('DU DOAN'!GU15='DU DOAN'!K15,'DU DOAN'!GV15='DU DOAN'!L15),3*'DU DOAN'!C15,IF(('DU DOAN'!GU15-'DU DOAN'!GV15)=('DU DOAN'!K15-'DU DOAN'!L15),2*'DU DOAN'!C15,IF(SIGN('DU DOAN'!GU15-'DU DOAN'!GV15)=SIGN('DU DOAN'!K15-'DU DOAN'!L15),1*'DU DOAN'!C15,0))))</f>
        <v>0</v>
      </c>
      <c r="CY15" s="98">
        <f>IF(OR('DU DOAN'!K15="",'DU DOAN'!L15="",'DU DOAN'!GW15="",'DU DOAN'!GX15=""),0,IF(AND('DU DOAN'!GW15='DU DOAN'!K15,'DU DOAN'!GX15='DU DOAN'!L15),3*'DU DOAN'!C15,IF(('DU DOAN'!GW15-'DU DOAN'!GX15)=('DU DOAN'!K15-'DU DOAN'!L15),2*'DU DOAN'!C15,IF(SIGN('DU DOAN'!GW15-'DU DOAN'!GX15)=SIGN('DU DOAN'!K15-'DU DOAN'!L15),1*'DU DOAN'!C15,0))))</f>
        <v>0</v>
      </c>
      <c r="CZ15" s="98">
        <f>IF(OR('DU DOAN'!K15="",'DU DOAN'!L15="",'DU DOAN'!GY15="",'DU DOAN'!GZ15=""),0,IF(AND('DU DOAN'!GY15='DU DOAN'!K15,'DU DOAN'!GZ15='DU DOAN'!L15),3*'DU DOAN'!C15,IF(('DU DOAN'!GY15-'DU DOAN'!GZ15)=('DU DOAN'!K15-'DU DOAN'!L15),2*'DU DOAN'!C15,IF(SIGN('DU DOAN'!GY15-'DU DOAN'!GZ15)=SIGN('DU DOAN'!K15-'DU DOAN'!L15),1*'DU DOAN'!C15,0))))</f>
        <v>0</v>
      </c>
      <c r="DA15" s="98">
        <f>IF(OR('DU DOAN'!K15="",'DU DOAN'!L15="",'DU DOAN'!HA15="",'DU DOAN'!HB15=""),0,IF(AND('DU DOAN'!HA15='DU DOAN'!K15,'DU DOAN'!HB15='DU DOAN'!L15),3*'DU DOAN'!C15,IF(('DU DOAN'!HA15-'DU DOAN'!HB15)=('DU DOAN'!K15-'DU DOAN'!L15),2*'DU DOAN'!C15,IF(SIGN('DU DOAN'!HA15-'DU DOAN'!HB15)=SIGN('DU DOAN'!K15-'DU DOAN'!L15),1*'DU DOAN'!C15,0))))</f>
        <v>0</v>
      </c>
      <c r="DB15" s="98">
        <f>IF(OR('DU DOAN'!K15="",'DU DOAN'!L15="",'DU DOAN'!HC15="",'DU DOAN'!HD15=""),0,IF(AND('DU DOAN'!HC15='DU DOAN'!K15,'DU DOAN'!HD15='DU DOAN'!L15),3*'DU DOAN'!C15,IF(('DU DOAN'!HC15-'DU DOAN'!HD15)=('DU DOAN'!K15-'DU DOAN'!L15),2*'DU DOAN'!C15,IF(SIGN('DU DOAN'!HC15-'DU DOAN'!HD15)=SIGN('DU DOAN'!K15-'DU DOAN'!L15),1*'DU DOAN'!C15,0))))</f>
        <v>0</v>
      </c>
    </row>
    <row r="16" spans="1:106" ht="15" customHeight="1">
      <c r="A16" s="94">
        <f>'DU DOAN'!A16</f>
        <v>13</v>
      </c>
      <c r="B16" s="95" t="str">
        <f>'DU DOAN'!B16</f>
        <v>Vòng bảng</v>
      </c>
      <c r="C16" s="96">
        <f>'DU DOAN'!C16</f>
        <v>1</v>
      </c>
      <c r="D16" s="95" t="str">
        <f>'DU DOAN'!H16</f>
        <v>Brazil</v>
      </c>
      <c r="E16" s="95" t="str">
        <f>'DU DOAN'!I16</f>
        <v>Morocco</v>
      </c>
      <c r="F16" s="97" t="str">
        <f>IF(OR('DU DOAN'!K16="",'DU DOAN'!L16=""),"Chưa đá",'DU DOAN'!K16&amp;"-"&amp;'DU DOAN'!L16)</f>
        <v>Chưa đá</v>
      </c>
      <c r="G16" s="98">
        <f>IF(OR('DU DOAN'!K16="",'DU DOAN'!L16="",'DU DOAN'!M16="",'DU DOAN'!N16=""),0,IF(AND('DU DOAN'!M16='DU DOAN'!K16,'DU DOAN'!N16='DU DOAN'!L16),3*'DU DOAN'!C16,IF(('DU DOAN'!M16-'DU DOAN'!N16)=('DU DOAN'!K16-'DU DOAN'!L16),2*'DU DOAN'!C16,IF(SIGN('DU DOAN'!M16-'DU DOAN'!N16)=SIGN('DU DOAN'!K16-'DU DOAN'!L16),1*'DU DOAN'!C16,0))))</f>
        <v>0</v>
      </c>
      <c r="H16" s="98">
        <f>IF(OR('DU DOAN'!K16="",'DU DOAN'!L16="",'DU DOAN'!O16="",'DU DOAN'!P16=""),0,IF(AND('DU DOAN'!O16='DU DOAN'!K16,'DU DOAN'!P16='DU DOAN'!L16),3*'DU DOAN'!C16,IF(('DU DOAN'!O16-'DU DOAN'!P16)=('DU DOAN'!K16-'DU DOAN'!L16),2*'DU DOAN'!C16,IF(SIGN('DU DOAN'!O16-'DU DOAN'!P16)=SIGN('DU DOAN'!K16-'DU DOAN'!L16),1*'DU DOAN'!C16,0))))</f>
        <v>0</v>
      </c>
      <c r="I16" s="98">
        <f>IF(OR('DU DOAN'!K16="",'DU DOAN'!L16="",'DU DOAN'!Q16="",'DU DOAN'!R16=""),0,IF(AND('DU DOAN'!Q16='DU DOAN'!K16,'DU DOAN'!R16='DU DOAN'!L16),3*'DU DOAN'!C16,IF(('DU DOAN'!Q16-'DU DOAN'!R16)=('DU DOAN'!K16-'DU DOAN'!L16),2*'DU DOAN'!C16,IF(SIGN('DU DOAN'!Q16-'DU DOAN'!R16)=SIGN('DU DOAN'!K16-'DU DOAN'!L16),1*'DU DOAN'!C16,0))))</f>
        <v>0</v>
      </c>
      <c r="J16" s="98">
        <f>IF(OR('DU DOAN'!K16="",'DU DOAN'!L16="",'DU DOAN'!S16="",'DU DOAN'!T16=""),0,IF(AND('DU DOAN'!S16='DU DOAN'!K16,'DU DOAN'!T16='DU DOAN'!L16),3*'DU DOAN'!C16,IF(('DU DOAN'!S16-'DU DOAN'!T16)=('DU DOAN'!K16-'DU DOAN'!L16),2*'DU DOAN'!C16,IF(SIGN('DU DOAN'!S16-'DU DOAN'!T16)=SIGN('DU DOAN'!K16-'DU DOAN'!L16),1*'DU DOAN'!C16,0))))</f>
        <v>0</v>
      </c>
      <c r="K16" s="98">
        <f>IF(OR('DU DOAN'!K16="",'DU DOAN'!L16="",'DU DOAN'!U16="",'DU DOAN'!V16=""),0,IF(AND('DU DOAN'!U16='DU DOAN'!K16,'DU DOAN'!V16='DU DOAN'!L16),3*'DU DOAN'!C16,IF(('DU DOAN'!U16-'DU DOAN'!V16)=('DU DOAN'!K16-'DU DOAN'!L16),2*'DU DOAN'!C16,IF(SIGN('DU DOAN'!U16-'DU DOAN'!V16)=SIGN('DU DOAN'!K16-'DU DOAN'!L16),1*'DU DOAN'!C16,0))))</f>
        <v>0</v>
      </c>
      <c r="L16" s="98">
        <f>IF(OR('DU DOAN'!K16="",'DU DOAN'!L16="",'DU DOAN'!W16="",'DU DOAN'!X16=""),0,IF(AND('DU DOAN'!W16='DU DOAN'!K16,'DU DOAN'!X16='DU DOAN'!L16),3*'DU DOAN'!C16,IF(('DU DOAN'!W16-'DU DOAN'!X16)=('DU DOAN'!K16-'DU DOAN'!L16),2*'DU DOAN'!C16,IF(SIGN('DU DOAN'!W16-'DU DOAN'!X16)=SIGN('DU DOAN'!K16-'DU DOAN'!L16),1*'DU DOAN'!C16,0))))</f>
        <v>0</v>
      </c>
      <c r="M16" s="98">
        <f>IF(OR('DU DOAN'!K16="",'DU DOAN'!L16="",'DU DOAN'!Y16="",'DU DOAN'!Z16=""),0,IF(AND('DU DOAN'!Y16='DU DOAN'!K16,'DU DOAN'!Z16='DU DOAN'!L16),3*'DU DOAN'!C16,IF(('DU DOAN'!Y16-'DU DOAN'!Z16)=('DU DOAN'!K16-'DU DOAN'!L16),2*'DU DOAN'!C16,IF(SIGN('DU DOAN'!Y16-'DU DOAN'!Z16)=SIGN('DU DOAN'!K16-'DU DOAN'!L16),1*'DU DOAN'!C16,0))))</f>
        <v>0</v>
      </c>
      <c r="N16" s="98">
        <f>IF(OR('DU DOAN'!K16="",'DU DOAN'!L16="",'DU DOAN'!AA16="",'DU DOAN'!AB16=""),0,IF(AND('DU DOAN'!AA16='DU DOAN'!K16,'DU DOAN'!AB16='DU DOAN'!L16),3*'DU DOAN'!C16,IF(('DU DOAN'!AA16-'DU DOAN'!AB16)=('DU DOAN'!K16-'DU DOAN'!L16),2*'DU DOAN'!C16,IF(SIGN('DU DOAN'!AA16-'DU DOAN'!AB16)=SIGN('DU DOAN'!K16-'DU DOAN'!L16),1*'DU DOAN'!C16,0))))</f>
        <v>0</v>
      </c>
      <c r="O16" s="98">
        <f>IF(OR('DU DOAN'!K16="",'DU DOAN'!L16="",'DU DOAN'!AC16="",'DU DOAN'!AD16=""),0,IF(AND('DU DOAN'!AC16='DU DOAN'!K16,'DU DOAN'!AD16='DU DOAN'!L16),3*'DU DOAN'!C16,IF(('DU DOAN'!AC16-'DU DOAN'!AD16)=('DU DOAN'!K16-'DU DOAN'!L16),2*'DU DOAN'!C16,IF(SIGN('DU DOAN'!AC16-'DU DOAN'!AD16)=SIGN('DU DOAN'!K16-'DU DOAN'!L16),1*'DU DOAN'!C16,0))))</f>
        <v>0</v>
      </c>
      <c r="P16" s="98">
        <f>IF(OR('DU DOAN'!K16="",'DU DOAN'!L16="",'DU DOAN'!AE16="",'DU DOAN'!AF16=""),0,IF(AND('DU DOAN'!AE16='DU DOAN'!K16,'DU DOAN'!AF16='DU DOAN'!L16),3*'DU DOAN'!C16,IF(('DU DOAN'!AE16-'DU DOAN'!AF16)=('DU DOAN'!K16-'DU DOAN'!L16),2*'DU DOAN'!C16,IF(SIGN('DU DOAN'!AE16-'DU DOAN'!AF16)=SIGN('DU DOAN'!K16-'DU DOAN'!L16),1*'DU DOAN'!C16,0))))</f>
        <v>0</v>
      </c>
      <c r="Q16" s="98">
        <f>IF(OR('DU DOAN'!K16="",'DU DOAN'!L16="",'DU DOAN'!AG16="",'DU DOAN'!AH16=""),0,IF(AND('DU DOAN'!AG16='DU DOAN'!K16,'DU DOAN'!AH16='DU DOAN'!L16),3*'DU DOAN'!C16,IF(('DU DOAN'!AG16-'DU DOAN'!AH16)=('DU DOAN'!K16-'DU DOAN'!L16),2*'DU DOAN'!C16,IF(SIGN('DU DOAN'!AG16-'DU DOAN'!AH16)=SIGN('DU DOAN'!K16-'DU DOAN'!L16),1*'DU DOAN'!C16,0))))</f>
        <v>0</v>
      </c>
      <c r="R16" s="98">
        <f>IF(OR('DU DOAN'!K16="",'DU DOAN'!L16="",'DU DOAN'!AI16="",'DU DOAN'!AJ16=""),0,IF(AND('DU DOAN'!AI16='DU DOAN'!K16,'DU DOAN'!AJ16='DU DOAN'!L16),3*'DU DOAN'!C16,IF(('DU DOAN'!AI16-'DU DOAN'!AJ16)=('DU DOAN'!K16-'DU DOAN'!L16),2*'DU DOAN'!C16,IF(SIGN('DU DOAN'!AI16-'DU DOAN'!AJ16)=SIGN('DU DOAN'!K16-'DU DOAN'!L16),1*'DU DOAN'!C16,0))))</f>
        <v>0</v>
      </c>
      <c r="S16" s="98">
        <f>IF(OR('DU DOAN'!K16="",'DU DOAN'!L16="",'DU DOAN'!AK16="",'DU DOAN'!AL16=""),0,IF(AND('DU DOAN'!AK16='DU DOAN'!K16,'DU DOAN'!AL16='DU DOAN'!L16),3*'DU DOAN'!C16,IF(('DU DOAN'!AK16-'DU DOAN'!AL16)=('DU DOAN'!K16-'DU DOAN'!L16),2*'DU DOAN'!C16,IF(SIGN('DU DOAN'!AK16-'DU DOAN'!AL16)=SIGN('DU DOAN'!K16-'DU DOAN'!L16),1*'DU DOAN'!C16,0))))</f>
        <v>0</v>
      </c>
      <c r="T16" s="98">
        <f>IF(OR('DU DOAN'!K16="",'DU DOAN'!L16="",'DU DOAN'!AM16="",'DU DOAN'!AN16=""),0,IF(AND('DU DOAN'!AM16='DU DOAN'!K16,'DU DOAN'!AN16='DU DOAN'!L16),3*'DU DOAN'!C16,IF(('DU DOAN'!AM16-'DU DOAN'!AN16)=('DU DOAN'!K16-'DU DOAN'!L16),2*'DU DOAN'!C16,IF(SIGN('DU DOAN'!AM16-'DU DOAN'!AN16)=SIGN('DU DOAN'!K16-'DU DOAN'!L16),1*'DU DOAN'!C16,0))))</f>
        <v>0</v>
      </c>
      <c r="U16" s="98">
        <f>IF(OR('DU DOAN'!K16="",'DU DOAN'!L16="",'DU DOAN'!AO16="",'DU DOAN'!AP16=""),0,IF(AND('DU DOAN'!AO16='DU DOAN'!K16,'DU DOAN'!AP16='DU DOAN'!L16),3*'DU DOAN'!C16,IF(('DU DOAN'!AO16-'DU DOAN'!AP16)=('DU DOAN'!K16-'DU DOAN'!L16),2*'DU DOAN'!C16,IF(SIGN('DU DOAN'!AO16-'DU DOAN'!AP16)=SIGN('DU DOAN'!K16-'DU DOAN'!L16),1*'DU DOAN'!C16,0))))</f>
        <v>0</v>
      </c>
      <c r="V16" s="98">
        <f>IF(OR('DU DOAN'!K16="",'DU DOAN'!L16="",'DU DOAN'!AQ16="",'DU DOAN'!AR16=""),0,IF(AND('DU DOAN'!AQ16='DU DOAN'!K16,'DU DOAN'!AR16='DU DOAN'!L16),3*'DU DOAN'!C16,IF(('DU DOAN'!AQ16-'DU DOAN'!AR16)=('DU DOAN'!K16-'DU DOAN'!L16),2*'DU DOAN'!C16,IF(SIGN('DU DOAN'!AQ16-'DU DOAN'!AR16)=SIGN('DU DOAN'!K16-'DU DOAN'!L16),1*'DU DOAN'!C16,0))))</f>
        <v>0</v>
      </c>
      <c r="W16" s="98">
        <f>IF(OR('DU DOAN'!K16="",'DU DOAN'!L16="",'DU DOAN'!AS16="",'DU DOAN'!AT16=""),0,IF(AND('DU DOAN'!AS16='DU DOAN'!K16,'DU DOAN'!AT16='DU DOAN'!L16),3*'DU DOAN'!C16,IF(('DU DOAN'!AS16-'DU DOAN'!AT16)=('DU DOAN'!K16-'DU DOAN'!L16),2*'DU DOAN'!C16,IF(SIGN('DU DOAN'!AS16-'DU DOAN'!AT16)=SIGN('DU DOAN'!K16-'DU DOAN'!L16),1*'DU DOAN'!C16,0))))</f>
        <v>0</v>
      </c>
      <c r="X16" s="98">
        <f>IF(OR('DU DOAN'!K16="",'DU DOAN'!L16="",'DU DOAN'!AU16="",'DU DOAN'!AV16=""),0,IF(AND('DU DOAN'!AU16='DU DOAN'!K16,'DU DOAN'!AV16='DU DOAN'!L16),3*'DU DOAN'!C16,IF(('DU DOAN'!AU16-'DU DOAN'!AV16)=('DU DOAN'!K16-'DU DOAN'!L16),2*'DU DOAN'!C16,IF(SIGN('DU DOAN'!AU16-'DU DOAN'!AV16)=SIGN('DU DOAN'!K16-'DU DOAN'!L16),1*'DU DOAN'!C16,0))))</f>
        <v>0</v>
      </c>
      <c r="Y16" s="98">
        <f>IF(OR('DU DOAN'!K16="",'DU DOAN'!L16="",'DU DOAN'!AW16="",'DU DOAN'!AX16=""),0,IF(AND('DU DOAN'!AW16='DU DOAN'!K16,'DU DOAN'!AX16='DU DOAN'!L16),3*'DU DOAN'!C16,IF(('DU DOAN'!AW16-'DU DOAN'!AX16)=('DU DOAN'!K16-'DU DOAN'!L16),2*'DU DOAN'!C16,IF(SIGN('DU DOAN'!AW16-'DU DOAN'!AX16)=SIGN('DU DOAN'!K16-'DU DOAN'!L16),1*'DU DOAN'!C16,0))))</f>
        <v>0</v>
      </c>
      <c r="Z16" s="98">
        <f>IF(OR('DU DOAN'!K16="",'DU DOAN'!L16="",'DU DOAN'!AY16="",'DU DOAN'!AZ16=""),0,IF(AND('DU DOAN'!AY16='DU DOAN'!K16,'DU DOAN'!AZ16='DU DOAN'!L16),3*'DU DOAN'!C16,IF(('DU DOAN'!AY16-'DU DOAN'!AZ16)=('DU DOAN'!K16-'DU DOAN'!L16),2*'DU DOAN'!C16,IF(SIGN('DU DOAN'!AY16-'DU DOAN'!AZ16)=SIGN('DU DOAN'!K16-'DU DOAN'!L16),1*'DU DOAN'!C16,0))))</f>
        <v>0</v>
      </c>
      <c r="AA16" s="98">
        <f>IF(OR('DU DOAN'!K16="",'DU DOAN'!L16="",'DU DOAN'!BA16="",'DU DOAN'!BB16=""),0,IF(AND('DU DOAN'!BA16='DU DOAN'!K16,'DU DOAN'!BB16='DU DOAN'!L16),3*'DU DOAN'!C16,IF(('DU DOAN'!BA16-'DU DOAN'!BB16)=('DU DOAN'!K16-'DU DOAN'!L16),2*'DU DOAN'!C16,IF(SIGN('DU DOAN'!BA16-'DU DOAN'!BB16)=SIGN('DU DOAN'!K16-'DU DOAN'!L16),1*'DU DOAN'!C16,0))))</f>
        <v>0</v>
      </c>
      <c r="AB16" s="98">
        <f>IF(OR('DU DOAN'!K16="",'DU DOAN'!L16="",'DU DOAN'!BC16="",'DU DOAN'!BD16=""),0,IF(AND('DU DOAN'!BC16='DU DOAN'!K16,'DU DOAN'!BD16='DU DOAN'!L16),3*'DU DOAN'!C16,IF(('DU DOAN'!BC16-'DU DOAN'!BD16)=('DU DOAN'!K16-'DU DOAN'!L16),2*'DU DOAN'!C16,IF(SIGN('DU DOAN'!BC16-'DU DOAN'!BD16)=SIGN('DU DOAN'!K16-'DU DOAN'!L16),1*'DU DOAN'!C16,0))))</f>
        <v>0</v>
      </c>
      <c r="AC16" s="98">
        <f>IF(OR('DU DOAN'!K16="",'DU DOAN'!L16="",'DU DOAN'!BE16="",'DU DOAN'!BF16=""),0,IF(AND('DU DOAN'!BE16='DU DOAN'!K16,'DU DOAN'!BF16='DU DOAN'!L16),3*'DU DOAN'!C16,IF(('DU DOAN'!BE16-'DU DOAN'!BF16)=('DU DOAN'!K16-'DU DOAN'!L16),2*'DU DOAN'!C16,IF(SIGN('DU DOAN'!BE16-'DU DOAN'!BF16)=SIGN('DU DOAN'!K16-'DU DOAN'!L16),1*'DU DOAN'!C16,0))))</f>
        <v>0</v>
      </c>
      <c r="AD16" s="98">
        <f>IF(OR('DU DOAN'!K16="",'DU DOAN'!L16="",'DU DOAN'!BG16="",'DU DOAN'!BH16=""),0,IF(AND('DU DOAN'!BG16='DU DOAN'!K16,'DU DOAN'!BH16='DU DOAN'!L16),3*'DU DOAN'!C16,IF(('DU DOAN'!BG16-'DU DOAN'!BH16)=('DU DOAN'!K16-'DU DOAN'!L16),2*'DU DOAN'!C16,IF(SIGN('DU DOAN'!BG16-'DU DOAN'!BH16)=SIGN('DU DOAN'!K16-'DU DOAN'!L16),1*'DU DOAN'!C16,0))))</f>
        <v>0</v>
      </c>
      <c r="AE16" s="98">
        <f>IF(OR('DU DOAN'!K16="",'DU DOAN'!L16="",'DU DOAN'!BI16="",'DU DOAN'!BJ16=""),0,IF(AND('DU DOAN'!BI16='DU DOAN'!K16,'DU DOAN'!BJ16='DU DOAN'!L16),3*'DU DOAN'!C16,IF(('DU DOAN'!BI16-'DU DOAN'!BJ16)=('DU DOAN'!K16-'DU DOAN'!L16),2*'DU DOAN'!C16,IF(SIGN('DU DOAN'!BI16-'DU DOAN'!BJ16)=SIGN('DU DOAN'!K16-'DU DOAN'!L16),1*'DU DOAN'!C16,0))))</f>
        <v>0</v>
      </c>
      <c r="AF16" s="98">
        <f>IF(OR('DU DOAN'!K16="",'DU DOAN'!L16="",'DU DOAN'!BK16="",'DU DOAN'!BL16=""),0,IF(AND('DU DOAN'!BK16='DU DOAN'!K16,'DU DOAN'!BL16='DU DOAN'!L16),3*'DU DOAN'!C16,IF(('DU DOAN'!BK16-'DU DOAN'!BL16)=('DU DOAN'!K16-'DU DOAN'!L16),2*'DU DOAN'!C16,IF(SIGN('DU DOAN'!BK16-'DU DOAN'!BL16)=SIGN('DU DOAN'!K16-'DU DOAN'!L16),1*'DU DOAN'!C16,0))))</f>
        <v>0</v>
      </c>
      <c r="AG16" s="98">
        <f>IF(OR('DU DOAN'!K16="",'DU DOAN'!L16="",'DU DOAN'!BM16="",'DU DOAN'!BN16=""),0,IF(AND('DU DOAN'!BM16='DU DOAN'!K16,'DU DOAN'!BN16='DU DOAN'!L16),3*'DU DOAN'!C16,IF(('DU DOAN'!BM16-'DU DOAN'!BN16)=('DU DOAN'!K16-'DU DOAN'!L16),2*'DU DOAN'!C16,IF(SIGN('DU DOAN'!BM16-'DU DOAN'!BN16)=SIGN('DU DOAN'!K16-'DU DOAN'!L16),1*'DU DOAN'!C16,0))))</f>
        <v>0</v>
      </c>
      <c r="AH16" s="98">
        <f>IF(OR('DU DOAN'!K16="",'DU DOAN'!L16="",'DU DOAN'!BO16="",'DU DOAN'!BP16=""),0,IF(AND('DU DOAN'!BO16='DU DOAN'!K16,'DU DOAN'!BP16='DU DOAN'!L16),3*'DU DOAN'!C16,IF(('DU DOAN'!BO16-'DU DOAN'!BP16)=('DU DOAN'!K16-'DU DOAN'!L16),2*'DU DOAN'!C16,IF(SIGN('DU DOAN'!BO16-'DU DOAN'!BP16)=SIGN('DU DOAN'!K16-'DU DOAN'!L16),1*'DU DOAN'!C16,0))))</f>
        <v>0</v>
      </c>
      <c r="AI16" s="98">
        <f>IF(OR('DU DOAN'!K16="",'DU DOAN'!L16="",'DU DOAN'!BQ16="",'DU DOAN'!BR16=""),0,IF(AND('DU DOAN'!BQ16='DU DOAN'!K16,'DU DOAN'!BR16='DU DOAN'!L16),3*'DU DOAN'!C16,IF(('DU DOAN'!BQ16-'DU DOAN'!BR16)=('DU DOAN'!K16-'DU DOAN'!L16),2*'DU DOAN'!C16,IF(SIGN('DU DOAN'!BQ16-'DU DOAN'!BR16)=SIGN('DU DOAN'!K16-'DU DOAN'!L16),1*'DU DOAN'!C16,0))))</f>
        <v>0</v>
      </c>
      <c r="AJ16" s="98">
        <f>IF(OR('DU DOAN'!K16="",'DU DOAN'!L16="",'DU DOAN'!BS16="",'DU DOAN'!BT16=""),0,IF(AND('DU DOAN'!BS16='DU DOAN'!K16,'DU DOAN'!BT16='DU DOAN'!L16),3*'DU DOAN'!C16,IF(('DU DOAN'!BS16-'DU DOAN'!BT16)=('DU DOAN'!K16-'DU DOAN'!L16),2*'DU DOAN'!C16,IF(SIGN('DU DOAN'!BS16-'DU DOAN'!BT16)=SIGN('DU DOAN'!K16-'DU DOAN'!L16),1*'DU DOAN'!C16,0))))</f>
        <v>0</v>
      </c>
      <c r="AK16" s="98">
        <f>IF(OR('DU DOAN'!K16="",'DU DOAN'!L16="",'DU DOAN'!BU16="",'DU DOAN'!BV16=""),0,IF(AND('DU DOAN'!BU16='DU DOAN'!K16,'DU DOAN'!BV16='DU DOAN'!L16),3*'DU DOAN'!C16,IF(('DU DOAN'!BU16-'DU DOAN'!BV16)=('DU DOAN'!K16-'DU DOAN'!L16),2*'DU DOAN'!C16,IF(SIGN('DU DOAN'!BU16-'DU DOAN'!BV16)=SIGN('DU DOAN'!K16-'DU DOAN'!L16),1*'DU DOAN'!C16,0))))</f>
        <v>0</v>
      </c>
      <c r="AL16" s="98">
        <f>IF(OR('DU DOAN'!K16="",'DU DOAN'!L16="",'DU DOAN'!BW16="",'DU DOAN'!BX16=""),0,IF(AND('DU DOAN'!BW16='DU DOAN'!K16,'DU DOAN'!BX16='DU DOAN'!L16),3*'DU DOAN'!C16,IF(('DU DOAN'!BW16-'DU DOAN'!BX16)=('DU DOAN'!K16-'DU DOAN'!L16),2*'DU DOAN'!C16,IF(SIGN('DU DOAN'!BW16-'DU DOAN'!BX16)=SIGN('DU DOAN'!K16-'DU DOAN'!L16),1*'DU DOAN'!C16,0))))</f>
        <v>0</v>
      </c>
      <c r="AM16" s="98">
        <f>IF(OR('DU DOAN'!K16="",'DU DOAN'!L16="",'DU DOAN'!BY16="",'DU DOAN'!BZ16=""),0,IF(AND('DU DOAN'!BY16='DU DOAN'!K16,'DU DOAN'!BZ16='DU DOAN'!L16),3*'DU DOAN'!C16,IF(('DU DOAN'!BY16-'DU DOAN'!BZ16)=('DU DOAN'!K16-'DU DOAN'!L16),2*'DU DOAN'!C16,IF(SIGN('DU DOAN'!BY16-'DU DOAN'!BZ16)=SIGN('DU DOAN'!K16-'DU DOAN'!L16),1*'DU DOAN'!C16,0))))</f>
        <v>0</v>
      </c>
      <c r="AN16" s="98">
        <f>IF(OR('DU DOAN'!K16="",'DU DOAN'!L16="",'DU DOAN'!CA16="",'DU DOAN'!CB16=""),0,IF(AND('DU DOAN'!CA16='DU DOAN'!K16,'DU DOAN'!CB16='DU DOAN'!L16),3*'DU DOAN'!C16,IF(('DU DOAN'!CA16-'DU DOAN'!CB16)=('DU DOAN'!K16-'DU DOAN'!L16),2*'DU DOAN'!C16,IF(SIGN('DU DOAN'!CA16-'DU DOAN'!CB16)=SIGN('DU DOAN'!K16-'DU DOAN'!L16),1*'DU DOAN'!C16,0))))</f>
        <v>0</v>
      </c>
      <c r="AO16" s="98">
        <f>IF(OR('DU DOAN'!K16="",'DU DOAN'!L16="",'DU DOAN'!CC16="",'DU DOAN'!CD16=""),0,IF(AND('DU DOAN'!CC16='DU DOAN'!K16,'DU DOAN'!CD16='DU DOAN'!L16),3*'DU DOAN'!C16,IF(('DU DOAN'!CC16-'DU DOAN'!CD16)=('DU DOAN'!K16-'DU DOAN'!L16),2*'DU DOAN'!C16,IF(SIGN('DU DOAN'!CC16-'DU DOAN'!CD16)=SIGN('DU DOAN'!K16-'DU DOAN'!L16),1*'DU DOAN'!C16,0))))</f>
        <v>0</v>
      </c>
      <c r="AP16" s="98">
        <f>IF(OR('DU DOAN'!K16="",'DU DOAN'!L16="",'DU DOAN'!CE16="",'DU DOAN'!CF16=""),0,IF(AND('DU DOAN'!CE16='DU DOAN'!K16,'DU DOAN'!CF16='DU DOAN'!L16),3*'DU DOAN'!C16,IF(('DU DOAN'!CE16-'DU DOAN'!CF16)=('DU DOAN'!K16-'DU DOAN'!L16),2*'DU DOAN'!C16,IF(SIGN('DU DOAN'!CE16-'DU DOAN'!CF16)=SIGN('DU DOAN'!K16-'DU DOAN'!L16),1*'DU DOAN'!C16,0))))</f>
        <v>0</v>
      </c>
      <c r="AQ16" s="98">
        <f>IF(OR('DU DOAN'!K16="",'DU DOAN'!L16="",'DU DOAN'!CG16="",'DU DOAN'!CH16=""),0,IF(AND('DU DOAN'!CG16='DU DOAN'!K16,'DU DOAN'!CH16='DU DOAN'!L16),3*'DU DOAN'!C16,IF(('DU DOAN'!CG16-'DU DOAN'!CH16)=('DU DOAN'!K16-'DU DOAN'!L16),2*'DU DOAN'!C16,IF(SIGN('DU DOAN'!CG16-'DU DOAN'!CH16)=SIGN('DU DOAN'!K16-'DU DOAN'!L16),1*'DU DOAN'!C16,0))))</f>
        <v>0</v>
      </c>
      <c r="AR16" s="98">
        <f>IF(OR('DU DOAN'!K16="",'DU DOAN'!L16="",'DU DOAN'!CI16="",'DU DOAN'!CJ16=""),0,IF(AND('DU DOAN'!CI16='DU DOAN'!K16,'DU DOAN'!CJ16='DU DOAN'!L16),3*'DU DOAN'!C16,IF(('DU DOAN'!CI16-'DU DOAN'!CJ16)=('DU DOAN'!K16-'DU DOAN'!L16),2*'DU DOAN'!C16,IF(SIGN('DU DOAN'!CI16-'DU DOAN'!CJ16)=SIGN('DU DOAN'!K16-'DU DOAN'!L16),1*'DU DOAN'!C16,0))))</f>
        <v>0</v>
      </c>
      <c r="AS16" s="98">
        <f>IF(OR('DU DOAN'!K16="",'DU DOAN'!L16="",'DU DOAN'!CK16="",'DU DOAN'!CL16=""),0,IF(AND('DU DOAN'!CK16='DU DOAN'!K16,'DU DOAN'!CL16='DU DOAN'!L16),3*'DU DOAN'!C16,IF(('DU DOAN'!CK16-'DU DOAN'!CL16)=('DU DOAN'!K16-'DU DOAN'!L16),2*'DU DOAN'!C16,IF(SIGN('DU DOAN'!CK16-'DU DOAN'!CL16)=SIGN('DU DOAN'!K16-'DU DOAN'!L16),1*'DU DOAN'!C16,0))))</f>
        <v>0</v>
      </c>
      <c r="AT16" s="98">
        <f>IF(OR('DU DOAN'!K16="",'DU DOAN'!L16="",'DU DOAN'!CM16="",'DU DOAN'!CN16=""),0,IF(AND('DU DOAN'!CM16='DU DOAN'!K16,'DU DOAN'!CN16='DU DOAN'!L16),3*'DU DOAN'!C16,IF(('DU DOAN'!CM16-'DU DOAN'!CN16)=('DU DOAN'!K16-'DU DOAN'!L16),2*'DU DOAN'!C16,IF(SIGN('DU DOAN'!CM16-'DU DOAN'!CN16)=SIGN('DU DOAN'!K16-'DU DOAN'!L16),1*'DU DOAN'!C16,0))))</f>
        <v>0</v>
      </c>
      <c r="AU16" s="98">
        <f>IF(OR('DU DOAN'!K16="",'DU DOAN'!L16="",'DU DOAN'!CO16="",'DU DOAN'!CP16=""),0,IF(AND('DU DOAN'!CO16='DU DOAN'!K16,'DU DOAN'!CP16='DU DOAN'!L16),3*'DU DOAN'!C16,IF(('DU DOAN'!CO16-'DU DOAN'!CP16)=('DU DOAN'!K16-'DU DOAN'!L16),2*'DU DOAN'!C16,IF(SIGN('DU DOAN'!CO16-'DU DOAN'!CP16)=SIGN('DU DOAN'!K16-'DU DOAN'!L16),1*'DU DOAN'!C16,0))))</f>
        <v>0</v>
      </c>
      <c r="AV16" s="98">
        <f>IF(OR('DU DOAN'!K16="",'DU DOAN'!L16="",'DU DOAN'!CQ16="",'DU DOAN'!CR16=""),0,IF(AND('DU DOAN'!CQ16='DU DOAN'!K16,'DU DOAN'!CR16='DU DOAN'!L16),3*'DU DOAN'!C16,IF(('DU DOAN'!CQ16-'DU DOAN'!CR16)=('DU DOAN'!K16-'DU DOAN'!L16),2*'DU DOAN'!C16,IF(SIGN('DU DOAN'!CQ16-'DU DOAN'!CR16)=SIGN('DU DOAN'!K16-'DU DOAN'!L16),1*'DU DOAN'!C16,0))))</f>
        <v>0</v>
      </c>
      <c r="AW16" s="98">
        <f>IF(OR('DU DOAN'!K16="",'DU DOAN'!L16="",'DU DOAN'!CS16="",'DU DOAN'!CT16=""),0,IF(AND('DU DOAN'!CS16='DU DOAN'!K16,'DU DOAN'!CT16='DU DOAN'!L16),3*'DU DOAN'!C16,IF(('DU DOAN'!CS16-'DU DOAN'!CT16)=('DU DOAN'!K16-'DU DOAN'!L16),2*'DU DOAN'!C16,IF(SIGN('DU DOAN'!CS16-'DU DOAN'!CT16)=SIGN('DU DOAN'!K16-'DU DOAN'!L16),1*'DU DOAN'!C16,0))))</f>
        <v>0</v>
      </c>
      <c r="AX16" s="98">
        <f>IF(OR('DU DOAN'!K16="",'DU DOAN'!L16="",'DU DOAN'!CU16="",'DU DOAN'!CV16=""),0,IF(AND('DU DOAN'!CU16='DU DOAN'!K16,'DU DOAN'!CV16='DU DOAN'!L16),3*'DU DOAN'!C16,IF(('DU DOAN'!CU16-'DU DOAN'!CV16)=('DU DOAN'!K16-'DU DOAN'!L16),2*'DU DOAN'!C16,IF(SIGN('DU DOAN'!CU16-'DU DOAN'!CV16)=SIGN('DU DOAN'!K16-'DU DOAN'!L16),1*'DU DOAN'!C16,0))))</f>
        <v>0</v>
      </c>
      <c r="AY16" s="98">
        <f>IF(OR('DU DOAN'!K16="",'DU DOAN'!L16="",'DU DOAN'!CW16="",'DU DOAN'!CX16=""),0,IF(AND('DU DOAN'!CW16='DU DOAN'!K16,'DU DOAN'!CX16='DU DOAN'!L16),3*'DU DOAN'!C16,IF(('DU DOAN'!CW16-'DU DOAN'!CX16)=('DU DOAN'!K16-'DU DOAN'!L16),2*'DU DOAN'!C16,IF(SIGN('DU DOAN'!CW16-'DU DOAN'!CX16)=SIGN('DU DOAN'!K16-'DU DOAN'!L16),1*'DU DOAN'!C16,0))))</f>
        <v>0</v>
      </c>
      <c r="AZ16" s="98">
        <f>IF(OR('DU DOAN'!K16="",'DU DOAN'!L16="",'DU DOAN'!CY16="",'DU DOAN'!CZ16=""),0,IF(AND('DU DOAN'!CY16='DU DOAN'!K16,'DU DOAN'!CZ16='DU DOAN'!L16),3*'DU DOAN'!C16,IF(('DU DOAN'!CY16-'DU DOAN'!CZ16)=('DU DOAN'!K16-'DU DOAN'!L16),2*'DU DOAN'!C16,IF(SIGN('DU DOAN'!CY16-'DU DOAN'!CZ16)=SIGN('DU DOAN'!K16-'DU DOAN'!L16),1*'DU DOAN'!C16,0))))</f>
        <v>0</v>
      </c>
      <c r="BA16" s="98">
        <f>IF(OR('DU DOAN'!K16="",'DU DOAN'!L16="",'DU DOAN'!DA16="",'DU DOAN'!DB16=""),0,IF(AND('DU DOAN'!DA16='DU DOAN'!K16,'DU DOAN'!DB16='DU DOAN'!L16),3*'DU DOAN'!C16,IF(('DU DOAN'!DA16-'DU DOAN'!DB16)=('DU DOAN'!K16-'DU DOAN'!L16),2*'DU DOAN'!C16,IF(SIGN('DU DOAN'!DA16-'DU DOAN'!DB16)=SIGN('DU DOAN'!K16-'DU DOAN'!L16),1*'DU DOAN'!C16,0))))</f>
        <v>0</v>
      </c>
      <c r="BB16" s="98">
        <f>IF(OR('DU DOAN'!K16="",'DU DOAN'!L16="",'DU DOAN'!DC16="",'DU DOAN'!DD16=""),0,IF(AND('DU DOAN'!DC16='DU DOAN'!K16,'DU DOAN'!DD16='DU DOAN'!L16),3*'DU DOAN'!C16,IF(('DU DOAN'!DC16-'DU DOAN'!DD16)=('DU DOAN'!K16-'DU DOAN'!L16),2*'DU DOAN'!C16,IF(SIGN('DU DOAN'!DC16-'DU DOAN'!DD16)=SIGN('DU DOAN'!K16-'DU DOAN'!L16),1*'DU DOAN'!C16,0))))</f>
        <v>0</v>
      </c>
      <c r="BC16" s="98">
        <f>IF(OR('DU DOAN'!K16="",'DU DOAN'!L16="",'DU DOAN'!DE16="",'DU DOAN'!DF16=""),0,IF(AND('DU DOAN'!DE16='DU DOAN'!K16,'DU DOAN'!DF16='DU DOAN'!L16),3*'DU DOAN'!C16,IF(('DU DOAN'!DE16-'DU DOAN'!DF16)=('DU DOAN'!K16-'DU DOAN'!L16),2*'DU DOAN'!C16,IF(SIGN('DU DOAN'!DE16-'DU DOAN'!DF16)=SIGN('DU DOAN'!K16-'DU DOAN'!L16),1*'DU DOAN'!C16,0))))</f>
        <v>0</v>
      </c>
      <c r="BD16" s="98">
        <f>IF(OR('DU DOAN'!K16="",'DU DOAN'!L16="",'DU DOAN'!DG16="",'DU DOAN'!DH16=""),0,IF(AND('DU DOAN'!DG16='DU DOAN'!K16,'DU DOAN'!DH16='DU DOAN'!L16),3*'DU DOAN'!C16,IF(('DU DOAN'!DG16-'DU DOAN'!DH16)=('DU DOAN'!K16-'DU DOAN'!L16),2*'DU DOAN'!C16,IF(SIGN('DU DOAN'!DG16-'DU DOAN'!DH16)=SIGN('DU DOAN'!K16-'DU DOAN'!L16),1*'DU DOAN'!C16,0))))</f>
        <v>0</v>
      </c>
      <c r="BE16" s="98">
        <f>IF(OR('DU DOAN'!K16="",'DU DOAN'!L16="",'DU DOAN'!DI16="",'DU DOAN'!DJ16=""),0,IF(AND('DU DOAN'!DI16='DU DOAN'!K16,'DU DOAN'!DJ16='DU DOAN'!L16),3*'DU DOAN'!C16,IF(('DU DOAN'!DI16-'DU DOAN'!DJ16)=('DU DOAN'!K16-'DU DOAN'!L16),2*'DU DOAN'!C16,IF(SIGN('DU DOAN'!DI16-'DU DOAN'!DJ16)=SIGN('DU DOAN'!K16-'DU DOAN'!L16),1*'DU DOAN'!C16,0))))</f>
        <v>0</v>
      </c>
      <c r="BF16" s="98">
        <f>IF(OR('DU DOAN'!K16="",'DU DOAN'!L16="",'DU DOAN'!DK16="",'DU DOAN'!DL16=""),0,IF(AND('DU DOAN'!DK16='DU DOAN'!K16,'DU DOAN'!DL16='DU DOAN'!L16),3*'DU DOAN'!C16,IF(('DU DOAN'!DK16-'DU DOAN'!DL16)=('DU DOAN'!K16-'DU DOAN'!L16),2*'DU DOAN'!C16,IF(SIGN('DU DOAN'!DK16-'DU DOAN'!DL16)=SIGN('DU DOAN'!K16-'DU DOAN'!L16),1*'DU DOAN'!C16,0))))</f>
        <v>0</v>
      </c>
      <c r="BG16" s="98">
        <f>IF(OR('DU DOAN'!K16="",'DU DOAN'!L16="",'DU DOAN'!DM16="",'DU DOAN'!DN16=""),0,IF(AND('DU DOAN'!DM16='DU DOAN'!K16,'DU DOAN'!DN16='DU DOAN'!L16),3*'DU DOAN'!C16,IF(('DU DOAN'!DM16-'DU DOAN'!DN16)=('DU DOAN'!K16-'DU DOAN'!L16),2*'DU DOAN'!C16,IF(SIGN('DU DOAN'!DM16-'DU DOAN'!DN16)=SIGN('DU DOAN'!K16-'DU DOAN'!L16),1*'DU DOAN'!C16,0))))</f>
        <v>0</v>
      </c>
      <c r="BH16" s="98">
        <f>IF(OR('DU DOAN'!K16="",'DU DOAN'!L16="",'DU DOAN'!DO16="",'DU DOAN'!DP16=""),0,IF(AND('DU DOAN'!DO16='DU DOAN'!K16,'DU DOAN'!DP16='DU DOAN'!L16),3*'DU DOAN'!C16,IF(('DU DOAN'!DO16-'DU DOAN'!DP16)=('DU DOAN'!K16-'DU DOAN'!L16),2*'DU DOAN'!C16,IF(SIGN('DU DOAN'!DO16-'DU DOAN'!DP16)=SIGN('DU DOAN'!K16-'DU DOAN'!L16),1*'DU DOAN'!C16,0))))</f>
        <v>0</v>
      </c>
      <c r="BI16" s="98">
        <f>IF(OR('DU DOAN'!K16="",'DU DOAN'!L16="",'DU DOAN'!DQ16="",'DU DOAN'!DR16=""),0,IF(AND('DU DOAN'!DQ16='DU DOAN'!K16,'DU DOAN'!DR16='DU DOAN'!L16),3*'DU DOAN'!C16,IF(('DU DOAN'!DQ16-'DU DOAN'!DR16)=('DU DOAN'!K16-'DU DOAN'!L16),2*'DU DOAN'!C16,IF(SIGN('DU DOAN'!DQ16-'DU DOAN'!DR16)=SIGN('DU DOAN'!K16-'DU DOAN'!L16),1*'DU DOAN'!C16,0))))</f>
        <v>0</v>
      </c>
      <c r="BJ16" s="98">
        <f>IF(OR('DU DOAN'!K16="",'DU DOAN'!L16="",'DU DOAN'!DS16="",'DU DOAN'!DT16=""),0,IF(AND('DU DOAN'!DS16='DU DOAN'!K16,'DU DOAN'!DT16='DU DOAN'!L16),3*'DU DOAN'!C16,IF(('DU DOAN'!DS16-'DU DOAN'!DT16)=('DU DOAN'!K16-'DU DOAN'!L16),2*'DU DOAN'!C16,IF(SIGN('DU DOAN'!DS16-'DU DOAN'!DT16)=SIGN('DU DOAN'!K16-'DU DOAN'!L16),1*'DU DOAN'!C16,0))))</f>
        <v>0</v>
      </c>
      <c r="BK16" s="98">
        <f>IF(OR('DU DOAN'!K16="",'DU DOAN'!L16="",'DU DOAN'!DU16="",'DU DOAN'!DV16=""),0,IF(AND('DU DOAN'!DU16='DU DOAN'!K16,'DU DOAN'!DV16='DU DOAN'!L16),3*'DU DOAN'!C16,IF(('DU DOAN'!DU16-'DU DOAN'!DV16)=('DU DOAN'!K16-'DU DOAN'!L16),2*'DU DOAN'!C16,IF(SIGN('DU DOAN'!DU16-'DU DOAN'!DV16)=SIGN('DU DOAN'!K16-'DU DOAN'!L16),1*'DU DOAN'!C16,0))))</f>
        <v>0</v>
      </c>
      <c r="BL16" s="98">
        <f>IF(OR('DU DOAN'!K16="",'DU DOAN'!L16="",'DU DOAN'!DW16="",'DU DOAN'!DX16=""),0,IF(AND('DU DOAN'!DW16='DU DOAN'!K16,'DU DOAN'!DX16='DU DOAN'!L16),3*'DU DOAN'!C16,IF(('DU DOAN'!DW16-'DU DOAN'!DX16)=('DU DOAN'!K16-'DU DOAN'!L16),2*'DU DOAN'!C16,IF(SIGN('DU DOAN'!DW16-'DU DOAN'!DX16)=SIGN('DU DOAN'!K16-'DU DOAN'!L16),1*'DU DOAN'!C16,0))))</f>
        <v>0</v>
      </c>
      <c r="BM16" s="98">
        <f>IF(OR('DU DOAN'!K16="",'DU DOAN'!L16="",'DU DOAN'!DY16="",'DU DOAN'!DZ16=""),0,IF(AND('DU DOAN'!DY16='DU DOAN'!K16,'DU DOAN'!DZ16='DU DOAN'!L16),3*'DU DOAN'!C16,IF(('DU DOAN'!DY16-'DU DOAN'!DZ16)=('DU DOAN'!K16-'DU DOAN'!L16),2*'DU DOAN'!C16,IF(SIGN('DU DOAN'!DY16-'DU DOAN'!DZ16)=SIGN('DU DOAN'!K16-'DU DOAN'!L16),1*'DU DOAN'!C16,0))))</f>
        <v>0</v>
      </c>
      <c r="BN16" s="98">
        <f>IF(OR('DU DOAN'!K16="",'DU DOAN'!L16="",'DU DOAN'!EA16="",'DU DOAN'!EB16=""),0,IF(AND('DU DOAN'!EA16='DU DOAN'!K16,'DU DOAN'!EB16='DU DOAN'!L16),3*'DU DOAN'!C16,IF(('DU DOAN'!EA16-'DU DOAN'!EB16)=('DU DOAN'!K16-'DU DOAN'!L16),2*'DU DOAN'!C16,IF(SIGN('DU DOAN'!EA16-'DU DOAN'!EB16)=SIGN('DU DOAN'!K16-'DU DOAN'!L16),1*'DU DOAN'!C16,0))))</f>
        <v>0</v>
      </c>
      <c r="BO16" s="98">
        <f>IF(OR('DU DOAN'!K16="",'DU DOAN'!L16="",'DU DOAN'!EC16="",'DU DOAN'!ED16=""),0,IF(AND('DU DOAN'!EC16='DU DOAN'!K16,'DU DOAN'!ED16='DU DOAN'!L16),3*'DU DOAN'!C16,IF(('DU DOAN'!EC16-'DU DOAN'!ED16)=('DU DOAN'!K16-'DU DOAN'!L16),2*'DU DOAN'!C16,IF(SIGN('DU DOAN'!EC16-'DU DOAN'!ED16)=SIGN('DU DOAN'!K16-'DU DOAN'!L16),1*'DU DOAN'!C16,0))))</f>
        <v>0</v>
      </c>
      <c r="BP16" s="98">
        <f>IF(OR('DU DOAN'!K16="",'DU DOAN'!L16="",'DU DOAN'!EE16="",'DU DOAN'!EF16=""),0,IF(AND('DU DOAN'!EE16='DU DOAN'!K16,'DU DOAN'!EF16='DU DOAN'!L16),3*'DU DOAN'!C16,IF(('DU DOAN'!EE16-'DU DOAN'!EF16)=('DU DOAN'!K16-'DU DOAN'!L16),2*'DU DOAN'!C16,IF(SIGN('DU DOAN'!EE16-'DU DOAN'!EF16)=SIGN('DU DOAN'!K16-'DU DOAN'!L16),1*'DU DOAN'!C16,0))))</f>
        <v>0</v>
      </c>
      <c r="BQ16" s="98">
        <f>IF(OR('DU DOAN'!K16="",'DU DOAN'!L16="",'DU DOAN'!EG16="",'DU DOAN'!EH16=""),0,IF(AND('DU DOAN'!EG16='DU DOAN'!K16,'DU DOAN'!EH16='DU DOAN'!L16),3*'DU DOAN'!C16,IF(('DU DOAN'!EG16-'DU DOAN'!EH16)=('DU DOAN'!K16-'DU DOAN'!L16),2*'DU DOAN'!C16,IF(SIGN('DU DOAN'!EG16-'DU DOAN'!EH16)=SIGN('DU DOAN'!K16-'DU DOAN'!L16),1*'DU DOAN'!C16,0))))</f>
        <v>0</v>
      </c>
      <c r="BR16" s="98">
        <f>IF(OR('DU DOAN'!K16="",'DU DOAN'!L16="",'DU DOAN'!EI16="",'DU DOAN'!EJ16=""),0,IF(AND('DU DOAN'!EI16='DU DOAN'!K16,'DU DOAN'!EJ16='DU DOAN'!L16),3*'DU DOAN'!C16,IF(('DU DOAN'!EI16-'DU DOAN'!EJ16)=('DU DOAN'!K16-'DU DOAN'!L16),2*'DU DOAN'!C16,IF(SIGN('DU DOAN'!EI16-'DU DOAN'!EJ16)=SIGN('DU DOAN'!K16-'DU DOAN'!L16),1*'DU DOAN'!C16,0))))</f>
        <v>0</v>
      </c>
      <c r="BS16" s="98">
        <f>IF(OR('DU DOAN'!K16="",'DU DOAN'!L16="",'DU DOAN'!EK16="",'DU DOAN'!EL16=""),0,IF(AND('DU DOAN'!EK16='DU DOAN'!K16,'DU DOAN'!EL16='DU DOAN'!L16),3*'DU DOAN'!C16,IF(('DU DOAN'!EK16-'DU DOAN'!EL16)=('DU DOAN'!K16-'DU DOAN'!L16),2*'DU DOAN'!C16,IF(SIGN('DU DOAN'!EK16-'DU DOAN'!EL16)=SIGN('DU DOAN'!K16-'DU DOAN'!L16),1*'DU DOAN'!C16,0))))</f>
        <v>0</v>
      </c>
      <c r="BT16" s="98">
        <f>IF(OR('DU DOAN'!K16="",'DU DOAN'!L16="",'DU DOAN'!EM16="",'DU DOAN'!EN16=""),0,IF(AND('DU DOAN'!EM16='DU DOAN'!K16,'DU DOAN'!EN16='DU DOAN'!L16),3*'DU DOAN'!C16,IF(('DU DOAN'!EM16-'DU DOAN'!EN16)=('DU DOAN'!K16-'DU DOAN'!L16),2*'DU DOAN'!C16,IF(SIGN('DU DOAN'!EM16-'DU DOAN'!EN16)=SIGN('DU DOAN'!K16-'DU DOAN'!L16),1*'DU DOAN'!C16,0))))</f>
        <v>0</v>
      </c>
      <c r="BU16" s="98">
        <f>IF(OR('DU DOAN'!K16="",'DU DOAN'!L16="",'DU DOAN'!EO16="",'DU DOAN'!EP16=""),0,IF(AND('DU DOAN'!EO16='DU DOAN'!K16,'DU DOAN'!EP16='DU DOAN'!L16),3*'DU DOAN'!C16,IF(('DU DOAN'!EO16-'DU DOAN'!EP16)=('DU DOAN'!K16-'DU DOAN'!L16),2*'DU DOAN'!C16,IF(SIGN('DU DOAN'!EO16-'DU DOAN'!EP16)=SIGN('DU DOAN'!K16-'DU DOAN'!L16),1*'DU DOAN'!C16,0))))</f>
        <v>0</v>
      </c>
      <c r="BV16" s="98">
        <f>IF(OR('DU DOAN'!K16="",'DU DOAN'!L16="",'DU DOAN'!EQ16="",'DU DOAN'!ER16=""),0,IF(AND('DU DOAN'!EQ16='DU DOAN'!K16,'DU DOAN'!ER16='DU DOAN'!L16),3*'DU DOAN'!C16,IF(('DU DOAN'!EQ16-'DU DOAN'!ER16)=('DU DOAN'!K16-'DU DOAN'!L16),2*'DU DOAN'!C16,IF(SIGN('DU DOAN'!EQ16-'DU DOAN'!ER16)=SIGN('DU DOAN'!K16-'DU DOAN'!L16),1*'DU DOAN'!C16,0))))</f>
        <v>0</v>
      </c>
      <c r="BW16" s="98">
        <f>IF(OR('DU DOAN'!K16="",'DU DOAN'!L16="",'DU DOAN'!ES16="",'DU DOAN'!ET16=""),0,IF(AND('DU DOAN'!ES16='DU DOAN'!K16,'DU DOAN'!ET16='DU DOAN'!L16),3*'DU DOAN'!C16,IF(('DU DOAN'!ES16-'DU DOAN'!ET16)=('DU DOAN'!K16-'DU DOAN'!L16),2*'DU DOAN'!C16,IF(SIGN('DU DOAN'!ES16-'DU DOAN'!ET16)=SIGN('DU DOAN'!K16-'DU DOAN'!L16),1*'DU DOAN'!C16,0))))</f>
        <v>0</v>
      </c>
      <c r="BX16" s="98">
        <f>IF(OR('DU DOAN'!K16="",'DU DOAN'!L16="",'DU DOAN'!EU16="",'DU DOAN'!EV16=""),0,IF(AND('DU DOAN'!EU16='DU DOAN'!K16,'DU DOAN'!EV16='DU DOAN'!L16),3*'DU DOAN'!C16,IF(('DU DOAN'!EU16-'DU DOAN'!EV16)=('DU DOAN'!K16-'DU DOAN'!L16),2*'DU DOAN'!C16,IF(SIGN('DU DOAN'!EU16-'DU DOAN'!EV16)=SIGN('DU DOAN'!K16-'DU DOAN'!L16),1*'DU DOAN'!C16,0))))</f>
        <v>0</v>
      </c>
      <c r="BY16" s="98">
        <f>IF(OR('DU DOAN'!K16="",'DU DOAN'!L16="",'DU DOAN'!EW16="",'DU DOAN'!EX16=""),0,IF(AND('DU DOAN'!EW16='DU DOAN'!K16,'DU DOAN'!EX16='DU DOAN'!L16),3*'DU DOAN'!C16,IF(('DU DOAN'!EW16-'DU DOAN'!EX16)=('DU DOAN'!K16-'DU DOAN'!L16),2*'DU DOAN'!C16,IF(SIGN('DU DOAN'!EW16-'DU DOAN'!EX16)=SIGN('DU DOAN'!K16-'DU DOAN'!L16),1*'DU DOAN'!C16,0))))</f>
        <v>0</v>
      </c>
      <c r="BZ16" s="98">
        <f>IF(OR('DU DOAN'!K16="",'DU DOAN'!L16="",'DU DOAN'!EY16="",'DU DOAN'!EZ16=""),0,IF(AND('DU DOAN'!EY16='DU DOAN'!K16,'DU DOAN'!EZ16='DU DOAN'!L16),3*'DU DOAN'!C16,IF(('DU DOAN'!EY16-'DU DOAN'!EZ16)=('DU DOAN'!K16-'DU DOAN'!L16),2*'DU DOAN'!C16,IF(SIGN('DU DOAN'!EY16-'DU DOAN'!EZ16)=SIGN('DU DOAN'!K16-'DU DOAN'!L16),1*'DU DOAN'!C16,0))))</f>
        <v>0</v>
      </c>
      <c r="CA16" s="98">
        <f>IF(OR('DU DOAN'!K16="",'DU DOAN'!L16="",'DU DOAN'!FA16="",'DU DOAN'!FB16=""),0,IF(AND('DU DOAN'!FA16='DU DOAN'!K16,'DU DOAN'!FB16='DU DOAN'!L16),3*'DU DOAN'!C16,IF(('DU DOAN'!FA16-'DU DOAN'!FB16)=('DU DOAN'!K16-'DU DOAN'!L16),2*'DU DOAN'!C16,IF(SIGN('DU DOAN'!FA16-'DU DOAN'!FB16)=SIGN('DU DOAN'!K16-'DU DOAN'!L16),1*'DU DOAN'!C16,0))))</f>
        <v>0</v>
      </c>
      <c r="CB16" s="98">
        <f>IF(OR('DU DOAN'!K16="",'DU DOAN'!L16="",'DU DOAN'!FC16="",'DU DOAN'!FD16=""),0,IF(AND('DU DOAN'!FC16='DU DOAN'!K16,'DU DOAN'!FD16='DU DOAN'!L16),3*'DU DOAN'!C16,IF(('DU DOAN'!FC16-'DU DOAN'!FD16)=('DU DOAN'!K16-'DU DOAN'!L16),2*'DU DOAN'!C16,IF(SIGN('DU DOAN'!FC16-'DU DOAN'!FD16)=SIGN('DU DOAN'!K16-'DU DOAN'!L16),1*'DU DOAN'!C16,0))))</f>
        <v>0</v>
      </c>
      <c r="CC16" s="98">
        <f>IF(OR('DU DOAN'!K16="",'DU DOAN'!L16="",'DU DOAN'!FE16="",'DU DOAN'!FF16=""),0,IF(AND('DU DOAN'!FE16='DU DOAN'!K16,'DU DOAN'!FF16='DU DOAN'!L16),3*'DU DOAN'!C16,IF(('DU DOAN'!FE16-'DU DOAN'!FF16)=('DU DOAN'!K16-'DU DOAN'!L16),2*'DU DOAN'!C16,IF(SIGN('DU DOAN'!FE16-'DU DOAN'!FF16)=SIGN('DU DOAN'!K16-'DU DOAN'!L16),1*'DU DOAN'!C16,0))))</f>
        <v>0</v>
      </c>
      <c r="CD16" s="98">
        <f>IF(OR('DU DOAN'!K16="",'DU DOAN'!L16="",'DU DOAN'!FG16="",'DU DOAN'!FH16=""),0,IF(AND('DU DOAN'!FG16='DU DOAN'!K16,'DU DOAN'!FH16='DU DOAN'!L16),3*'DU DOAN'!C16,IF(('DU DOAN'!FG16-'DU DOAN'!FH16)=('DU DOAN'!K16-'DU DOAN'!L16),2*'DU DOAN'!C16,IF(SIGN('DU DOAN'!FG16-'DU DOAN'!FH16)=SIGN('DU DOAN'!K16-'DU DOAN'!L16),1*'DU DOAN'!C16,0))))</f>
        <v>0</v>
      </c>
      <c r="CE16" s="98">
        <f>IF(OR('DU DOAN'!K16="",'DU DOAN'!L16="",'DU DOAN'!FI16="",'DU DOAN'!FJ16=""),0,IF(AND('DU DOAN'!FI16='DU DOAN'!K16,'DU DOAN'!FJ16='DU DOAN'!L16),3*'DU DOAN'!C16,IF(('DU DOAN'!FI16-'DU DOAN'!FJ16)=('DU DOAN'!K16-'DU DOAN'!L16),2*'DU DOAN'!C16,IF(SIGN('DU DOAN'!FI16-'DU DOAN'!FJ16)=SIGN('DU DOAN'!K16-'DU DOAN'!L16),1*'DU DOAN'!C16,0))))</f>
        <v>0</v>
      </c>
      <c r="CF16" s="98">
        <f>IF(OR('DU DOAN'!K16="",'DU DOAN'!L16="",'DU DOAN'!FK16="",'DU DOAN'!FL16=""),0,IF(AND('DU DOAN'!FK16='DU DOAN'!K16,'DU DOAN'!FL16='DU DOAN'!L16),3*'DU DOAN'!C16,IF(('DU DOAN'!FK16-'DU DOAN'!FL16)=('DU DOAN'!K16-'DU DOAN'!L16),2*'DU DOAN'!C16,IF(SIGN('DU DOAN'!FK16-'DU DOAN'!FL16)=SIGN('DU DOAN'!K16-'DU DOAN'!L16),1*'DU DOAN'!C16,0))))</f>
        <v>0</v>
      </c>
      <c r="CG16" s="98">
        <f>IF(OR('DU DOAN'!K16="",'DU DOAN'!L16="",'DU DOAN'!FM16="",'DU DOAN'!FN16=""),0,IF(AND('DU DOAN'!FM16='DU DOAN'!K16,'DU DOAN'!FN16='DU DOAN'!L16),3*'DU DOAN'!C16,IF(('DU DOAN'!FM16-'DU DOAN'!FN16)=('DU DOAN'!K16-'DU DOAN'!L16),2*'DU DOAN'!C16,IF(SIGN('DU DOAN'!FM16-'DU DOAN'!FN16)=SIGN('DU DOAN'!K16-'DU DOAN'!L16),1*'DU DOAN'!C16,0))))</f>
        <v>0</v>
      </c>
      <c r="CH16" s="98">
        <f>IF(OR('DU DOAN'!K16="",'DU DOAN'!L16="",'DU DOAN'!FO16="",'DU DOAN'!FP16=""),0,IF(AND('DU DOAN'!FO16='DU DOAN'!K16,'DU DOAN'!FP16='DU DOAN'!L16),3*'DU DOAN'!C16,IF(('DU DOAN'!FO16-'DU DOAN'!FP16)=('DU DOAN'!K16-'DU DOAN'!L16),2*'DU DOAN'!C16,IF(SIGN('DU DOAN'!FO16-'DU DOAN'!FP16)=SIGN('DU DOAN'!K16-'DU DOAN'!L16),1*'DU DOAN'!C16,0))))</f>
        <v>0</v>
      </c>
      <c r="CI16" s="98">
        <f>IF(OR('DU DOAN'!K16="",'DU DOAN'!L16="",'DU DOAN'!FQ16="",'DU DOAN'!FR16=""),0,IF(AND('DU DOAN'!FQ16='DU DOAN'!K16,'DU DOAN'!FR16='DU DOAN'!L16),3*'DU DOAN'!C16,IF(('DU DOAN'!FQ16-'DU DOAN'!FR16)=('DU DOAN'!K16-'DU DOAN'!L16),2*'DU DOAN'!C16,IF(SIGN('DU DOAN'!FQ16-'DU DOAN'!FR16)=SIGN('DU DOAN'!K16-'DU DOAN'!L16),1*'DU DOAN'!C16,0))))</f>
        <v>0</v>
      </c>
      <c r="CJ16" s="98">
        <f>IF(OR('DU DOAN'!K16="",'DU DOAN'!L16="",'DU DOAN'!FS16="",'DU DOAN'!FT16=""),0,IF(AND('DU DOAN'!FS16='DU DOAN'!K16,'DU DOAN'!FT16='DU DOAN'!L16),3*'DU DOAN'!C16,IF(('DU DOAN'!FS16-'DU DOAN'!FT16)=('DU DOAN'!K16-'DU DOAN'!L16),2*'DU DOAN'!C16,IF(SIGN('DU DOAN'!FS16-'DU DOAN'!FT16)=SIGN('DU DOAN'!K16-'DU DOAN'!L16),1*'DU DOAN'!C16,0))))</f>
        <v>0</v>
      </c>
      <c r="CK16" s="98">
        <f>IF(OR('DU DOAN'!K16="",'DU DOAN'!L16="",'DU DOAN'!FU16="",'DU DOAN'!FV16=""),0,IF(AND('DU DOAN'!FU16='DU DOAN'!K16,'DU DOAN'!FV16='DU DOAN'!L16),3*'DU DOAN'!C16,IF(('DU DOAN'!FU16-'DU DOAN'!FV16)=('DU DOAN'!K16-'DU DOAN'!L16),2*'DU DOAN'!C16,IF(SIGN('DU DOAN'!FU16-'DU DOAN'!FV16)=SIGN('DU DOAN'!K16-'DU DOAN'!L16),1*'DU DOAN'!C16,0))))</f>
        <v>0</v>
      </c>
      <c r="CL16" s="98">
        <f>IF(OR('DU DOAN'!K16="",'DU DOAN'!L16="",'DU DOAN'!FW16="",'DU DOAN'!FX16=""),0,IF(AND('DU DOAN'!FW16='DU DOAN'!K16,'DU DOAN'!FX16='DU DOAN'!L16),3*'DU DOAN'!C16,IF(('DU DOAN'!FW16-'DU DOAN'!FX16)=('DU DOAN'!K16-'DU DOAN'!L16),2*'DU DOAN'!C16,IF(SIGN('DU DOAN'!FW16-'DU DOAN'!FX16)=SIGN('DU DOAN'!K16-'DU DOAN'!L16),1*'DU DOAN'!C16,0))))</f>
        <v>0</v>
      </c>
      <c r="CM16" s="98">
        <f>IF(OR('DU DOAN'!K16="",'DU DOAN'!L16="",'DU DOAN'!FY16="",'DU DOAN'!FZ16=""),0,IF(AND('DU DOAN'!FY16='DU DOAN'!K16,'DU DOAN'!FZ16='DU DOAN'!L16),3*'DU DOAN'!C16,IF(('DU DOAN'!FY16-'DU DOAN'!FZ16)=('DU DOAN'!K16-'DU DOAN'!L16),2*'DU DOAN'!C16,IF(SIGN('DU DOAN'!FY16-'DU DOAN'!FZ16)=SIGN('DU DOAN'!K16-'DU DOAN'!L16),1*'DU DOAN'!C16,0))))</f>
        <v>0</v>
      </c>
      <c r="CN16" s="98">
        <f>IF(OR('DU DOAN'!K16="",'DU DOAN'!L16="",'DU DOAN'!GA16="",'DU DOAN'!GB16=""),0,IF(AND('DU DOAN'!GA16='DU DOAN'!K16,'DU DOAN'!GB16='DU DOAN'!L16),3*'DU DOAN'!C16,IF(('DU DOAN'!GA16-'DU DOAN'!GB16)=('DU DOAN'!K16-'DU DOAN'!L16),2*'DU DOAN'!C16,IF(SIGN('DU DOAN'!GA16-'DU DOAN'!GB16)=SIGN('DU DOAN'!K16-'DU DOAN'!L16),1*'DU DOAN'!C16,0))))</f>
        <v>0</v>
      </c>
      <c r="CO16" s="98">
        <f>IF(OR('DU DOAN'!K16="",'DU DOAN'!L16="",'DU DOAN'!GC16="",'DU DOAN'!GD16=""),0,IF(AND('DU DOAN'!GC16='DU DOAN'!K16,'DU DOAN'!GD16='DU DOAN'!L16),3*'DU DOAN'!C16,IF(('DU DOAN'!GC16-'DU DOAN'!GD16)=('DU DOAN'!K16-'DU DOAN'!L16),2*'DU DOAN'!C16,IF(SIGN('DU DOAN'!GC16-'DU DOAN'!GD16)=SIGN('DU DOAN'!K16-'DU DOAN'!L16),1*'DU DOAN'!C16,0))))</f>
        <v>0</v>
      </c>
      <c r="CP16" s="98">
        <f>IF(OR('DU DOAN'!K16="",'DU DOAN'!L16="",'DU DOAN'!GE16="",'DU DOAN'!GF16=""),0,IF(AND('DU DOAN'!GE16='DU DOAN'!K16,'DU DOAN'!GF16='DU DOAN'!L16),3*'DU DOAN'!C16,IF(('DU DOAN'!GE16-'DU DOAN'!GF16)=('DU DOAN'!K16-'DU DOAN'!L16),2*'DU DOAN'!C16,IF(SIGN('DU DOAN'!GE16-'DU DOAN'!GF16)=SIGN('DU DOAN'!K16-'DU DOAN'!L16),1*'DU DOAN'!C16,0))))</f>
        <v>0</v>
      </c>
      <c r="CQ16" s="98">
        <f>IF(OR('DU DOAN'!K16="",'DU DOAN'!L16="",'DU DOAN'!GG16="",'DU DOAN'!GH16=""),0,IF(AND('DU DOAN'!GG16='DU DOAN'!K16,'DU DOAN'!GH16='DU DOAN'!L16),3*'DU DOAN'!C16,IF(('DU DOAN'!GG16-'DU DOAN'!GH16)=('DU DOAN'!K16-'DU DOAN'!L16),2*'DU DOAN'!C16,IF(SIGN('DU DOAN'!GG16-'DU DOAN'!GH16)=SIGN('DU DOAN'!K16-'DU DOAN'!L16),1*'DU DOAN'!C16,0))))</f>
        <v>0</v>
      </c>
      <c r="CR16" s="98">
        <f>IF(OR('DU DOAN'!K16="",'DU DOAN'!L16="",'DU DOAN'!GI16="",'DU DOAN'!GJ16=""),0,IF(AND('DU DOAN'!GI16='DU DOAN'!K16,'DU DOAN'!GJ16='DU DOAN'!L16),3*'DU DOAN'!C16,IF(('DU DOAN'!GI16-'DU DOAN'!GJ16)=('DU DOAN'!K16-'DU DOAN'!L16),2*'DU DOAN'!C16,IF(SIGN('DU DOAN'!GI16-'DU DOAN'!GJ16)=SIGN('DU DOAN'!K16-'DU DOAN'!L16),1*'DU DOAN'!C16,0))))</f>
        <v>0</v>
      </c>
      <c r="CS16" s="98">
        <f>IF(OR('DU DOAN'!K16="",'DU DOAN'!L16="",'DU DOAN'!GK16="",'DU DOAN'!GL16=""),0,IF(AND('DU DOAN'!GK16='DU DOAN'!K16,'DU DOAN'!GL16='DU DOAN'!L16),3*'DU DOAN'!C16,IF(('DU DOAN'!GK16-'DU DOAN'!GL16)=('DU DOAN'!K16-'DU DOAN'!L16),2*'DU DOAN'!C16,IF(SIGN('DU DOAN'!GK16-'DU DOAN'!GL16)=SIGN('DU DOAN'!K16-'DU DOAN'!L16),1*'DU DOAN'!C16,0))))</f>
        <v>0</v>
      </c>
      <c r="CT16" s="98">
        <f>IF(OR('DU DOAN'!K16="",'DU DOAN'!L16="",'DU DOAN'!GM16="",'DU DOAN'!GN16=""),0,IF(AND('DU DOAN'!GM16='DU DOAN'!K16,'DU DOAN'!GN16='DU DOAN'!L16),3*'DU DOAN'!C16,IF(('DU DOAN'!GM16-'DU DOAN'!GN16)=('DU DOAN'!K16-'DU DOAN'!L16),2*'DU DOAN'!C16,IF(SIGN('DU DOAN'!GM16-'DU DOAN'!GN16)=SIGN('DU DOAN'!K16-'DU DOAN'!L16),1*'DU DOAN'!C16,0))))</f>
        <v>0</v>
      </c>
      <c r="CU16" s="98">
        <f>IF(OR('DU DOAN'!K16="",'DU DOAN'!L16="",'DU DOAN'!GO16="",'DU DOAN'!GP16=""),0,IF(AND('DU DOAN'!GO16='DU DOAN'!K16,'DU DOAN'!GP16='DU DOAN'!L16),3*'DU DOAN'!C16,IF(('DU DOAN'!GO16-'DU DOAN'!GP16)=('DU DOAN'!K16-'DU DOAN'!L16),2*'DU DOAN'!C16,IF(SIGN('DU DOAN'!GO16-'DU DOAN'!GP16)=SIGN('DU DOAN'!K16-'DU DOAN'!L16),1*'DU DOAN'!C16,0))))</f>
        <v>0</v>
      </c>
      <c r="CV16" s="98">
        <f>IF(OR('DU DOAN'!K16="",'DU DOAN'!L16="",'DU DOAN'!GQ16="",'DU DOAN'!GR16=""),0,IF(AND('DU DOAN'!GQ16='DU DOAN'!K16,'DU DOAN'!GR16='DU DOAN'!L16),3*'DU DOAN'!C16,IF(('DU DOAN'!GQ16-'DU DOAN'!GR16)=('DU DOAN'!K16-'DU DOAN'!L16),2*'DU DOAN'!C16,IF(SIGN('DU DOAN'!GQ16-'DU DOAN'!GR16)=SIGN('DU DOAN'!K16-'DU DOAN'!L16),1*'DU DOAN'!C16,0))))</f>
        <v>0</v>
      </c>
      <c r="CW16" s="98">
        <f>IF(OR('DU DOAN'!K16="",'DU DOAN'!L16="",'DU DOAN'!GS16="",'DU DOAN'!GT16=""),0,IF(AND('DU DOAN'!GS16='DU DOAN'!K16,'DU DOAN'!GT16='DU DOAN'!L16),3*'DU DOAN'!C16,IF(('DU DOAN'!GS16-'DU DOAN'!GT16)=('DU DOAN'!K16-'DU DOAN'!L16),2*'DU DOAN'!C16,IF(SIGN('DU DOAN'!GS16-'DU DOAN'!GT16)=SIGN('DU DOAN'!K16-'DU DOAN'!L16),1*'DU DOAN'!C16,0))))</f>
        <v>0</v>
      </c>
      <c r="CX16" s="98">
        <f>IF(OR('DU DOAN'!K16="",'DU DOAN'!L16="",'DU DOAN'!GU16="",'DU DOAN'!GV16=""),0,IF(AND('DU DOAN'!GU16='DU DOAN'!K16,'DU DOAN'!GV16='DU DOAN'!L16),3*'DU DOAN'!C16,IF(('DU DOAN'!GU16-'DU DOAN'!GV16)=('DU DOAN'!K16-'DU DOAN'!L16),2*'DU DOAN'!C16,IF(SIGN('DU DOAN'!GU16-'DU DOAN'!GV16)=SIGN('DU DOAN'!K16-'DU DOAN'!L16),1*'DU DOAN'!C16,0))))</f>
        <v>0</v>
      </c>
      <c r="CY16" s="98">
        <f>IF(OR('DU DOAN'!K16="",'DU DOAN'!L16="",'DU DOAN'!GW16="",'DU DOAN'!GX16=""),0,IF(AND('DU DOAN'!GW16='DU DOAN'!K16,'DU DOAN'!GX16='DU DOAN'!L16),3*'DU DOAN'!C16,IF(('DU DOAN'!GW16-'DU DOAN'!GX16)=('DU DOAN'!K16-'DU DOAN'!L16),2*'DU DOAN'!C16,IF(SIGN('DU DOAN'!GW16-'DU DOAN'!GX16)=SIGN('DU DOAN'!K16-'DU DOAN'!L16),1*'DU DOAN'!C16,0))))</f>
        <v>0</v>
      </c>
      <c r="CZ16" s="98">
        <f>IF(OR('DU DOAN'!K16="",'DU DOAN'!L16="",'DU DOAN'!GY16="",'DU DOAN'!GZ16=""),0,IF(AND('DU DOAN'!GY16='DU DOAN'!K16,'DU DOAN'!GZ16='DU DOAN'!L16),3*'DU DOAN'!C16,IF(('DU DOAN'!GY16-'DU DOAN'!GZ16)=('DU DOAN'!K16-'DU DOAN'!L16),2*'DU DOAN'!C16,IF(SIGN('DU DOAN'!GY16-'DU DOAN'!GZ16)=SIGN('DU DOAN'!K16-'DU DOAN'!L16),1*'DU DOAN'!C16,0))))</f>
        <v>0</v>
      </c>
      <c r="DA16" s="98">
        <f>IF(OR('DU DOAN'!K16="",'DU DOAN'!L16="",'DU DOAN'!HA16="",'DU DOAN'!HB16=""),0,IF(AND('DU DOAN'!HA16='DU DOAN'!K16,'DU DOAN'!HB16='DU DOAN'!L16),3*'DU DOAN'!C16,IF(('DU DOAN'!HA16-'DU DOAN'!HB16)=('DU DOAN'!K16-'DU DOAN'!L16),2*'DU DOAN'!C16,IF(SIGN('DU DOAN'!HA16-'DU DOAN'!HB16)=SIGN('DU DOAN'!K16-'DU DOAN'!L16),1*'DU DOAN'!C16,0))))</f>
        <v>0</v>
      </c>
      <c r="DB16" s="98">
        <f>IF(OR('DU DOAN'!K16="",'DU DOAN'!L16="",'DU DOAN'!HC16="",'DU DOAN'!HD16=""),0,IF(AND('DU DOAN'!HC16='DU DOAN'!K16,'DU DOAN'!HD16='DU DOAN'!L16),3*'DU DOAN'!C16,IF(('DU DOAN'!HC16-'DU DOAN'!HD16)=('DU DOAN'!K16-'DU DOAN'!L16),2*'DU DOAN'!C16,IF(SIGN('DU DOAN'!HC16-'DU DOAN'!HD16)=SIGN('DU DOAN'!K16-'DU DOAN'!L16),1*'DU DOAN'!C16,0))))</f>
        <v>0</v>
      </c>
    </row>
    <row r="17" spans="1:106" ht="15" customHeight="1">
      <c r="A17" s="94">
        <f>'DU DOAN'!A17</f>
        <v>14</v>
      </c>
      <c r="B17" s="95" t="str">
        <f>'DU DOAN'!B17</f>
        <v>Vòng bảng</v>
      </c>
      <c r="C17" s="96">
        <f>'DU DOAN'!C17</f>
        <v>1</v>
      </c>
      <c r="D17" s="95" t="str">
        <f>'DU DOAN'!H17</f>
        <v>Haiti</v>
      </c>
      <c r="E17" s="95" t="str">
        <f>'DU DOAN'!I17</f>
        <v>Scotland</v>
      </c>
      <c r="F17" s="97" t="str">
        <f>IF(OR('DU DOAN'!K17="",'DU DOAN'!L17=""),"Chưa đá",'DU DOAN'!K17&amp;"-"&amp;'DU DOAN'!L17)</f>
        <v>Chưa đá</v>
      </c>
      <c r="G17" s="98">
        <f>IF(OR('DU DOAN'!K17="",'DU DOAN'!L17="",'DU DOAN'!M17="",'DU DOAN'!N17=""),0,IF(AND('DU DOAN'!M17='DU DOAN'!K17,'DU DOAN'!N17='DU DOAN'!L17),3*'DU DOAN'!C17,IF(('DU DOAN'!M17-'DU DOAN'!N17)=('DU DOAN'!K17-'DU DOAN'!L17),2*'DU DOAN'!C17,IF(SIGN('DU DOAN'!M17-'DU DOAN'!N17)=SIGN('DU DOAN'!K17-'DU DOAN'!L17),1*'DU DOAN'!C17,0))))</f>
        <v>0</v>
      </c>
      <c r="H17" s="98">
        <f>IF(OR('DU DOAN'!K17="",'DU DOAN'!L17="",'DU DOAN'!O17="",'DU DOAN'!P17=""),0,IF(AND('DU DOAN'!O17='DU DOAN'!K17,'DU DOAN'!P17='DU DOAN'!L17),3*'DU DOAN'!C17,IF(('DU DOAN'!O17-'DU DOAN'!P17)=('DU DOAN'!K17-'DU DOAN'!L17),2*'DU DOAN'!C17,IF(SIGN('DU DOAN'!O17-'DU DOAN'!P17)=SIGN('DU DOAN'!K17-'DU DOAN'!L17),1*'DU DOAN'!C17,0))))</f>
        <v>0</v>
      </c>
      <c r="I17" s="98">
        <f>IF(OR('DU DOAN'!K17="",'DU DOAN'!L17="",'DU DOAN'!Q17="",'DU DOAN'!R17=""),0,IF(AND('DU DOAN'!Q17='DU DOAN'!K17,'DU DOAN'!R17='DU DOAN'!L17),3*'DU DOAN'!C17,IF(('DU DOAN'!Q17-'DU DOAN'!R17)=('DU DOAN'!K17-'DU DOAN'!L17),2*'DU DOAN'!C17,IF(SIGN('DU DOAN'!Q17-'DU DOAN'!R17)=SIGN('DU DOAN'!K17-'DU DOAN'!L17),1*'DU DOAN'!C17,0))))</f>
        <v>0</v>
      </c>
      <c r="J17" s="98">
        <f>IF(OR('DU DOAN'!K17="",'DU DOAN'!L17="",'DU DOAN'!S17="",'DU DOAN'!T17=""),0,IF(AND('DU DOAN'!S17='DU DOAN'!K17,'DU DOAN'!T17='DU DOAN'!L17),3*'DU DOAN'!C17,IF(('DU DOAN'!S17-'DU DOAN'!T17)=('DU DOAN'!K17-'DU DOAN'!L17),2*'DU DOAN'!C17,IF(SIGN('DU DOAN'!S17-'DU DOAN'!T17)=SIGN('DU DOAN'!K17-'DU DOAN'!L17),1*'DU DOAN'!C17,0))))</f>
        <v>0</v>
      </c>
      <c r="K17" s="98">
        <f>IF(OR('DU DOAN'!K17="",'DU DOAN'!L17="",'DU DOAN'!U17="",'DU DOAN'!V17=""),0,IF(AND('DU DOAN'!U17='DU DOAN'!K17,'DU DOAN'!V17='DU DOAN'!L17),3*'DU DOAN'!C17,IF(('DU DOAN'!U17-'DU DOAN'!V17)=('DU DOAN'!K17-'DU DOAN'!L17),2*'DU DOAN'!C17,IF(SIGN('DU DOAN'!U17-'DU DOAN'!V17)=SIGN('DU DOAN'!K17-'DU DOAN'!L17),1*'DU DOAN'!C17,0))))</f>
        <v>0</v>
      </c>
      <c r="L17" s="98">
        <f>IF(OR('DU DOAN'!K17="",'DU DOAN'!L17="",'DU DOAN'!W17="",'DU DOAN'!X17=""),0,IF(AND('DU DOAN'!W17='DU DOAN'!K17,'DU DOAN'!X17='DU DOAN'!L17),3*'DU DOAN'!C17,IF(('DU DOAN'!W17-'DU DOAN'!X17)=('DU DOAN'!K17-'DU DOAN'!L17),2*'DU DOAN'!C17,IF(SIGN('DU DOAN'!W17-'DU DOAN'!X17)=SIGN('DU DOAN'!K17-'DU DOAN'!L17),1*'DU DOAN'!C17,0))))</f>
        <v>0</v>
      </c>
      <c r="M17" s="98">
        <f>IF(OR('DU DOAN'!K17="",'DU DOAN'!L17="",'DU DOAN'!Y17="",'DU DOAN'!Z17=""),0,IF(AND('DU DOAN'!Y17='DU DOAN'!K17,'DU DOAN'!Z17='DU DOAN'!L17),3*'DU DOAN'!C17,IF(('DU DOAN'!Y17-'DU DOAN'!Z17)=('DU DOAN'!K17-'DU DOAN'!L17),2*'DU DOAN'!C17,IF(SIGN('DU DOAN'!Y17-'DU DOAN'!Z17)=SIGN('DU DOAN'!K17-'DU DOAN'!L17),1*'DU DOAN'!C17,0))))</f>
        <v>0</v>
      </c>
      <c r="N17" s="98">
        <f>IF(OR('DU DOAN'!K17="",'DU DOAN'!L17="",'DU DOAN'!AA17="",'DU DOAN'!AB17=""),0,IF(AND('DU DOAN'!AA17='DU DOAN'!K17,'DU DOAN'!AB17='DU DOAN'!L17),3*'DU DOAN'!C17,IF(('DU DOAN'!AA17-'DU DOAN'!AB17)=('DU DOAN'!K17-'DU DOAN'!L17),2*'DU DOAN'!C17,IF(SIGN('DU DOAN'!AA17-'DU DOAN'!AB17)=SIGN('DU DOAN'!K17-'DU DOAN'!L17),1*'DU DOAN'!C17,0))))</f>
        <v>0</v>
      </c>
      <c r="O17" s="98">
        <f>IF(OR('DU DOAN'!K17="",'DU DOAN'!L17="",'DU DOAN'!AC17="",'DU DOAN'!AD17=""),0,IF(AND('DU DOAN'!AC17='DU DOAN'!K17,'DU DOAN'!AD17='DU DOAN'!L17),3*'DU DOAN'!C17,IF(('DU DOAN'!AC17-'DU DOAN'!AD17)=('DU DOAN'!K17-'DU DOAN'!L17),2*'DU DOAN'!C17,IF(SIGN('DU DOAN'!AC17-'DU DOAN'!AD17)=SIGN('DU DOAN'!K17-'DU DOAN'!L17),1*'DU DOAN'!C17,0))))</f>
        <v>0</v>
      </c>
      <c r="P17" s="98">
        <f>IF(OR('DU DOAN'!K17="",'DU DOAN'!L17="",'DU DOAN'!AE17="",'DU DOAN'!AF17=""),0,IF(AND('DU DOAN'!AE17='DU DOAN'!K17,'DU DOAN'!AF17='DU DOAN'!L17),3*'DU DOAN'!C17,IF(('DU DOAN'!AE17-'DU DOAN'!AF17)=('DU DOAN'!K17-'DU DOAN'!L17),2*'DU DOAN'!C17,IF(SIGN('DU DOAN'!AE17-'DU DOAN'!AF17)=SIGN('DU DOAN'!K17-'DU DOAN'!L17),1*'DU DOAN'!C17,0))))</f>
        <v>0</v>
      </c>
      <c r="Q17" s="98">
        <f>IF(OR('DU DOAN'!K17="",'DU DOAN'!L17="",'DU DOAN'!AG17="",'DU DOAN'!AH17=""),0,IF(AND('DU DOAN'!AG17='DU DOAN'!K17,'DU DOAN'!AH17='DU DOAN'!L17),3*'DU DOAN'!C17,IF(('DU DOAN'!AG17-'DU DOAN'!AH17)=('DU DOAN'!K17-'DU DOAN'!L17),2*'DU DOAN'!C17,IF(SIGN('DU DOAN'!AG17-'DU DOAN'!AH17)=SIGN('DU DOAN'!K17-'DU DOAN'!L17),1*'DU DOAN'!C17,0))))</f>
        <v>0</v>
      </c>
      <c r="R17" s="98">
        <f>IF(OR('DU DOAN'!K17="",'DU DOAN'!L17="",'DU DOAN'!AI17="",'DU DOAN'!AJ17=""),0,IF(AND('DU DOAN'!AI17='DU DOAN'!K17,'DU DOAN'!AJ17='DU DOAN'!L17),3*'DU DOAN'!C17,IF(('DU DOAN'!AI17-'DU DOAN'!AJ17)=('DU DOAN'!K17-'DU DOAN'!L17),2*'DU DOAN'!C17,IF(SIGN('DU DOAN'!AI17-'DU DOAN'!AJ17)=SIGN('DU DOAN'!K17-'DU DOAN'!L17),1*'DU DOAN'!C17,0))))</f>
        <v>0</v>
      </c>
      <c r="S17" s="98">
        <f>IF(OR('DU DOAN'!K17="",'DU DOAN'!L17="",'DU DOAN'!AK17="",'DU DOAN'!AL17=""),0,IF(AND('DU DOAN'!AK17='DU DOAN'!K17,'DU DOAN'!AL17='DU DOAN'!L17),3*'DU DOAN'!C17,IF(('DU DOAN'!AK17-'DU DOAN'!AL17)=('DU DOAN'!K17-'DU DOAN'!L17),2*'DU DOAN'!C17,IF(SIGN('DU DOAN'!AK17-'DU DOAN'!AL17)=SIGN('DU DOAN'!K17-'DU DOAN'!L17),1*'DU DOAN'!C17,0))))</f>
        <v>0</v>
      </c>
      <c r="T17" s="98">
        <f>IF(OR('DU DOAN'!K17="",'DU DOAN'!L17="",'DU DOAN'!AM17="",'DU DOAN'!AN17=""),0,IF(AND('DU DOAN'!AM17='DU DOAN'!K17,'DU DOAN'!AN17='DU DOAN'!L17),3*'DU DOAN'!C17,IF(('DU DOAN'!AM17-'DU DOAN'!AN17)=('DU DOAN'!K17-'DU DOAN'!L17),2*'DU DOAN'!C17,IF(SIGN('DU DOAN'!AM17-'DU DOAN'!AN17)=SIGN('DU DOAN'!K17-'DU DOAN'!L17),1*'DU DOAN'!C17,0))))</f>
        <v>0</v>
      </c>
      <c r="U17" s="98">
        <f>IF(OR('DU DOAN'!K17="",'DU DOAN'!L17="",'DU DOAN'!AO17="",'DU DOAN'!AP17=""),0,IF(AND('DU DOAN'!AO17='DU DOAN'!K17,'DU DOAN'!AP17='DU DOAN'!L17),3*'DU DOAN'!C17,IF(('DU DOAN'!AO17-'DU DOAN'!AP17)=('DU DOAN'!K17-'DU DOAN'!L17),2*'DU DOAN'!C17,IF(SIGN('DU DOAN'!AO17-'DU DOAN'!AP17)=SIGN('DU DOAN'!K17-'DU DOAN'!L17),1*'DU DOAN'!C17,0))))</f>
        <v>0</v>
      </c>
      <c r="V17" s="98">
        <f>IF(OR('DU DOAN'!K17="",'DU DOAN'!L17="",'DU DOAN'!AQ17="",'DU DOAN'!AR17=""),0,IF(AND('DU DOAN'!AQ17='DU DOAN'!K17,'DU DOAN'!AR17='DU DOAN'!L17),3*'DU DOAN'!C17,IF(('DU DOAN'!AQ17-'DU DOAN'!AR17)=('DU DOAN'!K17-'DU DOAN'!L17),2*'DU DOAN'!C17,IF(SIGN('DU DOAN'!AQ17-'DU DOAN'!AR17)=SIGN('DU DOAN'!K17-'DU DOAN'!L17),1*'DU DOAN'!C17,0))))</f>
        <v>0</v>
      </c>
      <c r="W17" s="98">
        <f>IF(OR('DU DOAN'!K17="",'DU DOAN'!L17="",'DU DOAN'!AS17="",'DU DOAN'!AT17=""),0,IF(AND('DU DOAN'!AS17='DU DOAN'!K17,'DU DOAN'!AT17='DU DOAN'!L17),3*'DU DOAN'!C17,IF(('DU DOAN'!AS17-'DU DOAN'!AT17)=('DU DOAN'!K17-'DU DOAN'!L17),2*'DU DOAN'!C17,IF(SIGN('DU DOAN'!AS17-'DU DOAN'!AT17)=SIGN('DU DOAN'!K17-'DU DOAN'!L17),1*'DU DOAN'!C17,0))))</f>
        <v>0</v>
      </c>
      <c r="X17" s="98">
        <f>IF(OR('DU DOAN'!K17="",'DU DOAN'!L17="",'DU DOAN'!AU17="",'DU DOAN'!AV17=""),0,IF(AND('DU DOAN'!AU17='DU DOAN'!K17,'DU DOAN'!AV17='DU DOAN'!L17),3*'DU DOAN'!C17,IF(('DU DOAN'!AU17-'DU DOAN'!AV17)=('DU DOAN'!K17-'DU DOAN'!L17),2*'DU DOAN'!C17,IF(SIGN('DU DOAN'!AU17-'DU DOAN'!AV17)=SIGN('DU DOAN'!K17-'DU DOAN'!L17),1*'DU DOAN'!C17,0))))</f>
        <v>0</v>
      </c>
      <c r="Y17" s="98">
        <f>IF(OR('DU DOAN'!K17="",'DU DOAN'!L17="",'DU DOAN'!AW17="",'DU DOAN'!AX17=""),0,IF(AND('DU DOAN'!AW17='DU DOAN'!K17,'DU DOAN'!AX17='DU DOAN'!L17),3*'DU DOAN'!C17,IF(('DU DOAN'!AW17-'DU DOAN'!AX17)=('DU DOAN'!K17-'DU DOAN'!L17),2*'DU DOAN'!C17,IF(SIGN('DU DOAN'!AW17-'DU DOAN'!AX17)=SIGN('DU DOAN'!K17-'DU DOAN'!L17),1*'DU DOAN'!C17,0))))</f>
        <v>0</v>
      </c>
      <c r="Z17" s="98">
        <f>IF(OR('DU DOAN'!K17="",'DU DOAN'!L17="",'DU DOAN'!AY17="",'DU DOAN'!AZ17=""),0,IF(AND('DU DOAN'!AY17='DU DOAN'!K17,'DU DOAN'!AZ17='DU DOAN'!L17),3*'DU DOAN'!C17,IF(('DU DOAN'!AY17-'DU DOAN'!AZ17)=('DU DOAN'!K17-'DU DOAN'!L17),2*'DU DOAN'!C17,IF(SIGN('DU DOAN'!AY17-'DU DOAN'!AZ17)=SIGN('DU DOAN'!K17-'DU DOAN'!L17),1*'DU DOAN'!C17,0))))</f>
        <v>0</v>
      </c>
      <c r="AA17" s="98">
        <f>IF(OR('DU DOAN'!K17="",'DU DOAN'!L17="",'DU DOAN'!BA17="",'DU DOAN'!BB17=""),0,IF(AND('DU DOAN'!BA17='DU DOAN'!K17,'DU DOAN'!BB17='DU DOAN'!L17),3*'DU DOAN'!C17,IF(('DU DOAN'!BA17-'DU DOAN'!BB17)=('DU DOAN'!K17-'DU DOAN'!L17),2*'DU DOAN'!C17,IF(SIGN('DU DOAN'!BA17-'DU DOAN'!BB17)=SIGN('DU DOAN'!K17-'DU DOAN'!L17),1*'DU DOAN'!C17,0))))</f>
        <v>0</v>
      </c>
      <c r="AB17" s="98">
        <f>IF(OR('DU DOAN'!K17="",'DU DOAN'!L17="",'DU DOAN'!BC17="",'DU DOAN'!BD17=""),0,IF(AND('DU DOAN'!BC17='DU DOAN'!K17,'DU DOAN'!BD17='DU DOAN'!L17),3*'DU DOAN'!C17,IF(('DU DOAN'!BC17-'DU DOAN'!BD17)=('DU DOAN'!K17-'DU DOAN'!L17),2*'DU DOAN'!C17,IF(SIGN('DU DOAN'!BC17-'DU DOAN'!BD17)=SIGN('DU DOAN'!K17-'DU DOAN'!L17),1*'DU DOAN'!C17,0))))</f>
        <v>0</v>
      </c>
      <c r="AC17" s="98">
        <f>IF(OR('DU DOAN'!K17="",'DU DOAN'!L17="",'DU DOAN'!BE17="",'DU DOAN'!BF17=""),0,IF(AND('DU DOAN'!BE17='DU DOAN'!K17,'DU DOAN'!BF17='DU DOAN'!L17),3*'DU DOAN'!C17,IF(('DU DOAN'!BE17-'DU DOAN'!BF17)=('DU DOAN'!K17-'DU DOAN'!L17),2*'DU DOAN'!C17,IF(SIGN('DU DOAN'!BE17-'DU DOAN'!BF17)=SIGN('DU DOAN'!K17-'DU DOAN'!L17),1*'DU DOAN'!C17,0))))</f>
        <v>0</v>
      </c>
      <c r="AD17" s="98">
        <f>IF(OR('DU DOAN'!K17="",'DU DOAN'!L17="",'DU DOAN'!BG17="",'DU DOAN'!BH17=""),0,IF(AND('DU DOAN'!BG17='DU DOAN'!K17,'DU DOAN'!BH17='DU DOAN'!L17),3*'DU DOAN'!C17,IF(('DU DOAN'!BG17-'DU DOAN'!BH17)=('DU DOAN'!K17-'DU DOAN'!L17),2*'DU DOAN'!C17,IF(SIGN('DU DOAN'!BG17-'DU DOAN'!BH17)=SIGN('DU DOAN'!K17-'DU DOAN'!L17),1*'DU DOAN'!C17,0))))</f>
        <v>0</v>
      </c>
      <c r="AE17" s="98">
        <f>IF(OR('DU DOAN'!K17="",'DU DOAN'!L17="",'DU DOAN'!BI17="",'DU DOAN'!BJ17=""),0,IF(AND('DU DOAN'!BI17='DU DOAN'!K17,'DU DOAN'!BJ17='DU DOAN'!L17),3*'DU DOAN'!C17,IF(('DU DOAN'!BI17-'DU DOAN'!BJ17)=('DU DOAN'!K17-'DU DOAN'!L17),2*'DU DOAN'!C17,IF(SIGN('DU DOAN'!BI17-'DU DOAN'!BJ17)=SIGN('DU DOAN'!K17-'DU DOAN'!L17),1*'DU DOAN'!C17,0))))</f>
        <v>0</v>
      </c>
      <c r="AF17" s="98">
        <f>IF(OR('DU DOAN'!K17="",'DU DOAN'!L17="",'DU DOAN'!BK17="",'DU DOAN'!BL17=""),0,IF(AND('DU DOAN'!BK17='DU DOAN'!K17,'DU DOAN'!BL17='DU DOAN'!L17),3*'DU DOAN'!C17,IF(('DU DOAN'!BK17-'DU DOAN'!BL17)=('DU DOAN'!K17-'DU DOAN'!L17),2*'DU DOAN'!C17,IF(SIGN('DU DOAN'!BK17-'DU DOAN'!BL17)=SIGN('DU DOAN'!K17-'DU DOAN'!L17),1*'DU DOAN'!C17,0))))</f>
        <v>0</v>
      </c>
      <c r="AG17" s="98">
        <f>IF(OR('DU DOAN'!K17="",'DU DOAN'!L17="",'DU DOAN'!BM17="",'DU DOAN'!BN17=""),0,IF(AND('DU DOAN'!BM17='DU DOAN'!K17,'DU DOAN'!BN17='DU DOAN'!L17),3*'DU DOAN'!C17,IF(('DU DOAN'!BM17-'DU DOAN'!BN17)=('DU DOAN'!K17-'DU DOAN'!L17),2*'DU DOAN'!C17,IF(SIGN('DU DOAN'!BM17-'DU DOAN'!BN17)=SIGN('DU DOAN'!K17-'DU DOAN'!L17),1*'DU DOAN'!C17,0))))</f>
        <v>0</v>
      </c>
      <c r="AH17" s="98">
        <f>IF(OR('DU DOAN'!K17="",'DU DOAN'!L17="",'DU DOAN'!BO17="",'DU DOAN'!BP17=""),0,IF(AND('DU DOAN'!BO17='DU DOAN'!K17,'DU DOAN'!BP17='DU DOAN'!L17),3*'DU DOAN'!C17,IF(('DU DOAN'!BO17-'DU DOAN'!BP17)=('DU DOAN'!K17-'DU DOAN'!L17),2*'DU DOAN'!C17,IF(SIGN('DU DOAN'!BO17-'DU DOAN'!BP17)=SIGN('DU DOAN'!K17-'DU DOAN'!L17),1*'DU DOAN'!C17,0))))</f>
        <v>0</v>
      </c>
      <c r="AI17" s="98">
        <f>IF(OR('DU DOAN'!K17="",'DU DOAN'!L17="",'DU DOAN'!BQ17="",'DU DOAN'!BR17=""),0,IF(AND('DU DOAN'!BQ17='DU DOAN'!K17,'DU DOAN'!BR17='DU DOAN'!L17),3*'DU DOAN'!C17,IF(('DU DOAN'!BQ17-'DU DOAN'!BR17)=('DU DOAN'!K17-'DU DOAN'!L17),2*'DU DOAN'!C17,IF(SIGN('DU DOAN'!BQ17-'DU DOAN'!BR17)=SIGN('DU DOAN'!K17-'DU DOAN'!L17),1*'DU DOAN'!C17,0))))</f>
        <v>0</v>
      </c>
      <c r="AJ17" s="98">
        <f>IF(OR('DU DOAN'!K17="",'DU DOAN'!L17="",'DU DOAN'!BS17="",'DU DOAN'!BT17=""),0,IF(AND('DU DOAN'!BS17='DU DOAN'!K17,'DU DOAN'!BT17='DU DOAN'!L17),3*'DU DOAN'!C17,IF(('DU DOAN'!BS17-'DU DOAN'!BT17)=('DU DOAN'!K17-'DU DOAN'!L17),2*'DU DOAN'!C17,IF(SIGN('DU DOAN'!BS17-'DU DOAN'!BT17)=SIGN('DU DOAN'!K17-'DU DOAN'!L17),1*'DU DOAN'!C17,0))))</f>
        <v>0</v>
      </c>
      <c r="AK17" s="98">
        <f>IF(OR('DU DOAN'!K17="",'DU DOAN'!L17="",'DU DOAN'!BU17="",'DU DOAN'!BV17=""),0,IF(AND('DU DOAN'!BU17='DU DOAN'!K17,'DU DOAN'!BV17='DU DOAN'!L17),3*'DU DOAN'!C17,IF(('DU DOAN'!BU17-'DU DOAN'!BV17)=('DU DOAN'!K17-'DU DOAN'!L17),2*'DU DOAN'!C17,IF(SIGN('DU DOAN'!BU17-'DU DOAN'!BV17)=SIGN('DU DOAN'!K17-'DU DOAN'!L17),1*'DU DOAN'!C17,0))))</f>
        <v>0</v>
      </c>
      <c r="AL17" s="98">
        <f>IF(OR('DU DOAN'!K17="",'DU DOAN'!L17="",'DU DOAN'!BW17="",'DU DOAN'!BX17=""),0,IF(AND('DU DOAN'!BW17='DU DOAN'!K17,'DU DOAN'!BX17='DU DOAN'!L17),3*'DU DOAN'!C17,IF(('DU DOAN'!BW17-'DU DOAN'!BX17)=('DU DOAN'!K17-'DU DOAN'!L17),2*'DU DOAN'!C17,IF(SIGN('DU DOAN'!BW17-'DU DOAN'!BX17)=SIGN('DU DOAN'!K17-'DU DOAN'!L17),1*'DU DOAN'!C17,0))))</f>
        <v>0</v>
      </c>
      <c r="AM17" s="98">
        <f>IF(OR('DU DOAN'!K17="",'DU DOAN'!L17="",'DU DOAN'!BY17="",'DU DOAN'!BZ17=""),0,IF(AND('DU DOAN'!BY17='DU DOAN'!K17,'DU DOAN'!BZ17='DU DOAN'!L17),3*'DU DOAN'!C17,IF(('DU DOAN'!BY17-'DU DOAN'!BZ17)=('DU DOAN'!K17-'DU DOAN'!L17),2*'DU DOAN'!C17,IF(SIGN('DU DOAN'!BY17-'DU DOAN'!BZ17)=SIGN('DU DOAN'!K17-'DU DOAN'!L17),1*'DU DOAN'!C17,0))))</f>
        <v>0</v>
      </c>
      <c r="AN17" s="98">
        <f>IF(OR('DU DOAN'!K17="",'DU DOAN'!L17="",'DU DOAN'!CA17="",'DU DOAN'!CB17=""),0,IF(AND('DU DOAN'!CA17='DU DOAN'!K17,'DU DOAN'!CB17='DU DOAN'!L17),3*'DU DOAN'!C17,IF(('DU DOAN'!CA17-'DU DOAN'!CB17)=('DU DOAN'!K17-'DU DOAN'!L17),2*'DU DOAN'!C17,IF(SIGN('DU DOAN'!CA17-'DU DOAN'!CB17)=SIGN('DU DOAN'!K17-'DU DOAN'!L17),1*'DU DOAN'!C17,0))))</f>
        <v>0</v>
      </c>
      <c r="AO17" s="98">
        <f>IF(OR('DU DOAN'!K17="",'DU DOAN'!L17="",'DU DOAN'!CC17="",'DU DOAN'!CD17=""),0,IF(AND('DU DOAN'!CC17='DU DOAN'!K17,'DU DOAN'!CD17='DU DOAN'!L17),3*'DU DOAN'!C17,IF(('DU DOAN'!CC17-'DU DOAN'!CD17)=('DU DOAN'!K17-'DU DOAN'!L17),2*'DU DOAN'!C17,IF(SIGN('DU DOAN'!CC17-'DU DOAN'!CD17)=SIGN('DU DOAN'!K17-'DU DOAN'!L17),1*'DU DOAN'!C17,0))))</f>
        <v>0</v>
      </c>
      <c r="AP17" s="98">
        <f>IF(OR('DU DOAN'!K17="",'DU DOAN'!L17="",'DU DOAN'!CE17="",'DU DOAN'!CF17=""),0,IF(AND('DU DOAN'!CE17='DU DOAN'!K17,'DU DOAN'!CF17='DU DOAN'!L17),3*'DU DOAN'!C17,IF(('DU DOAN'!CE17-'DU DOAN'!CF17)=('DU DOAN'!K17-'DU DOAN'!L17),2*'DU DOAN'!C17,IF(SIGN('DU DOAN'!CE17-'DU DOAN'!CF17)=SIGN('DU DOAN'!K17-'DU DOAN'!L17),1*'DU DOAN'!C17,0))))</f>
        <v>0</v>
      </c>
      <c r="AQ17" s="98">
        <f>IF(OR('DU DOAN'!K17="",'DU DOAN'!L17="",'DU DOAN'!CG17="",'DU DOAN'!CH17=""),0,IF(AND('DU DOAN'!CG17='DU DOAN'!K17,'DU DOAN'!CH17='DU DOAN'!L17),3*'DU DOAN'!C17,IF(('DU DOAN'!CG17-'DU DOAN'!CH17)=('DU DOAN'!K17-'DU DOAN'!L17),2*'DU DOAN'!C17,IF(SIGN('DU DOAN'!CG17-'DU DOAN'!CH17)=SIGN('DU DOAN'!K17-'DU DOAN'!L17),1*'DU DOAN'!C17,0))))</f>
        <v>0</v>
      </c>
      <c r="AR17" s="98">
        <f>IF(OR('DU DOAN'!K17="",'DU DOAN'!L17="",'DU DOAN'!CI17="",'DU DOAN'!CJ17=""),0,IF(AND('DU DOAN'!CI17='DU DOAN'!K17,'DU DOAN'!CJ17='DU DOAN'!L17),3*'DU DOAN'!C17,IF(('DU DOAN'!CI17-'DU DOAN'!CJ17)=('DU DOAN'!K17-'DU DOAN'!L17),2*'DU DOAN'!C17,IF(SIGN('DU DOAN'!CI17-'DU DOAN'!CJ17)=SIGN('DU DOAN'!K17-'DU DOAN'!L17),1*'DU DOAN'!C17,0))))</f>
        <v>0</v>
      </c>
      <c r="AS17" s="98">
        <f>IF(OR('DU DOAN'!K17="",'DU DOAN'!L17="",'DU DOAN'!CK17="",'DU DOAN'!CL17=""),0,IF(AND('DU DOAN'!CK17='DU DOAN'!K17,'DU DOAN'!CL17='DU DOAN'!L17),3*'DU DOAN'!C17,IF(('DU DOAN'!CK17-'DU DOAN'!CL17)=('DU DOAN'!K17-'DU DOAN'!L17),2*'DU DOAN'!C17,IF(SIGN('DU DOAN'!CK17-'DU DOAN'!CL17)=SIGN('DU DOAN'!K17-'DU DOAN'!L17),1*'DU DOAN'!C17,0))))</f>
        <v>0</v>
      </c>
      <c r="AT17" s="98">
        <f>IF(OR('DU DOAN'!K17="",'DU DOAN'!L17="",'DU DOAN'!CM17="",'DU DOAN'!CN17=""),0,IF(AND('DU DOAN'!CM17='DU DOAN'!K17,'DU DOAN'!CN17='DU DOAN'!L17),3*'DU DOAN'!C17,IF(('DU DOAN'!CM17-'DU DOAN'!CN17)=('DU DOAN'!K17-'DU DOAN'!L17),2*'DU DOAN'!C17,IF(SIGN('DU DOAN'!CM17-'DU DOAN'!CN17)=SIGN('DU DOAN'!K17-'DU DOAN'!L17),1*'DU DOAN'!C17,0))))</f>
        <v>0</v>
      </c>
      <c r="AU17" s="98">
        <f>IF(OR('DU DOAN'!K17="",'DU DOAN'!L17="",'DU DOAN'!CO17="",'DU DOAN'!CP17=""),0,IF(AND('DU DOAN'!CO17='DU DOAN'!K17,'DU DOAN'!CP17='DU DOAN'!L17),3*'DU DOAN'!C17,IF(('DU DOAN'!CO17-'DU DOAN'!CP17)=('DU DOAN'!K17-'DU DOAN'!L17),2*'DU DOAN'!C17,IF(SIGN('DU DOAN'!CO17-'DU DOAN'!CP17)=SIGN('DU DOAN'!K17-'DU DOAN'!L17),1*'DU DOAN'!C17,0))))</f>
        <v>0</v>
      </c>
      <c r="AV17" s="98">
        <f>IF(OR('DU DOAN'!K17="",'DU DOAN'!L17="",'DU DOAN'!CQ17="",'DU DOAN'!CR17=""),0,IF(AND('DU DOAN'!CQ17='DU DOAN'!K17,'DU DOAN'!CR17='DU DOAN'!L17),3*'DU DOAN'!C17,IF(('DU DOAN'!CQ17-'DU DOAN'!CR17)=('DU DOAN'!K17-'DU DOAN'!L17),2*'DU DOAN'!C17,IF(SIGN('DU DOAN'!CQ17-'DU DOAN'!CR17)=SIGN('DU DOAN'!K17-'DU DOAN'!L17),1*'DU DOAN'!C17,0))))</f>
        <v>0</v>
      </c>
      <c r="AW17" s="98">
        <f>IF(OR('DU DOAN'!K17="",'DU DOAN'!L17="",'DU DOAN'!CS17="",'DU DOAN'!CT17=""),0,IF(AND('DU DOAN'!CS17='DU DOAN'!K17,'DU DOAN'!CT17='DU DOAN'!L17),3*'DU DOAN'!C17,IF(('DU DOAN'!CS17-'DU DOAN'!CT17)=('DU DOAN'!K17-'DU DOAN'!L17),2*'DU DOAN'!C17,IF(SIGN('DU DOAN'!CS17-'DU DOAN'!CT17)=SIGN('DU DOAN'!K17-'DU DOAN'!L17),1*'DU DOAN'!C17,0))))</f>
        <v>0</v>
      </c>
      <c r="AX17" s="98">
        <f>IF(OR('DU DOAN'!K17="",'DU DOAN'!L17="",'DU DOAN'!CU17="",'DU DOAN'!CV17=""),0,IF(AND('DU DOAN'!CU17='DU DOAN'!K17,'DU DOAN'!CV17='DU DOAN'!L17),3*'DU DOAN'!C17,IF(('DU DOAN'!CU17-'DU DOAN'!CV17)=('DU DOAN'!K17-'DU DOAN'!L17),2*'DU DOAN'!C17,IF(SIGN('DU DOAN'!CU17-'DU DOAN'!CV17)=SIGN('DU DOAN'!K17-'DU DOAN'!L17),1*'DU DOAN'!C17,0))))</f>
        <v>0</v>
      </c>
      <c r="AY17" s="98">
        <f>IF(OR('DU DOAN'!K17="",'DU DOAN'!L17="",'DU DOAN'!CW17="",'DU DOAN'!CX17=""),0,IF(AND('DU DOAN'!CW17='DU DOAN'!K17,'DU DOAN'!CX17='DU DOAN'!L17),3*'DU DOAN'!C17,IF(('DU DOAN'!CW17-'DU DOAN'!CX17)=('DU DOAN'!K17-'DU DOAN'!L17),2*'DU DOAN'!C17,IF(SIGN('DU DOAN'!CW17-'DU DOAN'!CX17)=SIGN('DU DOAN'!K17-'DU DOAN'!L17),1*'DU DOAN'!C17,0))))</f>
        <v>0</v>
      </c>
      <c r="AZ17" s="98">
        <f>IF(OR('DU DOAN'!K17="",'DU DOAN'!L17="",'DU DOAN'!CY17="",'DU DOAN'!CZ17=""),0,IF(AND('DU DOAN'!CY17='DU DOAN'!K17,'DU DOAN'!CZ17='DU DOAN'!L17),3*'DU DOAN'!C17,IF(('DU DOAN'!CY17-'DU DOAN'!CZ17)=('DU DOAN'!K17-'DU DOAN'!L17),2*'DU DOAN'!C17,IF(SIGN('DU DOAN'!CY17-'DU DOAN'!CZ17)=SIGN('DU DOAN'!K17-'DU DOAN'!L17),1*'DU DOAN'!C17,0))))</f>
        <v>0</v>
      </c>
      <c r="BA17" s="98">
        <f>IF(OR('DU DOAN'!K17="",'DU DOAN'!L17="",'DU DOAN'!DA17="",'DU DOAN'!DB17=""),0,IF(AND('DU DOAN'!DA17='DU DOAN'!K17,'DU DOAN'!DB17='DU DOAN'!L17),3*'DU DOAN'!C17,IF(('DU DOAN'!DA17-'DU DOAN'!DB17)=('DU DOAN'!K17-'DU DOAN'!L17),2*'DU DOAN'!C17,IF(SIGN('DU DOAN'!DA17-'DU DOAN'!DB17)=SIGN('DU DOAN'!K17-'DU DOAN'!L17),1*'DU DOAN'!C17,0))))</f>
        <v>0</v>
      </c>
      <c r="BB17" s="98">
        <f>IF(OR('DU DOAN'!K17="",'DU DOAN'!L17="",'DU DOAN'!DC17="",'DU DOAN'!DD17=""),0,IF(AND('DU DOAN'!DC17='DU DOAN'!K17,'DU DOAN'!DD17='DU DOAN'!L17),3*'DU DOAN'!C17,IF(('DU DOAN'!DC17-'DU DOAN'!DD17)=('DU DOAN'!K17-'DU DOAN'!L17),2*'DU DOAN'!C17,IF(SIGN('DU DOAN'!DC17-'DU DOAN'!DD17)=SIGN('DU DOAN'!K17-'DU DOAN'!L17),1*'DU DOAN'!C17,0))))</f>
        <v>0</v>
      </c>
      <c r="BC17" s="98">
        <f>IF(OR('DU DOAN'!K17="",'DU DOAN'!L17="",'DU DOAN'!DE17="",'DU DOAN'!DF17=""),0,IF(AND('DU DOAN'!DE17='DU DOAN'!K17,'DU DOAN'!DF17='DU DOAN'!L17),3*'DU DOAN'!C17,IF(('DU DOAN'!DE17-'DU DOAN'!DF17)=('DU DOAN'!K17-'DU DOAN'!L17),2*'DU DOAN'!C17,IF(SIGN('DU DOAN'!DE17-'DU DOAN'!DF17)=SIGN('DU DOAN'!K17-'DU DOAN'!L17),1*'DU DOAN'!C17,0))))</f>
        <v>0</v>
      </c>
      <c r="BD17" s="98">
        <f>IF(OR('DU DOAN'!K17="",'DU DOAN'!L17="",'DU DOAN'!DG17="",'DU DOAN'!DH17=""),0,IF(AND('DU DOAN'!DG17='DU DOAN'!K17,'DU DOAN'!DH17='DU DOAN'!L17),3*'DU DOAN'!C17,IF(('DU DOAN'!DG17-'DU DOAN'!DH17)=('DU DOAN'!K17-'DU DOAN'!L17),2*'DU DOAN'!C17,IF(SIGN('DU DOAN'!DG17-'DU DOAN'!DH17)=SIGN('DU DOAN'!K17-'DU DOAN'!L17),1*'DU DOAN'!C17,0))))</f>
        <v>0</v>
      </c>
      <c r="BE17" s="98">
        <f>IF(OR('DU DOAN'!K17="",'DU DOAN'!L17="",'DU DOAN'!DI17="",'DU DOAN'!DJ17=""),0,IF(AND('DU DOAN'!DI17='DU DOAN'!K17,'DU DOAN'!DJ17='DU DOAN'!L17),3*'DU DOAN'!C17,IF(('DU DOAN'!DI17-'DU DOAN'!DJ17)=('DU DOAN'!K17-'DU DOAN'!L17),2*'DU DOAN'!C17,IF(SIGN('DU DOAN'!DI17-'DU DOAN'!DJ17)=SIGN('DU DOAN'!K17-'DU DOAN'!L17),1*'DU DOAN'!C17,0))))</f>
        <v>0</v>
      </c>
      <c r="BF17" s="98">
        <f>IF(OR('DU DOAN'!K17="",'DU DOAN'!L17="",'DU DOAN'!DK17="",'DU DOAN'!DL17=""),0,IF(AND('DU DOAN'!DK17='DU DOAN'!K17,'DU DOAN'!DL17='DU DOAN'!L17),3*'DU DOAN'!C17,IF(('DU DOAN'!DK17-'DU DOAN'!DL17)=('DU DOAN'!K17-'DU DOAN'!L17),2*'DU DOAN'!C17,IF(SIGN('DU DOAN'!DK17-'DU DOAN'!DL17)=SIGN('DU DOAN'!K17-'DU DOAN'!L17),1*'DU DOAN'!C17,0))))</f>
        <v>0</v>
      </c>
      <c r="BG17" s="98">
        <f>IF(OR('DU DOAN'!K17="",'DU DOAN'!L17="",'DU DOAN'!DM17="",'DU DOAN'!DN17=""),0,IF(AND('DU DOAN'!DM17='DU DOAN'!K17,'DU DOAN'!DN17='DU DOAN'!L17),3*'DU DOAN'!C17,IF(('DU DOAN'!DM17-'DU DOAN'!DN17)=('DU DOAN'!K17-'DU DOAN'!L17),2*'DU DOAN'!C17,IF(SIGN('DU DOAN'!DM17-'DU DOAN'!DN17)=SIGN('DU DOAN'!K17-'DU DOAN'!L17),1*'DU DOAN'!C17,0))))</f>
        <v>0</v>
      </c>
      <c r="BH17" s="98">
        <f>IF(OR('DU DOAN'!K17="",'DU DOAN'!L17="",'DU DOAN'!DO17="",'DU DOAN'!DP17=""),0,IF(AND('DU DOAN'!DO17='DU DOAN'!K17,'DU DOAN'!DP17='DU DOAN'!L17),3*'DU DOAN'!C17,IF(('DU DOAN'!DO17-'DU DOAN'!DP17)=('DU DOAN'!K17-'DU DOAN'!L17),2*'DU DOAN'!C17,IF(SIGN('DU DOAN'!DO17-'DU DOAN'!DP17)=SIGN('DU DOAN'!K17-'DU DOAN'!L17),1*'DU DOAN'!C17,0))))</f>
        <v>0</v>
      </c>
      <c r="BI17" s="98">
        <f>IF(OR('DU DOAN'!K17="",'DU DOAN'!L17="",'DU DOAN'!DQ17="",'DU DOAN'!DR17=""),0,IF(AND('DU DOAN'!DQ17='DU DOAN'!K17,'DU DOAN'!DR17='DU DOAN'!L17),3*'DU DOAN'!C17,IF(('DU DOAN'!DQ17-'DU DOAN'!DR17)=('DU DOAN'!K17-'DU DOAN'!L17),2*'DU DOAN'!C17,IF(SIGN('DU DOAN'!DQ17-'DU DOAN'!DR17)=SIGN('DU DOAN'!K17-'DU DOAN'!L17),1*'DU DOAN'!C17,0))))</f>
        <v>0</v>
      </c>
      <c r="BJ17" s="98">
        <f>IF(OR('DU DOAN'!K17="",'DU DOAN'!L17="",'DU DOAN'!DS17="",'DU DOAN'!DT17=""),0,IF(AND('DU DOAN'!DS17='DU DOAN'!K17,'DU DOAN'!DT17='DU DOAN'!L17),3*'DU DOAN'!C17,IF(('DU DOAN'!DS17-'DU DOAN'!DT17)=('DU DOAN'!K17-'DU DOAN'!L17),2*'DU DOAN'!C17,IF(SIGN('DU DOAN'!DS17-'DU DOAN'!DT17)=SIGN('DU DOAN'!K17-'DU DOAN'!L17),1*'DU DOAN'!C17,0))))</f>
        <v>0</v>
      </c>
      <c r="BK17" s="98">
        <f>IF(OR('DU DOAN'!K17="",'DU DOAN'!L17="",'DU DOAN'!DU17="",'DU DOAN'!DV17=""),0,IF(AND('DU DOAN'!DU17='DU DOAN'!K17,'DU DOAN'!DV17='DU DOAN'!L17),3*'DU DOAN'!C17,IF(('DU DOAN'!DU17-'DU DOAN'!DV17)=('DU DOAN'!K17-'DU DOAN'!L17),2*'DU DOAN'!C17,IF(SIGN('DU DOAN'!DU17-'DU DOAN'!DV17)=SIGN('DU DOAN'!K17-'DU DOAN'!L17),1*'DU DOAN'!C17,0))))</f>
        <v>0</v>
      </c>
      <c r="BL17" s="98">
        <f>IF(OR('DU DOAN'!K17="",'DU DOAN'!L17="",'DU DOAN'!DW17="",'DU DOAN'!DX17=""),0,IF(AND('DU DOAN'!DW17='DU DOAN'!K17,'DU DOAN'!DX17='DU DOAN'!L17),3*'DU DOAN'!C17,IF(('DU DOAN'!DW17-'DU DOAN'!DX17)=('DU DOAN'!K17-'DU DOAN'!L17),2*'DU DOAN'!C17,IF(SIGN('DU DOAN'!DW17-'DU DOAN'!DX17)=SIGN('DU DOAN'!K17-'DU DOAN'!L17),1*'DU DOAN'!C17,0))))</f>
        <v>0</v>
      </c>
      <c r="BM17" s="98">
        <f>IF(OR('DU DOAN'!K17="",'DU DOAN'!L17="",'DU DOAN'!DY17="",'DU DOAN'!DZ17=""),0,IF(AND('DU DOAN'!DY17='DU DOAN'!K17,'DU DOAN'!DZ17='DU DOAN'!L17),3*'DU DOAN'!C17,IF(('DU DOAN'!DY17-'DU DOAN'!DZ17)=('DU DOAN'!K17-'DU DOAN'!L17),2*'DU DOAN'!C17,IF(SIGN('DU DOAN'!DY17-'DU DOAN'!DZ17)=SIGN('DU DOAN'!K17-'DU DOAN'!L17),1*'DU DOAN'!C17,0))))</f>
        <v>0</v>
      </c>
      <c r="BN17" s="98">
        <f>IF(OR('DU DOAN'!K17="",'DU DOAN'!L17="",'DU DOAN'!EA17="",'DU DOAN'!EB17=""),0,IF(AND('DU DOAN'!EA17='DU DOAN'!K17,'DU DOAN'!EB17='DU DOAN'!L17),3*'DU DOAN'!C17,IF(('DU DOAN'!EA17-'DU DOAN'!EB17)=('DU DOAN'!K17-'DU DOAN'!L17),2*'DU DOAN'!C17,IF(SIGN('DU DOAN'!EA17-'DU DOAN'!EB17)=SIGN('DU DOAN'!K17-'DU DOAN'!L17),1*'DU DOAN'!C17,0))))</f>
        <v>0</v>
      </c>
      <c r="BO17" s="98">
        <f>IF(OR('DU DOAN'!K17="",'DU DOAN'!L17="",'DU DOAN'!EC17="",'DU DOAN'!ED17=""),0,IF(AND('DU DOAN'!EC17='DU DOAN'!K17,'DU DOAN'!ED17='DU DOAN'!L17),3*'DU DOAN'!C17,IF(('DU DOAN'!EC17-'DU DOAN'!ED17)=('DU DOAN'!K17-'DU DOAN'!L17),2*'DU DOAN'!C17,IF(SIGN('DU DOAN'!EC17-'DU DOAN'!ED17)=SIGN('DU DOAN'!K17-'DU DOAN'!L17),1*'DU DOAN'!C17,0))))</f>
        <v>0</v>
      </c>
      <c r="BP17" s="98">
        <f>IF(OR('DU DOAN'!K17="",'DU DOAN'!L17="",'DU DOAN'!EE17="",'DU DOAN'!EF17=""),0,IF(AND('DU DOAN'!EE17='DU DOAN'!K17,'DU DOAN'!EF17='DU DOAN'!L17),3*'DU DOAN'!C17,IF(('DU DOAN'!EE17-'DU DOAN'!EF17)=('DU DOAN'!K17-'DU DOAN'!L17),2*'DU DOAN'!C17,IF(SIGN('DU DOAN'!EE17-'DU DOAN'!EF17)=SIGN('DU DOAN'!K17-'DU DOAN'!L17),1*'DU DOAN'!C17,0))))</f>
        <v>0</v>
      </c>
      <c r="BQ17" s="98">
        <f>IF(OR('DU DOAN'!K17="",'DU DOAN'!L17="",'DU DOAN'!EG17="",'DU DOAN'!EH17=""),0,IF(AND('DU DOAN'!EG17='DU DOAN'!K17,'DU DOAN'!EH17='DU DOAN'!L17),3*'DU DOAN'!C17,IF(('DU DOAN'!EG17-'DU DOAN'!EH17)=('DU DOAN'!K17-'DU DOAN'!L17),2*'DU DOAN'!C17,IF(SIGN('DU DOAN'!EG17-'DU DOAN'!EH17)=SIGN('DU DOAN'!K17-'DU DOAN'!L17),1*'DU DOAN'!C17,0))))</f>
        <v>0</v>
      </c>
      <c r="BR17" s="98">
        <f>IF(OR('DU DOAN'!K17="",'DU DOAN'!L17="",'DU DOAN'!EI17="",'DU DOAN'!EJ17=""),0,IF(AND('DU DOAN'!EI17='DU DOAN'!K17,'DU DOAN'!EJ17='DU DOAN'!L17),3*'DU DOAN'!C17,IF(('DU DOAN'!EI17-'DU DOAN'!EJ17)=('DU DOAN'!K17-'DU DOAN'!L17),2*'DU DOAN'!C17,IF(SIGN('DU DOAN'!EI17-'DU DOAN'!EJ17)=SIGN('DU DOAN'!K17-'DU DOAN'!L17),1*'DU DOAN'!C17,0))))</f>
        <v>0</v>
      </c>
      <c r="BS17" s="98">
        <f>IF(OR('DU DOAN'!K17="",'DU DOAN'!L17="",'DU DOAN'!EK17="",'DU DOAN'!EL17=""),0,IF(AND('DU DOAN'!EK17='DU DOAN'!K17,'DU DOAN'!EL17='DU DOAN'!L17),3*'DU DOAN'!C17,IF(('DU DOAN'!EK17-'DU DOAN'!EL17)=('DU DOAN'!K17-'DU DOAN'!L17),2*'DU DOAN'!C17,IF(SIGN('DU DOAN'!EK17-'DU DOAN'!EL17)=SIGN('DU DOAN'!K17-'DU DOAN'!L17),1*'DU DOAN'!C17,0))))</f>
        <v>0</v>
      </c>
      <c r="BT17" s="98">
        <f>IF(OR('DU DOAN'!K17="",'DU DOAN'!L17="",'DU DOAN'!EM17="",'DU DOAN'!EN17=""),0,IF(AND('DU DOAN'!EM17='DU DOAN'!K17,'DU DOAN'!EN17='DU DOAN'!L17),3*'DU DOAN'!C17,IF(('DU DOAN'!EM17-'DU DOAN'!EN17)=('DU DOAN'!K17-'DU DOAN'!L17),2*'DU DOAN'!C17,IF(SIGN('DU DOAN'!EM17-'DU DOAN'!EN17)=SIGN('DU DOAN'!K17-'DU DOAN'!L17),1*'DU DOAN'!C17,0))))</f>
        <v>0</v>
      </c>
      <c r="BU17" s="98">
        <f>IF(OR('DU DOAN'!K17="",'DU DOAN'!L17="",'DU DOAN'!EO17="",'DU DOAN'!EP17=""),0,IF(AND('DU DOAN'!EO17='DU DOAN'!K17,'DU DOAN'!EP17='DU DOAN'!L17),3*'DU DOAN'!C17,IF(('DU DOAN'!EO17-'DU DOAN'!EP17)=('DU DOAN'!K17-'DU DOAN'!L17),2*'DU DOAN'!C17,IF(SIGN('DU DOAN'!EO17-'DU DOAN'!EP17)=SIGN('DU DOAN'!K17-'DU DOAN'!L17),1*'DU DOAN'!C17,0))))</f>
        <v>0</v>
      </c>
      <c r="BV17" s="98">
        <f>IF(OR('DU DOAN'!K17="",'DU DOAN'!L17="",'DU DOAN'!EQ17="",'DU DOAN'!ER17=""),0,IF(AND('DU DOAN'!EQ17='DU DOAN'!K17,'DU DOAN'!ER17='DU DOAN'!L17),3*'DU DOAN'!C17,IF(('DU DOAN'!EQ17-'DU DOAN'!ER17)=('DU DOAN'!K17-'DU DOAN'!L17),2*'DU DOAN'!C17,IF(SIGN('DU DOAN'!EQ17-'DU DOAN'!ER17)=SIGN('DU DOAN'!K17-'DU DOAN'!L17),1*'DU DOAN'!C17,0))))</f>
        <v>0</v>
      </c>
      <c r="BW17" s="98">
        <f>IF(OR('DU DOAN'!K17="",'DU DOAN'!L17="",'DU DOAN'!ES17="",'DU DOAN'!ET17=""),0,IF(AND('DU DOAN'!ES17='DU DOAN'!K17,'DU DOAN'!ET17='DU DOAN'!L17),3*'DU DOAN'!C17,IF(('DU DOAN'!ES17-'DU DOAN'!ET17)=('DU DOAN'!K17-'DU DOAN'!L17),2*'DU DOAN'!C17,IF(SIGN('DU DOAN'!ES17-'DU DOAN'!ET17)=SIGN('DU DOAN'!K17-'DU DOAN'!L17),1*'DU DOAN'!C17,0))))</f>
        <v>0</v>
      </c>
      <c r="BX17" s="98">
        <f>IF(OR('DU DOAN'!K17="",'DU DOAN'!L17="",'DU DOAN'!EU17="",'DU DOAN'!EV17=""),0,IF(AND('DU DOAN'!EU17='DU DOAN'!K17,'DU DOAN'!EV17='DU DOAN'!L17),3*'DU DOAN'!C17,IF(('DU DOAN'!EU17-'DU DOAN'!EV17)=('DU DOAN'!K17-'DU DOAN'!L17),2*'DU DOAN'!C17,IF(SIGN('DU DOAN'!EU17-'DU DOAN'!EV17)=SIGN('DU DOAN'!K17-'DU DOAN'!L17),1*'DU DOAN'!C17,0))))</f>
        <v>0</v>
      </c>
      <c r="BY17" s="98">
        <f>IF(OR('DU DOAN'!K17="",'DU DOAN'!L17="",'DU DOAN'!EW17="",'DU DOAN'!EX17=""),0,IF(AND('DU DOAN'!EW17='DU DOAN'!K17,'DU DOAN'!EX17='DU DOAN'!L17),3*'DU DOAN'!C17,IF(('DU DOAN'!EW17-'DU DOAN'!EX17)=('DU DOAN'!K17-'DU DOAN'!L17),2*'DU DOAN'!C17,IF(SIGN('DU DOAN'!EW17-'DU DOAN'!EX17)=SIGN('DU DOAN'!K17-'DU DOAN'!L17),1*'DU DOAN'!C17,0))))</f>
        <v>0</v>
      </c>
      <c r="BZ17" s="98">
        <f>IF(OR('DU DOAN'!K17="",'DU DOAN'!L17="",'DU DOAN'!EY17="",'DU DOAN'!EZ17=""),0,IF(AND('DU DOAN'!EY17='DU DOAN'!K17,'DU DOAN'!EZ17='DU DOAN'!L17),3*'DU DOAN'!C17,IF(('DU DOAN'!EY17-'DU DOAN'!EZ17)=('DU DOAN'!K17-'DU DOAN'!L17),2*'DU DOAN'!C17,IF(SIGN('DU DOAN'!EY17-'DU DOAN'!EZ17)=SIGN('DU DOAN'!K17-'DU DOAN'!L17),1*'DU DOAN'!C17,0))))</f>
        <v>0</v>
      </c>
      <c r="CA17" s="98">
        <f>IF(OR('DU DOAN'!K17="",'DU DOAN'!L17="",'DU DOAN'!FA17="",'DU DOAN'!FB17=""),0,IF(AND('DU DOAN'!FA17='DU DOAN'!K17,'DU DOAN'!FB17='DU DOAN'!L17),3*'DU DOAN'!C17,IF(('DU DOAN'!FA17-'DU DOAN'!FB17)=('DU DOAN'!K17-'DU DOAN'!L17),2*'DU DOAN'!C17,IF(SIGN('DU DOAN'!FA17-'DU DOAN'!FB17)=SIGN('DU DOAN'!K17-'DU DOAN'!L17),1*'DU DOAN'!C17,0))))</f>
        <v>0</v>
      </c>
      <c r="CB17" s="98">
        <f>IF(OR('DU DOAN'!K17="",'DU DOAN'!L17="",'DU DOAN'!FC17="",'DU DOAN'!FD17=""),0,IF(AND('DU DOAN'!FC17='DU DOAN'!K17,'DU DOAN'!FD17='DU DOAN'!L17),3*'DU DOAN'!C17,IF(('DU DOAN'!FC17-'DU DOAN'!FD17)=('DU DOAN'!K17-'DU DOAN'!L17),2*'DU DOAN'!C17,IF(SIGN('DU DOAN'!FC17-'DU DOAN'!FD17)=SIGN('DU DOAN'!K17-'DU DOAN'!L17),1*'DU DOAN'!C17,0))))</f>
        <v>0</v>
      </c>
      <c r="CC17" s="98">
        <f>IF(OR('DU DOAN'!K17="",'DU DOAN'!L17="",'DU DOAN'!FE17="",'DU DOAN'!FF17=""),0,IF(AND('DU DOAN'!FE17='DU DOAN'!K17,'DU DOAN'!FF17='DU DOAN'!L17),3*'DU DOAN'!C17,IF(('DU DOAN'!FE17-'DU DOAN'!FF17)=('DU DOAN'!K17-'DU DOAN'!L17),2*'DU DOAN'!C17,IF(SIGN('DU DOAN'!FE17-'DU DOAN'!FF17)=SIGN('DU DOAN'!K17-'DU DOAN'!L17),1*'DU DOAN'!C17,0))))</f>
        <v>0</v>
      </c>
      <c r="CD17" s="98">
        <f>IF(OR('DU DOAN'!K17="",'DU DOAN'!L17="",'DU DOAN'!FG17="",'DU DOAN'!FH17=""),0,IF(AND('DU DOAN'!FG17='DU DOAN'!K17,'DU DOAN'!FH17='DU DOAN'!L17),3*'DU DOAN'!C17,IF(('DU DOAN'!FG17-'DU DOAN'!FH17)=('DU DOAN'!K17-'DU DOAN'!L17),2*'DU DOAN'!C17,IF(SIGN('DU DOAN'!FG17-'DU DOAN'!FH17)=SIGN('DU DOAN'!K17-'DU DOAN'!L17),1*'DU DOAN'!C17,0))))</f>
        <v>0</v>
      </c>
      <c r="CE17" s="98">
        <f>IF(OR('DU DOAN'!K17="",'DU DOAN'!L17="",'DU DOAN'!FI17="",'DU DOAN'!FJ17=""),0,IF(AND('DU DOAN'!FI17='DU DOAN'!K17,'DU DOAN'!FJ17='DU DOAN'!L17),3*'DU DOAN'!C17,IF(('DU DOAN'!FI17-'DU DOAN'!FJ17)=('DU DOAN'!K17-'DU DOAN'!L17),2*'DU DOAN'!C17,IF(SIGN('DU DOAN'!FI17-'DU DOAN'!FJ17)=SIGN('DU DOAN'!K17-'DU DOAN'!L17),1*'DU DOAN'!C17,0))))</f>
        <v>0</v>
      </c>
      <c r="CF17" s="98">
        <f>IF(OR('DU DOAN'!K17="",'DU DOAN'!L17="",'DU DOAN'!FK17="",'DU DOAN'!FL17=""),0,IF(AND('DU DOAN'!FK17='DU DOAN'!K17,'DU DOAN'!FL17='DU DOAN'!L17),3*'DU DOAN'!C17,IF(('DU DOAN'!FK17-'DU DOAN'!FL17)=('DU DOAN'!K17-'DU DOAN'!L17),2*'DU DOAN'!C17,IF(SIGN('DU DOAN'!FK17-'DU DOAN'!FL17)=SIGN('DU DOAN'!K17-'DU DOAN'!L17),1*'DU DOAN'!C17,0))))</f>
        <v>0</v>
      </c>
      <c r="CG17" s="98">
        <f>IF(OR('DU DOAN'!K17="",'DU DOAN'!L17="",'DU DOAN'!FM17="",'DU DOAN'!FN17=""),0,IF(AND('DU DOAN'!FM17='DU DOAN'!K17,'DU DOAN'!FN17='DU DOAN'!L17),3*'DU DOAN'!C17,IF(('DU DOAN'!FM17-'DU DOAN'!FN17)=('DU DOAN'!K17-'DU DOAN'!L17),2*'DU DOAN'!C17,IF(SIGN('DU DOAN'!FM17-'DU DOAN'!FN17)=SIGN('DU DOAN'!K17-'DU DOAN'!L17),1*'DU DOAN'!C17,0))))</f>
        <v>0</v>
      </c>
      <c r="CH17" s="98">
        <f>IF(OR('DU DOAN'!K17="",'DU DOAN'!L17="",'DU DOAN'!FO17="",'DU DOAN'!FP17=""),0,IF(AND('DU DOAN'!FO17='DU DOAN'!K17,'DU DOAN'!FP17='DU DOAN'!L17),3*'DU DOAN'!C17,IF(('DU DOAN'!FO17-'DU DOAN'!FP17)=('DU DOAN'!K17-'DU DOAN'!L17),2*'DU DOAN'!C17,IF(SIGN('DU DOAN'!FO17-'DU DOAN'!FP17)=SIGN('DU DOAN'!K17-'DU DOAN'!L17),1*'DU DOAN'!C17,0))))</f>
        <v>0</v>
      </c>
      <c r="CI17" s="98">
        <f>IF(OR('DU DOAN'!K17="",'DU DOAN'!L17="",'DU DOAN'!FQ17="",'DU DOAN'!FR17=""),0,IF(AND('DU DOAN'!FQ17='DU DOAN'!K17,'DU DOAN'!FR17='DU DOAN'!L17),3*'DU DOAN'!C17,IF(('DU DOAN'!FQ17-'DU DOAN'!FR17)=('DU DOAN'!K17-'DU DOAN'!L17),2*'DU DOAN'!C17,IF(SIGN('DU DOAN'!FQ17-'DU DOAN'!FR17)=SIGN('DU DOAN'!K17-'DU DOAN'!L17),1*'DU DOAN'!C17,0))))</f>
        <v>0</v>
      </c>
      <c r="CJ17" s="98">
        <f>IF(OR('DU DOAN'!K17="",'DU DOAN'!L17="",'DU DOAN'!FS17="",'DU DOAN'!FT17=""),0,IF(AND('DU DOAN'!FS17='DU DOAN'!K17,'DU DOAN'!FT17='DU DOAN'!L17),3*'DU DOAN'!C17,IF(('DU DOAN'!FS17-'DU DOAN'!FT17)=('DU DOAN'!K17-'DU DOAN'!L17),2*'DU DOAN'!C17,IF(SIGN('DU DOAN'!FS17-'DU DOAN'!FT17)=SIGN('DU DOAN'!K17-'DU DOAN'!L17),1*'DU DOAN'!C17,0))))</f>
        <v>0</v>
      </c>
      <c r="CK17" s="98">
        <f>IF(OR('DU DOAN'!K17="",'DU DOAN'!L17="",'DU DOAN'!FU17="",'DU DOAN'!FV17=""),0,IF(AND('DU DOAN'!FU17='DU DOAN'!K17,'DU DOAN'!FV17='DU DOAN'!L17),3*'DU DOAN'!C17,IF(('DU DOAN'!FU17-'DU DOAN'!FV17)=('DU DOAN'!K17-'DU DOAN'!L17),2*'DU DOAN'!C17,IF(SIGN('DU DOAN'!FU17-'DU DOAN'!FV17)=SIGN('DU DOAN'!K17-'DU DOAN'!L17),1*'DU DOAN'!C17,0))))</f>
        <v>0</v>
      </c>
      <c r="CL17" s="98">
        <f>IF(OR('DU DOAN'!K17="",'DU DOAN'!L17="",'DU DOAN'!FW17="",'DU DOAN'!FX17=""),0,IF(AND('DU DOAN'!FW17='DU DOAN'!K17,'DU DOAN'!FX17='DU DOAN'!L17),3*'DU DOAN'!C17,IF(('DU DOAN'!FW17-'DU DOAN'!FX17)=('DU DOAN'!K17-'DU DOAN'!L17),2*'DU DOAN'!C17,IF(SIGN('DU DOAN'!FW17-'DU DOAN'!FX17)=SIGN('DU DOAN'!K17-'DU DOAN'!L17),1*'DU DOAN'!C17,0))))</f>
        <v>0</v>
      </c>
      <c r="CM17" s="98">
        <f>IF(OR('DU DOAN'!K17="",'DU DOAN'!L17="",'DU DOAN'!FY17="",'DU DOAN'!FZ17=""),0,IF(AND('DU DOAN'!FY17='DU DOAN'!K17,'DU DOAN'!FZ17='DU DOAN'!L17),3*'DU DOAN'!C17,IF(('DU DOAN'!FY17-'DU DOAN'!FZ17)=('DU DOAN'!K17-'DU DOAN'!L17),2*'DU DOAN'!C17,IF(SIGN('DU DOAN'!FY17-'DU DOAN'!FZ17)=SIGN('DU DOAN'!K17-'DU DOAN'!L17),1*'DU DOAN'!C17,0))))</f>
        <v>0</v>
      </c>
      <c r="CN17" s="98">
        <f>IF(OR('DU DOAN'!K17="",'DU DOAN'!L17="",'DU DOAN'!GA17="",'DU DOAN'!GB17=""),0,IF(AND('DU DOAN'!GA17='DU DOAN'!K17,'DU DOAN'!GB17='DU DOAN'!L17),3*'DU DOAN'!C17,IF(('DU DOAN'!GA17-'DU DOAN'!GB17)=('DU DOAN'!K17-'DU DOAN'!L17),2*'DU DOAN'!C17,IF(SIGN('DU DOAN'!GA17-'DU DOAN'!GB17)=SIGN('DU DOAN'!K17-'DU DOAN'!L17),1*'DU DOAN'!C17,0))))</f>
        <v>0</v>
      </c>
      <c r="CO17" s="98">
        <f>IF(OR('DU DOAN'!K17="",'DU DOAN'!L17="",'DU DOAN'!GC17="",'DU DOAN'!GD17=""),0,IF(AND('DU DOAN'!GC17='DU DOAN'!K17,'DU DOAN'!GD17='DU DOAN'!L17),3*'DU DOAN'!C17,IF(('DU DOAN'!GC17-'DU DOAN'!GD17)=('DU DOAN'!K17-'DU DOAN'!L17),2*'DU DOAN'!C17,IF(SIGN('DU DOAN'!GC17-'DU DOAN'!GD17)=SIGN('DU DOAN'!K17-'DU DOAN'!L17),1*'DU DOAN'!C17,0))))</f>
        <v>0</v>
      </c>
      <c r="CP17" s="98">
        <f>IF(OR('DU DOAN'!K17="",'DU DOAN'!L17="",'DU DOAN'!GE17="",'DU DOAN'!GF17=""),0,IF(AND('DU DOAN'!GE17='DU DOAN'!K17,'DU DOAN'!GF17='DU DOAN'!L17),3*'DU DOAN'!C17,IF(('DU DOAN'!GE17-'DU DOAN'!GF17)=('DU DOAN'!K17-'DU DOAN'!L17),2*'DU DOAN'!C17,IF(SIGN('DU DOAN'!GE17-'DU DOAN'!GF17)=SIGN('DU DOAN'!K17-'DU DOAN'!L17),1*'DU DOAN'!C17,0))))</f>
        <v>0</v>
      </c>
      <c r="CQ17" s="98">
        <f>IF(OR('DU DOAN'!K17="",'DU DOAN'!L17="",'DU DOAN'!GG17="",'DU DOAN'!GH17=""),0,IF(AND('DU DOAN'!GG17='DU DOAN'!K17,'DU DOAN'!GH17='DU DOAN'!L17),3*'DU DOAN'!C17,IF(('DU DOAN'!GG17-'DU DOAN'!GH17)=('DU DOAN'!K17-'DU DOAN'!L17),2*'DU DOAN'!C17,IF(SIGN('DU DOAN'!GG17-'DU DOAN'!GH17)=SIGN('DU DOAN'!K17-'DU DOAN'!L17),1*'DU DOAN'!C17,0))))</f>
        <v>0</v>
      </c>
      <c r="CR17" s="98">
        <f>IF(OR('DU DOAN'!K17="",'DU DOAN'!L17="",'DU DOAN'!GI17="",'DU DOAN'!GJ17=""),0,IF(AND('DU DOAN'!GI17='DU DOAN'!K17,'DU DOAN'!GJ17='DU DOAN'!L17),3*'DU DOAN'!C17,IF(('DU DOAN'!GI17-'DU DOAN'!GJ17)=('DU DOAN'!K17-'DU DOAN'!L17),2*'DU DOAN'!C17,IF(SIGN('DU DOAN'!GI17-'DU DOAN'!GJ17)=SIGN('DU DOAN'!K17-'DU DOAN'!L17),1*'DU DOAN'!C17,0))))</f>
        <v>0</v>
      </c>
      <c r="CS17" s="98">
        <f>IF(OR('DU DOAN'!K17="",'DU DOAN'!L17="",'DU DOAN'!GK17="",'DU DOAN'!GL17=""),0,IF(AND('DU DOAN'!GK17='DU DOAN'!K17,'DU DOAN'!GL17='DU DOAN'!L17),3*'DU DOAN'!C17,IF(('DU DOAN'!GK17-'DU DOAN'!GL17)=('DU DOAN'!K17-'DU DOAN'!L17),2*'DU DOAN'!C17,IF(SIGN('DU DOAN'!GK17-'DU DOAN'!GL17)=SIGN('DU DOAN'!K17-'DU DOAN'!L17),1*'DU DOAN'!C17,0))))</f>
        <v>0</v>
      </c>
      <c r="CT17" s="98">
        <f>IF(OR('DU DOAN'!K17="",'DU DOAN'!L17="",'DU DOAN'!GM17="",'DU DOAN'!GN17=""),0,IF(AND('DU DOAN'!GM17='DU DOAN'!K17,'DU DOAN'!GN17='DU DOAN'!L17),3*'DU DOAN'!C17,IF(('DU DOAN'!GM17-'DU DOAN'!GN17)=('DU DOAN'!K17-'DU DOAN'!L17),2*'DU DOAN'!C17,IF(SIGN('DU DOAN'!GM17-'DU DOAN'!GN17)=SIGN('DU DOAN'!K17-'DU DOAN'!L17),1*'DU DOAN'!C17,0))))</f>
        <v>0</v>
      </c>
      <c r="CU17" s="98">
        <f>IF(OR('DU DOAN'!K17="",'DU DOAN'!L17="",'DU DOAN'!GO17="",'DU DOAN'!GP17=""),0,IF(AND('DU DOAN'!GO17='DU DOAN'!K17,'DU DOAN'!GP17='DU DOAN'!L17),3*'DU DOAN'!C17,IF(('DU DOAN'!GO17-'DU DOAN'!GP17)=('DU DOAN'!K17-'DU DOAN'!L17),2*'DU DOAN'!C17,IF(SIGN('DU DOAN'!GO17-'DU DOAN'!GP17)=SIGN('DU DOAN'!K17-'DU DOAN'!L17),1*'DU DOAN'!C17,0))))</f>
        <v>0</v>
      </c>
      <c r="CV17" s="98">
        <f>IF(OR('DU DOAN'!K17="",'DU DOAN'!L17="",'DU DOAN'!GQ17="",'DU DOAN'!GR17=""),0,IF(AND('DU DOAN'!GQ17='DU DOAN'!K17,'DU DOAN'!GR17='DU DOAN'!L17),3*'DU DOAN'!C17,IF(('DU DOAN'!GQ17-'DU DOAN'!GR17)=('DU DOAN'!K17-'DU DOAN'!L17),2*'DU DOAN'!C17,IF(SIGN('DU DOAN'!GQ17-'DU DOAN'!GR17)=SIGN('DU DOAN'!K17-'DU DOAN'!L17),1*'DU DOAN'!C17,0))))</f>
        <v>0</v>
      </c>
      <c r="CW17" s="98">
        <f>IF(OR('DU DOAN'!K17="",'DU DOAN'!L17="",'DU DOAN'!GS17="",'DU DOAN'!GT17=""),0,IF(AND('DU DOAN'!GS17='DU DOAN'!K17,'DU DOAN'!GT17='DU DOAN'!L17),3*'DU DOAN'!C17,IF(('DU DOAN'!GS17-'DU DOAN'!GT17)=('DU DOAN'!K17-'DU DOAN'!L17),2*'DU DOAN'!C17,IF(SIGN('DU DOAN'!GS17-'DU DOAN'!GT17)=SIGN('DU DOAN'!K17-'DU DOAN'!L17),1*'DU DOAN'!C17,0))))</f>
        <v>0</v>
      </c>
      <c r="CX17" s="98">
        <f>IF(OR('DU DOAN'!K17="",'DU DOAN'!L17="",'DU DOAN'!GU17="",'DU DOAN'!GV17=""),0,IF(AND('DU DOAN'!GU17='DU DOAN'!K17,'DU DOAN'!GV17='DU DOAN'!L17),3*'DU DOAN'!C17,IF(('DU DOAN'!GU17-'DU DOAN'!GV17)=('DU DOAN'!K17-'DU DOAN'!L17),2*'DU DOAN'!C17,IF(SIGN('DU DOAN'!GU17-'DU DOAN'!GV17)=SIGN('DU DOAN'!K17-'DU DOAN'!L17),1*'DU DOAN'!C17,0))))</f>
        <v>0</v>
      </c>
      <c r="CY17" s="98">
        <f>IF(OR('DU DOAN'!K17="",'DU DOAN'!L17="",'DU DOAN'!GW17="",'DU DOAN'!GX17=""),0,IF(AND('DU DOAN'!GW17='DU DOAN'!K17,'DU DOAN'!GX17='DU DOAN'!L17),3*'DU DOAN'!C17,IF(('DU DOAN'!GW17-'DU DOAN'!GX17)=('DU DOAN'!K17-'DU DOAN'!L17),2*'DU DOAN'!C17,IF(SIGN('DU DOAN'!GW17-'DU DOAN'!GX17)=SIGN('DU DOAN'!K17-'DU DOAN'!L17),1*'DU DOAN'!C17,0))))</f>
        <v>0</v>
      </c>
      <c r="CZ17" s="98">
        <f>IF(OR('DU DOAN'!K17="",'DU DOAN'!L17="",'DU DOAN'!GY17="",'DU DOAN'!GZ17=""),0,IF(AND('DU DOAN'!GY17='DU DOAN'!K17,'DU DOAN'!GZ17='DU DOAN'!L17),3*'DU DOAN'!C17,IF(('DU DOAN'!GY17-'DU DOAN'!GZ17)=('DU DOAN'!K17-'DU DOAN'!L17),2*'DU DOAN'!C17,IF(SIGN('DU DOAN'!GY17-'DU DOAN'!GZ17)=SIGN('DU DOAN'!K17-'DU DOAN'!L17),1*'DU DOAN'!C17,0))))</f>
        <v>0</v>
      </c>
      <c r="DA17" s="98">
        <f>IF(OR('DU DOAN'!K17="",'DU DOAN'!L17="",'DU DOAN'!HA17="",'DU DOAN'!HB17=""),0,IF(AND('DU DOAN'!HA17='DU DOAN'!K17,'DU DOAN'!HB17='DU DOAN'!L17),3*'DU DOAN'!C17,IF(('DU DOAN'!HA17-'DU DOAN'!HB17)=('DU DOAN'!K17-'DU DOAN'!L17),2*'DU DOAN'!C17,IF(SIGN('DU DOAN'!HA17-'DU DOAN'!HB17)=SIGN('DU DOAN'!K17-'DU DOAN'!L17),1*'DU DOAN'!C17,0))))</f>
        <v>0</v>
      </c>
      <c r="DB17" s="98">
        <f>IF(OR('DU DOAN'!K17="",'DU DOAN'!L17="",'DU DOAN'!HC17="",'DU DOAN'!HD17=""),0,IF(AND('DU DOAN'!HC17='DU DOAN'!K17,'DU DOAN'!HD17='DU DOAN'!L17),3*'DU DOAN'!C17,IF(('DU DOAN'!HC17-'DU DOAN'!HD17)=('DU DOAN'!K17-'DU DOAN'!L17),2*'DU DOAN'!C17,IF(SIGN('DU DOAN'!HC17-'DU DOAN'!HD17)=SIGN('DU DOAN'!K17-'DU DOAN'!L17),1*'DU DOAN'!C17,0))))</f>
        <v>0</v>
      </c>
    </row>
    <row r="18" spans="1:106" ht="15" customHeight="1">
      <c r="A18" s="94">
        <f>'DU DOAN'!A18</f>
        <v>15</v>
      </c>
      <c r="B18" s="95" t="str">
        <f>'DU DOAN'!B18</f>
        <v>Vòng bảng</v>
      </c>
      <c r="C18" s="96">
        <f>'DU DOAN'!C18</f>
        <v>1</v>
      </c>
      <c r="D18" s="95" t="str">
        <f>'DU DOAN'!H18</f>
        <v>Scotland</v>
      </c>
      <c r="E18" s="95" t="str">
        <f>'DU DOAN'!I18</f>
        <v>Morocco</v>
      </c>
      <c r="F18" s="97" t="str">
        <f>IF(OR('DU DOAN'!K18="",'DU DOAN'!L18=""),"Chưa đá",'DU DOAN'!K18&amp;"-"&amp;'DU DOAN'!L18)</f>
        <v>Chưa đá</v>
      </c>
      <c r="G18" s="98">
        <f>IF(OR('DU DOAN'!K18="",'DU DOAN'!L18="",'DU DOAN'!M18="",'DU DOAN'!N18=""),0,IF(AND('DU DOAN'!M18='DU DOAN'!K18,'DU DOAN'!N18='DU DOAN'!L18),3*'DU DOAN'!C18,IF(('DU DOAN'!M18-'DU DOAN'!N18)=('DU DOAN'!K18-'DU DOAN'!L18),2*'DU DOAN'!C18,IF(SIGN('DU DOAN'!M18-'DU DOAN'!N18)=SIGN('DU DOAN'!K18-'DU DOAN'!L18),1*'DU DOAN'!C18,0))))</f>
        <v>0</v>
      </c>
      <c r="H18" s="98">
        <f>IF(OR('DU DOAN'!K18="",'DU DOAN'!L18="",'DU DOAN'!O18="",'DU DOAN'!P18=""),0,IF(AND('DU DOAN'!O18='DU DOAN'!K18,'DU DOAN'!P18='DU DOAN'!L18),3*'DU DOAN'!C18,IF(('DU DOAN'!O18-'DU DOAN'!P18)=('DU DOAN'!K18-'DU DOAN'!L18),2*'DU DOAN'!C18,IF(SIGN('DU DOAN'!O18-'DU DOAN'!P18)=SIGN('DU DOAN'!K18-'DU DOAN'!L18),1*'DU DOAN'!C18,0))))</f>
        <v>0</v>
      </c>
      <c r="I18" s="98">
        <f>IF(OR('DU DOAN'!K18="",'DU DOAN'!L18="",'DU DOAN'!Q18="",'DU DOAN'!R18=""),0,IF(AND('DU DOAN'!Q18='DU DOAN'!K18,'DU DOAN'!R18='DU DOAN'!L18),3*'DU DOAN'!C18,IF(('DU DOAN'!Q18-'DU DOAN'!R18)=('DU DOAN'!K18-'DU DOAN'!L18),2*'DU DOAN'!C18,IF(SIGN('DU DOAN'!Q18-'DU DOAN'!R18)=SIGN('DU DOAN'!K18-'DU DOAN'!L18),1*'DU DOAN'!C18,0))))</f>
        <v>0</v>
      </c>
      <c r="J18" s="98">
        <f>IF(OR('DU DOAN'!K18="",'DU DOAN'!L18="",'DU DOAN'!S18="",'DU DOAN'!T18=""),0,IF(AND('DU DOAN'!S18='DU DOAN'!K18,'DU DOAN'!T18='DU DOAN'!L18),3*'DU DOAN'!C18,IF(('DU DOAN'!S18-'DU DOAN'!T18)=('DU DOAN'!K18-'DU DOAN'!L18),2*'DU DOAN'!C18,IF(SIGN('DU DOAN'!S18-'DU DOAN'!T18)=SIGN('DU DOAN'!K18-'DU DOAN'!L18),1*'DU DOAN'!C18,0))))</f>
        <v>0</v>
      </c>
      <c r="K18" s="98">
        <f>IF(OR('DU DOAN'!K18="",'DU DOAN'!L18="",'DU DOAN'!U18="",'DU DOAN'!V18=""),0,IF(AND('DU DOAN'!U18='DU DOAN'!K18,'DU DOAN'!V18='DU DOAN'!L18),3*'DU DOAN'!C18,IF(('DU DOAN'!U18-'DU DOAN'!V18)=('DU DOAN'!K18-'DU DOAN'!L18),2*'DU DOAN'!C18,IF(SIGN('DU DOAN'!U18-'DU DOAN'!V18)=SIGN('DU DOAN'!K18-'DU DOAN'!L18),1*'DU DOAN'!C18,0))))</f>
        <v>0</v>
      </c>
      <c r="L18" s="98">
        <f>IF(OR('DU DOAN'!K18="",'DU DOAN'!L18="",'DU DOAN'!W18="",'DU DOAN'!X18=""),0,IF(AND('DU DOAN'!W18='DU DOAN'!K18,'DU DOAN'!X18='DU DOAN'!L18),3*'DU DOAN'!C18,IF(('DU DOAN'!W18-'DU DOAN'!X18)=('DU DOAN'!K18-'DU DOAN'!L18),2*'DU DOAN'!C18,IF(SIGN('DU DOAN'!W18-'DU DOAN'!X18)=SIGN('DU DOAN'!K18-'DU DOAN'!L18),1*'DU DOAN'!C18,0))))</f>
        <v>0</v>
      </c>
      <c r="M18" s="98">
        <f>IF(OR('DU DOAN'!K18="",'DU DOAN'!L18="",'DU DOAN'!Y18="",'DU DOAN'!Z18=""),0,IF(AND('DU DOAN'!Y18='DU DOAN'!K18,'DU DOAN'!Z18='DU DOAN'!L18),3*'DU DOAN'!C18,IF(('DU DOAN'!Y18-'DU DOAN'!Z18)=('DU DOAN'!K18-'DU DOAN'!L18),2*'DU DOAN'!C18,IF(SIGN('DU DOAN'!Y18-'DU DOAN'!Z18)=SIGN('DU DOAN'!K18-'DU DOAN'!L18),1*'DU DOAN'!C18,0))))</f>
        <v>0</v>
      </c>
      <c r="N18" s="98">
        <f>IF(OR('DU DOAN'!K18="",'DU DOAN'!L18="",'DU DOAN'!AA18="",'DU DOAN'!AB18=""),0,IF(AND('DU DOAN'!AA18='DU DOAN'!K18,'DU DOAN'!AB18='DU DOAN'!L18),3*'DU DOAN'!C18,IF(('DU DOAN'!AA18-'DU DOAN'!AB18)=('DU DOAN'!K18-'DU DOAN'!L18),2*'DU DOAN'!C18,IF(SIGN('DU DOAN'!AA18-'DU DOAN'!AB18)=SIGN('DU DOAN'!K18-'DU DOAN'!L18),1*'DU DOAN'!C18,0))))</f>
        <v>0</v>
      </c>
      <c r="O18" s="98">
        <f>IF(OR('DU DOAN'!K18="",'DU DOAN'!L18="",'DU DOAN'!AC18="",'DU DOAN'!AD18=""),0,IF(AND('DU DOAN'!AC18='DU DOAN'!K18,'DU DOAN'!AD18='DU DOAN'!L18),3*'DU DOAN'!C18,IF(('DU DOAN'!AC18-'DU DOAN'!AD18)=('DU DOAN'!K18-'DU DOAN'!L18),2*'DU DOAN'!C18,IF(SIGN('DU DOAN'!AC18-'DU DOAN'!AD18)=SIGN('DU DOAN'!K18-'DU DOAN'!L18),1*'DU DOAN'!C18,0))))</f>
        <v>0</v>
      </c>
      <c r="P18" s="98">
        <f>IF(OR('DU DOAN'!K18="",'DU DOAN'!L18="",'DU DOAN'!AE18="",'DU DOAN'!AF18=""),0,IF(AND('DU DOAN'!AE18='DU DOAN'!K18,'DU DOAN'!AF18='DU DOAN'!L18),3*'DU DOAN'!C18,IF(('DU DOAN'!AE18-'DU DOAN'!AF18)=('DU DOAN'!K18-'DU DOAN'!L18),2*'DU DOAN'!C18,IF(SIGN('DU DOAN'!AE18-'DU DOAN'!AF18)=SIGN('DU DOAN'!K18-'DU DOAN'!L18),1*'DU DOAN'!C18,0))))</f>
        <v>0</v>
      </c>
      <c r="Q18" s="98">
        <f>IF(OR('DU DOAN'!K18="",'DU DOAN'!L18="",'DU DOAN'!AG18="",'DU DOAN'!AH18=""),0,IF(AND('DU DOAN'!AG18='DU DOAN'!K18,'DU DOAN'!AH18='DU DOAN'!L18),3*'DU DOAN'!C18,IF(('DU DOAN'!AG18-'DU DOAN'!AH18)=('DU DOAN'!K18-'DU DOAN'!L18),2*'DU DOAN'!C18,IF(SIGN('DU DOAN'!AG18-'DU DOAN'!AH18)=SIGN('DU DOAN'!K18-'DU DOAN'!L18),1*'DU DOAN'!C18,0))))</f>
        <v>0</v>
      </c>
      <c r="R18" s="98">
        <f>IF(OR('DU DOAN'!K18="",'DU DOAN'!L18="",'DU DOAN'!AI18="",'DU DOAN'!AJ18=""),0,IF(AND('DU DOAN'!AI18='DU DOAN'!K18,'DU DOAN'!AJ18='DU DOAN'!L18),3*'DU DOAN'!C18,IF(('DU DOAN'!AI18-'DU DOAN'!AJ18)=('DU DOAN'!K18-'DU DOAN'!L18),2*'DU DOAN'!C18,IF(SIGN('DU DOAN'!AI18-'DU DOAN'!AJ18)=SIGN('DU DOAN'!K18-'DU DOAN'!L18),1*'DU DOAN'!C18,0))))</f>
        <v>0</v>
      </c>
      <c r="S18" s="98">
        <f>IF(OR('DU DOAN'!K18="",'DU DOAN'!L18="",'DU DOAN'!AK18="",'DU DOAN'!AL18=""),0,IF(AND('DU DOAN'!AK18='DU DOAN'!K18,'DU DOAN'!AL18='DU DOAN'!L18),3*'DU DOAN'!C18,IF(('DU DOAN'!AK18-'DU DOAN'!AL18)=('DU DOAN'!K18-'DU DOAN'!L18),2*'DU DOAN'!C18,IF(SIGN('DU DOAN'!AK18-'DU DOAN'!AL18)=SIGN('DU DOAN'!K18-'DU DOAN'!L18),1*'DU DOAN'!C18,0))))</f>
        <v>0</v>
      </c>
      <c r="T18" s="98">
        <f>IF(OR('DU DOAN'!K18="",'DU DOAN'!L18="",'DU DOAN'!AM18="",'DU DOAN'!AN18=""),0,IF(AND('DU DOAN'!AM18='DU DOAN'!K18,'DU DOAN'!AN18='DU DOAN'!L18),3*'DU DOAN'!C18,IF(('DU DOAN'!AM18-'DU DOAN'!AN18)=('DU DOAN'!K18-'DU DOAN'!L18),2*'DU DOAN'!C18,IF(SIGN('DU DOAN'!AM18-'DU DOAN'!AN18)=SIGN('DU DOAN'!K18-'DU DOAN'!L18),1*'DU DOAN'!C18,0))))</f>
        <v>0</v>
      </c>
      <c r="U18" s="98">
        <f>IF(OR('DU DOAN'!K18="",'DU DOAN'!L18="",'DU DOAN'!AO18="",'DU DOAN'!AP18=""),0,IF(AND('DU DOAN'!AO18='DU DOAN'!K18,'DU DOAN'!AP18='DU DOAN'!L18),3*'DU DOAN'!C18,IF(('DU DOAN'!AO18-'DU DOAN'!AP18)=('DU DOAN'!K18-'DU DOAN'!L18),2*'DU DOAN'!C18,IF(SIGN('DU DOAN'!AO18-'DU DOAN'!AP18)=SIGN('DU DOAN'!K18-'DU DOAN'!L18),1*'DU DOAN'!C18,0))))</f>
        <v>0</v>
      </c>
      <c r="V18" s="98">
        <f>IF(OR('DU DOAN'!K18="",'DU DOAN'!L18="",'DU DOAN'!AQ18="",'DU DOAN'!AR18=""),0,IF(AND('DU DOAN'!AQ18='DU DOAN'!K18,'DU DOAN'!AR18='DU DOAN'!L18),3*'DU DOAN'!C18,IF(('DU DOAN'!AQ18-'DU DOAN'!AR18)=('DU DOAN'!K18-'DU DOAN'!L18),2*'DU DOAN'!C18,IF(SIGN('DU DOAN'!AQ18-'DU DOAN'!AR18)=SIGN('DU DOAN'!K18-'DU DOAN'!L18),1*'DU DOAN'!C18,0))))</f>
        <v>0</v>
      </c>
      <c r="W18" s="98">
        <f>IF(OR('DU DOAN'!K18="",'DU DOAN'!L18="",'DU DOAN'!AS18="",'DU DOAN'!AT18=""),0,IF(AND('DU DOAN'!AS18='DU DOAN'!K18,'DU DOAN'!AT18='DU DOAN'!L18),3*'DU DOAN'!C18,IF(('DU DOAN'!AS18-'DU DOAN'!AT18)=('DU DOAN'!K18-'DU DOAN'!L18),2*'DU DOAN'!C18,IF(SIGN('DU DOAN'!AS18-'DU DOAN'!AT18)=SIGN('DU DOAN'!K18-'DU DOAN'!L18),1*'DU DOAN'!C18,0))))</f>
        <v>0</v>
      </c>
      <c r="X18" s="98">
        <f>IF(OR('DU DOAN'!K18="",'DU DOAN'!L18="",'DU DOAN'!AU18="",'DU DOAN'!AV18=""),0,IF(AND('DU DOAN'!AU18='DU DOAN'!K18,'DU DOAN'!AV18='DU DOAN'!L18),3*'DU DOAN'!C18,IF(('DU DOAN'!AU18-'DU DOAN'!AV18)=('DU DOAN'!K18-'DU DOAN'!L18),2*'DU DOAN'!C18,IF(SIGN('DU DOAN'!AU18-'DU DOAN'!AV18)=SIGN('DU DOAN'!K18-'DU DOAN'!L18),1*'DU DOAN'!C18,0))))</f>
        <v>0</v>
      </c>
      <c r="Y18" s="98">
        <f>IF(OR('DU DOAN'!K18="",'DU DOAN'!L18="",'DU DOAN'!AW18="",'DU DOAN'!AX18=""),0,IF(AND('DU DOAN'!AW18='DU DOAN'!K18,'DU DOAN'!AX18='DU DOAN'!L18),3*'DU DOAN'!C18,IF(('DU DOAN'!AW18-'DU DOAN'!AX18)=('DU DOAN'!K18-'DU DOAN'!L18),2*'DU DOAN'!C18,IF(SIGN('DU DOAN'!AW18-'DU DOAN'!AX18)=SIGN('DU DOAN'!K18-'DU DOAN'!L18),1*'DU DOAN'!C18,0))))</f>
        <v>0</v>
      </c>
      <c r="Z18" s="98">
        <f>IF(OR('DU DOAN'!K18="",'DU DOAN'!L18="",'DU DOAN'!AY18="",'DU DOAN'!AZ18=""),0,IF(AND('DU DOAN'!AY18='DU DOAN'!K18,'DU DOAN'!AZ18='DU DOAN'!L18),3*'DU DOAN'!C18,IF(('DU DOAN'!AY18-'DU DOAN'!AZ18)=('DU DOAN'!K18-'DU DOAN'!L18),2*'DU DOAN'!C18,IF(SIGN('DU DOAN'!AY18-'DU DOAN'!AZ18)=SIGN('DU DOAN'!K18-'DU DOAN'!L18),1*'DU DOAN'!C18,0))))</f>
        <v>0</v>
      </c>
      <c r="AA18" s="98">
        <f>IF(OR('DU DOAN'!K18="",'DU DOAN'!L18="",'DU DOAN'!BA18="",'DU DOAN'!BB18=""),0,IF(AND('DU DOAN'!BA18='DU DOAN'!K18,'DU DOAN'!BB18='DU DOAN'!L18),3*'DU DOAN'!C18,IF(('DU DOAN'!BA18-'DU DOAN'!BB18)=('DU DOAN'!K18-'DU DOAN'!L18),2*'DU DOAN'!C18,IF(SIGN('DU DOAN'!BA18-'DU DOAN'!BB18)=SIGN('DU DOAN'!K18-'DU DOAN'!L18),1*'DU DOAN'!C18,0))))</f>
        <v>0</v>
      </c>
      <c r="AB18" s="98">
        <f>IF(OR('DU DOAN'!K18="",'DU DOAN'!L18="",'DU DOAN'!BC18="",'DU DOAN'!BD18=""),0,IF(AND('DU DOAN'!BC18='DU DOAN'!K18,'DU DOAN'!BD18='DU DOAN'!L18),3*'DU DOAN'!C18,IF(('DU DOAN'!BC18-'DU DOAN'!BD18)=('DU DOAN'!K18-'DU DOAN'!L18),2*'DU DOAN'!C18,IF(SIGN('DU DOAN'!BC18-'DU DOAN'!BD18)=SIGN('DU DOAN'!K18-'DU DOAN'!L18),1*'DU DOAN'!C18,0))))</f>
        <v>0</v>
      </c>
      <c r="AC18" s="98">
        <f>IF(OR('DU DOAN'!K18="",'DU DOAN'!L18="",'DU DOAN'!BE18="",'DU DOAN'!BF18=""),0,IF(AND('DU DOAN'!BE18='DU DOAN'!K18,'DU DOAN'!BF18='DU DOAN'!L18),3*'DU DOAN'!C18,IF(('DU DOAN'!BE18-'DU DOAN'!BF18)=('DU DOAN'!K18-'DU DOAN'!L18),2*'DU DOAN'!C18,IF(SIGN('DU DOAN'!BE18-'DU DOAN'!BF18)=SIGN('DU DOAN'!K18-'DU DOAN'!L18),1*'DU DOAN'!C18,0))))</f>
        <v>0</v>
      </c>
      <c r="AD18" s="98">
        <f>IF(OR('DU DOAN'!K18="",'DU DOAN'!L18="",'DU DOAN'!BG18="",'DU DOAN'!BH18=""),0,IF(AND('DU DOAN'!BG18='DU DOAN'!K18,'DU DOAN'!BH18='DU DOAN'!L18),3*'DU DOAN'!C18,IF(('DU DOAN'!BG18-'DU DOAN'!BH18)=('DU DOAN'!K18-'DU DOAN'!L18),2*'DU DOAN'!C18,IF(SIGN('DU DOAN'!BG18-'DU DOAN'!BH18)=SIGN('DU DOAN'!K18-'DU DOAN'!L18),1*'DU DOAN'!C18,0))))</f>
        <v>0</v>
      </c>
      <c r="AE18" s="98">
        <f>IF(OR('DU DOAN'!K18="",'DU DOAN'!L18="",'DU DOAN'!BI18="",'DU DOAN'!BJ18=""),0,IF(AND('DU DOAN'!BI18='DU DOAN'!K18,'DU DOAN'!BJ18='DU DOAN'!L18),3*'DU DOAN'!C18,IF(('DU DOAN'!BI18-'DU DOAN'!BJ18)=('DU DOAN'!K18-'DU DOAN'!L18),2*'DU DOAN'!C18,IF(SIGN('DU DOAN'!BI18-'DU DOAN'!BJ18)=SIGN('DU DOAN'!K18-'DU DOAN'!L18),1*'DU DOAN'!C18,0))))</f>
        <v>0</v>
      </c>
      <c r="AF18" s="98">
        <f>IF(OR('DU DOAN'!K18="",'DU DOAN'!L18="",'DU DOAN'!BK18="",'DU DOAN'!BL18=""),0,IF(AND('DU DOAN'!BK18='DU DOAN'!K18,'DU DOAN'!BL18='DU DOAN'!L18),3*'DU DOAN'!C18,IF(('DU DOAN'!BK18-'DU DOAN'!BL18)=('DU DOAN'!K18-'DU DOAN'!L18),2*'DU DOAN'!C18,IF(SIGN('DU DOAN'!BK18-'DU DOAN'!BL18)=SIGN('DU DOAN'!K18-'DU DOAN'!L18),1*'DU DOAN'!C18,0))))</f>
        <v>0</v>
      </c>
      <c r="AG18" s="98">
        <f>IF(OR('DU DOAN'!K18="",'DU DOAN'!L18="",'DU DOAN'!BM18="",'DU DOAN'!BN18=""),0,IF(AND('DU DOAN'!BM18='DU DOAN'!K18,'DU DOAN'!BN18='DU DOAN'!L18),3*'DU DOAN'!C18,IF(('DU DOAN'!BM18-'DU DOAN'!BN18)=('DU DOAN'!K18-'DU DOAN'!L18),2*'DU DOAN'!C18,IF(SIGN('DU DOAN'!BM18-'DU DOAN'!BN18)=SIGN('DU DOAN'!K18-'DU DOAN'!L18),1*'DU DOAN'!C18,0))))</f>
        <v>0</v>
      </c>
      <c r="AH18" s="98">
        <f>IF(OR('DU DOAN'!K18="",'DU DOAN'!L18="",'DU DOAN'!BO18="",'DU DOAN'!BP18=""),0,IF(AND('DU DOAN'!BO18='DU DOAN'!K18,'DU DOAN'!BP18='DU DOAN'!L18),3*'DU DOAN'!C18,IF(('DU DOAN'!BO18-'DU DOAN'!BP18)=('DU DOAN'!K18-'DU DOAN'!L18),2*'DU DOAN'!C18,IF(SIGN('DU DOAN'!BO18-'DU DOAN'!BP18)=SIGN('DU DOAN'!K18-'DU DOAN'!L18),1*'DU DOAN'!C18,0))))</f>
        <v>0</v>
      </c>
      <c r="AI18" s="98">
        <f>IF(OR('DU DOAN'!K18="",'DU DOAN'!L18="",'DU DOAN'!BQ18="",'DU DOAN'!BR18=""),0,IF(AND('DU DOAN'!BQ18='DU DOAN'!K18,'DU DOAN'!BR18='DU DOAN'!L18),3*'DU DOAN'!C18,IF(('DU DOAN'!BQ18-'DU DOAN'!BR18)=('DU DOAN'!K18-'DU DOAN'!L18),2*'DU DOAN'!C18,IF(SIGN('DU DOAN'!BQ18-'DU DOAN'!BR18)=SIGN('DU DOAN'!K18-'DU DOAN'!L18),1*'DU DOAN'!C18,0))))</f>
        <v>0</v>
      </c>
      <c r="AJ18" s="98">
        <f>IF(OR('DU DOAN'!K18="",'DU DOAN'!L18="",'DU DOAN'!BS18="",'DU DOAN'!BT18=""),0,IF(AND('DU DOAN'!BS18='DU DOAN'!K18,'DU DOAN'!BT18='DU DOAN'!L18),3*'DU DOAN'!C18,IF(('DU DOAN'!BS18-'DU DOAN'!BT18)=('DU DOAN'!K18-'DU DOAN'!L18),2*'DU DOAN'!C18,IF(SIGN('DU DOAN'!BS18-'DU DOAN'!BT18)=SIGN('DU DOAN'!K18-'DU DOAN'!L18),1*'DU DOAN'!C18,0))))</f>
        <v>0</v>
      </c>
      <c r="AK18" s="98">
        <f>IF(OR('DU DOAN'!K18="",'DU DOAN'!L18="",'DU DOAN'!BU18="",'DU DOAN'!BV18=""),0,IF(AND('DU DOAN'!BU18='DU DOAN'!K18,'DU DOAN'!BV18='DU DOAN'!L18),3*'DU DOAN'!C18,IF(('DU DOAN'!BU18-'DU DOAN'!BV18)=('DU DOAN'!K18-'DU DOAN'!L18),2*'DU DOAN'!C18,IF(SIGN('DU DOAN'!BU18-'DU DOAN'!BV18)=SIGN('DU DOAN'!K18-'DU DOAN'!L18),1*'DU DOAN'!C18,0))))</f>
        <v>0</v>
      </c>
      <c r="AL18" s="98">
        <f>IF(OR('DU DOAN'!K18="",'DU DOAN'!L18="",'DU DOAN'!BW18="",'DU DOAN'!BX18=""),0,IF(AND('DU DOAN'!BW18='DU DOAN'!K18,'DU DOAN'!BX18='DU DOAN'!L18),3*'DU DOAN'!C18,IF(('DU DOAN'!BW18-'DU DOAN'!BX18)=('DU DOAN'!K18-'DU DOAN'!L18),2*'DU DOAN'!C18,IF(SIGN('DU DOAN'!BW18-'DU DOAN'!BX18)=SIGN('DU DOAN'!K18-'DU DOAN'!L18),1*'DU DOAN'!C18,0))))</f>
        <v>0</v>
      </c>
      <c r="AM18" s="98">
        <f>IF(OR('DU DOAN'!K18="",'DU DOAN'!L18="",'DU DOAN'!BY18="",'DU DOAN'!BZ18=""),0,IF(AND('DU DOAN'!BY18='DU DOAN'!K18,'DU DOAN'!BZ18='DU DOAN'!L18),3*'DU DOAN'!C18,IF(('DU DOAN'!BY18-'DU DOAN'!BZ18)=('DU DOAN'!K18-'DU DOAN'!L18),2*'DU DOAN'!C18,IF(SIGN('DU DOAN'!BY18-'DU DOAN'!BZ18)=SIGN('DU DOAN'!K18-'DU DOAN'!L18),1*'DU DOAN'!C18,0))))</f>
        <v>0</v>
      </c>
      <c r="AN18" s="98">
        <f>IF(OR('DU DOAN'!K18="",'DU DOAN'!L18="",'DU DOAN'!CA18="",'DU DOAN'!CB18=""),0,IF(AND('DU DOAN'!CA18='DU DOAN'!K18,'DU DOAN'!CB18='DU DOAN'!L18),3*'DU DOAN'!C18,IF(('DU DOAN'!CA18-'DU DOAN'!CB18)=('DU DOAN'!K18-'DU DOAN'!L18),2*'DU DOAN'!C18,IF(SIGN('DU DOAN'!CA18-'DU DOAN'!CB18)=SIGN('DU DOAN'!K18-'DU DOAN'!L18),1*'DU DOAN'!C18,0))))</f>
        <v>0</v>
      </c>
      <c r="AO18" s="98">
        <f>IF(OR('DU DOAN'!K18="",'DU DOAN'!L18="",'DU DOAN'!CC18="",'DU DOAN'!CD18=""),0,IF(AND('DU DOAN'!CC18='DU DOAN'!K18,'DU DOAN'!CD18='DU DOAN'!L18),3*'DU DOAN'!C18,IF(('DU DOAN'!CC18-'DU DOAN'!CD18)=('DU DOAN'!K18-'DU DOAN'!L18),2*'DU DOAN'!C18,IF(SIGN('DU DOAN'!CC18-'DU DOAN'!CD18)=SIGN('DU DOAN'!K18-'DU DOAN'!L18),1*'DU DOAN'!C18,0))))</f>
        <v>0</v>
      </c>
      <c r="AP18" s="98">
        <f>IF(OR('DU DOAN'!K18="",'DU DOAN'!L18="",'DU DOAN'!CE18="",'DU DOAN'!CF18=""),0,IF(AND('DU DOAN'!CE18='DU DOAN'!K18,'DU DOAN'!CF18='DU DOAN'!L18),3*'DU DOAN'!C18,IF(('DU DOAN'!CE18-'DU DOAN'!CF18)=('DU DOAN'!K18-'DU DOAN'!L18),2*'DU DOAN'!C18,IF(SIGN('DU DOAN'!CE18-'DU DOAN'!CF18)=SIGN('DU DOAN'!K18-'DU DOAN'!L18),1*'DU DOAN'!C18,0))))</f>
        <v>0</v>
      </c>
      <c r="AQ18" s="98">
        <f>IF(OR('DU DOAN'!K18="",'DU DOAN'!L18="",'DU DOAN'!CG18="",'DU DOAN'!CH18=""),0,IF(AND('DU DOAN'!CG18='DU DOAN'!K18,'DU DOAN'!CH18='DU DOAN'!L18),3*'DU DOAN'!C18,IF(('DU DOAN'!CG18-'DU DOAN'!CH18)=('DU DOAN'!K18-'DU DOAN'!L18),2*'DU DOAN'!C18,IF(SIGN('DU DOAN'!CG18-'DU DOAN'!CH18)=SIGN('DU DOAN'!K18-'DU DOAN'!L18),1*'DU DOAN'!C18,0))))</f>
        <v>0</v>
      </c>
      <c r="AR18" s="98">
        <f>IF(OR('DU DOAN'!K18="",'DU DOAN'!L18="",'DU DOAN'!CI18="",'DU DOAN'!CJ18=""),0,IF(AND('DU DOAN'!CI18='DU DOAN'!K18,'DU DOAN'!CJ18='DU DOAN'!L18),3*'DU DOAN'!C18,IF(('DU DOAN'!CI18-'DU DOAN'!CJ18)=('DU DOAN'!K18-'DU DOAN'!L18),2*'DU DOAN'!C18,IF(SIGN('DU DOAN'!CI18-'DU DOAN'!CJ18)=SIGN('DU DOAN'!K18-'DU DOAN'!L18),1*'DU DOAN'!C18,0))))</f>
        <v>0</v>
      </c>
      <c r="AS18" s="98">
        <f>IF(OR('DU DOAN'!K18="",'DU DOAN'!L18="",'DU DOAN'!CK18="",'DU DOAN'!CL18=""),0,IF(AND('DU DOAN'!CK18='DU DOAN'!K18,'DU DOAN'!CL18='DU DOAN'!L18),3*'DU DOAN'!C18,IF(('DU DOAN'!CK18-'DU DOAN'!CL18)=('DU DOAN'!K18-'DU DOAN'!L18),2*'DU DOAN'!C18,IF(SIGN('DU DOAN'!CK18-'DU DOAN'!CL18)=SIGN('DU DOAN'!K18-'DU DOAN'!L18),1*'DU DOAN'!C18,0))))</f>
        <v>0</v>
      </c>
      <c r="AT18" s="98">
        <f>IF(OR('DU DOAN'!K18="",'DU DOAN'!L18="",'DU DOAN'!CM18="",'DU DOAN'!CN18=""),0,IF(AND('DU DOAN'!CM18='DU DOAN'!K18,'DU DOAN'!CN18='DU DOAN'!L18),3*'DU DOAN'!C18,IF(('DU DOAN'!CM18-'DU DOAN'!CN18)=('DU DOAN'!K18-'DU DOAN'!L18),2*'DU DOAN'!C18,IF(SIGN('DU DOAN'!CM18-'DU DOAN'!CN18)=SIGN('DU DOAN'!K18-'DU DOAN'!L18),1*'DU DOAN'!C18,0))))</f>
        <v>0</v>
      </c>
      <c r="AU18" s="98">
        <f>IF(OR('DU DOAN'!K18="",'DU DOAN'!L18="",'DU DOAN'!CO18="",'DU DOAN'!CP18=""),0,IF(AND('DU DOAN'!CO18='DU DOAN'!K18,'DU DOAN'!CP18='DU DOAN'!L18),3*'DU DOAN'!C18,IF(('DU DOAN'!CO18-'DU DOAN'!CP18)=('DU DOAN'!K18-'DU DOAN'!L18),2*'DU DOAN'!C18,IF(SIGN('DU DOAN'!CO18-'DU DOAN'!CP18)=SIGN('DU DOAN'!K18-'DU DOAN'!L18),1*'DU DOAN'!C18,0))))</f>
        <v>0</v>
      </c>
      <c r="AV18" s="98">
        <f>IF(OR('DU DOAN'!K18="",'DU DOAN'!L18="",'DU DOAN'!CQ18="",'DU DOAN'!CR18=""),0,IF(AND('DU DOAN'!CQ18='DU DOAN'!K18,'DU DOAN'!CR18='DU DOAN'!L18),3*'DU DOAN'!C18,IF(('DU DOAN'!CQ18-'DU DOAN'!CR18)=('DU DOAN'!K18-'DU DOAN'!L18),2*'DU DOAN'!C18,IF(SIGN('DU DOAN'!CQ18-'DU DOAN'!CR18)=SIGN('DU DOAN'!K18-'DU DOAN'!L18),1*'DU DOAN'!C18,0))))</f>
        <v>0</v>
      </c>
      <c r="AW18" s="98">
        <f>IF(OR('DU DOAN'!K18="",'DU DOAN'!L18="",'DU DOAN'!CS18="",'DU DOAN'!CT18=""),0,IF(AND('DU DOAN'!CS18='DU DOAN'!K18,'DU DOAN'!CT18='DU DOAN'!L18),3*'DU DOAN'!C18,IF(('DU DOAN'!CS18-'DU DOAN'!CT18)=('DU DOAN'!K18-'DU DOAN'!L18),2*'DU DOAN'!C18,IF(SIGN('DU DOAN'!CS18-'DU DOAN'!CT18)=SIGN('DU DOAN'!K18-'DU DOAN'!L18),1*'DU DOAN'!C18,0))))</f>
        <v>0</v>
      </c>
      <c r="AX18" s="98">
        <f>IF(OR('DU DOAN'!K18="",'DU DOAN'!L18="",'DU DOAN'!CU18="",'DU DOAN'!CV18=""),0,IF(AND('DU DOAN'!CU18='DU DOAN'!K18,'DU DOAN'!CV18='DU DOAN'!L18),3*'DU DOAN'!C18,IF(('DU DOAN'!CU18-'DU DOAN'!CV18)=('DU DOAN'!K18-'DU DOAN'!L18),2*'DU DOAN'!C18,IF(SIGN('DU DOAN'!CU18-'DU DOAN'!CV18)=SIGN('DU DOAN'!K18-'DU DOAN'!L18),1*'DU DOAN'!C18,0))))</f>
        <v>0</v>
      </c>
      <c r="AY18" s="98">
        <f>IF(OR('DU DOAN'!K18="",'DU DOAN'!L18="",'DU DOAN'!CW18="",'DU DOAN'!CX18=""),0,IF(AND('DU DOAN'!CW18='DU DOAN'!K18,'DU DOAN'!CX18='DU DOAN'!L18),3*'DU DOAN'!C18,IF(('DU DOAN'!CW18-'DU DOAN'!CX18)=('DU DOAN'!K18-'DU DOAN'!L18),2*'DU DOAN'!C18,IF(SIGN('DU DOAN'!CW18-'DU DOAN'!CX18)=SIGN('DU DOAN'!K18-'DU DOAN'!L18),1*'DU DOAN'!C18,0))))</f>
        <v>0</v>
      </c>
      <c r="AZ18" s="98">
        <f>IF(OR('DU DOAN'!K18="",'DU DOAN'!L18="",'DU DOAN'!CY18="",'DU DOAN'!CZ18=""),0,IF(AND('DU DOAN'!CY18='DU DOAN'!K18,'DU DOAN'!CZ18='DU DOAN'!L18),3*'DU DOAN'!C18,IF(('DU DOAN'!CY18-'DU DOAN'!CZ18)=('DU DOAN'!K18-'DU DOAN'!L18),2*'DU DOAN'!C18,IF(SIGN('DU DOAN'!CY18-'DU DOAN'!CZ18)=SIGN('DU DOAN'!K18-'DU DOAN'!L18),1*'DU DOAN'!C18,0))))</f>
        <v>0</v>
      </c>
      <c r="BA18" s="98">
        <f>IF(OR('DU DOAN'!K18="",'DU DOAN'!L18="",'DU DOAN'!DA18="",'DU DOAN'!DB18=""),0,IF(AND('DU DOAN'!DA18='DU DOAN'!K18,'DU DOAN'!DB18='DU DOAN'!L18),3*'DU DOAN'!C18,IF(('DU DOAN'!DA18-'DU DOAN'!DB18)=('DU DOAN'!K18-'DU DOAN'!L18),2*'DU DOAN'!C18,IF(SIGN('DU DOAN'!DA18-'DU DOAN'!DB18)=SIGN('DU DOAN'!K18-'DU DOAN'!L18),1*'DU DOAN'!C18,0))))</f>
        <v>0</v>
      </c>
      <c r="BB18" s="98">
        <f>IF(OR('DU DOAN'!K18="",'DU DOAN'!L18="",'DU DOAN'!DC18="",'DU DOAN'!DD18=""),0,IF(AND('DU DOAN'!DC18='DU DOAN'!K18,'DU DOAN'!DD18='DU DOAN'!L18),3*'DU DOAN'!C18,IF(('DU DOAN'!DC18-'DU DOAN'!DD18)=('DU DOAN'!K18-'DU DOAN'!L18),2*'DU DOAN'!C18,IF(SIGN('DU DOAN'!DC18-'DU DOAN'!DD18)=SIGN('DU DOAN'!K18-'DU DOAN'!L18),1*'DU DOAN'!C18,0))))</f>
        <v>0</v>
      </c>
      <c r="BC18" s="98">
        <f>IF(OR('DU DOAN'!K18="",'DU DOAN'!L18="",'DU DOAN'!DE18="",'DU DOAN'!DF18=""),0,IF(AND('DU DOAN'!DE18='DU DOAN'!K18,'DU DOAN'!DF18='DU DOAN'!L18),3*'DU DOAN'!C18,IF(('DU DOAN'!DE18-'DU DOAN'!DF18)=('DU DOAN'!K18-'DU DOAN'!L18),2*'DU DOAN'!C18,IF(SIGN('DU DOAN'!DE18-'DU DOAN'!DF18)=SIGN('DU DOAN'!K18-'DU DOAN'!L18),1*'DU DOAN'!C18,0))))</f>
        <v>0</v>
      </c>
      <c r="BD18" s="98">
        <f>IF(OR('DU DOAN'!K18="",'DU DOAN'!L18="",'DU DOAN'!DG18="",'DU DOAN'!DH18=""),0,IF(AND('DU DOAN'!DG18='DU DOAN'!K18,'DU DOAN'!DH18='DU DOAN'!L18),3*'DU DOAN'!C18,IF(('DU DOAN'!DG18-'DU DOAN'!DH18)=('DU DOAN'!K18-'DU DOAN'!L18),2*'DU DOAN'!C18,IF(SIGN('DU DOAN'!DG18-'DU DOAN'!DH18)=SIGN('DU DOAN'!K18-'DU DOAN'!L18),1*'DU DOAN'!C18,0))))</f>
        <v>0</v>
      </c>
      <c r="BE18" s="98">
        <f>IF(OR('DU DOAN'!K18="",'DU DOAN'!L18="",'DU DOAN'!DI18="",'DU DOAN'!DJ18=""),0,IF(AND('DU DOAN'!DI18='DU DOAN'!K18,'DU DOAN'!DJ18='DU DOAN'!L18),3*'DU DOAN'!C18,IF(('DU DOAN'!DI18-'DU DOAN'!DJ18)=('DU DOAN'!K18-'DU DOAN'!L18),2*'DU DOAN'!C18,IF(SIGN('DU DOAN'!DI18-'DU DOAN'!DJ18)=SIGN('DU DOAN'!K18-'DU DOAN'!L18),1*'DU DOAN'!C18,0))))</f>
        <v>0</v>
      </c>
      <c r="BF18" s="98">
        <f>IF(OR('DU DOAN'!K18="",'DU DOAN'!L18="",'DU DOAN'!DK18="",'DU DOAN'!DL18=""),0,IF(AND('DU DOAN'!DK18='DU DOAN'!K18,'DU DOAN'!DL18='DU DOAN'!L18),3*'DU DOAN'!C18,IF(('DU DOAN'!DK18-'DU DOAN'!DL18)=('DU DOAN'!K18-'DU DOAN'!L18),2*'DU DOAN'!C18,IF(SIGN('DU DOAN'!DK18-'DU DOAN'!DL18)=SIGN('DU DOAN'!K18-'DU DOAN'!L18),1*'DU DOAN'!C18,0))))</f>
        <v>0</v>
      </c>
      <c r="BG18" s="98">
        <f>IF(OR('DU DOAN'!K18="",'DU DOAN'!L18="",'DU DOAN'!DM18="",'DU DOAN'!DN18=""),0,IF(AND('DU DOAN'!DM18='DU DOAN'!K18,'DU DOAN'!DN18='DU DOAN'!L18),3*'DU DOAN'!C18,IF(('DU DOAN'!DM18-'DU DOAN'!DN18)=('DU DOAN'!K18-'DU DOAN'!L18),2*'DU DOAN'!C18,IF(SIGN('DU DOAN'!DM18-'DU DOAN'!DN18)=SIGN('DU DOAN'!K18-'DU DOAN'!L18),1*'DU DOAN'!C18,0))))</f>
        <v>0</v>
      </c>
      <c r="BH18" s="98">
        <f>IF(OR('DU DOAN'!K18="",'DU DOAN'!L18="",'DU DOAN'!DO18="",'DU DOAN'!DP18=""),0,IF(AND('DU DOAN'!DO18='DU DOAN'!K18,'DU DOAN'!DP18='DU DOAN'!L18),3*'DU DOAN'!C18,IF(('DU DOAN'!DO18-'DU DOAN'!DP18)=('DU DOAN'!K18-'DU DOAN'!L18),2*'DU DOAN'!C18,IF(SIGN('DU DOAN'!DO18-'DU DOAN'!DP18)=SIGN('DU DOAN'!K18-'DU DOAN'!L18),1*'DU DOAN'!C18,0))))</f>
        <v>0</v>
      </c>
      <c r="BI18" s="98">
        <f>IF(OR('DU DOAN'!K18="",'DU DOAN'!L18="",'DU DOAN'!DQ18="",'DU DOAN'!DR18=""),0,IF(AND('DU DOAN'!DQ18='DU DOAN'!K18,'DU DOAN'!DR18='DU DOAN'!L18),3*'DU DOAN'!C18,IF(('DU DOAN'!DQ18-'DU DOAN'!DR18)=('DU DOAN'!K18-'DU DOAN'!L18),2*'DU DOAN'!C18,IF(SIGN('DU DOAN'!DQ18-'DU DOAN'!DR18)=SIGN('DU DOAN'!K18-'DU DOAN'!L18),1*'DU DOAN'!C18,0))))</f>
        <v>0</v>
      </c>
      <c r="BJ18" s="98">
        <f>IF(OR('DU DOAN'!K18="",'DU DOAN'!L18="",'DU DOAN'!DS18="",'DU DOAN'!DT18=""),0,IF(AND('DU DOAN'!DS18='DU DOAN'!K18,'DU DOAN'!DT18='DU DOAN'!L18),3*'DU DOAN'!C18,IF(('DU DOAN'!DS18-'DU DOAN'!DT18)=('DU DOAN'!K18-'DU DOAN'!L18),2*'DU DOAN'!C18,IF(SIGN('DU DOAN'!DS18-'DU DOAN'!DT18)=SIGN('DU DOAN'!K18-'DU DOAN'!L18),1*'DU DOAN'!C18,0))))</f>
        <v>0</v>
      </c>
      <c r="BK18" s="98">
        <f>IF(OR('DU DOAN'!K18="",'DU DOAN'!L18="",'DU DOAN'!DU18="",'DU DOAN'!DV18=""),0,IF(AND('DU DOAN'!DU18='DU DOAN'!K18,'DU DOAN'!DV18='DU DOAN'!L18),3*'DU DOAN'!C18,IF(('DU DOAN'!DU18-'DU DOAN'!DV18)=('DU DOAN'!K18-'DU DOAN'!L18),2*'DU DOAN'!C18,IF(SIGN('DU DOAN'!DU18-'DU DOAN'!DV18)=SIGN('DU DOAN'!K18-'DU DOAN'!L18),1*'DU DOAN'!C18,0))))</f>
        <v>0</v>
      </c>
      <c r="BL18" s="98">
        <f>IF(OR('DU DOAN'!K18="",'DU DOAN'!L18="",'DU DOAN'!DW18="",'DU DOAN'!DX18=""),0,IF(AND('DU DOAN'!DW18='DU DOAN'!K18,'DU DOAN'!DX18='DU DOAN'!L18),3*'DU DOAN'!C18,IF(('DU DOAN'!DW18-'DU DOAN'!DX18)=('DU DOAN'!K18-'DU DOAN'!L18),2*'DU DOAN'!C18,IF(SIGN('DU DOAN'!DW18-'DU DOAN'!DX18)=SIGN('DU DOAN'!K18-'DU DOAN'!L18),1*'DU DOAN'!C18,0))))</f>
        <v>0</v>
      </c>
      <c r="BM18" s="98">
        <f>IF(OR('DU DOAN'!K18="",'DU DOAN'!L18="",'DU DOAN'!DY18="",'DU DOAN'!DZ18=""),0,IF(AND('DU DOAN'!DY18='DU DOAN'!K18,'DU DOAN'!DZ18='DU DOAN'!L18),3*'DU DOAN'!C18,IF(('DU DOAN'!DY18-'DU DOAN'!DZ18)=('DU DOAN'!K18-'DU DOAN'!L18),2*'DU DOAN'!C18,IF(SIGN('DU DOAN'!DY18-'DU DOAN'!DZ18)=SIGN('DU DOAN'!K18-'DU DOAN'!L18),1*'DU DOAN'!C18,0))))</f>
        <v>0</v>
      </c>
      <c r="BN18" s="98">
        <f>IF(OR('DU DOAN'!K18="",'DU DOAN'!L18="",'DU DOAN'!EA18="",'DU DOAN'!EB18=""),0,IF(AND('DU DOAN'!EA18='DU DOAN'!K18,'DU DOAN'!EB18='DU DOAN'!L18),3*'DU DOAN'!C18,IF(('DU DOAN'!EA18-'DU DOAN'!EB18)=('DU DOAN'!K18-'DU DOAN'!L18),2*'DU DOAN'!C18,IF(SIGN('DU DOAN'!EA18-'DU DOAN'!EB18)=SIGN('DU DOAN'!K18-'DU DOAN'!L18),1*'DU DOAN'!C18,0))))</f>
        <v>0</v>
      </c>
      <c r="BO18" s="98">
        <f>IF(OR('DU DOAN'!K18="",'DU DOAN'!L18="",'DU DOAN'!EC18="",'DU DOAN'!ED18=""),0,IF(AND('DU DOAN'!EC18='DU DOAN'!K18,'DU DOAN'!ED18='DU DOAN'!L18),3*'DU DOAN'!C18,IF(('DU DOAN'!EC18-'DU DOAN'!ED18)=('DU DOAN'!K18-'DU DOAN'!L18),2*'DU DOAN'!C18,IF(SIGN('DU DOAN'!EC18-'DU DOAN'!ED18)=SIGN('DU DOAN'!K18-'DU DOAN'!L18),1*'DU DOAN'!C18,0))))</f>
        <v>0</v>
      </c>
      <c r="BP18" s="98">
        <f>IF(OR('DU DOAN'!K18="",'DU DOAN'!L18="",'DU DOAN'!EE18="",'DU DOAN'!EF18=""),0,IF(AND('DU DOAN'!EE18='DU DOAN'!K18,'DU DOAN'!EF18='DU DOAN'!L18),3*'DU DOAN'!C18,IF(('DU DOAN'!EE18-'DU DOAN'!EF18)=('DU DOAN'!K18-'DU DOAN'!L18),2*'DU DOAN'!C18,IF(SIGN('DU DOAN'!EE18-'DU DOAN'!EF18)=SIGN('DU DOAN'!K18-'DU DOAN'!L18),1*'DU DOAN'!C18,0))))</f>
        <v>0</v>
      </c>
      <c r="BQ18" s="98">
        <f>IF(OR('DU DOAN'!K18="",'DU DOAN'!L18="",'DU DOAN'!EG18="",'DU DOAN'!EH18=""),0,IF(AND('DU DOAN'!EG18='DU DOAN'!K18,'DU DOAN'!EH18='DU DOAN'!L18),3*'DU DOAN'!C18,IF(('DU DOAN'!EG18-'DU DOAN'!EH18)=('DU DOAN'!K18-'DU DOAN'!L18),2*'DU DOAN'!C18,IF(SIGN('DU DOAN'!EG18-'DU DOAN'!EH18)=SIGN('DU DOAN'!K18-'DU DOAN'!L18),1*'DU DOAN'!C18,0))))</f>
        <v>0</v>
      </c>
      <c r="BR18" s="98">
        <f>IF(OR('DU DOAN'!K18="",'DU DOAN'!L18="",'DU DOAN'!EI18="",'DU DOAN'!EJ18=""),0,IF(AND('DU DOAN'!EI18='DU DOAN'!K18,'DU DOAN'!EJ18='DU DOAN'!L18),3*'DU DOAN'!C18,IF(('DU DOAN'!EI18-'DU DOAN'!EJ18)=('DU DOAN'!K18-'DU DOAN'!L18),2*'DU DOAN'!C18,IF(SIGN('DU DOAN'!EI18-'DU DOAN'!EJ18)=SIGN('DU DOAN'!K18-'DU DOAN'!L18),1*'DU DOAN'!C18,0))))</f>
        <v>0</v>
      </c>
      <c r="BS18" s="98">
        <f>IF(OR('DU DOAN'!K18="",'DU DOAN'!L18="",'DU DOAN'!EK18="",'DU DOAN'!EL18=""),0,IF(AND('DU DOAN'!EK18='DU DOAN'!K18,'DU DOAN'!EL18='DU DOAN'!L18),3*'DU DOAN'!C18,IF(('DU DOAN'!EK18-'DU DOAN'!EL18)=('DU DOAN'!K18-'DU DOAN'!L18),2*'DU DOAN'!C18,IF(SIGN('DU DOAN'!EK18-'DU DOAN'!EL18)=SIGN('DU DOAN'!K18-'DU DOAN'!L18),1*'DU DOAN'!C18,0))))</f>
        <v>0</v>
      </c>
      <c r="BT18" s="98">
        <f>IF(OR('DU DOAN'!K18="",'DU DOAN'!L18="",'DU DOAN'!EM18="",'DU DOAN'!EN18=""),0,IF(AND('DU DOAN'!EM18='DU DOAN'!K18,'DU DOAN'!EN18='DU DOAN'!L18),3*'DU DOAN'!C18,IF(('DU DOAN'!EM18-'DU DOAN'!EN18)=('DU DOAN'!K18-'DU DOAN'!L18),2*'DU DOAN'!C18,IF(SIGN('DU DOAN'!EM18-'DU DOAN'!EN18)=SIGN('DU DOAN'!K18-'DU DOAN'!L18),1*'DU DOAN'!C18,0))))</f>
        <v>0</v>
      </c>
      <c r="BU18" s="98">
        <f>IF(OR('DU DOAN'!K18="",'DU DOAN'!L18="",'DU DOAN'!EO18="",'DU DOAN'!EP18=""),0,IF(AND('DU DOAN'!EO18='DU DOAN'!K18,'DU DOAN'!EP18='DU DOAN'!L18),3*'DU DOAN'!C18,IF(('DU DOAN'!EO18-'DU DOAN'!EP18)=('DU DOAN'!K18-'DU DOAN'!L18),2*'DU DOAN'!C18,IF(SIGN('DU DOAN'!EO18-'DU DOAN'!EP18)=SIGN('DU DOAN'!K18-'DU DOAN'!L18),1*'DU DOAN'!C18,0))))</f>
        <v>0</v>
      </c>
      <c r="BV18" s="98">
        <f>IF(OR('DU DOAN'!K18="",'DU DOAN'!L18="",'DU DOAN'!EQ18="",'DU DOAN'!ER18=""),0,IF(AND('DU DOAN'!EQ18='DU DOAN'!K18,'DU DOAN'!ER18='DU DOAN'!L18),3*'DU DOAN'!C18,IF(('DU DOAN'!EQ18-'DU DOAN'!ER18)=('DU DOAN'!K18-'DU DOAN'!L18),2*'DU DOAN'!C18,IF(SIGN('DU DOAN'!EQ18-'DU DOAN'!ER18)=SIGN('DU DOAN'!K18-'DU DOAN'!L18),1*'DU DOAN'!C18,0))))</f>
        <v>0</v>
      </c>
      <c r="BW18" s="98">
        <f>IF(OR('DU DOAN'!K18="",'DU DOAN'!L18="",'DU DOAN'!ES18="",'DU DOAN'!ET18=""),0,IF(AND('DU DOAN'!ES18='DU DOAN'!K18,'DU DOAN'!ET18='DU DOAN'!L18),3*'DU DOAN'!C18,IF(('DU DOAN'!ES18-'DU DOAN'!ET18)=('DU DOAN'!K18-'DU DOAN'!L18),2*'DU DOAN'!C18,IF(SIGN('DU DOAN'!ES18-'DU DOAN'!ET18)=SIGN('DU DOAN'!K18-'DU DOAN'!L18),1*'DU DOAN'!C18,0))))</f>
        <v>0</v>
      </c>
      <c r="BX18" s="98">
        <f>IF(OR('DU DOAN'!K18="",'DU DOAN'!L18="",'DU DOAN'!EU18="",'DU DOAN'!EV18=""),0,IF(AND('DU DOAN'!EU18='DU DOAN'!K18,'DU DOAN'!EV18='DU DOAN'!L18),3*'DU DOAN'!C18,IF(('DU DOAN'!EU18-'DU DOAN'!EV18)=('DU DOAN'!K18-'DU DOAN'!L18),2*'DU DOAN'!C18,IF(SIGN('DU DOAN'!EU18-'DU DOAN'!EV18)=SIGN('DU DOAN'!K18-'DU DOAN'!L18),1*'DU DOAN'!C18,0))))</f>
        <v>0</v>
      </c>
      <c r="BY18" s="98">
        <f>IF(OR('DU DOAN'!K18="",'DU DOAN'!L18="",'DU DOAN'!EW18="",'DU DOAN'!EX18=""),0,IF(AND('DU DOAN'!EW18='DU DOAN'!K18,'DU DOAN'!EX18='DU DOAN'!L18),3*'DU DOAN'!C18,IF(('DU DOAN'!EW18-'DU DOAN'!EX18)=('DU DOAN'!K18-'DU DOAN'!L18),2*'DU DOAN'!C18,IF(SIGN('DU DOAN'!EW18-'DU DOAN'!EX18)=SIGN('DU DOAN'!K18-'DU DOAN'!L18),1*'DU DOAN'!C18,0))))</f>
        <v>0</v>
      </c>
      <c r="BZ18" s="98">
        <f>IF(OR('DU DOAN'!K18="",'DU DOAN'!L18="",'DU DOAN'!EY18="",'DU DOAN'!EZ18=""),0,IF(AND('DU DOAN'!EY18='DU DOAN'!K18,'DU DOAN'!EZ18='DU DOAN'!L18),3*'DU DOAN'!C18,IF(('DU DOAN'!EY18-'DU DOAN'!EZ18)=('DU DOAN'!K18-'DU DOAN'!L18),2*'DU DOAN'!C18,IF(SIGN('DU DOAN'!EY18-'DU DOAN'!EZ18)=SIGN('DU DOAN'!K18-'DU DOAN'!L18),1*'DU DOAN'!C18,0))))</f>
        <v>0</v>
      </c>
      <c r="CA18" s="98">
        <f>IF(OR('DU DOAN'!K18="",'DU DOAN'!L18="",'DU DOAN'!FA18="",'DU DOAN'!FB18=""),0,IF(AND('DU DOAN'!FA18='DU DOAN'!K18,'DU DOAN'!FB18='DU DOAN'!L18),3*'DU DOAN'!C18,IF(('DU DOAN'!FA18-'DU DOAN'!FB18)=('DU DOAN'!K18-'DU DOAN'!L18),2*'DU DOAN'!C18,IF(SIGN('DU DOAN'!FA18-'DU DOAN'!FB18)=SIGN('DU DOAN'!K18-'DU DOAN'!L18),1*'DU DOAN'!C18,0))))</f>
        <v>0</v>
      </c>
      <c r="CB18" s="98">
        <f>IF(OR('DU DOAN'!K18="",'DU DOAN'!L18="",'DU DOAN'!FC18="",'DU DOAN'!FD18=""),0,IF(AND('DU DOAN'!FC18='DU DOAN'!K18,'DU DOAN'!FD18='DU DOAN'!L18),3*'DU DOAN'!C18,IF(('DU DOAN'!FC18-'DU DOAN'!FD18)=('DU DOAN'!K18-'DU DOAN'!L18),2*'DU DOAN'!C18,IF(SIGN('DU DOAN'!FC18-'DU DOAN'!FD18)=SIGN('DU DOAN'!K18-'DU DOAN'!L18),1*'DU DOAN'!C18,0))))</f>
        <v>0</v>
      </c>
      <c r="CC18" s="98">
        <f>IF(OR('DU DOAN'!K18="",'DU DOAN'!L18="",'DU DOAN'!FE18="",'DU DOAN'!FF18=""),0,IF(AND('DU DOAN'!FE18='DU DOAN'!K18,'DU DOAN'!FF18='DU DOAN'!L18),3*'DU DOAN'!C18,IF(('DU DOAN'!FE18-'DU DOAN'!FF18)=('DU DOAN'!K18-'DU DOAN'!L18),2*'DU DOAN'!C18,IF(SIGN('DU DOAN'!FE18-'DU DOAN'!FF18)=SIGN('DU DOAN'!K18-'DU DOAN'!L18),1*'DU DOAN'!C18,0))))</f>
        <v>0</v>
      </c>
      <c r="CD18" s="98">
        <f>IF(OR('DU DOAN'!K18="",'DU DOAN'!L18="",'DU DOAN'!FG18="",'DU DOAN'!FH18=""),0,IF(AND('DU DOAN'!FG18='DU DOAN'!K18,'DU DOAN'!FH18='DU DOAN'!L18),3*'DU DOAN'!C18,IF(('DU DOAN'!FG18-'DU DOAN'!FH18)=('DU DOAN'!K18-'DU DOAN'!L18),2*'DU DOAN'!C18,IF(SIGN('DU DOAN'!FG18-'DU DOAN'!FH18)=SIGN('DU DOAN'!K18-'DU DOAN'!L18),1*'DU DOAN'!C18,0))))</f>
        <v>0</v>
      </c>
      <c r="CE18" s="98">
        <f>IF(OR('DU DOAN'!K18="",'DU DOAN'!L18="",'DU DOAN'!FI18="",'DU DOAN'!FJ18=""),0,IF(AND('DU DOAN'!FI18='DU DOAN'!K18,'DU DOAN'!FJ18='DU DOAN'!L18),3*'DU DOAN'!C18,IF(('DU DOAN'!FI18-'DU DOAN'!FJ18)=('DU DOAN'!K18-'DU DOAN'!L18),2*'DU DOAN'!C18,IF(SIGN('DU DOAN'!FI18-'DU DOAN'!FJ18)=SIGN('DU DOAN'!K18-'DU DOAN'!L18),1*'DU DOAN'!C18,0))))</f>
        <v>0</v>
      </c>
      <c r="CF18" s="98">
        <f>IF(OR('DU DOAN'!K18="",'DU DOAN'!L18="",'DU DOAN'!FK18="",'DU DOAN'!FL18=""),0,IF(AND('DU DOAN'!FK18='DU DOAN'!K18,'DU DOAN'!FL18='DU DOAN'!L18),3*'DU DOAN'!C18,IF(('DU DOAN'!FK18-'DU DOAN'!FL18)=('DU DOAN'!K18-'DU DOAN'!L18),2*'DU DOAN'!C18,IF(SIGN('DU DOAN'!FK18-'DU DOAN'!FL18)=SIGN('DU DOAN'!K18-'DU DOAN'!L18),1*'DU DOAN'!C18,0))))</f>
        <v>0</v>
      </c>
      <c r="CG18" s="98">
        <f>IF(OR('DU DOAN'!K18="",'DU DOAN'!L18="",'DU DOAN'!FM18="",'DU DOAN'!FN18=""),0,IF(AND('DU DOAN'!FM18='DU DOAN'!K18,'DU DOAN'!FN18='DU DOAN'!L18),3*'DU DOAN'!C18,IF(('DU DOAN'!FM18-'DU DOAN'!FN18)=('DU DOAN'!K18-'DU DOAN'!L18),2*'DU DOAN'!C18,IF(SIGN('DU DOAN'!FM18-'DU DOAN'!FN18)=SIGN('DU DOAN'!K18-'DU DOAN'!L18),1*'DU DOAN'!C18,0))))</f>
        <v>0</v>
      </c>
      <c r="CH18" s="98">
        <f>IF(OR('DU DOAN'!K18="",'DU DOAN'!L18="",'DU DOAN'!FO18="",'DU DOAN'!FP18=""),0,IF(AND('DU DOAN'!FO18='DU DOAN'!K18,'DU DOAN'!FP18='DU DOAN'!L18),3*'DU DOAN'!C18,IF(('DU DOAN'!FO18-'DU DOAN'!FP18)=('DU DOAN'!K18-'DU DOAN'!L18),2*'DU DOAN'!C18,IF(SIGN('DU DOAN'!FO18-'DU DOAN'!FP18)=SIGN('DU DOAN'!K18-'DU DOAN'!L18),1*'DU DOAN'!C18,0))))</f>
        <v>0</v>
      </c>
      <c r="CI18" s="98">
        <f>IF(OR('DU DOAN'!K18="",'DU DOAN'!L18="",'DU DOAN'!FQ18="",'DU DOAN'!FR18=""),0,IF(AND('DU DOAN'!FQ18='DU DOAN'!K18,'DU DOAN'!FR18='DU DOAN'!L18),3*'DU DOAN'!C18,IF(('DU DOAN'!FQ18-'DU DOAN'!FR18)=('DU DOAN'!K18-'DU DOAN'!L18),2*'DU DOAN'!C18,IF(SIGN('DU DOAN'!FQ18-'DU DOAN'!FR18)=SIGN('DU DOAN'!K18-'DU DOAN'!L18),1*'DU DOAN'!C18,0))))</f>
        <v>0</v>
      </c>
      <c r="CJ18" s="98">
        <f>IF(OR('DU DOAN'!K18="",'DU DOAN'!L18="",'DU DOAN'!FS18="",'DU DOAN'!FT18=""),0,IF(AND('DU DOAN'!FS18='DU DOAN'!K18,'DU DOAN'!FT18='DU DOAN'!L18),3*'DU DOAN'!C18,IF(('DU DOAN'!FS18-'DU DOAN'!FT18)=('DU DOAN'!K18-'DU DOAN'!L18),2*'DU DOAN'!C18,IF(SIGN('DU DOAN'!FS18-'DU DOAN'!FT18)=SIGN('DU DOAN'!K18-'DU DOAN'!L18),1*'DU DOAN'!C18,0))))</f>
        <v>0</v>
      </c>
      <c r="CK18" s="98">
        <f>IF(OR('DU DOAN'!K18="",'DU DOAN'!L18="",'DU DOAN'!FU18="",'DU DOAN'!FV18=""),0,IF(AND('DU DOAN'!FU18='DU DOAN'!K18,'DU DOAN'!FV18='DU DOAN'!L18),3*'DU DOAN'!C18,IF(('DU DOAN'!FU18-'DU DOAN'!FV18)=('DU DOAN'!K18-'DU DOAN'!L18),2*'DU DOAN'!C18,IF(SIGN('DU DOAN'!FU18-'DU DOAN'!FV18)=SIGN('DU DOAN'!K18-'DU DOAN'!L18),1*'DU DOAN'!C18,0))))</f>
        <v>0</v>
      </c>
      <c r="CL18" s="98">
        <f>IF(OR('DU DOAN'!K18="",'DU DOAN'!L18="",'DU DOAN'!FW18="",'DU DOAN'!FX18=""),0,IF(AND('DU DOAN'!FW18='DU DOAN'!K18,'DU DOAN'!FX18='DU DOAN'!L18),3*'DU DOAN'!C18,IF(('DU DOAN'!FW18-'DU DOAN'!FX18)=('DU DOAN'!K18-'DU DOAN'!L18),2*'DU DOAN'!C18,IF(SIGN('DU DOAN'!FW18-'DU DOAN'!FX18)=SIGN('DU DOAN'!K18-'DU DOAN'!L18),1*'DU DOAN'!C18,0))))</f>
        <v>0</v>
      </c>
      <c r="CM18" s="98">
        <f>IF(OR('DU DOAN'!K18="",'DU DOAN'!L18="",'DU DOAN'!FY18="",'DU DOAN'!FZ18=""),0,IF(AND('DU DOAN'!FY18='DU DOAN'!K18,'DU DOAN'!FZ18='DU DOAN'!L18),3*'DU DOAN'!C18,IF(('DU DOAN'!FY18-'DU DOAN'!FZ18)=('DU DOAN'!K18-'DU DOAN'!L18),2*'DU DOAN'!C18,IF(SIGN('DU DOAN'!FY18-'DU DOAN'!FZ18)=SIGN('DU DOAN'!K18-'DU DOAN'!L18),1*'DU DOAN'!C18,0))))</f>
        <v>0</v>
      </c>
      <c r="CN18" s="98">
        <f>IF(OR('DU DOAN'!K18="",'DU DOAN'!L18="",'DU DOAN'!GA18="",'DU DOAN'!GB18=""),0,IF(AND('DU DOAN'!GA18='DU DOAN'!K18,'DU DOAN'!GB18='DU DOAN'!L18),3*'DU DOAN'!C18,IF(('DU DOAN'!GA18-'DU DOAN'!GB18)=('DU DOAN'!K18-'DU DOAN'!L18),2*'DU DOAN'!C18,IF(SIGN('DU DOAN'!GA18-'DU DOAN'!GB18)=SIGN('DU DOAN'!K18-'DU DOAN'!L18),1*'DU DOAN'!C18,0))))</f>
        <v>0</v>
      </c>
      <c r="CO18" s="98">
        <f>IF(OR('DU DOAN'!K18="",'DU DOAN'!L18="",'DU DOAN'!GC18="",'DU DOAN'!GD18=""),0,IF(AND('DU DOAN'!GC18='DU DOAN'!K18,'DU DOAN'!GD18='DU DOAN'!L18),3*'DU DOAN'!C18,IF(('DU DOAN'!GC18-'DU DOAN'!GD18)=('DU DOAN'!K18-'DU DOAN'!L18),2*'DU DOAN'!C18,IF(SIGN('DU DOAN'!GC18-'DU DOAN'!GD18)=SIGN('DU DOAN'!K18-'DU DOAN'!L18),1*'DU DOAN'!C18,0))))</f>
        <v>0</v>
      </c>
      <c r="CP18" s="98">
        <f>IF(OR('DU DOAN'!K18="",'DU DOAN'!L18="",'DU DOAN'!GE18="",'DU DOAN'!GF18=""),0,IF(AND('DU DOAN'!GE18='DU DOAN'!K18,'DU DOAN'!GF18='DU DOAN'!L18),3*'DU DOAN'!C18,IF(('DU DOAN'!GE18-'DU DOAN'!GF18)=('DU DOAN'!K18-'DU DOAN'!L18),2*'DU DOAN'!C18,IF(SIGN('DU DOAN'!GE18-'DU DOAN'!GF18)=SIGN('DU DOAN'!K18-'DU DOAN'!L18),1*'DU DOAN'!C18,0))))</f>
        <v>0</v>
      </c>
      <c r="CQ18" s="98">
        <f>IF(OR('DU DOAN'!K18="",'DU DOAN'!L18="",'DU DOAN'!GG18="",'DU DOAN'!GH18=""),0,IF(AND('DU DOAN'!GG18='DU DOAN'!K18,'DU DOAN'!GH18='DU DOAN'!L18),3*'DU DOAN'!C18,IF(('DU DOAN'!GG18-'DU DOAN'!GH18)=('DU DOAN'!K18-'DU DOAN'!L18),2*'DU DOAN'!C18,IF(SIGN('DU DOAN'!GG18-'DU DOAN'!GH18)=SIGN('DU DOAN'!K18-'DU DOAN'!L18),1*'DU DOAN'!C18,0))))</f>
        <v>0</v>
      </c>
      <c r="CR18" s="98">
        <f>IF(OR('DU DOAN'!K18="",'DU DOAN'!L18="",'DU DOAN'!GI18="",'DU DOAN'!GJ18=""),0,IF(AND('DU DOAN'!GI18='DU DOAN'!K18,'DU DOAN'!GJ18='DU DOAN'!L18),3*'DU DOAN'!C18,IF(('DU DOAN'!GI18-'DU DOAN'!GJ18)=('DU DOAN'!K18-'DU DOAN'!L18),2*'DU DOAN'!C18,IF(SIGN('DU DOAN'!GI18-'DU DOAN'!GJ18)=SIGN('DU DOAN'!K18-'DU DOAN'!L18),1*'DU DOAN'!C18,0))))</f>
        <v>0</v>
      </c>
      <c r="CS18" s="98">
        <f>IF(OR('DU DOAN'!K18="",'DU DOAN'!L18="",'DU DOAN'!GK18="",'DU DOAN'!GL18=""),0,IF(AND('DU DOAN'!GK18='DU DOAN'!K18,'DU DOAN'!GL18='DU DOAN'!L18),3*'DU DOAN'!C18,IF(('DU DOAN'!GK18-'DU DOAN'!GL18)=('DU DOAN'!K18-'DU DOAN'!L18),2*'DU DOAN'!C18,IF(SIGN('DU DOAN'!GK18-'DU DOAN'!GL18)=SIGN('DU DOAN'!K18-'DU DOAN'!L18),1*'DU DOAN'!C18,0))))</f>
        <v>0</v>
      </c>
      <c r="CT18" s="98">
        <f>IF(OR('DU DOAN'!K18="",'DU DOAN'!L18="",'DU DOAN'!GM18="",'DU DOAN'!GN18=""),0,IF(AND('DU DOAN'!GM18='DU DOAN'!K18,'DU DOAN'!GN18='DU DOAN'!L18),3*'DU DOAN'!C18,IF(('DU DOAN'!GM18-'DU DOAN'!GN18)=('DU DOAN'!K18-'DU DOAN'!L18),2*'DU DOAN'!C18,IF(SIGN('DU DOAN'!GM18-'DU DOAN'!GN18)=SIGN('DU DOAN'!K18-'DU DOAN'!L18),1*'DU DOAN'!C18,0))))</f>
        <v>0</v>
      </c>
      <c r="CU18" s="98">
        <f>IF(OR('DU DOAN'!K18="",'DU DOAN'!L18="",'DU DOAN'!GO18="",'DU DOAN'!GP18=""),0,IF(AND('DU DOAN'!GO18='DU DOAN'!K18,'DU DOAN'!GP18='DU DOAN'!L18),3*'DU DOAN'!C18,IF(('DU DOAN'!GO18-'DU DOAN'!GP18)=('DU DOAN'!K18-'DU DOAN'!L18),2*'DU DOAN'!C18,IF(SIGN('DU DOAN'!GO18-'DU DOAN'!GP18)=SIGN('DU DOAN'!K18-'DU DOAN'!L18),1*'DU DOAN'!C18,0))))</f>
        <v>0</v>
      </c>
      <c r="CV18" s="98">
        <f>IF(OR('DU DOAN'!K18="",'DU DOAN'!L18="",'DU DOAN'!GQ18="",'DU DOAN'!GR18=""),0,IF(AND('DU DOAN'!GQ18='DU DOAN'!K18,'DU DOAN'!GR18='DU DOAN'!L18),3*'DU DOAN'!C18,IF(('DU DOAN'!GQ18-'DU DOAN'!GR18)=('DU DOAN'!K18-'DU DOAN'!L18),2*'DU DOAN'!C18,IF(SIGN('DU DOAN'!GQ18-'DU DOAN'!GR18)=SIGN('DU DOAN'!K18-'DU DOAN'!L18),1*'DU DOAN'!C18,0))))</f>
        <v>0</v>
      </c>
      <c r="CW18" s="98">
        <f>IF(OR('DU DOAN'!K18="",'DU DOAN'!L18="",'DU DOAN'!GS18="",'DU DOAN'!GT18=""),0,IF(AND('DU DOAN'!GS18='DU DOAN'!K18,'DU DOAN'!GT18='DU DOAN'!L18),3*'DU DOAN'!C18,IF(('DU DOAN'!GS18-'DU DOAN'!GT18)=('DU DOAN'!K18-'DU DOAN'!L18),2*'DU DOAN'!C18,IF(SIGN('DU DOAN'!GS18-'DU DOAN'!GT18)=SIGN('DU DOAN'!K18-'DU DOAN'!L18),1*'DU DOAN'!C18,0))))</f>
        <v>0</v>
      </c>
      <c r="CX18" s="98">
        <f>IF(OR('DU DOAN'!K18="",'DU DOAN'!L18="",'DU DOAN'!GU18="",'DU DOAN'!GV18=""),0,IF(AND('DU DOAN'!GU18='DU DOAN'!K18,'DU DOAN'!GV18='DU DOAN'!L18),3*'DU DOAN'!C18,IF(('DU DOAN'!GU18-'DU DOAN'!GV18)=('DU DOAN'!K18-'DU DOAN'!L18),2*'DU DOAN'!C18,IF(SIGN('DU DOAN'!GU18-'DU DOAN'!GV18)=SIGN('DU DOAN'!K18-'DU DOAN'!L18),1*'DU DOAN'!C18,0))))</f>
        <v>0</v>
      </c>
      <c r="CY18" s="98">
        <f>IF(OR('DU DOAN'!K18="",'DU DOAN'!L18="",'DU DOAN'!GW18="",'DU DOAN'!GX18=""),0,IF(AND('DU DOAN'!GW18='DU DOAN'!K18,'DU DOAN'!GX18='DU DOAN'!L18),3*'DU DOAN'!C18,IF(('DU DOAN'!GW18-'DU DOAN'!GX18)=('DU DOAN'!K18-'DU DOAN'!L18),2*'DU DOAN'!C18,IF(SIGN('DU DOAN'!GW18-'DU DOAN'!GX18)=SIGN('DU DOAN'!K18-'DU DOAN'!L18),1*'DU DOAN'!C18,0))))</f>
        <v>0</v>
      </c>
      <c r="CZ18" s="98">
        <f>IF(OR('DU DOAN'!K18="",'DU DOAN'!L18="",'DU DOAN'!GY18="",'DU DOAN'!GZ18=""),0,IF(AND('DU DOAN'!GY18='DU DOAN'!K18,'DU DOAN'!GZ18='DU DOAN'!L18),3*'DU DOAN'!C18,IF(('DU DOAN'!GY18-'DU DOAN'!GZ18)=('DU DOAN'!K18-'DU DOAN'!L18),2*'DU DOAN'!C18,IF(SIGN('DU DOAN'!GY18-'DU DOAN'!GZ18)=SIGN('DU DOAN'!K18-'DU DOAN'!L18),1*'DU DOAN'!C18,0))))</f>
        <v>0</v>
      </c>
      <c r="DA18" s="98">
        <f>IF(OR('DU DOAN'!K18="",'DU DOAN'!L18="",'DU DOAN'!HA18="",'DU DOAN'!HB18=""),0,IF(AND('DU DOAN'!HA18='DU DOAN'!K18,'DU DOAN'!HB18='DU DOAN'!L18),3*'DU DOAN'!C18,IF(('DU DOAN'!HA18-'DU DOAN'!HB18)=('DU DOAN'!K18-'DU DOAN'!L18),2*'DU DOAN'!C18,IF(SIGN('DU DOAN'!HA18-'DU DOAN'!HB18)=SIGN('DU DOAN'!K18-'DU DOAN'!L18),1*'DU DOAN'!C18,0))))</f>
        <v>0</v>
      </c>
      <c r="DB18" s="98">
        <f>IF(OR('DU DOAN'!K18="",'DU DOAN'!L18="",'DU DOAN'!HC18="",'DU DOAN'!HD18=""),0,IF(AND('DU DOAN'!HC18='DU DOAN'!K18,'DU DOAN'!HD18='DU DOAN'!L18),3*'DU DOAN'!C18,IF(('DU DOAN'!HC18-'DU DOAN'!HD18)=('DU DOAN'!K18-'DU DOAN'!L18),2*'DU DOAN'!C18,IF(SIGN('DU DOAN'!HC18-'DU DOAN'!HD18)=SIGN('DU DOAN'!K18-'DU DOAN'!L18),1*'DU DOAN'!C18,0))))</f>
        <v>0</v>
      </c>
    </row>
    <row r="19" spans="1:106" ht="15" customHeight="1">
      <c r="A19" s="94">
        <f>'DU DOAN'!A19</f>
        <v>16</v>
      </c>
      <c r="B19" s="95" t="str">
        <f>'DU DOAN'!B19</f>
        <v>Vòng bảng</v>
      </c>
      <c r="C19" s="96">
        <f>'DU DOAN'!C19</f>
        <v>1</v>
      </c>
      <c r="D19" s="95" t="str">
        <f>'DU DOAN'!H19</f>
        <v>Brazil</v>
      </c>
      <c r="E19" s="95" t="str">
        <f>'DU DOAN'!I19</f>
        <v>Haiti</v>
      </c>
      <c r="F19" s="97" t="str">
        <f>IF(OR('DU DOAN'!K19="",'DU DOAN'!L19=""),"Chưa đá",'DU DOAN'!K19&amp;"-"&amp;'DU DOAN'!L19)</f>
        <v>Chưa đá</v>
      </c>
      <c r="G19" s="98">
        <f>IF(OR('DU DOAN'!K19="",'DU DOAN'!L19="",'DU DOAN'!M19="",'DU DOAN'!N19=""),0,IF(AND('DU DOAN'!M19='DU DOAN'!K19,'DU DOAN'!N19='DU DOAN'!L19),3*'DU DOAN'!C19,IF(('DU DOAN'!M19-'DU DOAN'!N19)=('DU DOAN'!K19-'DU DOAN'!L19),2*'DU DOAN'!C19,IF(SIGN('DU DOAN'!M19-'DU DOAN'!N19)=SIGN('DU DOAN'!K19-'DU DOAN'!L19),1*'DU DOAN'!C19,0))))</f>
        <v>0</v>
      </c>
      <c r="H19" s="98">
        <f>IF(OR('DU DOAN'!K19="",'DU DOAN'!L19="",'DU DOAN'!O19="",'DU DOAN'!P19=""),0,IF(AND('DU DOAN'!O19='DU DOAN'!K19,'DU DOAN'!P19='DU DOAN'!L19),3*'DU DOAN'!C19,IF(('DU DOAN'!O19-'DU DOAN'!P19)=('DU DOAN'!K19-'DU DOAN'!L19),2*'DU DOAN'!C19,IF(SIGN('DU DOAN'!O19-'DU DOAN'!P19)=SIGN('DU DOAN'!K19-'DU DOAN'!L19),1*'DU DOAN'!C19,0))))</f>
        <v>0</v>
      </c>
      <c r="I19" s="98">
        <f>IF(OR('DU DOAN'!K19="",'DU DOAN'!L19="",'DU DOAN'!Q19="",'DU DOAN'!R19=""),0,IF(AND('DU DOAN'!Q19='DU DOAN'!K19,'DU DOAN'!R19='DU DOAN'!L19),3*'DU DOAN'!C19,IF(('DU DOAN'!Q19-'DU DOAN'!R19)=('DU DOAN'!K19-'DU DOAN'!L19),2*'DU DOAN'!C19,IF(SIGN('DU DOAN'!Q19-'DU DOAN'!R19)=SIGN('DU DOAN'!K19-'DU DOAN'!L19),1*'DU DOAN'!C19,0))))</f>
        <v>0</v>
      </c>
      <c r="J19" s="98">
        <f>IF(OR('DU DOAN'!K19="",'DU DOAN'!L19="",'DU DOAN'!S19="",'DU DOAN'!T19=""),0,IF(AND('DU DOAN'!S19='DU DOAN'!K19,'DU DOAN'!T19='DU DOAN'!L19),3*'DU DOAN'!C19,IF(('DU DOAN'!S19-'DU DOAN'!T19)=('DU DOAN'!K19-'DU DOAN'!L19),2*'DU DOAN'!C19,IF(SIGN('DU DOAN'!S19-'DU DOAN'!T19)=SIGN('DU DOAN'!K19-'DU DOAN'!L19),1*'DU DOAN'!C19,0))))</f>
        <v>0</v>
      </c>
      <c r="K19" s="98">
        <f>IF(OR('DU DOAN'!K19="",'DU DOAN'!L19="",'DU DOAN'!U19="",'DU DOAN'!V19=""),0,IF(AND('DU DOAN'!U19='DU DOAN'!K19,'DU DOAN'!V19='DU DOAN'!L19),3*'DU DOAN'!C19,IF(('DU DOAN'!U19-'DU DOAN'!V19)=('DU DOAN'!K19-'DU DOAN'!L19),2*'DU DOAN'!C19,IF(SIGN('DU DOAN'!U19-'DU DOAN'!V19)=SIGN('DU DOAN'!K19-'DU DOAN'!L19),1*'DU DOAN'!C19,0))))</f>
        <v>0</v>
      </c>
      <c r="L19" s="98">
        <f>IF(OR('DU DOAN'!K19="",'DU DOAN'!L19="",'DU DOAN'!W19="",'DU DOAN'!X19=""),0,IF(AND('DU DOAN'!W19='DU DOAN'!K19,'DU DOAN'!X19='DU DOAN'!L19),3*'DU DOAN'!C19,IF(('DU DOAN'!W19-'DU DOAN'!X19)=('DU DOAN'!K19-'DU DOAN'!L19),2*'DU DOAN'!C19,IF(SIGN('DU DOAN'!W19-'DU DOAN'!X19)=SIGN('DU DOAN'!K19-'DU DOAN'!L19),1*'DU DOAN'!C19,0))))</f>
        <v>0</v>
      </c>
      <c r="M19" s="98">
        <f>IF(OR('DU DOAN'!K19="",'DU DOAN'!L19="",'DU DOAN'!Y19="",'DU DOAN'!Z19=""),0,IF(AND('DU DOAN'!Y19='DU DOAN'!K19,'DU DOAN'!Z19='DU DOAN'!L19),3*'DU DOAN'!C19,IF(('DU DOAN'!Y19-'DU DOAN'!Z19)=('DU DOAN'!K19-'DU DOAN'!L19),2*'DU DOAN'!C19,IF(SIGN('DU DOAN'!Y19-'DU DOAN'!Z19)=SIGN('DU DOAN'!K19-'DU DOAN'!L19),1*'DU DOAN'!C19,0))))</f>
        <v>0</v>
      </c>
      <c r="N19" s="98">
        <f>IF(OR('DU DOAN'!K19="",'DU DOAN'!L19="",'DU DOAN'!AA19="",'DU DOAN'!AB19=""),0,IF(AND('DU DOAN'!AA19='DU DOAN'!K19,'DU DOAN'!AB19='DU DOAN'!L19),3*'DU DOAN'!C19,IF(('DU DOAN'!AA19-'DU DOAN'!AB19)=('DU DOAN'!K19-'DU DOAN'!L19),2*'DU DOAN'!C19,IF(SIGN('DU DOAN'!AA19-'DU DOAN'!AB19)=SIGN('DU DOAN'!K19-'DU DOAN'!L19),1*'DU DOAN'!C19,0))))</f>
        <v>0</v>
      </c>
      <c r="O19" s="98">
        <f>IF(OR('DU DOAN'!K19="",'DU DOAN'!L19="",'DU DOAN'!AC19="",'DU DOAN'!AD19=""),0,IF(AND('DU DOAN'!AC19='DU DOAN'!K19,'DU DOAN'!AD19='DU DOAN'!L19),3*'DU DOAN'!C19,IF(('DU DOAN'!AC19-'DU DOAN'!AD19)=('DU DOAN'!K19-'DU DOAN'!L19),2*'DU DOAN'!C19,IF(SIGN('DU DOAN'!AC19-'DU DOAN'!AD19)=SIGN('DU DOAN'!K19-'DU DOAN'!L19),1*'DU DOAN'!C19,0))))</f>
        <v>0</v>
      </c>
      <c r="P19" s="98">
        <f>IF(OR('DU DOAN'!K19="",'DU DOAN'!L19="",'DU DOAN'!AE19="",'DU DOAN'!AF19=""),0,IF(AND('DU DOAN'!AE19='DU DOAN'!K19,'DU DOAN'!AF19='DU DOAN'!L19),3*'DU DOAN'!C19,IF(('DU DOAN'!AE19-'DU DOAN'!AF19)=('DU DOAN'!K19-'DU DOAN'!L19),2*'DU DOAN'!C19,IF(SIGN('DU DOAN'!AE19-'DU DOAN'!AF19)=SIGN('DU DOAN'!K19-'DU DOAN'!L19),1*'DU DOAN'!C19,0))))</f>
        <v>0</v>
      </c>
      <c r="Q19" s="98">
        <f>IF(OR('DU DOAN'!K19="",'DU DOAN'!L19="",'DU DOAN'!AG19="",'DU DOAN'!AH19=""),0,IF(AND('DU DOAN'!AG19='DU DOAN'!K19,'DU DOAN'!AH19='DU DOAN'!L19),3*'DU DOAN'!C19,IF(('DU DOAN'!AG19-'DU DOAN'!AH19)=('DU DOAN'!K19-'DU DOAN'!L19),2*'DU DOAN'!C19,IF(SIGN('DU DOAN'!AG19-'DU DOAN'!AH19)=SIGN('DU DOAN'!K19-'DU DOAN'!L19),1*'DU DOAN'!C19,0))))</f>
        <v>0</v>
      </c>
      <c r="R19" s="98">
        <f>IF(OR('DU DOAN'!K19="",'DU DOAN'!L19="",'DU DOAN'!AI19="",'DU DOAN'!AJ19=""),0,IF(AND('DU DOAN'!AI19='DU DOAN'!K19,'DU DOAN'!AJ19='DU DOAN'!L19),3*'DU DOAN'!C19,IF(('DU DOAN'!AI19-'DU DOAN'!AJ19)=('DU DOAN'!K19-'DU DOAN'!L19),2*'DU DOAN'!C19,IF(SIGN('DU DOAN'!AI19-'DU DOAN'!AJ19)=SIGN('DU DOAN'!K19-'DU DOAN'!L19),1*'DU DOAN'!C19,0))))</f>
        <v>0</v>
      </c>
      <c r="S19" s="98">
        <f>IF(OR('DU DOAN'!K19="",'DU DOAN'!L19="",'DU DOAN'!AK19="",'DU DOAN'!AL19=""),0,IF(AND('DU DOAN'!AK19='DU DOAN'!K19,'DU DOAN'!AL19='DU DOAN'!L19),3*'DU DOAN'!C19,IF(('DU DOAN'!AK19-'DU DOAN'!AL19)=('DU DOAN'!K19-'DU DOAN'!L19),2*'DU DOAN'!C19,IF(SIGN('DU DOAN'!AK19-'DU DOAN'!AL19)=SIGN('DU DOAN'!K19-'DU DOAN'!L19),1*'DU DOAN'!C19,0))))</f>
        <v>0</v>
      </c>
      <c r="T19" s="98">
        <f>IF(OR('DU DOAN'!K19="",'DU DOAN'!L19="",'DU DOAN'!AM19="",'DU DOAN'!AN19=""),0,IF(AND('DU DOAN'!AM19='DU DOAN'!K19,'DU DOAN'!AN19='DU DOAN'!L19),3*'DU DOAN'!C19,IF(('DU DOAN'!AM19-'DU DOAN'!AN19)=('DU DOAN'!K19-'DU DOAN'!L19),2*'DU DOAN'!C19,IF(SIGN('DU DOAN'!AM19-'DU DOAN'!AN19)=SIGN('DU DOAN'!K19-'DU DOAN'!L19),1*'DU DOAN'!C19,0))))</f>
        <v>0</v>
      </c>
      <c r="U19" s="98">
        <f>IF(OR('DU DOAN'!K19="",'DU DOAN'!L19="",'DU DOAN'!AO19="",'DU DOAN'!AP19=""),0,IF(AND('DU DOAN'!AO19='DU DOAN'!K19,'DU DOAN'!AP19='DU DOAN'!L19),3*'DU DOAN'!C19,IF(('DU DOAN'!AO19-'DU DOAN'!AP19)=('DU DOAN'!K19-'DU DOAN'!L19),2*'DU DOAN'!C19,IF(SIGN('DU DOAN'!AO19-'DU DOAN'!AP19)=SIGN('DU DOAN'!K19-'DU DOAN'!L19),1*'DU DOAN'!C19,0))))</f>
        <v>0</v>
      </c>
      <c r="V19" s="98">
        <f>IF(OR('DU DOAN'!K19="",'DU DOAN'!L19="",'DU DOAN'!AQ19="",'DU DOAN'!AR19=""),0,IF(AND('DU DOAN'!AQ19='DU DOAN'!K19,'DU DOAN'!AR19='DU DOAN'!L19),3*'DU DOAN'!C19,IF(('DU DOAN'!AQ19-'DU DOAN'!AR19)=('DU DOAN'!K19-'DU DOAN'!L19),2*'DU DOAN'!C19,IF(SIGN('DU DOAN'!AQ19-'DU DOAN'!AR19)=SIGN('DU DOAN'!K19-'DU DOAN'!L19),1*'DU DOAN'!C19,0))))</f>
        <v>0</v>
      </c>
      <c r="W19" s="98">
        <f>IF(OR('DU DOAN'!K19="",'DU DOAN'!L19="",'DU DOAN'!AS19="",'DU DOAN'!AT19=""),0,IF(AND('DU DOAN'!AS19='DU DOAN'!K19,'DU DOAN'!AT19='DU DOAN'!L19),3*'DU DOAN'!C19,IF(('DU DOAN'!AS19-'DU DOAN'!AT19)=('DU DOAN'!K19-'DU DOAN'!L19),2*'DU DOAN'!C19,IF(SIGN('DU DOAN'!AS19-'DU DOAN'!AT19)=SIGN('DU DOAN'!K19-'DU DOAN'!L19),1*'DU DOAN'!C19,0))))</f>
        <v>0</v>
      </c>
      <c r="X19" s="98">
        <f>IF(OR('DU DOAN'!K19="",'DU DOAN'!L19="",'DU DOAN'!AU19="",'DU DOAN'!AV19=""),0,IF(AND('DU DOAN'!AU19='DU DOAN'!K19,'DU DOAN'!AV19='DU DOAN'!L19),3*'DU DOAN'!C19,IF(('DU DOAN'!AU19-'DU DOAN'!AV19)=('DU DOAN'!K19-'DU DOAN'!L19),2*'DU DOAN'!C19,IF(SIGN('DU DOAN'!AU19-'DU DOAN'!AV19)=SIGN('DU DOAN'!K19-'DU DOAN'!L19),1*'DU DOAN'!C19,0))))</f>
        <v>0</v>
      </c>
      <c r="Y19" s="98">
        <f>IF(OR('DU DOAN'!K19="",'DU DOAN'!L19="",'DU DOAN'!AW19="",'DU DOAN'!AX19=""),0,IF(AND('DU DOAN'!AW19='DU DOAN'!K19,'DU DOAN'!AX19='DU DOAN'!L19),3*'DU DOAN'!C19,IF(('DU DOAN'!AW19-'DU DOAN'!AX19)=('DU DOAN'!K19-'DU DOAN'!L19),2*'DU DOAN'!C19,IF(SIGN('DU DOAN'!AW19-'DU DOAN'!AX19)=SIGN('DU DOAN'!K19-'DU DOAN'!L19),1*'DU DOAN'!C19,0))))</f>
        <v>0</v>
      </c>
      <c r="Z19" s="98">
        <f>IF(OR('DU DOAN'!K19="",'DU DOAN'!L19="",'DU DOAN'!AY19="",'DU DOAN'!AZ19=""),0,IF(AND('DU DOAN'!AY19='DU DOAN'!K19,'DU DOAN'!AZ19='DU DOAN'!L19),3*'DU DOAN'!C19,IF(('DU DOAN'!AY19-'DU DOAN'!AZ19)=('DU DOAN'!K19-'DU DOAN'!L19),2*'DU DOAN'!C19,IF(SIGN('DU DOAN'!AY19-'DU DOAN'!AZ19)=SIGN('DU DOAN'!K19-'DU DOAN'!L19),1*'DU DOAN'!C19,0))))</f>
        <v>0</v>
      </c>
      <c r="AA19" s="98">
        <f>IF(OR('DU DOAN'!K19="",'DU DOAN'!L19="",'DU DOAN'!BA19="",'DU DOAN'!BB19=""),0,IF(AND('DU DOAN'!BA19='DU DOAN'!K19,'DU DOAN'!BB19='DU DOAN'!L19),3*'DU DOAN'!C19,IF(('DU DOAN'!BA19-'DU DOAN'!BB19)=('DU DOAN'!K19-'DU DOAN'!L19),2*'DU DOAN'!C19,IF(SIGN('DU DOAN'!BA19-'DU DOAN'!BB19)=SIGN('DU DOAN'!K19-'DU DOAN'!L19),1*'DU DOAN'!C19,0))))</f>
        <v>0</v>
      </c>
      <c r="AB19" s="98">
        <f>IF(OR('DU DOAN'!K19="",'DU DOAN'!L19="",'DU DOAN'!BC19="",'DU DOAN'!BD19=""),0,IF(AND('DU DOAN'!BC19='DU DOAN'!K19,'DU DOAN'!BD19='DU DOAN'!L19),3*'DU DOAN'!C19,IF(('DU DOAN'!BC19-'DU DOAN'!BD19)=('DU DOAN'!K19-'DU DOAN'!L19),2*'DU DOAN'!C19,IF(SIGN('DU DOAN'!BC19-'DU DOAN'!BD19)=SIGN('DU DOAN'!K19-'DU DOAN'!L19),1*'DU DOAN'!C19,0))))</f>
        <v>0</v>
      </c>
      <c r="AC19" s="98">
        <f>IF(OR('DU DOAN'!K19="",'DU DOAN'!L19="",'DU DOAN'!BE19="",'DU DOAN'!BF19=""),0,IF(AND('DU DOAN'!BE19='DU DOAN'!K19,'DU DOAN'!BF19='DU DOAN'!L19),3*'DU DOAN'!C19,IF(('DU DOAN'!BE19-'DU DOAN'!BF19)=('DU DOAN'!K19-'DU DOAN'!L19),2*'DU DOAN'!C19,IF(SIGN('DU DOAN'!BE19-'DU DOAN'!BF19)=SIGN('DU DOAN'!K19-'DU DOAN'!L19),1*'DU DOAN'!C19,0))))</f>
        <v>0</v>
      </c>
      <c r="AD19" s="98">
        <f>IF(OR('DU DOAN'!K19="",'DU DOAN'!L19="",'DU DOAN'!BG19="",'DU DOAN'!BH19=""),0,IF(AND('DU DOAN'!BG19='DU DOAN'!K19,'DU DOAN'!BH19='DU DOAN'!L19),3*'DU DOAN'!C19,IF(('DU DOAN'!BG19-'DU DOAN'!BH19)=('DU DOAN'!K19-'DU DOAN'!L19),2*'DU DOAN'!C19,IF(SIGN('DU DOAN'!BG19-'DU DOAN'!BH19)=SIGN('DU DOAN'!K19-'DU DOAN'!L19),1*'DU DOAN'!C19,0))))</f>
        <v>0</v>
      </c>
      <c r="AE19" s="98">
        <f>IF(OR('DU DOAN'!K19="",'DU DOAN'!L19="",'DU DOAN'!BI19="",'DU DOAN'!BJ19=""),0,IF(AND('DU DOAN'!BI19='DU DOAN'!K19,'DU DOAN'!BJ19='DU DOAN'!L19),3*'DU DOAN'!C19,IF(('DU DOAN'!BI19-'DU DOAN'!BJ19)=('DU DOAN'!K19-'DU DOAN'!L19),2*'DU DOAN'!C19,IF(SIGN('DU DOAN'!BI19-'DU DOAN'!BJ19)=SIGN('DU DOAN'!K19-'DU DOAN'!L19),1*'DU DOAN'!C19,0))))</f>
        <v>0</v>
      </c>
      <c r="AF19" s="98">
        <f>IF(OR('DU DOAN'!K19="",'DU DOAN'!L19="",'DU DOAN'!BK19="",'DU DOAN'!BL19=""),0,IF(AND('DU DOAN'!BK19='DU DOAN'!K19,'DU DOAN'!BL19='DU DOAN'!L19),3*'DU DOAN'!C19,IF(('DU DOAN'!BK19-'DU DOAN'!BL19)=('DU DOAN'!K19-'DU DOAN'!L19),2*'DU DOAN'!C19,IF(SIGN('DU DOAN'!BK19-'DU DOAN'!BL19)=SIGN('DU DOAN'!K19-'DU DOAN'!L19),1*'DU DOAN'!C19,0))))</f>
        <v>0</v>
      </c>
      <c r="AG19" s="98">
        <f>IF(OR('DU DOAN'!K19="",'DU DOAN'!L19="",'DU DOAN'!BM19="",'DU DOAN'!BN19=""),0,IF(AND('DU DOAN'!BM19='DU DOAN'!K19,'DU DOAN'!BN19='DU DOAN'!L19),3*'DU DOAN'!C19,IF(('DU DOAN'!BM19-'DU DOAN'!BN19)=('DU DOAN'!K19-'DU DOAN'!L19),2*'DU DOAN'!C19,IF(SIGN('DU DOAN'!BM19-'DU DOAN'!BN19)=SIGN('DU DOAN'!K19-'DU DOAN'!L19),1*'DU DOAN'!C19,0))))</f>
        <v>0</v>
      </c>
      <c r="AH19" s="98">
        <f>IF(OR('DU DOAN'!K19="",'DU DOAN'!L19="",'DU DOAN'!BO19="",'DU DOAN'!BP19=""),0,IF(AND('DU DOAN'!BO19='DU DOAN'!K19,'DU DOAN'!BP19='DU DOAN'!L19),3*'DU DOAN'!C19,IF(('DU DOAN'!BO19-'DU DOAN'!BP19)=('DU DOAN'!K19-'DU DOAN'!L19),2*'DU DOAN'!C19,IF(SIGN('DU DOAN'!BO19-'DU DOAN'!BP19)=SIGN('DU DOAN'!K19-'DU DOAN'!L19),1*'DU DOAN'!C19,0))))</f>
        <v>0</v>
      </c>
      <c r="AI19" s="98">
        <f>IF(OR('DU DOAN'!K19="",'DU DOAN'!L19="",'DU DOAN'!BQ19="",'DU DOAN'!BR19=""),0,IF(AND('DU DOAN'!BQ19='DU DOAN'!K19,'DU DOAN'!BR19='DU DOAN'!L19),3*'DU DOAN'!C19,IF(('DU DOAN'!BQ19-'DU DOAN'!BR19)=('DU DOAN'!K19-'DU DOAN'!L19),2*'DU DOAN'!C19,IF(SIGN('DU DOAN'!BQ19-'DU DOAN'!BR19)=SIGN('DU DOAN'!K19-'DU DOAN'!L19),1*'DU DOAN'!C19,0))))</f>
        <v>0</v>
      </c>
      <c r="AJ19" s="98">
        <f>IF(OR('DU DOAN'!K19="",'DU DOAN'!L19="",'DU DOAN'!BS19="",'DU DOAN'!BT19=""),0,IF(AND('DU DOAN'!BS19='DU DOAN'!K19,'DU DOAN'!BT19='DU DOAN'!L19),3*'DU DOAN'!C19,IF(('DU DOAN'!BS19-'DU DOAN'!BT19)=('DU DOAN'!K19-'DU DOAN'!L19),2*'DU DOAN'!C19,IF(SIGN('DU DOAN'!BS19-'DU DOAN'!BT19)=SIGN('DU DOAN'!K19-'DU DOAN'!L19),1*'DU DOAN'!C19,0))))</f>
        <v>0</v>
      </c>
      <c r="AK19" s="98">
        <f>IF(OR('DU DOAN'!K19="",'DU DOAN'!L19="",'DU DOAN'!BU19="",'DU DOAN'!BV19=""),0,IF(AND('DU DOAN'!BU19='DU DOAN'!K19,'DU DOAN'!BV19='DU DOAN'!L19),3*'DU DOAN'!C19,IF(('DU DOAN'!BU19-'DU DOAN'!BV19)=('DU DOAN'!K19-'DU DOAN'!L19),2*'DU DOAN'!C19,IF(SIGN('DU DOAN'!BU19-'DU DOAN'!BV19)=SIGN('DU DOAN'!K19-'DU DOAN'!L19),1*'DU DOAN'!C19,0))))</f>
        <v>0</v>
      </c>
      <c r="AL19" s="98">
        <f>IF(OR('DU DOAN'!K19="",'DU DOAN'!L19="",'DU DOAN'!BW19="",'DU DOAN'!BX19=""),0,IF(AND('DU DOAN'!BW19='DU DOAN'!K19,'DU DOAN'!BX19='DU DOAN'!L19),3*'DU DOAN'!C19,IF(('DU DOAN'!BW19-'DU DOAN'!BX19)=('DU DOAN'!K19-'DU DOAN'!L19),2*'DU DOAN'!C19,IF(SIGN('DU DOAN'!BW19-'DU DOAN'!BX19)=SIGN('DU DOAN'!K19-'DU DOAN'!L19),1*'DU DOAN'!C19,0))))</f>
        <v>0</v>
      </c>
      <c r="AM19" s="98">
        <f>IF(OR('DU DOAN'!K19="",'DU DOAN'!L19="",'DU DOAN'!BY19="",'DU DOAN'!BZ19=""),0,IF(AND('DU DOAN'!BY19='DU DOAN'!K19,'DU DOAN'!BZ19='DU DOAN'!L19),3*'DU DOAN'!C19,IF(('DU DOAN'!BY19-'DU DOAN'!BZ19)=('DU DOAN'!K19-'DU DOAN'!L19),2*'DU DOAN'!C19,IF(SIGN('DU DOAN'!BY19-'DU DOAN'!BZ19)=SIGN('DU DOAN'!K19-'DU DOAN'!L19),1*'DU DOAN'!C19,0))))</f>
        <v>0</v>
      </c>
      <c r="AN19" s="98">
        <f>IF(OR('DU DOAN'!K19="",'DU DOAN'!L19="",'DU DOAN'!CA19="",'DU DOAN'!CB19=""),0,IF(AND('DU DOAN'!CA19='DU DOAN'!K19,'DU DOAN'!CB19='DU DOAN'!L19),3*'DU DOAN'!C19,IF(('DU DOAN'!CA19-'DU DOAN'!CB19)=('DU DOAN'!K19-'DU DOAN'!L19),2*'DU DOAN'!C19,IF(SIGN('DU DOAN'!CA19-'DU DOAN'!CB19)=SIGN('DU DOAN'!K19-'DU DOAN'!L19),1*'DU DOAN'!C19,0))))</f>
        <v>0</v>
      </c>
      <c r="AO19" s="98">
        <f>IF(OR('DU DOAN'!K19="",'DU DOAN'!L19="",'DU DOAN'!CC19="",'DU DOAN'!CD19=""),0,IF(AND('DU DOAN'!CC19='DU DOAN'!K19,'DU DOAN'!CD19='DU DOAN'!L19),3*'DU DOAN'!C19,IF(('DU DOAN'!CC19-'DU DOAN'!CD19)=('DU DOAN'!K19-'DU DOAN'!L19),2*'DU DOAN'!C19,IF(SIGN('DU DOAN'!CC19-'DU DOAN'!CD19)=SIGN('DU DOAN'!K19-'DU DOAN'!L19),1*'DU DOAN'!C19,0))))</f>
        <v>0</v>
      </c>
      <c r="AP19" s="98">
        <f>IF(OR('DU DOAN'!K19="",'DU DOAN'!L19="",'DU DOAN'!CE19="",'DU DOAN'!CF19=""),0,IF(AND('DU DOAN'!CE19='DU DOAN'!K19,'DU DOAN'!CF19='DU DOAN'!L19),3*'DU DOAN'!C19,IF(('DU DOAN'!CE19-'DU DOAN'!CF19)=('DU DOAN'!K19-'DU DOAN'!L19),2*'DU DOAN'!C19,IF(SIGN('DU DOAN'!CE19-'DU DOAN'!CF19)=SIGN('DU DOAN'!K19-'DU DOAN'!L19),1*'DU DOAN'!C19,0))))</f>
        <v>0</v>
      </c>
      <c r="AQ19" s="98">
        <f>IF(OR('DU DOAN'!K19="",'DU DOAN'!L19="",'DU DOAN'!CG19="",'DU DOAN'!CH19=""),0,IF(AND('DU DOAN'!CG19='DU DOAN'!K19,'DU DOAN'!CH19='DU DOAN'!L19),3*'DU DOAN'!C19,IF(('DU DOAN'!CG19-'DU DOAN'!CH19)=('DU DOAN'!K19-'DU DOAN'!L19),2*'DU DOAN'!C19,IF(SIGN('DU DOAN'!CG19-'DU DOAN'!CH19)=SIGN('DU DOAN'!K19-'DU DOAN'!L19),1*'DU DOAN'!C19,0))))</f>
        <v>0</v>
      </c>
      <c r="AR19" s="98">
        <f>IF(OR('DU DOAN'!K19="",'DU DOAN'!L19="",'DU DOAN'!CI19="",'DU DOAN'!CJ19=""),0,IF(AND('DU DOAN'!CI19='DU DOAN'!K19,'DU DOAN'!CJ19='DU DOAN'!L19),3*'DU DOAN'!C19,IF(('DU DOAN'!CI19-'DU DOAN'!CJ19)=('DU DOAN'!K19-'DU DOAN'!L19),2*'DU DOAN'!C19,IF(SIGN('DU DOAN'!CI19-'DU DOAN'!CJ19)=SIGN('DU DOAN'!K19-'DU DOAN'!L19),1*'DU DOAN'!C19,0))))</f>
        <v>0</v>
      </c>
      <c r="AS19" s="98">
        <f>IF(OR('DU DOAN'!K19="",'DU DOAN'!L19="",'DU DOAN'!CK19="",'DU DOAN'!CL19=""),0,IF(AND('DU DOAN'!CK19='DU DOAN'!K19,'DU DOAN'!CL19='DU DOAN'!L19),3*'DU DOAN'!C19,IF(('DU DOAN'!CK19-'DU DOAN'!CL19)=('DU DOAN'!K19-'DU DOAN'!L19),2*'DU DOAN'!C19,IF(SIGN('DU DOAN'!CK19-'DU DOAN'!CL19)=SIGN('DU DOAN'!K19-'DU DOAN'!L19),1*'DU DOAN'!C19,0))))</f>
        <v>0</v>
      </c>
      <c r="AT19" s="98">
        <f>IF(OR('DU DOAN'!K19="",'DU DOAN'!L19="",'DU DOAN'!CM19="",'DU DOAN'!CN19=""),0,IF(AND('DU DOAN'!CM19='DU DOAN'!K19,'DU DOAN'!CN19='DU DOAN'!L19),3*'DU DOAN'!C19,IF(('DU DOAN'!CM19-'DU DOAN'!CN19)=('DU DOAN'!K19-'DU DOAN'!L19),2*'DU DOAN'!C19,IF(SIGN('DU DOAN'!CM19-'DU DOAN'!CN19)=SIGN('DU DOAN'!K19-'DU DOAN'!L19),1*'DU DOAN'!C19,0))))</f>
        <v>0</v>
      </c>
      <c r="AU19" s="98">
        <f>IF(OR('DU DOAN'!K19="",'DU DOAN'!L19="",'DU DOAN'!CO19="",'DU DOAN'!CP19=""),0,IF(AND('DU DOAN'!CO19='DU DOAN'!K19,'DU DOAN'!CP19='DU DOAN'!L19),3*'DU DOAN'!C19,IF(('DU DOAN'!CO19-'DU DOAN'!CP19)=('DU DOAN'!K19-'DU DOAN'!L19),2*'DU DOAN'!C19,IF(SIGN('DU DOAN'!CO19-'DU DOAN'!CP19)=SIGN('DU DOAN'!K19-'DU DOAN'!L19),1*'DU DOAN'!C19,0))))</f>
        <v>0</v>
      </c>
      <c r="AV19" s="98">
        <f>IF(OR('DU DOAN'!K19="",'DU DOAN'!L19="",'DU DOAN'!CQ19="",'DU DOAN'!CR19=""),0,IF(AND('DU DOAN'!CQ19='DU DOAN'!K19,'DU DOAN'!CR19='DU DOAN'!L19),3*'DU DOAN'!C19,IF(('DU DOAN'!CQ19-'DU DOAN'!CR19)=('DU DOAN'!K19-'DU DOAN'!L19),2*'DU DOAN'!C19,IF(SIGN('DU DOAN'!CQ19-'DU DOAN'!CR19)=SIGN('DU DOAN'!K19-'DU DOAN'!L19),1*'DU DOAN'!C19,0))))</f>
        <v>0</v>
      </c>
      <c r="AW19" s="98">
        <f>IF(OR('DU DOAN'!K19="",'DU DOAN'!L19="",'DU DOAN'!CS19="",'DU DOAN'!CT19=""),0,IF(AND('DU DOAN'!CS19='DU DOAN'!K19,'DU DOAN'!CT19='DU DOAN'!L19),3*'DU DOAN'!C19,IF(('DU DOAN'!CS19-'DU DOAN'!CT19)=('DU DOAN'!K19-'DU DOAN'!L19),2*'DU DOAN'!C19,IF(SIGN('DU DOAN'!CS19-'DU DOAN'!CT19)=SIGN('DU DOAN'!K19-'DU DOAN'!L19),1*'DU DOAN'!C19,0))))</f>
        <v>0</v>
      </c>
      <c r="AX19" s="98">
        <f>IF(OR('DU DOAN'!K19="",'DU DOAN'!L19="",'DU DOAN'!CU19="",'DU DOAN'!CV19=""),0,IF(AND('DU DOAN'!CU19='DU DOAN'!K19,'DU DOAN'!CV19='DU DOAN'!L19),3*'DU DOAN'!C19,IF(('DU DOAN'!CU19-'DU DOAN'!CV19)=('DU DOAN'!K19-'DU DOAN'!L19),2*'DU DOAN'!C19,IF(SIGN('DU DOAN'!CU19-'DU DOAN'!CV19)=SIGN('DU DOAN'!K19-'DU DOAN'!L19),1*'DU DOAN'!C19,0))))</f>
        <v>0</v>
      </c>
      <c r="AY19" s="98">
        <f>IF(OR('DU DOAN'!K19="",'DU DOAN'!L19="",'DU DOAN'!CW19="",'DU DOAN'!CX19=""),0,IF(AND('DU DOAN'!CW19='DU DOAN'!K19,'DU DOAN'!CX19='DU DOAN'!L19),3*'DU DOAN'!C19,IF(('DU DOAN'!CW19-'DU DOAN'!CX19)=('DU DOAN'!K19-'DU DOAN'!L19),2*'DU DOAN'!C19,IF(SIGN('DU DOAN'!CW19-'DU DOAN'!CX19)=SIGN('DU DOAN'!K19-'DU DOAN'!L19),1*'DU DOAN'!C19,0))))</f>
        <v>0</v>
      </c>
      <c r="AZ19" s="98">
        <f>IF(OR('DU DOAN'!K19="",'DU DOAN'!L19="",'DU DOAN'!CY19="",'DU DOAN'!CZ19=""),0,IF(AND('DU DOAN'!CY19='DU DOAN'!K19,'DU DOAN'!CZ19='DU DOAN'!L19),3*'DU DOAN'!C19,IF(('DU DOAN'!CY19-'DU DOAN'!CZ19)=('DU DOAN'!K19-'DU DOAN'!L19),2*'DU DOAN'!C19,IF(SIGN('DU DOAN'!CY19-'DU DOAN'!CZ19)=SIGN('DU DOAN'!K19-'DU DOAN'!L19),1*'DU DOAN'!C19,0))))</f>
        <v>0</v>
      </c>
      <c r="BA19" s="98">
        <f>IF(OR('DU DOAN'!K19="",'DU DOAN'!L19="",'DU DOAN'!DA19="",'DU DOAN'!DB19=""),0,IF(AND('DU DOAN'!DA19='DU DOAN'!K19,'DU DOAN'!DB19='DU DOAN'!L19),3*'DU DOAN'!C19,IF(('DU DOAN'!DA19-'DU DOAN'!DB19)=('DU DOAN'!K19-'DU DOAN'!L19),2*'DU DOAN'!C19,IF(SIGN('DU DOAN'!DA19-'DU DOAN'!DB19)=SIGN('DU DOAN'!K19-'DU DOAN'!L19),1*'DU DOAN'!C19,0))))</f>
        <v>0</v>
      </c>
      <c r="BB19" s="98">
        <f>IF(OR('DU DOAN'!K19="",'DU DOAN'!L19="",'DU DOAN'!DC19="",'DU DOAN'!DD19=""),0,IF(AND('DU DOAN'!DC19='DU DOAN'!K19,'DU DOAN'!DD19='DU DOAN'!L19),3*'DU DOAN'!C19,IF(('DU DOAN'!DC19-'DU DOAN'!DD19)=('DU DOAN'!K19-'DU DOAN'!L19),2*'DU DOAN'!C19,IF(SIGN('DU DOAN'!DC19-'DU DOAN'!DD19)=SIGN('DU DOAN'!K19-'DU DOAN'!L19),1*'DU DOAN'!C19,0))))</f>
        <v>0</v>
      </c>
      <c r="BC19" s="98">
        <f>IF(OR('DU DOAN'!K19="",'DU DOAN'!L19="",'DU DOAN'!DE19="",'DU DOAN'!DF19=""),0,IF(AND('DU DOAN'!DE19='DU DOAN'!K19,'DU DOAN'!DF19='DU DOAN'!L19),3*'DU DOAN'!C19,IF(('DU DOAN'!DE19-'DU DOAN'!DF19)=('DU DOAN'!K19-'DU DOAN'!L19),2*'DU DOAN'!C19,IF(SIGN('DU DOAN'!DE19-'DU DOAN'!DF19)=SIGN('DU DOAN'!K19-'DU DOAN'!L19),1*'DU DOAN'!C19,0))))</f>
        <v>0</v>
      </c>
      <c r="BD19" s="98">
        <f>IF(OR('DU DOAN'!K19="",'DU DOAN'!L19="",'DU DOAN'!DG19="",'DU DOAN'!DH19=""),0,IF(AND('DU DOAN'!DG19='DU DOAN'!K19,'DU DOAN'!DH19='DU DOAN'!L19),3*'DU DOAN'!C19,IF(('DU DOAN'!DG19-'DU DOAN'!DH19)=('DU DOAN'!K19-'DU DOAN'!L19),2*'DU DOAN'!C19,IF(SIGN('DU DOAN'!DG19-'DU DOAN'!DH19)=SIGN('DU DOAN'!K19-'DU DOAN'!L19),1*'DU DOAN'!C19,0))))</f>
        <v>0</v>
      </c>
      <c r="BE19" s="98">
        <f>IF(OR('DU DOAN'!K19="",'DU DOAN'!L19="",'DU DOAN'!DI19="",'DU DOAN'!DJ19=""),0,IF(AND('DU DOAN'!DI19='DU DOAN'!K19,'DU DOAN'!DJ19='DU DOAN'!L19),3*'DU DOAN'!C19,IF(('DU DOAN'!DI19-'DU DOAN'!DJ19)=('DU DOAN'!K19-'DU DOAN'!L19),2*'DU DOAN'!C19,IF(SIGN('DU DOAN'!DI19-'DU DOAN'!DJ19)=SIGN('DU DOAN'!K19-'DU DOAN'!L19),1*'DU DOAN'!C19,0))))</f>
        <v>0</v>
      </c>
      <c r="BF19" s="98">
        <f>IF(OR('DU DOAN'!K19="",'DU DOAN'!L19="",'DU DOAN'!DK19="",'DU DOAN'!DL19=""),0,IF(AND('DU DOAN'!DK19='DU DOAN'!K19,'DU DOAN'!DL19='DU DOAN'!L19),3*'DU DOAN'!C19,IF(('DU DOAN'!DK19-'DU DOAN'!DL19)=('DU DOAN'!K19-'DU DOAN'!L19),2*'DU DOAN'!C19,IF(SIGN('DU DOAN'!DK19-'DU DOAN'!DL19)=SIGN('DU DOAN'!K19-'DU DOAN'!L19),1*'DU DOAN'!C19,0))))</f>
        <v>0</v>
      </c>
      <c r="BG19" s="98">
        <f>IF(OR('DU DOAN'!K19="",'DU DOAN'!L19="",'DU DOAN'!DM19="",'DU DOAN'!DN19=""),0,IF(AND('DU DOAN'!DM19='DU DOAN'!K19,'DU DOAN'!DN19='DU DOAN'!L19),3*'DU DOAN'!C19,IF(('DU DOAN'!DM19-'DU DOAN'!DN19)=('DU DOAN'!K19-'DU DOAN'!L19),2*'DU DOAN'!C19,IF(SIGN('DU DOAN'!DM19-'DU DOAN'!DN19)=SIGN('DU DOAN'!K19-'DU DOAN'!L19),1*'DU DOAN'!C19,0))))</f>
        <v>0</v>
      </c>
      <c r="BH19" s="98">
        <f>IF(OR('DU DOAN'!K19="",'DU DOAN'!L19="",'DU DOAN'!DO19="",'DU DOAN'!DP19=""),0,IF(AND('DU DOAN'!DO19='DU DOAN'!K19,'DU DOAN'!DP19='DU DOAN'!L19),3*'DU DOAN'!C19,IF(('DU DOAN'!DO19-'DU DOAN'!DP19)=('DU DOAN'!K19-'DU DOAN'!L19),2*'DU DOAN'!C19,IF(SIGN('DU DOAN'!DO19-'DU DOAN'!DP19)=SIGN('DU DOAN'!K19-'DU DOAN'!L19),1*'DU DOAN'!C19,0))))</f>
        <v>0</v>
      </c>
      <c r="BI19" s="98">
        <f>IF(OR('DU DOAN'!K19="",'DU DOAN'!L19="",'DU DOAN'!DQ19="",'DU DOAN'!DR19=""),0,IF(AND('DU DOAN'!DQ19='DU DOAN'!K19,'DU DOAN'!DR19='DU DOAN'!L19),3*'DU DOAN'!C19,IF(('DU DOAN'!DQ19-'DU DOAN'!DR19)=('DU DOAN'!K19-'DU DOAN'!L19),2*'DU DOAN'!C19,IF(SIGN('DU DOAN'!DQ19-'DU DOAN'!DR19)=SIGN('DU DOAN'!K19-'DU DOAN'!L19),1*'DU DOAN'!C19,0))))</f>
        <v>0</v>
      </c>
      <c r="BJ19" s="98">
        <f>IF(OR('DU DOAN'!K19="",'DU DOAN'!L19="",'DU DOAN'!DS19="",'DU DOAN'!DT19=""),0,IF(AND('DU DOAN'!DS19='DU DOAN'!K19,'DU DOAN'!DT19='DU DOAN'!L19),3*'DU DOAN'!C19,IF(('DU DOAN'!DS19-'DU DOAN'!DT19)=('DU DOAN'!K19-'DU DOAN'!L19),2*'DU DOAN'!C19,IF(SIGN('DU DOAN'!DS19-'DU DOAN'!DT19)=SIGN('DU DOAN'!K19-'DU DOAN'!L19),1*'DU DOAN'!C19,0))))</f>
        <v>0</v>
      </c>
      <c r="BK19" s="98">
        <f>IF(OR('DU DOAN'!K19="",'DU DOAN'!L19="",'DU DOAN'!DU19="",'DU DOAN'!DV19=""),0,IF(AND('DU DOAN'!DU19='DU DOAN'!K19,'DU DOAN'!DV19='DU DOAN'!L19),3*'DU DOAN'!C19,IF(('DU DOAN'!DU19-'DU DOAN'!DV19)=('DU DOAN'!K19-'DU DOAN'!L19),2*'DU DOAN'!C19,IF(SIGN('DU DOAN'!DU19-'DU DOAN'!DV19)=SIGN('DU DOAN'!K19-'DU DOAN'!L19),1*'DU DOAN'!C19,0))))</f>
        <v>0</v>
      </c>
      <c r="BL19" s="98">
        <f>IF(OR('DU DOAN'!K19="",'DU DOAN'!L19="",'DU DOAN'!DW19="",'DU DOAN'!DX19=""),0,IF(AND('DU DOAN'!DW19='DU DOAN'!K19,'DU DOAN'!DX19='DU DOAN'!L19),3*'DU DOAN'!C19,IF(('DU DOAN'!DW19-'DU DOAN'!DX19)=('DU DOAN'!K19-'DU DOAN'!L19),2*'DU DOAN'!C19,IF(SIGN('DU DOAN'!DW19-'DU DOAN'!DX19)=SIGN('DU DOAN'!K19-'DU DOAN'!L19),1*'DU DOAN'!C19,0))))</f>
        <v>0</v>
      </c>
      <c r="BM19" s="98">
        <f>IF(OR('DU DOAN'!K19="",'DU DOAN'!L19="",'DU DOAN'!DY19="",'DU DOAN'!DZ19=""),0,IF(AND('DU DOAN'!DY19='DU DOAN'!K19,'DU DOAN'!DZ19='DU DOAN'!L19),3*'DU DOAN'!C19,IF(('DU DOAN'!DY19-'DU DOAN'!DZ19)=('DU DOAN'!K19-'DU DOAN'!L19),2*'DU DOAN'!C19,IF(SIGN('DU DOAN'!DY19-'DU DOAN'!DZ19)=SIGN('DU DOAN'!K19-'DU DOAN'!L19),1*'DU DOAN'!C19,0))))</f>
        <v>0</v>
      </c>
      <c r="BN19" s="98">
        <f>IF(OR('DU DOAN'!K19="",'DU DOAN'!L19="",'DU DOAN'!EA19="",'DU DOAN'!EB19=""),0,IF(AND('DU DOAN'!EA19='DU DOAN'!K19,'DU DOAN'!EB19='DU DOAN'!L19),3*'DU DOAN'!C19,IF(('DU DOAN'!EA19-'DU DOAN'!EB19)=('DU DOAN'!K19-'DU DOAN'!L19),2*'DU DOAN'!C19,IF(SIGN('DU DOAN'!EA19-'DU DOAN'!EB19)=SIGN('DU DOAN'!K19-'DU DOAN'!L19),1*'DU DOAN'!C19,0))))</f>
        <v>0</v>
      </c>
      <c r="BO19" s="98">
        <f>IF(OR('DU DOAN'!K19="",'DU DOAN'!L19="",'DU DOAN'!EC19="",'DU DOAN'!ED19=""),0,IF(AND('DU DOAN'!EC19='DU DOAN'!K19,'DU DOAN'!ED19='DU DOAN'!L19),3*'DU DOAN'!C19,IF(('DU DOAN'!EC19-'DU DOAN'!ED19)=('DU DOAN'!K19-'DU DOAN'!L19),2*'DU DOAN'!C19,IF(SIGN('DU DOAN'!EC19-'DU DOAN'!ED19)=SIGN('DU DOAN'!K19-'DU DOAN'!L19),1*'DU DOAN'!C19,0))))</f>
        <v>0</v>
      </c>
      <c r="BP19" s="98">
        <f>IF(OR('DU DOAN'!K19="",'DU DOAN'!L19="",'DU DOAN'!EE19="",'DU DOAN'!EF19=""),0,IF(AND('DU DOAN'!EE19='DU DOAN'!K19,'DU DOAN'!EF19='DU DOAN'!L19),3*'DU DOAN'!C19,IF(('DU DOAN'!EE19-'DU DOAN'!EF19)=('DU DOAN'!K19-'DU DOAN'!L19),2*'DU DOAN'!C19,IF(SIGN('DU DOAN'!EE19-'DU DOAN'!EF19)=SIGN('DU DOAN'!K19-'DU DOAN'!L19),1*'DU DOAN'!C19,0))))</f>
        <v>0</v>
      </c>
      <c r="BQ19" s="98">
        <f>IF(OR('DU DOAN'!K19="",'DU DOAN'!L19="",'DU DOAN'!EG19="",'DU DOAN'!EH19=""),0,IF(AND('DU DOAN'!EG19='DU DOAN'!K19,'DU DOAN'!EH19='DU DOAN'!L19),3*'DU DOAN'!C19,IF(('DU DOAN'!EG19-'DU DOAN'!EH19)=('DU DOAN'!K19-'DU DOAN'!L19),2*'DU DOAN'!C19,IF(SIGN('DU DOAN'!EG19-'DU DOAN'!EH19)=SIGN('DU DOAN'!K19-'DU DOAN'!L19),1*'DU DOAN'!C19,0))))</f>
        <v>0</v>
      </c>
      <c r="BR19" s="98">
        <f>IF(OR('DU DOAN'!K19="",'DU DOAN'!L19="",'DU DOAN'!EI19="",'DU DOAN'!EJ19=""),0,IF(AND('DU DOAN'!EI19='DU DOAN'!K19,'DU DOAN'!EJ19='DU DOAN'!L19),3*'DU DOAN'!C19,IF(('DU DOAN'!EI19-'DU DOAN'!EJ19)=('DU DOAN'!K19-'DU DOAN'!L19),2*'DU DOAN'!C19,IF(SIGN('DU DOAN'!EI19-'DU DOAN'!EJ19)=SIGN('DU DOAN'!K19-'DU DOAN'!L19),1*'DU DOAN'!C19,0))))</f>
        <v>0</v>
      </c>
      <c r="BS19" s="98">
        <f>IF(OR('DU DOAN'!K19="",'DU DOAN'!L19="",'DU DOAN'!EK19="",'DU DOAN'!EL19=""),0,IF(AND('DU DOAN'!EK19='DU DOAN'!K19,'DU DOAN'!EL19='DU DOAN'!L19),3*'DU DOAN'!C19,IF(('DU DOAN'!EK19-'DU DOAN'!EL19)=('DU DOAN'!K19-'DU DOAN'!L19),2*'DU DOAN'!C19,IF(SIGN('DU DOAN'!EK19-'DU DOAN'!EL19)=SIGN('DU DOAN'!K19-'DU DOAN'!L19),1*'DU DOAN'!C19,0))))</f>
        <v>0</v>
      </c>
      <c r="BT19" s="98">
        <f>IF(OR('DU DOAN'!K19="",'DU DOAN'!L19="",'DU DOAN'!EM19="",'DU DOAN'!EN19=""),0,IF(AND('DU DOAN'!EM19='DU DOAN'!K19,'DU DOAN'!EN19='DU DOAN'!L19),3*'DU DOAN'!C19,IF(('DU DOAN'!EM19-'DU DOAN'!EN19)=('DU DOAN'!K19-'DU DOAN'!L19),2*'DU DOAN'!C19,IF(SIGN('DU DOAN'!EM19-'DU DOAN'!EN19)=SIGN('DU DOAN'!K19-'DU DOAN'!L19),1*'DU DOAN'!C19,0))))</f>
        <v>0</v>
      </c>
      <c r="BU19" s="98">
        <f>IF(OR('DU DOAN'!K19="",'DU DOAN'!L19="",'DU DOAN'!EO19="",'DU DOAN'!EP19=""),0,IF(AND('DU DOAN'!EO19='DU DOAN'!K19,'DU DOAN'!EP19='DU DOAN'!L19),3*'DU DOAN'!C19,IF(('DU DOAN'!EO19-'DU DOAN'!EP19)=('DU DOAN'!K19-'DU DOAN'!L19),2*'DU DOAN'!C19,IF(SIGN('DU DOAN'!EO19-'DU DOAN'!EP19)=SIGN('DU DOAN'!K19-'DU DOAN'!L19),1*'DU DOAN'!C19,0))))</f>
        <v>0</v>
      </c>
      <c r="BV19" s="98">
        <f>IF(OR('DU DOAN'!K19="",'DU DOAN'!L19="",'DU DOAN'!EQ19="",'DU DOAN'!ER19=""),0,IF(AND('DU DOAN'!EQ19='DU DOAN'!K19,'DU DOAN'!ER19='DU DOAN'!L19),3*'DU DOAN'!C19,IF(('DU DOAN'!EQ19-'DU DOAN'!ER19)=('DU DOAN'!K19-'DU DOAN'!L19),2*'DU DOAN'!C19,IF(SIGN('DU DOAN'!EQ19-'DU DOAN'!ER19)=SIGN('DU DOAN'!K19-'DU DOAN'!L19),1*'DU DOAN'!C19,0))))</f>
        <v>0</v>
      </c>
      <c r="BW19" s="98">
        <f>IF(OR('DU DOAN'!K19="",'DU DOAN'!L19="",'DU DOAN'!ES19="",'DU DOAN'!ET19=""),0,IF(AND('DU DOAN'!ES19='DU DOAN'!K19,'DU DOAN'!ET19='DU DOAN'!L19),3*'DU DOAN'!C19,IF(('DU DOAN'!ES19-'DU DOAN'!ET19)=('DU DOAN'!K19-'DU DOAN'!L19),2*'DU DOAN'!C19,IF(SIGN('DU DOAN'!ES19-'DU DOAN'!ET19)=SIGN('DU DOAN'!K19-'DU DOAN'!L19),1*'DU DOAN'!C19,0))))</f>
        <v>0</v>
      </c>
      <c r="BX19" s="98">
        <f>IF(OR('DU DOAN'!K19="",'DU DOAN'!L19="",'DU DOAN'!EU19="",'DU DOAN'!EV19=""),0,IF(AND('DU DOAN'!EU19='DU DOAN'!K19,'DU DOAN'!EV19='DU DOAN'!L19),3*'DU DOAN'!C19,IF(('DU DOAN'!EU19-'DU DOAN'!EV19)=('DU DOAN'!K19-'DU DOAN'!L19),2*'DU DOAN'!C19,IF(SIGN('DU DOAN'!EU19-'DU DOAN'!EV19)=SIGN('DU DOAN'!K19-'DU DOAN'!L19),1*'DU DOAN'!C19,0))))</f>
        <v>0</v>
      </c>
      <c r="BY19" s="98">
        <f>IF(OR('DU DOAN'!K19="",'DU DOAN'!L19="",'DU DOAN'!EW19="",'DU DOAN'!EX19=""),0,IF(AND('DU DOAN'!EW19='DU DOAN'!K19,'DU DOAN'!EX19='DU DOAN'!L19),3*'DU DOAN'!C19,IF(('DU DOAN'!EW19-'DU DOAN'!EX19)=('DU DOAN'!K19-'DU DOAN'!L19),2*'DU DOAN'!C19,IF(SIGN('DU DOAN'!EW19-'DU DOAN'!EX19)=SIGN('DU DOAN'!K19-'DU DOAN'!L19),1*'DU DOAN'!C19,0))))</f>
        <v>0</v>
      </c>
      <c r="BZ19" s="98">
        <f>IF(OR('DU DOAN'!K19="",'DU DOAN'!L19="",'DU DOAN'!EY19="",'DU DOAN'!EZ19=""),0,IF(AND('DU DOAN'!EY19='DU DOAN'!K19,'DU DOAN'!EZ19='DU DOAN'!L19),3*'DU DOAN'!C19,IF(('DU DOAN'!EY19-'DU DOAN'!EZ19)=('DU DOAN'!K19-'DU DOAN'!L19),2*'DU DOAN'!C19,IF(SIGN('DU DOAN'!EY19-'DU DOAN'!EZ19)=SIGN('DU DOAN'!K19-'DU DOAN'!L19),1*'DU DOAN'!C19,0))))</f>
        <v>0</v>
      </c>
      <c r="CA19" s="98">
        <f>IF(OR('DU DOAN'!K19="",'DU DOAN'!L19="",'DU DOAN'!FA19="",'DU DOAN'!FB19=""),0,IF(AND('DU DOAN'!FA19='DU DOAN'!K19,'DU DOAN'!FB19='DU DOAN'!L19),3*'DU DOAN'!C19,IF(('DU DOAN'!FA19-'DU DOAN'!FB19)=('DU DOAN'!K19-'DU DOAN'!L19),2*'DU DOAN'!C19,IF(SIGN('DU DOAN'!FA19-'DU DOAN'!FB19)=SIGN('DU DOAN'!K19-'DU DOAN'!L19),1*'DU DOAN'!C19,0))))</f>
        <v>0</v>
      </c>
      <c r="CB19" s="98">
        <f>IF(OR('DU DOAN'!K19="",'DU DOAN'!L19="",'DU DOAN'!FC19="",'DU DOAN'!FD19=""),0,IF(AND('DU DOAN'!FC19='DU DOAN'!K19,'DU DOAN'!FD19='DU DOAN'!L19),3*'DU DOAN'!C19,IF(('DU DOAN'!FC19-'DU DOAN'!FD19)=('DU DOAN'!K19-'DU DOAN'!L19),2*'DU DOAN'!C19,IF(SIGN('DU DOAN'!FC19-'DU DOAN'!FD19)=SIGN('DU DOAN'!K19-'DU DOAN'!L19),1*'DU DOAN'!C19,0))))</f>
        <v>0</v>
      </c>
      <c r="CC19" s="98">
        <f>IF(OR('DU DOAN'!K19="",'DU DOAN'!L19="",'DU DOAN'!FE19="",'DU DOAN'!FF19=""),0,IF(AND('DU DOAN'!FE19='DU DOAN'!K19,'DU DOAN'!FF19='DU DOAN'!L19),3*'DU DOAN'!C19,IF(('DU DOAN'!FE19-'DU DOAN'!FF19)=('DU DOAN'!K19-'DU DOAN'!L19),2*'DU DOAN'!C19,IF(SIGN('DU DOAN'!FE19-'DU DOAN'!FF19)=SIGN('DU DOAN'!K19-'DU DOAN'!L19),1*'DU DOAN'!C19,0))))</f>
        <v>0</v>
      </c>
      <c r="CD19" s="98">
        <f>IF(OR('DU DOAN'!K19="",'DU DOAN'!L19="",'DU DOAN'!FG19="",'DU DOAN'!FH19=""),0,IF(AND('DU DOAN'!FG19='DU DOAN'!K19,'DU DOAN'!FH19='DU DOAN'!L19),3*'DU DOAN'!C19,IF(('DU DOAN'!FG19-'DU DOAN'!FH19)=('DU DOAN'!K19-'DU DOAN'!L19),2*'DU DOAN'!C19,IF(SIGN('DU DOAN'!FG19-'DU DOAN'!FH19)=SIGN('DU DOAN'!K19-'DU DOAN'!L19),1*'DU DOAN'!C19,0))))</f>
        <v>0</v>
      </c>
      <c r="CE19" s="98">
        <f>IF(OR('DU DOAN'!K19="",'DU DOAN'!L19="",'DU DOAN'!FI19="",'DU DOAN'!FJ19=""),0,IF(AND('DU DOAN'!FI19='DU DOAN'!K19,'DU DOAN'!FJ19='DU DOAN'!L19),3*'DU DOAN'!C19,IF(('DU DOAN'!FI19-'DU DOAN'!FJ19)=('DU DOAN'!K19-'DU DOAN'!L19),2*'DU DOAN'!C19,IF(SIGN('DU DOAN'!FI19-'DU DOAN'!FJ19)=SIGN('DU DOAN'!K19-'DU DOAN'!L19),1*'DU DOAN'!C19,0))))</f>
        <v>0</v>
      </c>
      <c r="CF19" s="98">
        <f>IF(OR('DU DOAN'!K19="",'DU DOAN'!L19="",'DU DOAN'!FK19="",'DU DOAN'!FL19=""),0,IF(AND('DU DOAN'!FK19='DU DOAN'!K19,'DU DOAN'!FL19='DU DOAN'!L19),3*'DU DOAN'!C19,IF(('DU DOAN'!FK19-'DU DOAN'!FL19)=('DU DOAN'!K19-'DU DOAN'!L19),2*'DU DOAN'!C19,IF(SIGN('DU DOAN'!FK19-'DU DOAN'!FL19)=SIGN('DU DOAN'!K19-'DU DOAN'!L19),1*'DU DOAN'!C19,0))))</f>
        <v>0</v>
      </c>
      <c r="CG19" s="98">
        <f>IF(OR('DU DOAN'!K19="",'DU DOAN'!L19="",'DU DOAN'!FM19="",'DU DOAN'!FN19=""),0,IF(AND('DU DOAN'!FM19='DU DOAN'!K19,'DU DOAN'!FN19='DU DOAN'!L19),3*'DU DOAN'!C19,IF(('DU DOAN'!FM19-'DU DOAN'!FN19)=('DU DOAN'!K19-'DU DOAN'!L19),2*'DU DOAN'!C19,IF(SIGN('DU DOAN'!FM19-'DU DOAN'!FN19)=SIGN('DU DOAN'!K19-'DU DOAN'!L19),1*'DU DOAN'!C19,0))))</f>
        <v>0</v>
      </c>
      <c r="CH19" s="98">
        <f>IF(OR('DU DOAN'!K19="",'DU DOAN'!L19="",'DU DOAN'!FO19="",'DU DOAN'!FP19=""),0,IF(AND('DU DOAN'!FO19='DU DOAN'!K19,'DU DOAN'!FP19='DU DOAN'!L19),3*'DU DOAN'!C19,IF(('DU DOAN'!FO19-'DU DOAN'!FP19)=('DU DOAN'!K19-'DU DOAN'!L19),2*'DU DOAN'!C19,IF(SIGN('DU DOAN'!FO19-'DU DOAN'!FP19)=SIGN('DU DOAN'!K19-'DU DOAN'!L19),1*'DU DOAN'!C19,0))))</f>
        <v>0</v>
      </c>
      <c r="CI19" s="98">
        <f>IF(OR('DU DOAN'!K19="",'DU DOAN'!L19="",'DU DOAN'!FQ19="",'DU DOAN'!FR19=""),0,IF(AND('DU DOAN'!FQ19='DU DOAN'!K19,'DU DOAN'!FR19='DU DOAN'!L19),3*'DU DOAN'!C19,IF(('DU DOAN'!FQ19-'DU DOAN'!FR19)=('DU DOAN'!K19-'DU DOAN'!L19),2*'DU DOAN'!C19,IF(SIGN('DU DOAN'!FQ19-'DU DOAN'!FR19)=SIGN('DU DOAN'!K19-'DU DOAN'!L19),1*'DU DOAN'!C19,0))))</f>
        <v>0</v>
      </c>
      <c r="CJ19" s="98">
        <f>IF(OR('DU DOAN'!K19="",'DU DOAN'!L19="",'DU DOAN'!FS19="",'DU DOAN'!FT19=""),0,IF(AND('DU DOAN'!FS19='DU DOAN'!K19,'DU DOAN'!FT19='DU DOAN'!L19),3*'DU DOAN'!C19,IF(('DU DOAN'!FS19-'DU DOAN'!FT19)=('DU DOAN'!K19-'DU DOAN'!L19),2*'DU DOAN'!C19,IF(SIGN('DU DOAN'!FS19-'DU DOAN'!FT19)=SIGN('DU DOAN'!K19-'DU DOAN'!L19),1*'DU DOAN'!C19,0))))</f>
        <v>0</v>
      </c>
      <c r="CK19" s="98">
        <f>IF(OR('DU DOAN'!K19="",'DU DOAN'!L19="",'DU DOAN'!FU19="",'DU DOAN'!FV19=""),0,IF(AND('DU DOAN'!FU19='DU DOAN'!K19,'DU DOAN'!FV19='DU DOAN'!L19),3*'DU DOAN'!C19,IF(('DU DOAN'!FU19-'DU DOAN'!FV19)=('DU DOAN'!K19-'DU DOAN'!L19),2*'DU DOAN'!C19,IF(SIGN('DU DOAN'!FU19-'DU DOAN'!FV19)=SIGN('DU DOAN'!K19-'DU DOAN'!L19),1*'DU DOAN'!C19,0))))</f>
        <v>0</v>
      </c>
      <c r="CL19" s="98">
        <f>IF(OR('DU DOAN'!K19="",'DU DOAN'!L19="",'DU DOAN'!FW19="",'DU DOAN'!FX19=""),0,IF(AND('DU DOAN'!FW19='DU DOAN'!K19,'DU DOAN'!FX19='DU DOAN'!L19),3*'DU DOAN'!C19,IF(('DU DOAN'!FW19-'DU DOAN'!FX19)=('DU DOAN'!K19-'DU DOAN'!L19),2*'DU DOAN'!C19,IF(SIGN('DU DOAN'!FW19-'DU DOAN'!FX19)=SIGN('DU DOAN'!K19-'DU DOAN'!L19),1*'DU DOAN'!C19,0))))</f>
        <v>0</v>
      </c>
      <c r="CM19" s="98">
        <f>IF(OR('DU DOAN'!K19="",'DU DOAN'!L19="",'DU DOAN'!FY19="",'DU DOAN'!FZ19=""),0,IF(AND('DU DOAN'!FY19='DU DOAN'!K19,'DU DOAN'!FZ19='DU DOAN'!L19),3*'DU DOAN'!C19,IF(('DU DOAN'!FY19-'DU DOAN'!FZ19)=('DU DOAN'!K19-'DU DOAN'!L19),2*'DU DOAN'!C19,IF(SIGN('DU DOAN'!FY19-'DU DOAN'!FZ19)=SIGN('DU DOAN'!K19-'DU DOAN'!L19),1*'DU DOAN'!C19,0))))</f>
        <v>0</v>
      </c>
      <c r="CN19" s="98">
        <f>IF(OR('DU DOAN'!K19="",'DU DOAN'!L19="",'DU DOAN'!GA19="",'DU DOAN'!GB19=""),0,IF(AND('DU DOAN'!GA19='DU DOAN'!K19,'DU DOAN'!GB19='DU DOAN'!L19),3*'DU DOAN'!C19,IF(('DU DOAN'!GA19-'DU DOAN'!GB19)=('DU DOAN'!K19-'DU DOAN'!L19),2*'DU DOAN'!C19,IF(SIGN('DU DOAN'!GA19-'DU DOAN'!GB19)=SIGN('DU DOAN'!K19-'DU DOAN'!L19),1*'DU DOAN'!C19,0))))</f>
        <v>0</v>
      </c>
      <c r="CO19" s="98">
        <f>IF(OR('DU DOAN'!K19="",'DU DOAN'!L19="",'DU DOAN'!GC19="",'DU DOAN'!GD19=""),0,IF(AND('DU DOAN'!GC19='DU DOAN'!K19,'DU DOAN'!GD19='DU DOAN'!L19),3*'DU DOAN'!C19,IF(('DU DOAN'!GC19-'DU DOAN'!GD19)=('DU DOAN'!K19-'DU DOAN'!L19),2*'DU DOAN'!C19,IF(SIGN('DU DOAN'!GC19-'DU DOAN'!GD19)=SIGN('DU DOAN'!K19-'DU DOAN'!L19),1*'DU DOAN'!C19,0))))</f>
        <v>0</v>
      </c>
      <c r="CP19" s="98">
        <f>IF(OR('DU DOAN'!K19="",'DU DOAN'!L19="",'DU DOAN'!GE19="",'DU DOAN'!GF19=""),0,IF(AND('DU DOAN'!GE19='DU DOAN'!K19,'DU DOAN'!GF19='DU DOAN'!L19),3*'DU DOAN'!C19,IF(('DU DOAN'!GE19-'DU DOAN'!GF19)=('DU DOAN'!K19-'DU DOAN'!L19),2*'DU DOAN'!C19,IF(SIGN('DU DOAN'!GE19-'DU DOAN'!GF19)=SIGN('DU DOAN'!K19-'DU DOAN'!L19),1*'DU DOAN'!C19,0))))</f>
        <v>0</v>
      </c>
      <c r="CQ19" s="98">
        <f>IF(OR('DU DOAN'!K19="",'DU DOAN'!L19="",'DU DOAN'!GG19="",'DU DOAN'!GH19=""),0,IF(AND('DU DOAN'!GG19='DU DOAN'!K19,'DU DOAN'!GH19='DU DOAN'!L19),3*'DU DOAN'!C19,IF(('DU DOAN'!GG19-'DU DOAN'!GH19)=('DU DOAN'!K19-'DU DOAN'!L19),2*'DU DOAN'!C19,IF(SIGN('DU DOAN'!GG19-'DU DOAN'!GH19)=SIGN('DU DOAN'!K19-'DU DOAN'!L19),1*'DU DOAN'!C19,0))))</f>
        <v>0</v>
      </c>
      <c r="CR19" s="98">
        <f>IF(OR('DU DOAN'!K19="",'DU DOAN'!L19="",'DU DOAN'!GI19="",'DU DOAN'!GJ19=""),0,IF(AND('DU DOAN'!GI19='DU DOAN'!K19,'DU DOAN'!GJ19='DU DOAN'!L19),3*'DU DOAN'!C19,IF(('DU DOAN'!GI19-'DU DOAN'!GJ19)=('DU DOAN'!K19-'DU DOAN'!L19),2*'DU DOAN'!C19,IF(SIGN('DU DOAN'!GI19-'DU DOAN'!GJ19)=SIGN('DU DOAN'!K19-'DU DOAN'!L19),1*'DU DOAN'!C19,0))))</f>
        <v>0</v>
      </c>
      <c r="CS19" s="98">
        <f>IF(OR('DU DOAN'!K19="",'DU DOAN'!L19="",'DU DOAN'!GK19="",'DU DOAN'!GL19=""),0,IF(AND('DU DOAN'!GK19='DU DOAN'!K19,'DU DOAN'!GL19='DU DOAN'!L19),3*'DU DOAN'!C19,IF(('DU DOAN'!GK19-'DU DOAN'!GL19)=('DU DOAN'!K19-'DU DOAN'!L19),2*'DU DOAN'!C19,IF(SIGN('DU DOAN'!GK19-'DU DOAN'!GL19)=SIGN('DU DOAN'!K19-'DU DOAN'!L19),1*'DU DOAN'!C19,0))))</f>
        <v>0</v>
      </c>
      <c r="CT19" s="98">
        <f>IF(OR('DU DOAN'!K19="",'DU DOAN'!L19="",'DU DOAN'!GM19="",'DU DOAN'!GN19=""),0,IF(AND('DU DOAN'!GM19='DU DOAN'!K19,'DU DOAN'!GN19='DU DOAN'!L19),3*'DU DOAN'!C19,IF(('DU DOAN'!GM19-'DU DOAN'!GN19)=('DU DOAN'!K19-'DU DOAN'!L19),2*'DU DOAN'!C19,IF(SIGN('DU DOAN'!GM19-'DU DOAN'!GN19)=SIGN('DU DOAN'!K19-'DU DOAN'!L19),1*'DU DOAN'!C19,0))))</f>
        <v>0</v>
      </c>
      <c r="CU19" s="98">
        <f>IF(OR('DU DOAN'!K19="",'DU DOAN'!L19="",'DU DOAN'!GO19="",'DU DOAN'!GP19=""),0,IF(AND('DU DOAN'!GO19='DU DOAN'!K19,'DU DOAN'!GP19='DU DOAN'!L19),3*'DU DOAN'!C19,IF(('DU DOAN'!GO19-'DU DOAN'!GP19)=('DU DOAN'!K19-'DU DOAN'!L19),2*'DU DOAN'!C19,IF(SIGN('DU DOAN'!GO19-'DU DOAN'!GP19)=SIGN('DU DOAN'!K19-'DU DOAN'!L19),1*'DU DOAN'!C19,0))))</f>
        <v>0</v>
      </c>
      <c r="CV19" s="98">
        <f>IF(OR('DU DOAN'!K19="",'DU DOAN'!L19="",'DU DOAN'!GQ19="",'DU DOAN'!GR19=""),0,IF(AND('DU DOAN'!GQ19='DU DOAN'!K19,'DU DOAN'!GR19='DU DOAN'!L19),3*'DU DOAN'!C19,IF(('DU DOAN'!GQ19-'DU DOAN'!GR19)=('DU DOAN'!K19-'DU DOAN'!L19),2*'DU DOAN'!C19,IF(SIGN('DU DOAN'!GQ19-'DU DOAN'!GR19)=SIGN('DU DOAN'!K19-'DU DOAN'!L19),1*'DU DOAN'!C19,0))))</f>
        <v>0</v>
      </c>
      <c r="CW19" s="98">
        <f>IF(OR('DU DOAN'!K19="",'DU DOAN'!L19="",'DU DOAN'!GS19="",'DU DOAN'!GT19=""),0,IF(AND('DU DOAN'!GS19='DU DOAN'!K19,'DU DOAN'!GT19='DU DOAN'!L19),3*'DU DOAN'!C19,IF(('DU DOAN'!GS19-'DU DOAN'!GT19)=('DU DOAN'!K19-'DU DOAN'!L19),2*'DU DOAN'!C19,IF(SIGN('DU DOAN'!GS19-'DU DOAN'!GT19)=SIGN('DU DOAN'!K19-'DU DOAN'!L19),1*'DU DOAN'!C19,0))))</f>
        <v>0</v>
      </c>
      <c r="CX19" s="98">
        <f>IF(OR('DU DOAN'!K19="",'DU DOAN'!L19="",'DU DOAN'!GU19="",'DU DOAN'!GV19=""),0,IF(AND('DU DOAN'!GU19='DU DOAN'!K19,'DU DOAN'!GV19='DU DOAN'!L19),3*'DU DOAN'!C19,IF(('DU DOAN'!GU19-'DU DOAN'!GV19)=('DU DOAN'!K19-'DU DOAN'!L19),2*'DU DOAN'!C19,IF(SIGN('DU DOAN'!GU19-'DU DOAN'!GV19)=SIGN('DU DOAN'!K19-'DU DOAN'!L19),1*'DU DOAN'!C19,0))))</f>
        <v>0</v>
      </c>
      <c r="CY19" s="98">
        <f>IF(OR('DU DOAN'!K19="",'DU DOAN'!L19="",'DU DOAN'!GW19="",'DU DOAN'!GX19=""),0,IF(AND('DU DOAN'!GW19='DU DOAN'!K19,'DU DOAN'!GX19='DU DOAN'!L19),3*'DU DOAN'!C19,IF(('DU DOAN'!GW19-'DU DOAN'!GX19)=('DU DOAN'!K19-'DU DOAN'!L19),2*'DU DOAN'!C19,IF(SIGN('DU DOAN'!GW19-'DU DOAN'!GX19)=SIGN('DU DOAN'!K19-'DU DOAN'!L19),1*'DU DOAN'!C19,0))))</f>
        <v>0</v>
      </c>
      <c r="CZ19" s="98">
        <f>IF(OR('DU DOAN'!K19="",'DU DOAN'!L19="",'DU DOAN'!GY19="",'DU DOAN'!GZ19=""),0,IF(AND('DU DOAN'!GY19='DU DOAN'!K19,'DU DOAN'!GZ19='DU DOAN'!L19),3*'DU DOAN'!C19,IF(('DU DOAN'!GY19-'DU DOAN'!GZ19)=('DU DOAN'!K19-'DU DOAN'!L19),2*'DU DOAN'!C19,IF(SIGN('DU DOAN'!GY19-'DU DOAN'!GZ19)=SIGN('DU DOAN'!K19-'DU DOAN'!L19),1*'DU DOAN'!C19,0))))</f>
        <v>0</v>
      </c>
      <c r="DA19" s="98">
        <f>IF(OR('DU DOAN'!K19="",'DU DOAN'!L19="",'DU DOAN'!HA19="",'DU DOAN'!HB19=""),0,IF(AND('DU DOAN'!HA19='DU DOAN'!K19,'DU DOAN'!HB19='DU DOAN'!L19),3*'DU DOAN'!C19,IF(('DU DOAN'!HA19-'DU DOAN'!HB19)=('DU DOAN'!K19-'DU DOAN'!L19),2*'DU DOAN'!C19,IF(SIGN('DU DOAN'!HA19-'DU DOAN'!HB19)=SIGN('DU DOAN'!K19-'DU DOAN'!L19),1*'DU DOAN'!C19,0))))</f>
        <v>0</v>
      </c>
      <c r="DB19" s="98">
        <f>IF(OR('DU DOAN'!K19="",'DU DOAN'!L19="",'DU DOAN'!HC19="",'DU DOAN'!HD19=""),0,IF(AND('DU DOAN'!HC19='DU DOAN'!K19,'DU DOAN'!HD19='DU DOAN'!L19),3*'DU DOAN'!C19,IF(('DU DOAN'!HC19-'DU DOAN'!HD19)=('DU DOAN'!K19-'DU DOAN'!L19),2*'DU DOAN'!C19,IF(SIGN('DU DOAN'!HC19-'DU DOAN'!HD19)=SIGN('DU DOAN'!K19-'DU DOAN'!L19),1*'DU DOAN'!C19,0))))</f>
        <v>0</v>
      </c>
    </row>
    <row r="20" spans="1:106" ht="15" customHeight="1">
      <c r="A20" s="94">
        <f>'DU DOAN'!A20</f>
        <v>17</v>
      </c>
      <c r="B20" s="95" t="str">
        <f>'DU DOAN'!B20</f>
        <v>Vòng bảng</v>
      </c>
      <c r="C20" s="96">
        <f>'DU DOAN'!C20</f>
        <v>1</v>
      </c>
      <c r="D20" s="95" t="str">
        <f>'DU DOAN'!H20</f>
        <v>Scotland</v>
      </c>
      <c r="E20" s="95" t="str">
        <f>'DU DOAN'!I20</f>
        <v>Brazil</v>
      </c>
      <c r="F20" s="97" t="str">
        <f>IF(OR('DU DOAN'!K20="",'DU DOAN'!L20=""),"Chưa đá",'DU DOAN'!K20&amp;"-"&amp;'DU DOAN'!L20)</f>
        <v>Chưa đá</v>
      </c>
      <c r="G20" s="98">
        <f>IF(OR('DU DOAN'!K20="",'DU DOAN'!L20="",'DU DOAN'!M20="",'DU DOAN'!N20=""),0,IF(AND('DU DOAN'!M20='DU DOAN'!K20,'DU DOAN'!N20='DU DOAN'!L20),3*'DU DOAN'!C20,IF(('DU DOAN'!M20-'DU DOAN'!N20)=('DU DOAN'!K20-'DU DOAN'!L20),2*'DU DOAN'!C20,IF(SIGN('DU DOAN'!M20-'DU DOAN'!N20)=SIGN('DU DOAN'!K20-'DU DOAN'!L20),1*'DU DOAN'!C20,0))))</f>
        <v>0</v>
      </c>
      <c r="H20" s="98">
        <f>IF(OR('DU DOAN'!K20="",'DU DOAN'!L20="",'DU DOAN'!O20="",'DU DOAN'!P20=""),0,IF(AND('DU DOAN'!O20='DU DOAN'!K20,'DU DOAN'!P20='DU DOAN'!L20),3*'DU DOAN'!C20,IF(('DU DOAN'!O20-'DU DOAN'!P20)=('DU DOAN'!K20-'DU DOAN'!L20),2*'DU DOAN'!C20,IF(SIGN('DU DOAN'!O20-'DU DOAN'!P20)=SIGN('DU DOAN'!K20-'DU DOAN'!L20),1*'DU DOAN'!C20,0))))</f>
        <v>0</v>
      </c>
      <c r="I20" s="98">
        <f>IF(OR('DU DOAN'!K20="",'DU DOAN'!L20="",'DU DOAN'!Q20="",'DU DOAN'!R20=""),0,IF(AND('DU DOAN'!Q20='DU DOAN'!K20,'DU DOAN'!R20='DU DOAN'!L20),3*'DU DOAN'!C20,IF(('DU DOAN'!Q20-'DU DOAN'!R20)=('DU DOAN'!K20-'DU DOAN'!L20),2*'DU DOAN'!C20,IF(SIGN('DU DOAN'!Q20-'DU DOAN'!R20)=SIGN('DU DOAN'!K20-'DU DOAN'!L20),1*'DU DOAN'!C20,0))))</f>
        <v>0</v>
      </c>
      <c r="J20" s="98">
        <f>IF(OR('DU DOAN'!K20="",'DU DOAN'!L20="",'DU DOAN'!S20="",'DU DOAN'!T20=""),0,IF(AND('DU DOAN'!S20='DU DOAN'!K20,'DU DOAN'!T20='DU DOAN'!L20),3*'DU DOAN'!C20,IF(('DU DOAN'!S20-'DU DOAN'!T20)=('DU DOAN'!K20-'DU DOAN'!L20),2*'DU DOAN'!C20,IF(SIGN('DU DOAN'!S20-'DU DOAN'!T20)=SIGN('DU DOAN'!K20-'DU DOAN'!L20),1*'DU DOAN'!C20,0))))</f>
        <v>0</v>
      </c>
      <c r="K20" s="98">
        <f>IF(OR('DU DOAN'!K20="",'DU DOAN'!L20="",'DU DOAN'!U20="",'DU DOAN'!V20=""),0,IF(AND('DU DOAN'!U20='DU DOAN'!K20,'DU DOAN'!V20='DU DOAN'!L20),3*'DU DOAN'!C20,IF(('DU DOAN'!U20-'DU DOAN'!V20)=('DU DOAN'!K20-'DU DOAN'!L20),2*'DU DOAN'!C20,IF(SIGN('DU DOAN'!U20-'DU DOAN'!V20)=SIGN('DU DOAN'!K20-'DU DOAN'!L20),1*'DU DOAN'!C20,0))))</f>
        <v>0</v>
      </c>
      <c r="L20" s="98">
        <f>IF(OR('DU DOAN'!K20="",'DU DOAN'!L20="",'DU DOAN'!W20="",'DU DOAN'!X20=""),0,IF(AND('DU DOAN'!W20='DU DOAN'!K20,'DU DOAN'!X20='DU DOAN'!L20),3*'DU DOAN'!C20,IF(('DU DOAN'!W20-'DU DOAN'!X20)=('DU DOAN'!K20-'DU DOAN'!L20),2*'DU DOAN'!C20,IF(SIGN('DU DOAN'!W20-'DU DOAN'!X20)=SIGN('DU DOAN'!K20-'DU DOAN'!L20),1*'DU DOAN'!C20,0))))</f>
        <v>0</v>
      </c>
      <c r="M20" s="98">
        <f>IF(OR('DU DOAN'!K20="",'DU DOAN'!L20="",'DU DOAN'!Y20="",'DU DOAN'!Z20=""),0,IF(AND('DU DOAN'!Y20='DU DOAN'!K20,'DU DOAN'!Z20='DU DOAN'!L20),3*'DU DOAN'!C20,IF(('DU DOAN'!Y20-'DU DOAN'!Z20)=('DU DOAN'!K20-'DU DOAN'!L20),2*'DU DOAN'!C20,IF(SIGN('DU DOAN'!Y20-'DU DOAN'!Z20)=SIGN('DU DOAN'!K20-'DU DOAN'!L20),1*'DU DOAN'!C20,0))))</f>
        <v>0</v>
      </c>
      <c r="N20" s="98">
        <f>IF(OR('DU DOAN'!K20="",'DU DOAN'!L20="",'DU DOAN'!AA20="",'DU DOAN'!AB20=""),0,IF(AND('DU DOAN'!AA20='DU DOAN'!K20,'DU DOAN'!AB20='DU DOAN'!L20),3*'DU DOAN'!C20,IF(('DU DOAN'!AA20-'DU DOAN'!AB20)=('DU DOAN'!K20-'DU DOAN'!L20),2*'DU DOAN'!C20,IF(SIGN('DU DOAN'!AA20-'DU DOAN'!AB20)=SIGN('DU DOAN'!K20-'DU DOAN'!L20),1*'DU DOAN'!C20,0))))</f>
        <v>0</v>
      </c>
      <c r="O20" s="98">
        <f>IF(OR('DU DOAN'!K20="",'DU DOAN'!L20="",'DU DOAN'!AC20="",'DU DOAN'!AD20=""),0,IF(AND('DU DOAN'!AC20='DU DOAN'!K20,'DU DOAN'!AD20='DU DOAN'!L20),3*'DU DOAN'!C20,IF(('DU DOAN'!AC20-'DU DOAN'!AD20)=('DU DOAN'!K20-'DU DOAN'!L20),2*'DU DOAN'!C20,IF(SIGN('DU DOAN'!AC20-'DU DOAN'!AD20)=SIGN('DU DOAN'!K20-'DU DOAN'!L20),1*'DU DOAN'!C20,0))))</f>
        <v>0</v>
      </c>
      <c r="P20" s="98">
        <f>IF(OR('DU DOAN'!K20="",'DU DOAN'!L20="",'DU DOAN'!AE20="",'DU DOAN'!AF20=""),0,IF(AND('DU DOAN'!AE20='DU DOAN'!K20,'DU DOAN'!AF20='DU DOAN'!L20),3*'DU DOAN'!C20,IF(('DU DOAN'!AE20-'DU DOAN'!AF20)=('DU DOAN'!K20-'DU DOAN'!L20),2*'DU DOAN'!C20,IF(SIGN('DU DOAN'!AE20-'DU DOAN'!AF20)=SIGN('DU DOAN'!K20-'DU DOAN'!L20),1*'DU DOAN'!C20,0))))</f>
        <v>0</v>
      </c>
      <c r="Q20" s="98">
        <f>IF(OR('DU DOAN'!K20="",'DU DOAN'!L20="",'DU DOAN'!AG20="",'DU DOAN'!AH20=""),0,IF(AND('DU DOAN'!AG20='DU DOAN'!K20,'DU DOAN'!AH20='DU DOAN'!L20),3*'DU DOAN'!C20,IF(('DU DOAN'!AG20-'DU DOAN'!AH20)=('DU DOAN'!K20-'DU DOAN'!L20),2*'DU DOAN'!C20,IF(SIGN('DU DOAN'!AG20-'DU DOAN'!AH20)=SIGN('DU DOAN'!K20-'DU DOAN'!L20),1*'DU DOAN'!C20,0))))</f>
        <v>0</v>
      </c>
      <c r="R20" s="98">
        <f>IF(OR('DU DOAN'!K20="",'DU DOAN'!L20="",'DU DOAN'!AI20="",'DU DOAN'!AJ20=""),0,IF(AND('DU DOAN'!AI20='DU DOAN'!K20,'DU DOAN'!AJ20='DU DOAN'!L20),3*'DU DOAN'!C20,IF(('DU DOAN'!AI20-'DU DOAN'!AJ20)=('DU DOAN'!K20-'DU DOAN'!L20),2*'DU DOAN'!C20,IF(SIGN('DU DOAN'!AI20-'DU DOAN'!AJ20)=SIGN('DU DOAN'!K20-'DU DOAN'!L20),1*'DU DOAN'!C20,0))))</f>
        <v>0</v>
      </c>
      <c r="S20" s="98">
        <f>IF(OR('DU DOAN'!K20="",'DU DOAN'!L20="",'DU DOAN'!AK20="",'DU DOAN'!AL20=""),0,IF(AND('DU DOAN'!AK20='DU DOAN'!K20,'DU DOAN'!AL20='DU DOAN'!L20),3*'DU DOAN'!C20,IF(('DU DOAN'!AK20-'DU DOAN'!AL20)=('DU DOAN'!K20-'DU DOAN'!L20),2*'DU DOAN'!C20,IF(SIGN('DU DOAN'!AK20-'DU DOAN'!AL20)=SIGN('DU DOAN'!K20-'DU DOAN'!L20),1*'DU DOAN'!C20,0))))</f>
        <v>0</v>
      </c>
      <c r="T20" s="98">
        <f>IF(OR('DU DOAN'!K20="",'DU DOAN'!L20="",'DU DOAN'!AM20="",'DU DOAN'!AN20=""),0,IF(AND('DU DOAN'!AM20='DU DOAN'!K20,'DU DOAN'!AN20='DU DOAN'!L20),3*'DU DOAN'!C20,IF(('DU DOAN'!AM20-'DU DOAN'!AN20)=('DU DOAN'!K20-'DU DOAN'!L20),2*'DU DOAN'!C20,IF(SIGN('DU DOAN'!AM20-'DU DOAN'!AN20)=SIGN('DU DOAN'!K20-'DU DOAN'!L20),1*'DU DOAN'!C20,0))))</f>
        <v>0</v>
      </c>
      <c r="U20" s="98">
        <f>IF(OR('DU DOAN'!K20="",'DU DOAN'!L20="",'DU DOAN'!AO20="",'DU DOAN'!AP20=""),0,IF(AND('DU DOAN'!AO20='DU DOAN'!K20,'DU DOAN'!AP20='DU DOAN'!L20),3*'DU DOAN'!C20,IF(('DU DOAN'!AO20-'DU DOAN'!AP20)=('DU DOAN'!K20-'DU DOAN'!L20),2*'DU DOAN'!C20,IF(SIGN('DU DOAN'!AO20-'DU DOAN'!AP20)=SIGN('DU DOAN'!K20-'DU DOAN'!L20),1*'DU DOAN'!C20,0))))</f>
        <v>0</v>
      </c>
      <c r="V20" s="98">
        <f>IF(OR('DU DOAN'!K20="",'DU DOAN'!L20="",'DU DOAN'!AQ20="",'DU DOAN'!AR20=""),0,IF(AND('DU DOAN'!AQ20='DU DOAN'!K20,'DU DOAN'!AR20='DU DOAN'!L20),3*'DU DOAN'!C20,IF(('DU DOAN'!AQ20-'DU DOAN'!AR20)=('DU DOAN'!K20-'DU DOAN'!L20),2*'DU DOAN'!C20,IF(SIGN('DU DOAN'!AQ20-'DU DOAN'!AR20)=SIGN('DU DOAN'!K20-'DU DOAN'!L20),1*'DU DOAN'!C20,0))))</f>
        <v>0</v>
      </c>
      <c r="W20" s="98">
        <f>IF(OR('DU DOAN'!K20="",'DU DOAN'!L20="",'DU DOAN'!AS20="",'DU DOAN'!AT20=""),0,IF(AND('DU DOAN'!AS20='DU DOAN'!K20,'DU DOAN'!AT20='DU DOAN'!L20),3*'DU DOAN'!C20,IF(('DU DOAN'!AS20-'DU DOAN'!AT20)=('DU DOAN'!K20-'DU DOAN'!L20),2*'DU DOAN'!C20,IF(SIGN('DU DOAN'!AS20-'DU DOAN'!AT20)=SIGN('DU DOAN'!K20-'DU DOAN'!L20),1*'DU DOAN'!C20,0))))</f>
        <v>0</v>
      </c>
      <c r="X20" s="98">
        <f>IF(OR('DU DOAN'!K20="",'DU DOAN'!L20="",'DU DOAN'!AU20="",'DU DOAN'!AV20=""),0,IF(AND('DU DOAN'!AU20='DU DOAN'!K20,'DU DOAN'!AV20='DU DOAN'!L20),3*'DU DOAN'!C20,IF(('DU DOAN'!AU20-'DU DOAN'!AV20)=('DU DOAN'!K20-'DU DOAN'!L20),2*'DU DOAN'!C20,IF(SIGN('DU DOAN'!AU20-'DU DOAN'!AV20)=SIGN('DU DOAN'!K20-'DU DOAN'!L20),1*'DU DOAN'!C20,0))))</f>
        <v>0</v>
      </c>
      <c r="Y20" s="98">
        <f>IF(OR('DU DOAN'!K20="",'DU DOAN'!L20="",'DU DOAN'!AW20="",'DU DOAN'!AX20=""),0,IF(AND('DU DOAN'!AW20='DU DOAN'!K20,'DU DOAN'!AX20='DU DOAN'!L20),3*'DU DOAN'!C20,IF(('DU DOAN'!AW20-'DU DOAN'!AX20)=('DU DOAN'!K20-'DU DOAN'!L20),2*'DU DOAN'!C20,IF(SIGN('DU DOAN'!AW20-'DU DOAN'!AX20)=SIGN('DU DOAN'!K20-'DU DOAN'!L20),1*'DU DOAN'!C20,0))))</f>
        <v>0</v>
      </c>
      <c r="Z20" s="98">
        <f>IF(OR('DU DOAN'!K20="",'DU DOAN'!L20="",'DU DOAN'!AY20="",'DU DOAN'!AZ20=""),0,IF(AND('DU DOAN'!AY20='DU DOAN'!K20,'DU DOAN'!AZ20='DU DOAN'!L20),3*'DU DOAN'!C20,IF(('DU DOAN'!AY20-'DU DOAN'!AZ20)=('DU DOAN'!K20-'DU DOAN'!L20),2*'DU DOAN'!C20,IF(SIGN('DU DOAN'!AY20-'DU DOAN'!AZ20)=SIGN('DU DOAN'!K20-'DU DOAN'!L20),1*'DU DOAN'!C20,0))))</f>
        <v>0</v>
      </c>
      <c r="AA20" s="98">
        <f>IF(OR('DU DOAN'!K20="",'DU DOAN'!L20="",'DU DOAN'!BA20="",'DU DOAN'!BB20=""),0,IF(AND('DU DOAN'!BA20='DU DOAN'!K20,'DU DOAN'!BB20='DU DOAN'!L20),3*'DU DOAN'!C20,IF(('DU DOAN'!BA20-'DU DOAN'!BB20)=('DU DOAN'!K20-'DU DOAN'!L20),2*'DU DOAN'!C20,IF(SIGN('DU DOAN'!BA20-'DU DOAN'!BB20)=SIGN('DU DOAN'!K20-'DU DOAN'!L20),1*'DU DOAN'!C20,0))))</f>
        <v>0</v>
      </c>
      <c r="AB20" s="98">
        <f>IF(OR('DU DOAN'!K20="",'DU DOAN'!L20="",'DU DOAN'!BC20="",'DU DOAN'!BD20=""),0,IF(AND('DU DOAN'!BC20='DU DOAN'!K20,'DU DOAN'!BD20='DU DOAN'!L20),3*'DU DOAN'!C20,IF(('DU DOAN'!BC20-'DU DOAN'!BD20)=('DU DOAN'!K20-'DU DOAN'!L20),2*'DU DOAN'!C20,IF(SIGN('DU DOAN'!BC20-'DU DOAN'!BD20)=SIGN('DU DOAN'!K20-'DU DOAN'!L20),1*'DU DOAN'!C20,0))))</f>
        <v>0</v>
      </c>
      <c r="AC20" s="98">
        <f>IF(OR('DU DOAN'!K20="",'DU DOAN'!L20="",'DU DOAN'!BE20="",'DU DOAN'!BF20=""),0,IF(AND('DU DOAN'!BE20='DU DOAN'!K20,'DU DOAN'!BF20='DU DOAN'!L20),3*'DU DOAN'!C20,IF(('DU DOAN'!BE20-'DU DOAN'!BF20)=('DU DOAN'!K20-'DU DOAN'!L20),2*'DU DOAN'!C20,IF(SIGN('DU DOAN'!BE20-'DU DOAN'!BF20)=SIGN('DU DOAN'!K20-'DU DOAN'!L20),1*'DU DOAN'!C20,0))))</f>
        <v>0</v>
      </c>
      <c r="AD20" s="98">
        <f>IF(OR('DU DOAN'!K20="",'DU DOAN'!L20="",'DU DOAN'!BG20="",'DU DOAN'!BH20=""),0,IF(AND('DU DOAN'!BG20='DU DOAN'!K20,'DU DOAN'!BH20='DU DOAN'!L20),3*'DU DOAN'!C20,IF(('DU DOAN'!BG20-'DU DOAN'!BH20)=('DU DOAN'!K20-'DU DOAN'!L20),2*'DU DOAN'!C20,IF(SIGN('DU DOAN'!BG20-'DU DOAN'!BH20)=SIGN('DU DOAN'!K20-'DU DOAN'!L20),1*'DU DOAN'!C20,0))))</f>
        <v>0</v>
      </c>
      <c r="AE20" s="98">
        <f>IF(OR('DU DOAN'!K20="",'DU DOAN'!L20="",'DU DOAN'!BI20="",'DU DOAN'!BJ20=""),0,IF(AND('DU DOAN'!BI20='DU DOAN'!K20,'DU DOAN'!BJ20='DU DOAN'!L20),3*'DU DOAN'!C20,IF(('DU DOAN'!BI20-'DU DOAN'!BJ20)=('DU DOAN'!K20-'DU DOAN'!L20),2*'DU DOAN'!C20,IF(SIGN('DU DOAN'!BI20-'DU DOAN'!BJ20)=SIGN('DU DOAN'!K20-'DU DOAN'!L20),1*'DU DOAN'!C20,0))))</f>
        <v>0</v>
      </c>
      <c r="AF20" s="98">
        <f>IF(OR('DU DOAN'!K20="",'DU DOAN'!L20="",'DU DOAN'!BK20="",'DU DOAN'!BL20=""),0,IF(AND('DU DOAN'!BK20='DU DOAN'!K20,'DU DOAN'!BL20='DU DOAN'!L20),3*'DU DOAN'!C20,IF(('DU DOAN'!BK20-'DU DOAN'!BL20)=('DU DOAN'!K20-'DU DOAN'!L20),2*'DU DOAN'!C20,IF(SIGN('DU DOAN'!BK20-'DU DOAN'!BL20)=SIGN('DU DOAN'!K20-'DU DOAN'!L20),1*'DU DOAN'!C20,0))))</f>
        <v>0</v>
      </c>
      <c r="AG20" s="98">
        <f>IF(OR('DU DOAN'!K20="",'DU DOAN'!L20="",'DU DOAN'!BM20="",'DU DOAN'!BN20=""),0,IF(AND('DU DOAN'!BM20='DU DOAN'!K20,'DU DOAN'!BN20='DU DOAN'!L20),3*'DU DOAN'!C20,IF(('DU DOAN'!BM20-'DU DOAN'!BN20)=('DU DOAN'!K20-'DU DOAN'!L20),2*'DU DOAN'!C20,IF(SIGN('DU DOAN'!BM20-'DU DOAN'!BN20)=SIGN('DU DOAN'!K20-'DU DOAN'!L20),1*'DU DOAN'!C20,0))))</f>
        <v>0</v>
      </c>
      <c r="AH20" s="98">
        <f>IF(OR('DU DOAN'!K20="",'DU DOAN'!L20="",'DU DOAN'!BO20="",'DU DOAN'!BP20=""),0,IF(AND('DU DOAN'!BO20='DU DOAN'!K20,'DU DOAN'!BP20='DU DOAN'!L20),3*'DU DOAN'!C20,IF(('DU DOAN'!BO20-'DU DOAN'!BP20)=('DU DOAN'!K20-'DU DOAN'!L20),2*'DU DOAN'!C20,IF(SIGN('DU DOAN'!BO20-'DU DOAN'!BP20)=SIGN('DU DOAN'!K20-'DU DOAN'!L20),1*'DU DOAN'!C20,0))))</f>
        <v>0</v>
      </c>
      <c r="AI20" s="98">
        <f>IF(OR('DU DOAN'!K20="",'DU DOAN'!L20="",'DU DOAN'!BQ20="",'DU DOAN'!BR20=""),0,IF(AND('DU DOAN'!BQ20='DU DOAN'!K20,'DU DOAN'!BR20='DU DOAN'!L20),3*'DU DOAN'!C20,IF(('DU DOAN'!BQ20-'DU DOAN'!BR20)=('DU DOAN'!K20-'DU DOAN'!L20),2*'DU DOAN'!C20,IF(SIGN('DU DOAN'!BQ20-'DU DOAN'!BR20)=SIGN('DU DOAN'!K20-'DU DOAN'!L20),1*'DU DOAN'!C20,0))))</f>
        <v>0</v>
      </c>
      <c r="AJ20" s="98">
        <f>IF(OR('DU DOAN'!K20="",'DU DOAN'!L20="",'DU DOAN'!BS20="",'DU DOAN'!BT20=""),0,IF(AND('DU DOAN'!BS20='DU DOAN'!K20,'DU DOAN'!BT20='DU DOAN'!L20),3*'DU DOAN'!C20,IF(('DU DOAN'!BS20-'DU DOAN'!BT20)=('DU DOAN'!K20-'DU DOAN'!L20),2*'DU DOAN'!C20,IF(SIGN('DU DOAN'!BS20-'DU DOAN'!BT20)=SIGN('DU DOAN'!K20-'DU DOAN'!L20),1*'DU DOAN'!C20,0))))</f>
        <v>0</v>
      </c>
      <c r="AK20" s="98">
        <f>IF(OR('DU DOAN'!K20="",'DU DOAN'!L20="",'DU DOAN'!BU20="",'DU DOAN'!BV20=""),0,IF(AND('DU DOAN'!BU20='DU DOAN'!K20,'DU DOAN'!BV20='DU DOAN'!L20),3*'DU DOAN'!C20,IF(('DU DOAN'!BU20-'DU DOAN'!BV20)=('DU DOAN'!K20-'DU DOAN'!L20),2*'DU DOAN'!C20,IF(SIGN('DU DOAN'!BU20-'DU DOAN'!BV20)=SIGN('DU DOAN'!K20-'DU DOAN'!L20),1*'DU DOAN'!C20,0))))</f>
        <v>0</v>
      </c>
      <c r="AL20" s="98">
        <f>IF(OR('DU DOAN'!K20="",'DU DOAN'!L20="",'DU DOAN'!BW20="",'DU DOAN'!BX20=""),0,IF(AND('DU DOAN'!BW20='DU DOAN'!K20,'DU DOAN'!BX20='DU DOAN'!L20),3*'DU DOAN'!C20,IF(('DU DOAN'!BW20-'DU DOAN'!BX20)=('DU DOAN'!K20-'DU DOAN'!L20),2*'DU DOAN'!C20,IF(SIGN('DU DOAN'!BW20-'DU DOAN'!BX20)=SIGN('DU DOAN'!K20-'DU DOAN'!L20),1*'DU DOAN'!C20,0))))</f>
        <v>0</v>
      </c>
      <c r="AM20" s="98">
        <f>IF(OR('DU DOAN'!K20="",'DU DOAN'!L20="",'DU DOAN'!BY20="",'DU DOAN'!BZ20=""),0,IF(AND('DU DOAN'!BY20='DU DOAN'!K20,'DU DOAN'!BZ20='DU DOAN'!L20),3*'DU DOAN'!C20,IF(('DU DOAN'!BY20-'DU DOAN'!BZ20)=('DU DOAN'!K20-'DU DOAN'!L20),2*'DU DOAN'!C20,IF(SIGN('DU DOAN'!BY20-'DU DOAN'!BZ20)=SIGN('DU DOAN'!K20-'DU DOAN'!L20),1*'DU DOAN'!C20,0))))</f>
        <v>0</v>
      </c>
      <c r="AN20" s="98">
        <f>IF(OR('DU DOAN'!K20="",'DU DOAN'!L20="",'DU DOAN'!CA20="",'DU DOAN'!CB20=""),0,IF(AND('DU DOAN'!CA20='DU DOAN'!K20,'DU DOAN'!CB20='DU DOAN'!L20),3*'DU DOAN'!C20,IF(('DU DOAN'!CA20-'DU DOAN'!CB20)=('DU DOAN'!K20-'DU DOAN'!L20),2*'DU DOAN'!C20,IF(SIGN('DU DOAN'!CA20-'DU DOAN'!CB20)=SIGN('DU DOAN'!K20-'DU DOAN'!L20),1*'DU DOAN'!C20,0))))</f>
        <v>0</v>
      </c>
      <c r="AO20" s="98">
        <f>IF(OR('DU DOAN'!K20="",'DU DOAN'!L20="",'DU DOAN'!CC20="",'DU DOAN'!CD20=""),0,IF(AND('DU DOAN'!CC20='DU DOAN'!K20,'DU DOAN'!CD20='DU DOAN'!L20),3*'DU DOAN'!C20,IF(('DU DOAN'!CC20-'DU DOAN'!CD20)=('DU DOAN'!K20-'DU DOAN'!L20),2*'DU DOAN'!C20,IF(SIGN('DU DOAN'!CC20-'DU DOAN'!CD20)=SIGN('DU DOAN'!K20-'DU DOAN'!L20),1*'DU DOAN'!C20,0))))</f>
        <v>0</v>
      </c>
      <c r="AP20" s="98">
        <f>IF(OR('DU DOAN'!K20="",'DU DOAN'!L20="",'DU DOAN'!CE20="",'DU DOAN'!CF20=""),0,IF(AND('DU DOAN'!CE20='DU DOAN'!K20,'DU DOAN'!CF20='DU DOAN'!L20),3*'DU DOAN'!C20,IF(('DU DOAN'!CE20-'DU DOAN'!CF20)=('DU DOAN'!K20-'DU DOAN'!L20),2*'DU DOAN'!C20,IF(SIGN('DU DOAN'!CE20-'DU DOAN'!CF20)=SIGN('DU DOAN'!K20-'DU DOAN'!L20),1*'DU DOAN'!C20,0))))</f>
        <v>0</v>
      </c>
      <c r="AQ20" s="98">
        <f>IF(OR('DU DOAN'!K20="",'DU DOAN'!L20="",'DU DOAN'!CG20="",'DU DOAN'!CH20=""),0,IF(AND('DU DOAN'!CG20='DU DOAN'!K20,'DU DOAN'!CH20='DU DOAN'!L20),3*'DU DOAN'!C20,IF(('DU DOAN'!CG20-'DU DOAN'!CH20)=('DU DOAN'!K20-'DU DOAN'!L20),2*'DU DOAN'!C20,IF(SIGN('DU DOAN'!CG20-'DU DOAN'!CH20)=SIGN('DU DOAN'!K20-'DU DOAN'!L20),1*'DU DOAN'!C20,0))))</f>
        <v>0</v>
      </c>
      <c r="AR20" s="98">
        <f>IF(OR('DU DOAN'!K20="",'DU DOAN'!L20="",'DU DOAN'!CI20="",'DU DOAN'!CJ20=""),0,IF(AND('DU DOAN'!CI20='DU DOAN'!K20,'DU DOAN'!CJ20='DU DOAN'!L20),3*'DU DOAN'!C20,IF(('DU DOAN'!CI20-'DU DOAN'!CJ20)=('DU DOAN'!K20-'DU DOAN'!L20),2*'DU DOAN'!C20,IF(SIGN('DU DOAN'!CI20-'DU DOAN'!CJ20)=SIGN('DU DOAN'!K20-'DU DOAN'!L20),1*'DU DOAN'!C20,0))))</f>
        <v>0</v>
      </c>
      <c r="AS20" s="98">
        <f>IF(OR('DU DOAN'!K20="",'DU DOAN'!L20="",'DU DOAN'!CK20="",'DU DOAN'!CL20=""),0,IF(AND('DU DOAN'!CK20='DU DOAN'!K20,'DU DOAN'!CL20='DU DOAN'!L20),3*'DU DOAN'!C20,IF(('DU DOAN'!CK20-'DU DOAN'!CL20)=('DU DOAN'!K20-'DU DOAN'!L20),2*'DU DOAN'!C20,IF(SIGN('DU DOAN'!CK20-'DU DOAN'!CL20)=SIGN('DU DOAN'!K20-'DU DOAN'!L20),1*'DU DOAN'!C20,0))))</f>
        <v>0</v>
      </c>
      <c r="AT20" s="98">
        <f>IF(OR('DU DOAN'!K20="",'DU DOAN'!L20="",'DU DOAN'!CM20="",'DU DOAN'!CN20=""),0,IF(AND('DU DOAN'!CM20='DU DOAN'!K20,'DU DOAN'!CN20='DU DOAN'!L20),3*'DU DOAN'!C20,IF(('DU DOAN'!CM20-'DU DOAN'!CN20)=('DU DOAN'!K20-'DU DOAN'!L20),2*'DU DOAN'!C20,IF(SIGN('DU DOAN'!CM20-'DU DOAN'!CN20)=SIGN('DU DOAN'!K20-'DU DOAN'!L20),1*'DU DOAN'!C20,0))))</f>
        <v>0</v>
      </c>
      <c r="AU20" s="98">
        <f>IF(OR('DU DOAN'!K20="",'DU DOAN'!L20="",'DU DOAN'!CO20="",'DU DOAN'!CP20=""),0,IF(AND('DU DOAN'!CO20='DU DOAN'!K20,'DU DOAN'!CP20='DU DOAN'!L20),3*'DU DOAN'!C20,IF(('DU DOAN'!CO20-'DU DOAN'!CP20)=('DU DOAN'!K20-'DU DOAN'!L20),2*'DU DOAN'!C20,IF(SIGN('DU DOAN'!CO20-'DU DOAN'!CP20)=SIGN('DU DOAN'!K20-'DU DOAN'!L20),1*'DU DOAN'!C20,0))))</f>
        <v>0</v>
      </c>
      <c r="AV20" s="98">
        <f>IF(OR('DU DOAN'!K20="",'DU DOAN'!L20="",'DU DOAN'!CQ20="",'DU DOAN'!CR20=""),0,IF(AND('DU DOAN'!CQ20='DU DOAN'!K20,'DU DOAN'!CR20='DU DOAN'!L20),3*'DU DOAN'!C20,IF(('DU DOAN'!CQ20-'DU DOAN'!CR20)=('DU DOAN'!K20-'DU DOAN'!L20),2*'DU DOAN'!C20,IF(SIGN('DU DOAN'!CQ20-'DU DOAN'!CR20)=SIGN('DU DOAN'!K20-'DU DOAN'!L20),1*'DU DOAN'!C20,0))))</f>
        <v>0</v>
      </c>
      <c r="AW20" s="98">
        <f>IF(OR('DU DOAN'!K20="",'DU DOAN'!L20="",'DU DOAN'!CS20="",'DU DOAN'!CT20=""),0,IF(AND('DU DOAN'!CS20='DU DOAN'!K20,'DU DOAN'!CT20='DU DOAN'!L20),3*'DU DOAN'!C20,IF(('DU DOAN'!CS20-'DU DOAN'!CT20)=('DU DOAN'!K20-'DU DOAN'!L20),2*'DU DOAN'!C20,IF(SIGN('DU DOAN'!CS20-'DU DOAN'!CT20)=SIGN('DU DOAN'!K20-'DU DOAN'!L20),1*'DU DOAN'!C20,0))))</f>
        <v>0</v>
      </c>
      <c r="AX20" s="98">
        <f>IF(OR('DU DOAN'!K20="",'DU DOAN'!L20="",'DU DOAN'!CU20="",'DU DOAN'!CV20=""),0,IF(AND('DU DOAN'!CU20='DU DOAN'!K20,'DU DOAN'!CV20='DU DOAN'!L20),3*'DU DOAN'!C20,IF(('DU DOAN'!CU20-'DU DOAN'!CV20)=('DU DOAN'!K20-'DU DOAN'!L20),2*'DU DOAN'!C20,IF(SIGN('DU DOAN'!CU20-'DU DOAN'!CV20)=SIGN('DU DOAN'!K20-'DU DOAN'!L20),1*'DU DOAN'!C20,0))))</f>
        <v>0</v>
      </c>
      <c r="AY20" s="98">
        <f>IF(OR('DU DOAN'!K20="",'DU DOAN'!L20="",'DU DOAN'!CW20="",'DU DOAN'!CX20=""),0,IF(AND('DU DOAN'!CW20='DU DOAN'!K20,'DU DOAN'!CX20='DU DOAN'!L20),3*'DU DOAN'!C20,IF(('DU DOAN'!CW20-'DU DOAN'!CX20)=('DU DOAN'!K20-'DU DOAN'!L20),2*'DU DOAN'!C20,IF(SIGN('DU DOAN'!CW20-'DU DOAN'!CX20)=SIGN('DU DOAN'!K20-'DU DOAN'!L20),1*'DU DOAN'!C20,0))))</f>
        <v>0</v>
      </c>
      <c r="AZ20" s="98">
        <f>IF(OR('DU DOAN'!K20="",'DU DOAN'!L20="",'DU DOAN'!CY20="",'DU DOAN'!CZ20=""),0,IF(AND('DU DOAN'!CY20='DU DOAN'!K20,'DU DOAN'!CZ20='DU DOAN'!L20),3*'DU DOAN'!C20,IF(('DU DOAN'!CY20-'DU DOAN'!CZ20)=('DU DOAN'!K20-'DU DOAN'!L20),2*'DU DOAN'!C20,IF(SIGN('DU DOAN'!CY20-'DU DOAN'!CZ20)=SIGN('DU DOAN'!K20-'DU DOAN'!L20),1*'DU DOAN'!C20,0))))</f>
        <v>0</v>
      </c>
      <c r="BA20" s="98">
        <f>IF(OR('DU DOAN'!K20="",'DU DOAN'!L20="",'DU DOAN'!DA20="",'DU DOAN'!DB20=""),0,IF(AND('DU DOAN'!DA20='DU DOAN'!K20,'DU DOAN'!DB20='DU DOAN'!L20),3*'DU DOAN'!C20,IF(('DU DOAN'!DA20-'DU DOAN'!DB20)=('DU DOAN'!K20-'DU DOAN'!L20),2*'DU DOAN'!C20,IF(SIGN('DU DOAN'!DA20-'DU DOAN'!DB20)=SIGN('DU DOAN'!K20-'DU DOAN'!L20),1*'DU DOAN'!C20,0))))</f>
        <v>0</v>
      </c>
      <c r="BB20" s="98">
        <f>IF(OR('DU DOAN'!K20="",'DU DOAN'!L20="",'DU DOAN'!DC20="",'DU DOAN'!DD20=""),0,IF(AND('DU DOAN'!DC20='DU DOAN'!K20,'DU DOAN'!DD20='DU DOAN'!L20),3*'DU DOAN'!C20,IF(('DU DOAN'!DC20-'DU DOAN'!DD20)=('DU DOAN'!K20-'DU DOAN'!L20),2*'DU DOAN'!C20,IF(SIGN('DU DOAN'!DC20-'DU DOAN'!DD20)=SIGN('DU DOAN'!K20-'DU DOAN'!L20),1*'DU DOAN'!C20,0))))</f>
        <v>0</v>
      </c>
      <c r="BC20" s="98">
        <f>IF(OR('DU DOAN'!K20="",'DU DOAN'!L20="",'DU DOAN'!DE20="",'DU DOAN'!DF20=""),0,IF(AND('DU DOAN'!DE20='DU DOAN'!K20,'DU DOAN'!DF20='DU DOAN'!L20),3*'DU DOAN'!C20,IF(('DU DOAN'!DE20-'DU DOAN'!DF20)=('DU DOAN'!K20-'DU DOAN'!L20),2*'DU DOAN'!C20,IF(SIGN('DU DOAN'!DE20-'DU DOAN'!DF20)=SIGN('DU DOAN'!K20-'DU DOAN'!L20),1*'DU DOAN'!C20,0))))</f>
        <v>0</v>
      </c>
      <c r="BD20" s="98">
        <f>IF(OR('DU DOAN'!K20="",'DU DOAN'!L20="",'DU DOAN'!DG20="",'DU DOAN'!DH20=""),0,IF(AND('DU DOAN'!DG20='DU DOAN'!K20,'DU DOAN'!DH20='DU DOAN'!L20),3*'DU DOAN'!C20,IF(('DU DOAN'!DG20-'DU DOAN'!DH20)=('DU DOAN'!K20-'DU DOAN'!L20),2*'DU DOAN'!C20,IF(SIGN('DU DOAN'!DG20-'DU DOAN'!DH20)=SIGN('DU DOAN'!K20-'DU DOAN'!L20),1*'DU DOAN'!C20,0))))</f>
        <v>0</v>
      </c>
      <c r="BE20" s="98">
        <f>IF(OR('DU DOAN'!K20="",'DU DOAN'!L20="",'DU DOAN'!DI20="",'DU DOAN'!DJ20=""),0,IF(AND('DU DOAN'!DI20='DU DOAN'!K20,'DU DOAN'!DJ20='DU DOAN'!L20),3*'DU DOAN'!C20,IF(('DU DOAN'!DI20-'DU DOAN'!DJ20)=('DU DOAN'!K20-'DU DOAN'!L20),2*'DU DOAN'!C20,IF(SIGN('DU DOAN'!DI20-'DU DOAN'!DJ20)=SIGN('DU DOAN'!K20-'DU DOAN'!L20),1*'DU DOAN'!C20,0))))</f>
        <v>0</v>
      </c>
      <c r="BF20" s="98">
        <f>IF(OR('DU DOAN'!K20="",'DU DOAN'!L20="",'DU DOAN'!DK20="",'DU DOAN'!DL20=""),0,IF(AND('DU DOAN'!DK20='DU DOAN'!K20,'DU DOAN'!DL20='DU DOAN'!L20),3*'DU DOAN'!C20,IF(('DU DOAN'!DK20-'DU DOAN'!DL20)=('DU DOAN'!K20-'DU DOAN'!L20),2*'DU DOAN'!C20,IF(SIGN('DU DOAN'!DK20-'DU DOAN'!DL20)=SIGN('DU DOAN'!K20-'DU DOAN'!L20),1*'DU DOAN'!C20,0))))</f>
        <v>0</v>
      </c>
      <c r="BG20" s="98">
        <f>IF(OR('DU DOAN'!K20="",'DU DOAN'!L20="",'DU DOAN'!DM20="",'DU DOAN'!DN20=""),0,IF(AND('DU DOAN'!DM20='DU DOAN'!K20,'DU DOAN'!DN20='DU DOAN'!L20),3*'DU DOAN'!C20,IF(('DU DOAN'!DM20-'DU DOAN'!DN20)=('DU DOAN'!K20-'DU DOAN'!L20),2*'DU DOAN'!C20,IF(SIGN('DU DOAN'!DM20-'DU DOAN'!DN20)=SIGN('DU DOAN'!K20-'DU DOAN'!L20),1*'DU DOAN'!C20,0))))</f>
        <v>0</v>
      </c>
      <c r="BH20" s="98">
        <f>IF(OR('DU DOAN'!K20="",'DU DOAN'!L20="",'DU DOAN'!DO20="",'DU DOAN'!DP20=""),0,IF(AND('DU DOAN'!DO20='DU DOAN'!K20,'DU DOAN'!DP20='DU DOAN'!L20),3*'DU DOAN'!C20,IF(('DU DOAN'!DO20-'DU DOAN'!DP20)=('DU DOAN'!K20-'DU DOAN'!L20),2*'DU DOAN'!C20,IF(SIGN('DU DOAN'!DO20-'DU DOAN'!DP20)=SIGN('DU DOAN'!K20-'DU DOAN'!L20),1*'DU DOAN'!C20,0))))</f>
        <v>0</v>
      </c>
      <c r="BI20" s="98">
        <f>IF(OR('DU DOAN'!K20="",'DU DOAN'!L20="",'DU DOAN'!DQ20="",'DU DOAN'!DR20=""),0,IF(AND('DU DOAN'!DQ20='DU DOAN'!K20,'DU DOAN'!DR20='DU DOAN'!L20),3*'DU DOAN'!C20,IF(('DU DOAN'!DQ20-'DU DOAN'!DR20)=('DU DOAN'!K20-'DU DOAN'!L20),2*'DU DOAN'!C20,IF(SIGN('DU DOAN'!DQ20-'DU DOAN'!DR20)=SIGN('DU DOAN'!K20-'DU DOAN'!L20),1*'DU DOAN'!C20,0))))</f>
        <v>0</v>
      </c>
      <c r="BJ20" s="98">
        <f>IF(OR('DU DOAN'!K20="",'DU DOAN'!L20="",'DU DOAN'!DS20="",'DU DOAN'!DT20=""),0,IF(AND('DU DOAN'!DS20='DU DOAN'!K20,'DU DOAN'!DT20='DU DOAN'!L20),3*'DU DOAN'!C20,IF(('DU DOAN'!DS20-'DU DOAN'!DT20)=('DU DOAN'!K20-'DU DOAN'!L20),2*'DU DOAN'!C20,IF(SIGN('DU DOAN'!DS20-'DU DOAN'!DT20)=SIGN('DU DOAN'!K20-'DU DOAN'!L20),1*'DU DOAN'!C20,0))))</f>
        <v>0</v>
      </c>
      <c r="BK20" s="98">
        <f>IF(OR('DU DOAN'!K20="",'DU DOAN'!L20="",'DU DOAN'!DU20="",'DU DOAN'!DV20=""),0,IF(AND('DU DOAN'!DU20='DU DOAN'!K20,'DU DOAN'!DV20='DU DOAN'!L20),3*'DU DOAN'!C20,IF(('DU DOAN'!DU20-'DU DOAN'!DV20)=('DU DOAN'!K20-'DU DOAN'!L20),2*'DU DOAN'!C20,IF(SIGN('DU DOAN'!DU20-'DU DOAN'!DV20)=SIGN('DU DOAN'!K20-'DU DOAN'!L20),1*'DU DOAN'!C20,0))))</f>
        <v>0</v>
      </c>
      <c r="BL20" s="98">
        <f>IF(OR('DU DOAN'!K20="",'DU DOAN'!L20="",'DU DOAN'!DW20="",'DU DOAN'!DX20=""),0,IF(AND('DU DOAN'!DW20='DU DOAN'!K20,'DU DOAN'!DX20='DU DOAN'!L20),3*'DU DOAN'!C20,IF(('DU DOAN'!DW20-'DU DOAN'!DX20)=('DU DOAN'!K20-'DU DOAN'!L20),2*'DU DOAN'!C20,IF(SIGN('DU DOAN'!DW20-'DU DOAN'!DX20)=SIGN('DU DOAN'!K20-'DU DOAN'!L20),1*'DU DOAN'!C20,0))))</f>
        <v>0</v>
      </c>
      <c r="BM20" s="98">
        <f>IF(OR('DU DOAN'!K20="",'DU DOAN'!L20="",'DU DOAN'!DY20="",'DU DOAN'!DZ20=""),0,IF(AND('DU DOAN'!DY20='DU DOAN'!K20,'DU DOAN'!DZ20='DU DOAN'!L20),3*'DU DOAN'!C20,IF(('DU DOAN'!DY20-'DU DOAN'!DZ20)=('DU DOAN'!K20-'DU DOAN'!L20),2*'DU DOAN'!C20,IF(SIGN('DU DOAN'!DY20-'DU DOAN'!DZ20)=SIGN('DU DOAN'!K20-'DU DOAN'!L20),1*'DU DOAN'!C20,0))))</f>
        <v>0</v>
      </c>
      <c r="BN20" s="98">
        <f>IF(OR('DU DOAN'!K20="",'DU DOAN'!L20="",'DU DOAN'!EA20="",'DU DOAN'!EB20=""),0,IF(AND('DU DOAN'!EA20='DU DOAN'!K20,'DU DOAN'!EB20='DU DOAN'!L20),3*'DU DOAN'!C20,IF(('DU DOAN'!EA20-'DU DOAN'!EB20)=('DU DOAN'!K20-'DU DOAN'!L20),2*'DU DOAN'!C20,IF(SIGN('DU DOAN'!EA20-'DU DOAN'!EB20)=SIGN('DU DOAN'!K20-'DU DOAN'!L20),1*'DU DOAN'!C20,0))))</f>
        <v>0</v>
      </c>
      <c r="BO20" s="98">
        <f>IF(OR('DU DOAN'!K20="",'DU DOAN'!L20="",'DU DOAN'!EC20="",'DU DOAN'!ED20=""),0,IF(AND('DU DOAN'!EC20='DU DOAN'!K20,'DU DOAN'!ED20='DU DOAN'!L20),3*'DU DOAN'!C20,IF(('DU DOAN'!EC20-'DU DOAN'!ED20)=('DU DOAN'!K20-'DU DOAN'!L20),2*'DU DOAN'!C20,IF(SIGN('DU DOAN'!EC20-'DU DOAN'!ED20)=SIGN('DU DOAN'!K20-'DU DOAN'!L20),1*'DU DOAN'!C20,0))))</f>
        <v>0</v>
      </c>
      <c r="BP20" s="98">
        <f>IF(OR('DU DOAN'!K20="",'DU DOAN'!L20="",'DU DOAN'!EE20="",'DU DOAN'!EF20=""),0,IF(AND('DU DOAN'!EE20='DU DOAN'!K20,'DU DOAN'!EF20='DU DOAN'!L20),3*'DU DOAN'!C20,IF(('DU DOAN'!EE20-'DU DOAN'!EF20)=('DU DOAN'!K20-'DU DOAN'!L20),2*'DU DOAN'!C20,IF(SIGN('DU DOAN'!EE20-'DU DOAN'!EF20)=SIGN('DU DOAN'!K20-'DU DOAN'!L20),1*'DU DOAN'!C20,0))))</f>
        <v>0</v>
      </c>
      <c r="BQ20" s="98">
        <f>IF(OR('DU DOAN'!K20="",'DU DOAN'!L20="",'DU DOAN'!EG20="",'DU DOAN'!EH20=""),0,IF(AND('DU DOAN'!EG20='DU DOAN'!K20,'DU DOAN'!EH20='DU DOAN'!L20),3*'DU DOAN'!C20,IF(('DU DOAN'!EG20-'DU DOAN'!EH20)=('DU DOAN'!K20-'DU DOAN'!L20),2*'DU DOAN'!C20,IF(SIGN('DU DOAN'!EG20-'DU DOAN'!EH20)=SIGN('DU DOAN'!K20-'DU DOAN'!L20),1*'DU DOAN'!C20,0))))</f>
        <v>0</v>
      </c>
      <c r="BR20" s="98">
        <f>IF(OR('DU DOAN'!K20="",'DU DOAN'!L20="",'DU DOAN'!EI20="",'DU DOAN'!EJ20=""),0,IF(AND('DU DOAN'!EI20='DU DOAN'!K20,'DU DOAN'!EJ20='DU DOAN'!L20),3*'DU DOAN'!C20,IF(('DU DOAN'!EI20-'DU DOAN'!EJ20)=('DU DOAN'!K20-'DU DOAN'!L20),2*'DU DOAN'!C20,IF(SIGN('DU DOAN'!EI20-'DU DOAN'!EJ20)=SIGN('DU DOAN'!K20-'DU DOAN'!L20),1*'DU DOAN'!C20,0))))</f>
        <v>0</v>
      </c>
      <c r="BS20" s="98">
        <f>IF(OR('DU DOAN'!K20="",'DU DOAN'!L20="",'DU DOAN'!EK20="",'DU DOAN'!EL20=""),0,IF(AND('DU DOAN'!EK20='DU DOAN'!K20,'DU DOAN'!EL20='DU DOAN'!L20),3*'DU DOAN'!C20,IF(('DU DOAN'!EK20-'DU DOAN'!EL20)=('DU DOAN'!K20-'DU DOAN'!L20),2*'DU DOAN'!C20,IF(SIGN('DU DOAN'!EK20-'DU DOAN'!EL20)=SIGN('DU DOAN'!K20-'DU DOAN'!L20),1*'DU DOAN'!C20,0))))</f>
        <v>0</v>
      </c>
      <c r="BT20" s="98">
        <f>IF(OR('DU DOAN'!K20="",'DU DOAN'!L20="",'DU DOAN'!EM20="",'DU DOAN'!EN20=""),0,IF(AND('DU DOAN'!EM20='DU DOAN'!K20,'DU DOAN'!EN20='DU DOAN'!L20),3*'DU DOAN'!C20,IF(('DU DOAN'!EM20-'DU DOAN'!EN20)=('DU DOAN'!K20-'DU DOAN'!L20),2*'DU DOAN'!C20,IF(SIGN('DU DOAN'!EM20-'DU DOAN'!EN20)=SIGN('DU DOAN'!K20-'DU DOAN'!L20),1*'DU DOAN'!C20,0))))</f>
        <v>0</v>
      </c>
      <c r="BU20" s="98">
        <f>IF(OR('DU DOAN'!K20="",'DU DOAN'!L20="",'DU DOAN'!EO20="",'DU DOAN'!EP20=""),0,IF(AND('DU DOAN'!EO20='DU DOAN'!K20,'DU DOAN'!EP20='DU DOAN'!L20),3*'DU DOAN'!C20,IF(('DU DOAN'!EO20-'DU DOAN'!EP20)=('DU DOAN'!K20-'DU DOAN'!L20),2*'DU DOAN'!C20,IF(SIGN('DU DOAN'!EO20-'DU DOAN'!EP20)=SIGN('DU DOAN'!K20-'DU DOAN'!L20),1*'DU DOAN'!C20,0))))</f>
        <v>0</v>
      </c>
      <c r="BV20" s="98">
        <f>IF(OR('DU DOAN'!K20="",'DU DOAN'!L20="",'DU DOAN'!EQ20="",'DU DOAN'!ER20=""),0,IF(AND('DU DOAN'!EQ20='DU DOAN'!K20,'DU DOAN'!ER20='DU DOAN'!L20),3*'DU DOAN'!C20,IF(('DU DOAN'!EQ20-'DU DOAN'!ER20)=('DU DOAN'!K20-'DU DOAN'!L20),2*'DU DOAN'!C20,IF(SIGN('DU DOAN'!EQ20-'DU DOAN'!ER20)=SIGN('DU DOAN'!K20-'DU DOAN'!L20),1*'DU DOAN'!C20,0))))</f>
        <v>0</v>
      </c>
      <c r="BW20" s="98">
        <f>IF(OR('DU DOAN'!K20="",'DU DOAN'!L20="",'DU DOAN'!ES20="",'DU DOAN'!ET20=""),0,IF(AND('DU DOAN'!ES20='DU DOAN'!K20,'DU DOAN'!ET20='DU DOAN'!L20),3*'DU DOAN'!C20,IF(('DU DOAN'!ES20-'DU DOAN'!ET20)=('DU DOAN'!K20-'DU DOAN'!L20),2*'DU DOAN'!C20,IF(SIGN('DU DOAN'!ES20-'DU DOAN'!ET20)=SIGN('DU DOAN'!K20-'DU DOAN'!L20),1*'DU DOAN'!C20,0))))</f>
        <v>0</v>
      </c>
      <c r="BX20" s="98">
        <f>IF(OR('DU DOAN'!K20="",'DU DOAN'!L20="",'DU DOAN'!EU20="",'DU DOAN'!EV20=""),0,IF(AND('DU DOAN'!EU20='DU DOAN'!K20,'DU DOAN'!EV20='DU DOAN'!L20),3*'DU DOAN'!C20,IF(('DU DOAN'!EU20-'DU DOAN'!EV20)=('DU DOAN'!K20-'DU DOAN'!L20),2*'DU DOAN'!C20,IF(SIGN('DU DOAN'!EU20-'DU DOAN'!EV20)=SIGN('DU DOAN'!K20-'DU DOAN'!L20),1*'DU DOAN'!C20,0))))</f>
        <v>0</v>
      </c>
      <c r="BY20" s="98">
        <f>IF(OR('DU DOAN'!K20="",'DU DOAN'!L20="",'DU DOAN'!EW20="",'DU DOAN'!EX20=""),0,IF(AND('DU DOAN'!EW20='DU DOAN'!K20,'DU DOAN'!EX20='DU DOAN'!L20),3*'DU DOAN'!C20,IF(('DU DOAN'!EW20-'DU DOAN'!EX20)=('DU DOAN'!K20-'DU DOAN'!L20),2*'DU DOAN'!C20,IF(SIGN('DU DOAN'!EW20-'DU DOAN'!EX20)=SIGN('DU DOAN'!K20-'DU DOAN'!L20),1*'DU DOAN'!C20,0))))</f>
        <v>0</v>
      </c>
      <c r="BZ20" s="98">
        <f>IF(OR('DU DOAN'!K20="",'DU DOAN'!L20="",'DU DOAN'!EY20="",'DU DOAN'!EZ20=""),0,IF(AND('DU DOAN'!EY20='DU DOAN'!K20,'DU DOAN'!EZ20='DU DOAN'!L20),3*'DU DOAN'!C20,IF(('DU DOAN'!EY20-'DU DOAN'!EZ20)=('DU DOAN'!K20-'DU DOAN'!L20),2*'DU DOAN'!C20,IF(SIGN('DU DOAN'!EY20-'DU DOAN'!EZ20)=SIGN('DU DOAN'!K20-'DU DOAN'!L20),1*'DU DOAN'!C20,0))))</f>
        <v>0</v>
      </c>
      <c r="CA20" s="98">
        <f>IF(OR('DU DOAN'!K20="",'DU DOAN'!L20="",'DU DOAN'!FA20="",'DU DOAN'!FB20=""),0,IF(AND('DU DOAN'!FA20='DU DOAN'!K20,'DU DOAN'!FB20='DU DOAN'!L20),3*'DU DOAN'!C20,IF(('DU DOAN'!FA20-'DU DOAN'!FB20)=('DU DOAN'!K20-'DU DOAN'!L20),2*'DU DOAN'!C20,IF(SIGN('DU DOAN'!FA20-'DU DOAN'!FB20)=SIGN('DU DOAN'!K20-'DU DOAN'!L20),1*'DU DOAN'!C20,0))))</f>
        <v>0</v>
      </c>
      <c r="CB20" s="98">
        <f>IF(OR('DU DOAN'!K20="",'DU DOAN'!L20="",'DU DOAN'!FC20="",'DU DOAN'!FD20=""),0,IF(AND('DU DOAN'!FC20='DU DOAN'!K20,'DU DOAN'!FD20='DU DOAN'!L20),3*'DU DOAN'!C20,IF(('DU DOAN'!FC20-'DU DOAN'!FD20)=('DU DOAN'!K20-'DU DOAN'!L20),2*'DU DOAN'!C20,IF(SIGN('DU DOAN'!FC20-'DU DOAN'!FD20)=SIGN('DU DOAN'!K20-'DU DOAN'!L20),1*'DU DOAN'!C20,0))))</f>
        <v>0</v>
      </c>
      <c r="CC20" s="98">
        <f>IF(OR('DU DOAN'!K20="",'DU DOAN'!L20="",'DU DOAN'!FE20="",'DU DOAN'!FF20=""),0,IF(AND('DU DOAN'!FE20='DU DOAN'!K20,'DU DOAN'!FF20='DU DOAN'!L20),3*'DU DOAN'!C20,IF(('DU DOAN'!FE20-'DU DOAN'!FF20)=('DU DOAN'!K20-'DU DOAN'!L20),2*'DU DOAN'!C20,IF(SIGN('DU DOAN'!FE20-'DU DOAN'!FF20)=SIGN('DU DOAN'!K20-'DU DOAN'!L20),1*'DU DOAN'!C20,0))))</f>
        <v>0</v>
      </c>
      <c r="CD20" s="98">
        <f>IF(OR('DU DOAN'!K20="",'DU DOAN'!L20="",'DU DOAN'!FG20="",'DU DOAN'!FH20=""),0,IF(AND('DU DOAN'!FG20='DU DOAN'!K20,'DU DOAN'!FH20='DU DOAN'!L20),3*'DU DOAN'!C20,IF(('DU DOAN'!FG20-'DU DOAN'!FH20)=('DU DOAN'!K20-'DU DOAN'!L20),2*'DU DOAN'!C20,IF(SIGN('DU DOAN'!FG20-'DU DOAN'!FH20)=SIGN('DU DOAN'!K20-'DU DOAN'!L20),1*'DU DOAN'!C20,0))))</f>
        <v>0</v>
      </c>
      <c r="CE20" s="98">
        <f>IF(OR('DU DOAN'!K20="",'DU DOAN'!L20="",'DU DOAN'!FI20="",'DU DOAN'!FJ20=""),0,IF(AND('DU DOAN'!FI20='DU DOAN'!K20,'DU DOAN'!FJ20='DU DOAN'!L20),3*'DU DOAN'!C20,IF(('DU DOAN'!FI20-'DU DOAN'!FJ20)=('DU DOAN'!K20-'DU DOAN'!L20),2*'DU DOAN'!C20,IF(SIGN('DU DOAN'!FI20-'DU DOAN'!FJ20)=SIGN('DU DOAN'!K20-'DU DOAN'!L20),1*'DU DOAN'!C20,0))))</f>
        <v>0</v>
      </c>
      <c r="CF20" s="98">
        <f>IF(OR('DU DOAN'!K20="",'DU DOAN'!L20="",'DU DOAN'!FK20="",'DU DOAN'!FL20=""),0,IF(AND('DU DOAN'!FK20='DU DOAN'!K20,'DU DOAN'!FL20='DU DOAN'!L20),3*'DU DOAN'!C20,IF(('DU DOAN'!FK20-'DU DOAN'!FL20)=('DU DOAN'!K20-'DU DOAN'!L20),2*'DU DOAN'!C20,IF(SIGN('DU DOAN'!FK20-'DU DOAN'!FL20)=SIGN('DU DOAN'!K20-'DU DOAN'!L20),1*'DU DOAN'!C20,0))))</f>
        <v>0</v>
      </c>
      <c r="CG20" s="98">
        <f>IF(OR('DU DOAN'!K20="",'DU DOAN'!L20="",'DU DOAN'!FM20="",'DU DOAN'!FN20=""),0,IF(AND('DU DOAN'!FM20='DU DOAN'!K20,'DU DOAN'!FN20='DU DOAN'!L20),3*'DU DOAN'!C20,IF(('DU DOAN'!FM20-'DU DOAN'!FN20)=('DU DOAN'!K20-'DU DOAN'!L20),2*'DU DOAN'!C20,IF(SIGN('DU DOAN'!FM20-'DU DOAN'!FN20)=SIGN('DU DOAN'!K20-'DU DOAN'!L20),1*'DU DOAN'!C20,0))))</f>
        <v>0</v>
      </c>
      <c r="CH20" s="98">
        <f>IF(OR('DU DOAN'!K20="",'DU DOAN'!L20="",'DU DOAN'!FO20="",'DU DOAN'!FP20=""),0,IF(AND('DU DOAN'!FO20='DU DOAN'!K20,'DU DOAN'!FP20='DU DOAN'!L20),3*'DU DOAN'!C20,IF(('DU DOAN'!FO20-'DU DOAN'!FP20)=('DU DOAN'!K20-'DU DOAN'!L20),2*'DU DOAN'!C20,IF(SIGN('DU DOAN'!FO20-'DU DOAN'!FP20)=SIGN('DU DOAN'!K20-'DU DOAN'!L20),1*'DU DOAN'!C20,0))))</f>
        <v>0</v>
      </c>
      <c r="CI20" s="98">
        <f>IF(OR('DU DOAN'!K20="",'DU DOAN'!L20="",'DU DOAN'!FQ20="",'DU DOAN'!FR20=""),0,IF(AND('DU DOAN'!FQ20='DU DOAN'!K20,'DU DOAN'!FR20='DU DOAN'!L20),3*'DU DOAN'!C20,IF(('DU DOAN'!FQ20-'DU DOAN'!FR20)=('DU DOAN'!K20-'DU DOAN'!L20),2*'DU DOAN'!C20,IF(SIGN('DU DOAN'!FQ20-'DU DOAN'!FR20)=SIGN('DU DOAN'!K20-'DU DOAN'!L20),1*'DU DOAN'!C20,0))))</f>
        <v>0</v>
      </c>
      <c r="CJ20" s="98">
        <f>IF(OR('DU DOAN'!K20="",'DU DOAN'!L20="",'DU DOAN'!FS20="",'DU DOAN'!FT20=""),0,IF(AND('DU DOAN'!FS20='DU DOAN'!K20,'DU DOAN'!FT20='DU DOAN'!L20),3*'DU DOAN'!C20,IF(('DU DOAN'!FS20-'DU DOAN'!FT20)=('DU DOAN'!K20-'DU DOAN'!L20),2*'DU DOAN'!C20,IF(SIGN('DU DOAN'!FS20-'DU DOAN'!FT20)=SIGN('DU DOAN'!K20-'DU DOAN'!L20),1*'DU DOAN'!C20,0))))</f>
        <v>0</v>
      </c>
      <c r="CK20" s="98">
        <f>IF(OR('DU DOAN'!K20="",'DU DOAN'!L20="",'DU DOAN'!FU20="",'DU DOAN'!FV20=""),0,IF(AND('DU DOAN'!FU20='DU DOAN'!K20,'DU DOAN'!FV20='DU DOAN'!L20),3*'DU DOAN'!C20,IF(('DU DOAN'!FU20-'DU DOAN'!FV20)=('DU DOAN'!K20-'DU DOAN'!L20),2*'DU DOAN'!C20,IF(SIGN('DU DOAN'!FU20-'DU DOAN'!FV20)=SIGN('DU DOAN'!K20-'DU DOAN'!L20),1*'DU DOAN'!C20,0))))</f>
        <v>0</v>
      </c>
      <c r="CL20" s="98">
        <f>IF(OR('DU DOAN'!K20="",'DU DOAN'!L20="",'DU DOAN'!FW20="",'DU DOAN'!FX20=""),0,IF(AND('DU DOAN'!FW20='DU DOAN'!K20,'DU DOAN'!FX20='DU DOAN'!L20),3*'DU DOAN'!C20,IF(('DU DOAN'!FW20-'DU DOAN'!FX20)=('DU DOAN'!K20-'DU DOAN'!L20),2*'DU DOAN'!C20,IF(SIGN('DU DOAN'!FW20-'DU DOAN'!FX20)=SIGN('DU DOAN'!K20-'DU DOAN'!L20),1*'DU DOAN'!C20,0))))</f>
        <v>0</v>
      </c>
      <c r="CM20" s="98">
        <f>IF(OR('DU DOAN'!K20="",'DU DOAN'!L20="",'DU DOAN'!FY20="",'DU DOAN'!FZ20=""),0,IF(AND('DU DOAN'!FY20='DU DOAN'!K20,'DU DOAN'!FZ20='DU DOAN'!L20),3*'DU DOAN'!C20,IF(('DU DOAN'!FY20-'DU DOAN'!FZ20)=('DU DOAN'!K20-'DU DOAN'!L20),2*'DU DOAN'!C20,IF(SIGN('DU DOAN'!FY20-'DU DOAN'!FZ20)=SIGN('DU DOAN'!K20-'DU DOAN'!L20),1*'DU DOAN'!C20,0))))</f>
        <v>0</v>
      </c>
      <c r="CN20" s="98">
        <f>IF(OR('DU DOAN'!K20="",'DU DOAN'!L20="",'DU DOAN'!GA20="",'DU DOAN'!GB20=""),0,IF(AND('DU DOAN'!GA20='DU DOAN'!K20,'DU DOAN'!GB20='DU DOAN'!L20),3*'DU DOAN'!C20,IF(('DU DOAN'!GA20-'DU DOAN'!GB20)=('DU DOAN'!K20-'DU DOAN'!L20),2*'DU DOAN'!C20,IF(SIGN('DU DOAN'!GA20-'DU DOAN'!GB20)=SIGN('DU DOAN'!K20-'DU DOAN'!L20),1*'DU DOAN'!C20,0))))</f>
        <v>0</v>
      </c>
      <c r="CO20" s="98">
        <f>IF(OR('DU DOAN'!K20="",'DU DOAN'!L20="",'DU DOAN'!GC20="",'DU DOAN'!GD20=""),0,IF(AND('DU DOAN'!GC20='DU DOAN'!K20,'DU DOAN'!GD20='DU DOAN'!L20),3*'DU DOAN'!C20,IF(('DU DOAN'!GC20-'DU DOAN'!GD20)=('DU DOAN'!K20-'DU DOAN'!L20),2*'DU DOAN'!C20,IF(SIGN('DU DOAN'!GC20-'DU DOAN'!GD20)=SIGN('DU DOAN'!K20-'DU DOAN'!L20),1*'DU DOAN'!C20,0))))</f>
        <v>0</v>
      </c>
      <c r="CP20" s="98">
        <f>IF(OR('DU DOAN'!K20="",'DU DOAN'!L20="",'DU DOAN'!GE20="",'DU DOAN'!GF20=""),0,IF(AND('DU DOAN'!GE20='DU DOAN'!K20,'DU DOAN'!GF20='DU DOAN'!L20),3*'DU DOAN'!C20,IF(('DU DOAN'!GE20-'DU DOAN'!GF20)=('DU DOAN'!K20-'DU DOAN'!L20),2*'DU DOAN'!C20,IF(SIGN('DU DOAN'!GE20-'DU DOAN'!GF20)=SIGN('DU DOAN'!K20-'DU DOAN'!L20),1*'DU DOAN'!C20,0))))</f>
        <v>0</v>
      </c>
      <c r="CQ20" s="98">
        <f>IF(OR('DU DOAN'!K20="",'DU DOAN'!L20="",'DU DOAN'!GG20="",'DU DOAN'!GH20=""),0,IF(AND('DU DOAN'!GG20='DU DOAN'!K20,'DU DOAN'!GH20='DU DOAN'!L20),3*'DU DOAN'!C20,IF(('DU DOAN'!GG20-'DU DOAN'!GH20)=('DU DOAN'!K20-'DU DOAN'!L20),2*'DU DOAN'!C20,IF(SIGN('DU DOAN'!GG20-'DU DOAN'!GH20)=SIGN('DU DOAN'!K20-'DU DOAN'!L20),1*'DU DOAN'!C20,0))))</f>
        <v>0</v>
      </c>
      <c r="CR20" s="98">
        <f>IF(OR('DU DOAN'!K20="",'DU DOAN'!L20="",'DU DOAN'!GI20="",'DU DOAN'!GJ20=""),0,IF(AND('DU DOAN'!GI20='DU DOAN'!K20,'DU DOAN'!GJ20='DU DOAN'!L20),3*'DU DOAN'!C20,IF(('DU DOAN'!GI20-'DU DOAN'!GJ20)=('DU DOAN'!K20-'DU DOAN'!L20),2*'DU DOAN'!C20,IF(SIGN('DU DOAN'!GI20-'DU DOAN'!GJ20)=SIGN('DU DOAN'!K20-'DU DOAN'!L20),1*'DU DOAN'!C20,0))))</f>
        <v>0</v>
      </c>
      <c r="CS20" s="98">
        <f>IF(OR('DU DOAN'!K20="",'DU DOAN'!L20="",'DU DOAN'!GK20="",'DU DOAN'!GL20=""),0,IF(AND('DU DOAN'!GK20='DU DOAN'!K20,'DU DOAN'!GL20='DU DOAN'!L20),3*'DU DOAN'!C20,IF(('DU DOAN'!GK20-'DU DOAN'!GL20)=('DU DOAN'!K20-'DU DOAN'!L20),2*'DU DOAN'!C20,IF(SIGN('DU DOAN'!GK20-'DU DOAN'!GL20)=SIGN('DU DOAN'!K20-'DU DOAN'!L20),1*'DU DOAN'!C20,0))))</f>
        <v>0</v>
      </c>
      <c r="CT20" s="98">
        <f>IF(OR('DU DOAN'!K20="",'DU DOAN'!L20="",'DU DOAN'!GM20="",'DU DOAN'!GN20=""),0,IF(AND('DU DOAN'!GM20='DU DOAN'!K20,'DU DOAN'!GN20='DU DOAN'!L20),3*'DU DOAN'!C20,IF(('DU DOAN'!GM20-'DU DOAN'!GN20)=('DU DOAN'!K20-'DU DOAN'!L20),2*'DU DOAN'!C20,IF(SIGN('DU DOAN'!GM20-'DU DOAN'!GN20)=SIGN('DU DOAN'!K20-'DU DOAN'!L20),1*'DU DOAN'!C20,0))))</f>
        <v>0</v>
      </c>
      <c r="CU20" s="98">
        <f>IF(OR('DU DOAN'!K20="",'DU DOAN'!L20="",'DU DOAN'!GO20="",'DU DOAN'!GP20=""),0,IF(AND('DU DOAN'!GO20='DU DOAN'!K20,'DU DOAN'!GP20='DU DOAN'!L20),3*'DU DOAN'!C20,IF(('DU DOAN'!GO20-'DU DOAN'!GP20)=('DU DOAN'!K20-'DU DOAN'!L20),2*'DU DOAN'!C20,IF(SIGN('DU DOAN'!GO20-'DU DOAN'!GP20)=SIGN('DU DOAN'!K20-'DU DOAN'!L20),1*'DU DOAN'!C20,0))))</f>
        <v>0</v>
      </c>
      <c r="CV20" s="98">
        <f>IF(OR('DU DOAN'!K20="",'DU DOAN'!L20="",'DU DOAN'!GQ20="",'DU DOAN'!GR20=""),0,IF(AND('DU DOAN'!GQ20='DU DOAN'!K20,'DU DOAN'!GR20='DU DOAN'!L20),3*'DU DOAN'!C20,IF(('DU DOAN'!GQ20-'DU DOAN'!GR20)=('DU DOAN'!K20-'DU DOAN'!L20),2*'DU DOAN'!C20,IF(SIGN('DU DOAN'!GQ20-'DU DOAN'!GR20)=SIGN('DU DOAN'!K20-'DU DOAN'!L20),1*'DU DOAN'!C20,0))))</f>
        <v>0</v>
      </c>
      <c r="CW20" s="98">
        <f>IF(OR('DU DOAN'!K20="",'DU DOAN'!L20="",'DU DOAN'!GS20="",'DU DOAN'!GT20=""),0,IF(AND('DU DOAN'!GS20='DU DOAN'!K20,'DU DOAN'!GT20='DU DOAN'!L20),3*'DU DOAN'!C20,IF(('DU DOAN'!GS20-'DU DOAN'!GT20)=('DU DOAN'!K20-'DU DOAN'!L20),2*'DU DOAN'!C20,IF(SIGN('DU DOAN'!GS20-'DU DOAN'!GT20)=SIGN('DU DOAN'!K20-'DU DOAN'!L20),1*'DU DOAN'!C20,0))))</f>
        <v>0</v>
      </c>
      <c r="CX20" s="98">
        <f>IF(OR('DU DOAN'!K20="",'DU DOAN'!L20="",'DU DOAN'!GU20="",'DU DOAN'!GV20=""),0,IF(AND('DU DOAN'!GU20='DU DOAN'!K20,'DU DOAN'!GV20='DU DOAN'!L20),3*'DU DOAN'!C20,IF(('DU DOAN'!GU20-'DU DOAN'!GV20)=('DU DOAN'!K20-'DU DOAN'!L20),2*'DU DOAN'!C20,IF(SIGN('DU DOAN'!GU20-'DU DOAN'!GV20)=SIGN('DU DOAN'!K20-'DU DOAN'!L20),1*'DU DOAN'!C20,0))))</f>
        <v>0</v>
      </c>
      <c r="CY20" s="98">
        <f>IF(OR('DU DOAN'!K20="",'DU DOAN'!L20="",'DU DOAN'!GW20="",'DU DOAN'!GX20=""),0,IF(AND('DU DOAN'!GW20='DU DOAN'!K20,'DU DOAN'!GX20='DU DOAN'!L20),3*'DU DOAN'!C20,IF(('DU DOAN'!GW20-'DU DOAN'!GX20)=('DU DOAN'!K20-'DU DOAN'!L20),2*'DU DOAN'!C20,IF(SIGN('DU DOAN'!GW20-'DU DOAN'!GX20)=SIGN('DU DOAN'!K20-'DU DOAN'!L20),1*'DU DOAN'!C20,0))))</f>
        <v>0</v>
      </c>
      <c r="CZ20" s="98">
        <f>IF(OR('DU DOAN'!K20="",'DU DOAN'!L20="",'DU DOAN'!GY20="",'DU DOAN'!GZ20=""),0,IF(AND('DU DOAN'!GY20='DU DOAN'!K20,'DU DOAN'!GZ20='DU DOAN'!L20),3*'DU DOAN'!C20,IF(('DU DOAN'!GY20-'DU DOAN'!GZ20)=('DU DOAN'!K20-'DU DOAN'!L20),2*'DU DOAN'!C20,IF(SIGN('DU DOAN'!GY20-'DU DOAN'!GZ20)=SIGN('DU DOAN'!K20-'DU DOAN'!L20),1*'DU DOAN'!C20,0))))</f>
        <v>0</v>
      </c>
      <c r="DA20" s="98">
        <f>IF(OR('DU DOAN'!K20="",'DU DOAN'!L20="",'DU DOAN'!HA20="",'DU DOAN'!HB20=""),0,IF(AND('DU DOAN'!HA20='DU DOAN'!K20,'DU DOAN'!HB20='DU DOAN'!L20),3*'DU DOAN'!C20,IF(('DU DOAN'!HA20-'DU DOAN'!HB20)=('DU DOAN'!K20-'DU DOAN'!L20),2*'DU DOAN'!C20,IF(SIGN('DU DOAN'!HA20-'DU DOAN'!HB20)=SIGN('DU DOAN'!K20-'DU DOAN'!L20),1*'DU DOAN'!C20,0))))</f>
        <v>0</v>
      </c>
      <c r="DB20" s="98">
        <f>IF(OR('DU DOAN'!K20="",'DU DOAN'!L20="",'DU DOAN'!HC20="",'DU DOAN'!HD20=""),0,IF(AND('DU DOAN'!HC20='DU DOAN'!K20,'DU DOAN'!HD20='DU DOAN'!L20),3*'DU DOAN'!C20,IF(('DU DOAN'!HC20-'DU DOAN'!HD20)=('DU DOAN'!K20-'DU DOAN'!L20),2*'DU DOAN'!C20,IF(SIGN('DU DOAN'!HC20-'DU DOAN'!HD20)=SIGN('DU DOAN'!K20-'DU DOAN'!L20),1*'DU DOAN'!C20,0))))</f>
        <v>0</v>
      </c>
    </row>
    <row r="21" spans="1:106" ht="15" customHeight="1">
      <c r="A21" s="94">
        <f>'DU DOAN'!A21</f>
        <v>18</v>
      </c>
      <c r="B21" s="95" t="str">
        <f>'DU DOAN'!B21</f>
        <v>Vòng bảng</v>
      </c>
      <c r="C21" s="96">
        <f>'DU DOAN'!C21</f>
        <v>1</v>
      </c>
      <c r="D21" s="95" t="str">
        <f>'DU DOAN'!H21</f>
        <v>Morocco</v>
      </c>
      <c r="E21" s="95" t="str">
        <f>'DU DOAN'!I21</f>
        <v>Haiti</v>
      </c>
      <c r="F21" s="97" t="str">
        <f>IF(OR('DU DOAN'!K21="",'DU DOAN'!L21=""),"Chưa đá",'DU DOAN'!K21&amp;"-"&amp;'DU DOAN'!L21)</f>
        <v>Chưa đá</v>
      </c>
      <c r="G21" s="98">
        <f>IF(OR('DU DOAN'!K21="",'DU DOAN'!L21="",'DU DOAN'!M21="",'DU DOAN'!N21=""),0,IF(AND('DU DOAN'!M21='DU DOAN'!K21,'DU DOAN'!N21='DU DOAN'!L21),3*'DU DOAN'!C21,IF(('DU DOAN'!M21-'DU DOAN'!N21)=('DU DOAN'!K21-'DU DOAN'!L21),2*'DU DOAN'!C21,IF(SIGN('DU DOAN'!M21-'DU DOAN'!N21)=SIGN('DU DOAN'!K21-'DU DOAN'!L21),1*'DU DOAN'!C21,0))))</f>
        <v>0</v>
      </c>
      <c r="H21" s="98">
        <f>IF(OR('DU DOAN'!K21="",'DU DOAN'!L21="",'DU DOAN'!O21="",'DU DOAN'!P21=""),0,IF(AND('DU DOAN'!O21='DU DOAN'!K21,'DU DOAN'!P21='DU DOAN'!L21),3*'DU DOAN'!C21,IF(('DU DOAN'!O21-'DU DOAN'!P21)=('DU DOAN'!K21-'DU DOAN'!L21),2*'DU DOAN'!C21,IF(SIGN('DU DOAN'!O21-'DU DOAN'!P21)=SIGN('DU DOAN'!K21-'DU DOAN'!L21),1*'DU DOAN'!C21,0))))</f>
        <v>0</v>
      </c>
      <c r="I21" s="98">
        <f>IF(OR('DU DOAN'!K21="",'DU DOAN'!L21="",'DU DOAN'!Q21="",'DU DOAN'!R21=""),0,IF(AND('DU DOAN'!Q21='DU DOAN'!K21,'DU DOAN'!R21='DU DOAN'!L21),3*'DU DOAN'!C21,IF(('DU DOAN'!Q21-'DU DOAN'!R21)=('DU DOAN'!K21-'DU DOAN'!L21),2*'DU DOAN'!C21,IF(SIGN('DU DOAN'!Q21-'DU DOAN'!R21)=SIGN('DU DOAN'!K21-'DU DOAN'!L21),1*'DU DOAN'!C21,0))))</f>
        <v>0</v>
      </c>
      <c r="J21" s="98">
        <f>IF(OR('DU DOAN'!K21="",'DU DOAN'!L21="",'DU DOAN'!S21="",'DU DOAN'!T21=""),0,IF(AND('DU DOAN'!S21='DU DOAN'!K21,'DU DOAN'!T21='DU DOAN'!L21),3*'DU DOAN'!C21,IF(('DU DOAN'!S21-'DU DOAN'!T21)=('DU DOAN'!K21-'DU DOAN'!L21),2*'DU DOAN'!C21,IF(SIGN('DU DOAN'!S21-'DU DOAN'!T21)=SIGN('DU DOAN'!K21-'DU DOAN'!L21),1*'DU DOAN'!C21,0))))</f>
        <v>0</v>
      </c>
      <c r="K21" s="98">
        <f>IF(OR('DU DOAN'!K21="",'DU DOAN'!L21="",'DU DOAN'!U21="",'DU DOAN'!V21=""),0,IF(AND('DU DOAN'!U21='DU DOAN'!K21,'DU DOAN'!V21='DU DOAN'!L21),3*'DU DOAN'!C21,IF(('DU DOAN'!U21-'DU DOAN'!V21)=('DU DOAN'!K21-'DU DOAN'!L21),2*'DU DOAN'!C21,IF(SIGN('DU DOAN'!U21-'DU DOAN'!V21)=SIGN('DU DOAN'!K21-'DU DOAN'!L21),1*'DU DOAN'!C21,0))))</f>
        <v>0</v>
      </c>
      <c r="L21" s="98">
        <f>IF(OR('DU DOAN'!K21="",'DU DOAN'!L21="",'DU DOAN'!W21="",'DU DOAN'!X21=""),0,IF(AND('DU DOAN'!W21='DU DOAN'!K21,'DU DOAN'!X21='DU DOAN'!L21),3*'DU DOAN'!C21,IF(('DU DOAN'!W21-'DU DOAN'!X21)=('DU DOAN'!K21-'DU DOAN'!L21),2*'DU DOAN'!C21,IF(SIGN('DU DOAN'!W21-'DU DOAN'!X21)=SIGN('DU DOAN'!K21-'DU DOAN'!L21),1*'DU DOAN'!C21,0))))</f>
        <v>0</v>
      </c>
      <c r="M21" s="98">
        <f>IF(OR('DU DOAN'!K21="",'DU DOAN'!L21="",'DU DOAN'!Y21="",'DU DOAN'!Z21=""),0,IF(AND('DU DOAN'!Y21='DU DOAN'!K21,'DU DOAN'!Z21='DU DOAN'!L21),3*'DU DOAN'!C21,IF(('DU DOAN'!Y21-'DU DOAN'!Z21)=('DU DOAN'!K21-'DU DOAN'!L21),2*'DU DOAN'!C21,IF(SIGN('DU DOAN'!Y21-'DU DOAN'!Z21)=SIGN('DU DOAN'!K21-'DU DOAN'!L21),1*'DU DOAN'!C21,0))))</f>
        <v>0</v>
      </c>
      <c r="N21" s="98">
        <f>IF(OR('DU DOAN'!K21="",'DU DOAN'!L21="",'DU DOAN'!AA21="",'DU DOAN'!AB21=""),0,IF(AND('DU DOAN'!AA21='DU DOAN'!K21,'DU DOAN'!AB21='DU DOAN'!L21),3*'DU DOAN'!C21,IF(('DU DOAN'!AA21-'DU DOAN'!AB21)=('DU DOAN'!K21-'DU DOAN'!L21),2*'DU DOAN'!C21,IF(SIGN('DU DOAN'!AA21-'DU DOAN'!AB21)=SIGN('DU DOAN'!K21-'DU DOAN'!L21),1*'DU DOAN'!C21,0))))</f>
        <v>0</v>
      </c>
      <c r="O21" s="98">
        <f>IF(OR('DU DOAN'!K21="",'DU DOAN'!L21="",'DU DOAN'!AC21="",'DU DOAN'!AD21=""),0,IF(AND('DU DOAN'!AC21='DU DOAN'!K21,'DU DOAN'!AD21='DU DOAN'!L21),3*'DU DOAN'!C21,IF(('DU DOAN'!AC21-'DU DOAN'!AD21)=('DU DOAN'!K21-'DU DOAN'!L21),2*'DU DOAN'!C21,IF(SIGN('DU DOAN'!AC21-'DU DOAN'!AD21)=SIGN('DU DOAN'!K21-'DU DOAN'!L21),1*'DU DOAN'!C21,0))))</f>
        <v>0</v>
      </c>
      <c r="P21" s="98">
        <f>IF(OR('DU DOAN'!K21="",'DU DOAN'!L21="",'DU DOAN'!AE21="",'DU DOAN'!AF21=""),0,IF(AND('DU DOAN'!AE21='DU DOAN'!K21,'DU DOAN'!AF21='DU DOAN'!L21),3*'DU DOAN'!C21,IF(('DU DOAN'!AE21-'DU DOAN'!AF21)=('DU DOAN'!K21-'DU DOAN'!L21),2*'DU DOAN'!C21,IF(SIGN('DU DOAN'!AE21-'DU DOAN'!AF21)=SIGN('DU DOAN'!K21-'DU DOAN'!L21),1*'DU DOAN'!C21,0))))</f>
        <v>0</v>
      </c>
      <c r="Q21" s="98">
        <f>IF(OR('DU DOAN'!K21="",'DU DOAN'!L21="",'DU DOAN'!AG21="",'DU DOAN'!AH21=""),0,IF(AND('DU DOAN'!AG21='DU DOAN'!K21,'DU DOAN'!AH21='DU DOAN'!L21),3*'DU DOAN'!C21,IF(('DU DOAN'!AG21-'DU DOAN'!AH21)=('DU DOAN'!K21-'DU DOAN'!L21),2*'DU DOAN'!C21,IF(SIGN('DU DOAN'!AG21-'DU DOAN'!AH21)=SIGN('DU DOAN'!K21-'DU DOAN'!L21),1*'DU DOAN'!C21,0))))</f>
        <v>0</v>
      </c>
      <c r="R21" s="98">
        <f>IF(OR('DU DOAN'!K21="",'DU DOAN'!L21="",'DU DOAN'!AI21="",'DU DOAN'!AJ21=""),0,IF(AND('DU DOAN'!AI21='DU DOAN'!K21,'DU DOAN'!AJ21='DU DOAN'!L21),3*'DU DOAN'!C21,IF(('DU DOAN'!AI21-'DU DOAN'!AJ21)=('DU DOAN'!K21-'DU DOAN'!L21),2*'DU DOAN'!C21,IF(SIGN('DU DOAN'!AI21-'DU DOAN'!AJ21)=SIGN('DU DOAN'!K21-'DU DOAN'!L21),1*'DU DOAN'!C21,0))))</f>
        <v>0</v>
      </c>
      <c r="S21" s="98">
        <f>IF(OR('DU DOAN'!K21="",'DU DOAN'!L21="",'DU DOAN'!AK21="",'DU DOAN'!AL21=""),0,IF(AND('DU DOAN'!AK21='DU DOAN'!K21,'DU DOAN'!AL21='DU DOAN'!L21),3*'DU DOAN'!C21,IF(('DU DOAN'!AK21-'DU DOAN'!AL21)=('DU DOAN'!K21-'DU DOAN'!L21),2*'DU DOAN'!C21,IF(SIGN('DU DOAN'!AK21-'DU DOAN'!AL21)=SIGN('DU DOAN'!K21-'DU DOAN'!L21),1*'DU DOAN'!C21,0))))</f>
        <v>0</v>
      </c>
      <c r="T21" s="98">
        <f>IF(OR('DU DOAN'!K21="",'DU DOAN'!L21="",'DU DOAN'!AM21="",'DU DOAN'!AN21=""),0,IF(AND('DU DOAN'!AM21='DU DOAN'!K21,'DU DOAN'!AN21='DU DOAN'!L21),3*'DU DOAN'!C21,IF(('DU DOAN'!AM21-'DU DOAN'!AN21)=('DU DOAN'!K21-'DU DOAN'!L21),2*'DU DOAN'!C21,IF(SIGN('DU DOAN'!AM21-'DU DOAN'!AN21)=SIGN('DU DOAN'!K21-'DU DOAN'!L21),1*'DU DOAN'!C21,0))))</f>
        <v>0</v>
      </c>
      <c r="U21" s="98">
        <f>IF(OR('DU DOAN'!K21="",'DU DOAN'!L21="",'DU DOAN'!AO21="",'DU DOAN'!AP21=""),0,IF(AND('DU DOAN'!AO21='DU DOAN'!K21,'DU DOAN'!AP21='DU DOAN'!L21),3*'DU DOAN'!C21,IF(('DU DOAN'!AO21-'DU DOAN'!AP21)=('DU DOAN'!K21-'DU DOAN'!L21),2*'DU DOAN'!C21,IF(SIGN('DU DOAN'!AO21-'DU DOAN'!AP21)=SIGN('DU DOAN'!K21-'DU DOAN'!L21),1*'DU DOAN'!C21,0))))</f>
        <v>0</v>
      </c>
      <c r="V21" s="98">
        <f>IF(OR('DU DOAN'!K21="",'DU DOAN'!L21="",'DU DOAN'!AQ21="",'DU DOAN'!AR21=""),0,IF(AND('DU DOAN'!AQ21='DU DOAN'!K21,'DU DOAN'!AR21='DU DOAN'!L21),3*'DU DOAN'!C21,IF(('DU DOAN'!AQ21-'DU DOAN'!AR21)=('DU DOAN'!K21-'DU DOAN'!L21),2*'DU DOAN'!C21,IF(SIGN('DU DOAN'!AQ21-'DU DOAN'!AR21)=SIGN('DU DOAN'!K21-'DU DOAN'!L21),1*'DU DOAN'!C21,0))))</f>
        <v>0</v>
      </c>
      <c r="W21" s="98">
        <f>IF(OR('DU DOAN'!K21="",'DU DOAN'!L21="",'DU DOAN'!AS21="",'DU DOAN'!AT21=""),0,IF(AND('DU DOAN'!AS21='DU DOAN'!K21,'DU DOAN'!AT21='DU DOAN'!L21),3*'DU DOAN'!C21,IF(('DU DOAN'!AS21-'DU DOAN'!AT21)=('DU DOAN'!K21-'DU DOAN'!L21),2*'DU DOAN'!C21,IF(SIGN('DU DOAN'!AS21-'DU DOAN'!AT21)=SIGN('DU DOAN'!K21-'DU DOAN'!L21),1*'DU DOAN'!C21,0))))</f>
        <v>0</v>
      </c>
      <c r="X21" s="98">
        <f>IF(OR('DU DOAN'!K21="",'DU DOAN'!L21="",'DU DOAN'!AU21="",'DU DOAN'!AV21=""),0,IF(AND('DU DOAN'!AU21='DU DOAN'!K21,'DU DOAN'!AV21='DU DOAN'!L21),3*'DU DOAN'!C21,IF(('DU DOAN'!AU21-'DU DOAN'!AV21)=('DU DOAN'!K21-'DU DOAN'!L21),2*'DU DOAN'!C21,IF(SIGN('DU DOAN'!AU21-'DU DOAN'!AV21)=SIGN('DU DOAN'!K21-'DU DOAN'!L21),1*'DU DOAN'!C21,0))))</f>
        <v>0</v>
      </c>
      <c r="Y21" s="98">
        <f>IF(OR('DU DOAN'!K21="",'DU DOAN'!L21="",'DU DOAN'!AW21="",'DU DOAN'!AX21=""),0,IF(AND('DU DOAN'!AW21='DU DOAN'!K21,'DU DOAN'!AX21='DU DOAN'!L21),3*'DU DOAN'!C21,IF(('DU DOAN'!AW21-'DU DOAN'!AX21)=('DU DOAN'!K21-'DU DOAN'!L21),2*'DU DOAN'!C21,IF(SIGN('DU DOAN'!AW21-'DU DOAN'!AX21)=SIGN('DU DOAN'!K21-'DU DOAN'!L21),1*'DU DOAN'!C21,0))))</f>
        <v>0</v>
      </c>
      <c r="Z21" s="98">
        <f>IF(OR('DU DOAN'!K21="",'DU DOAN'!L21="",'DU DOAN'!AY21="",'DU DOAN'!AZ21=""),0,IF(AND('DU DOAN'!AY21='DU DOAN'!K21,'DU DOAN'!AZ21='DU DOAN'!L21),3*'DU DOAN'!C21,IF(('DU DOAN'!AY21-'DU DOAN'!AZ21)=('DU DOAN'!K21-'DU DOAN'!L21),2*'DU DOAN'!C21,IF(SIGN('DU DOAN'!AY21-'DU DOAN'!AZ21)=SIGN('DU DOAN'!K21-'DU DOAN'!L21),1*'DU DOAN'!C21,0))))</f>
        <v>0</v>
      </c>
      <c r="AA21" s="98">
        <f>IF(OR('DU DOAN'!K21="",'DU DOAN'!L21="",'DU DOAN'!BA21="",'DU DOAN'!BB21=""),0,IF(AND('DU DOAN'!BA21='DU DOAN'!K21,'DU DOAN'!BB21='DU DOAN'!L21),3*'DU DOAN'!C21,IF(('DU DOAN'!BA21-'DU DOAN'!BB21)=('DU DOAN'!K21-'DU DOAN'!L21),2*'DU DOAN'!C21,IF(SIGN('DU DOAN'!BA21-'DU DOAN'!BB21)=SIGN('DU DOAN'!K21-'DU DOAN'!L21),1*'DU DOAN'!C21,0))))</f>
        <v>0</v>
      </c>
      <c r="AB21" s="98">
        <f>IF(OR('DU DOAN'!K21="",'DU DOAN'!L21="",'DU DOAN'!BC21="",'DU DOAN'!BD21=""),0,IF(AND('DU DOAN'!BC21='DU DOAN'!K21,'DU DOAN'!BD21='DU DOAN'!L21),3*'DU DOAN'!C21,IF(('DU DOAN'!BC21-'DU DOAN'!BD21)=('DU DOAN'!K21-'DU DOAN'!L21),2*'DU DOAN'!C21,IF(SIGN('DU DOAN'!BC21-'DU DOAN'!BD21)=SIGN('DU DOAN'!K21-'DU DOAN'!L21),1*'DU DOAN'!C21,0))))</f>
        <v>0</v>
      </c>
      <c r="AC21" s="98">
        <f>IF(OR('DU DOAN'!K21="",'DU DOAN'!L21="",'DU DOAN'!BE21="",'DU DOAN'!BF21=""),0,IF(AND('DU DOAN'!BE21='DU DOAN'!K21,'DU DOAN'!BF21='DU DOAN'!L21),3*'DU DOAN'!C21,IF(('DU DOAN'!BE21-'DU DOAN'!BF21)=('DU DOAN'!K21-'DU DOAN'!L21),2*'DU DOAN'!C21,IF(SIGN('DU DOAN'!BE21-'DU DOAN'!BF21)=SIGN('DU DOAN'!K21-'DU DOAN'!L21),1*'DU DOAN'!C21,0))))</f>
        <v>0</v>
      </c>
      <c r="AD21" s="98">
        <f>IF(OR('DU DOAN'!K21="",'DU DOAN'!L21="",'DU DOAN'!BG21="",'DU DOAN'!BH21=""),0,IF(AND('DU DOAN'!BG21='DU DOAN'!K21,'DU DOAN'!BH21='DU DOAN'!L21),3*'DU DOAN'!C21,IF(('DU DOAN'!BG21-'DU DOAN'!BH21)=('DU DOAN'!K21-'DU DOAN'!L21),2*'DU DOAN'!C21,IF(SIGN('DU DOAN'!BG21-'DU DOAN'!BH21)=SIGN('DU DOAN'!K21-'DU DOAN'!L21),1*'DU DOAN'!C21,0))))</f>
        <v>0</v>
      </c>
      <c r="AE21" s="98">
        <f>IF(OR('DU DOAN'!K21="",'DU DOAN'!L21="",'DU DOAN'!BI21="",'DU DOAN'!BJ21=""),0,IF(AND('DU DOAN'!BI21='DU DOAN'!K21,'DU DOAN'!BJ21='DU DOAN'!L21),3*'DU DOAN'!C21,IF(('DU DOAN'!BI21-'DU DOAN'!BJ21)=('DU DOAN'!K21-'DU DOAN'!L21),2*'DU DOAN'!C21,IF(SIGN('DU DOAN'!BI21-'DU DOAN'!BJ21)=SIGN('DU DOAN'!K21-'DU DOAN'!L21),1*'DU DOAN'!C21,0))))</f>
        <v>0</v>
      </c>
      <c r="AF21" s="98">
        <f>IF(OR('DU DOAN'!K21="",'DU DOAN'!L21="",'DU DOAN'!BK21="",'DU DOAN'!BL21=""),0,IF(AND('DU DOAN'!BK21='DU DOAN'!K21,'DU DOAN'!BL21='DU DOAN'!L21),3*'DU DOAN'!C21,IF(('DU DOAN'!BK21-'DU DOAN'!BL21)=('DU DOAN'!K21-'DU DOAN'!L21),2*'DU DOAN'!C21,IF(SIGN('DU DOAN'!BK21-'DU DOAN'!BL21)=SIGN('DU DOAN'!K21-'DU DOAN'!L21),1*'DU DOAN'!C21,0))))</f>
        <v>0</v>
      </c>
      <c r="AG21" s="98">
        <f>IF(OR('DU DOAN'!K21="",'DU DOAN'!L21="",'DU DOAN'!BM21="",'DU DOAN'!BN21=""),0,IF(AND('DU DOAN'!BM21='DU DOAN'!K21,'DU DOAN'!BN21='DU DOAN'!L21),3*'DU DOAN'!C21,IF(('DU DOAN'!BM21-'DU DOAN'!BN21)=('DU DOAN'!K21-'DU DOAN'!L21),2*'DU DOAN'!C21,IF(SIGN('DU DOAN'!BM21-'DU DOAN'!BN21)=SIGN('DU DOAN'!K21-'DU DOAN'!L21),1*'DU DOAN'!C21,0))))</f>
        <v>0</v>
      </c>
      <c r="AH21" s="98">
        <f>IF(OR('DU DOAN'!K21="",'DU DOAN'!L21="",'DU DOAN'!BO21="",'DU DOAN'!BP21=""),0,IF(AND('DU DOAN'!BO21='DU DOAN'!K21,'DU DOAN'!BP21='DU DOAN'!L21),3*'DU DOAN'!C21,IF(('DU DOAN'!BO21-'DU DOAN'!BP21)=('DU DOAN'!K21-'DU DOAN'!L21),2*'DU DOAN'!C21,IF(SIGN('DU DOAN'!BO21-'DU DOAN'!BP21)=SIGN('DU DOAN'!K21-'DU DOAN'!L21),1*'DU DOAN'!C21,0))))</f>
        <v>0</v>
      </c>
      <c r="AI21" s="98">
        <f>IF(OR('DU DOAN'!K21="",'DU DOAN'!L21="",'DU DOAN'!BQ21="",'DU DOAN'!BR21=""),0,IF(AND('DU DOAN'!BQ21='DU DOAN'!K21,'DU DOAN'!BR21='DU DOAN'!L21),3*'DU DOAN'!C21,IF(('DU DOAN'!BQ21-'DU DOAN'!BR21)=('DU DOAN'!K21-'DU DOAN'!L21),2*'DU DOAN'!C21,IF(SIGN('DU DOAN'!BQ21-'DU DOAN'!BR21)=SIGN('DU DOAN'!K21-'DU DOAN'!L21),1*'DU DOAN'!C21,0))))</f>
        <v>0</v>
      </c>
      <c r="AJ21" s="98">
        <f>IF(OR('DU DOAN'!K21="",'DU DOAN'!L21="",'DU DOAN'!BS21="",'DU DOAN'!BT21=""),0,IF(AND('DU DOAN'!BS21='DU DOAN'!K21,'DU DOAN'!BT21='DU DOAN'!L21),3*'DU DOAN'!C21,IF(('DU DOAN'!BS21-'DU DOAN'!BT21)=('DU DOAN'!K21-'DU DOAN'!L21),2*'DU DOAN'!C21,IF(SIGN('DU DOAN'!BS21-'DU DOAN'!BT21)=SIGN('DU DOAN'!K21-'DU DOAN'!L21),1*'DU DOAN'!C21,0))))</f>
        <v>0</v>
      </c>
      <c r="AK21" s="98">
        <f>IF(OR('DU DOAN'!K21="",'DU DOAN'!L21="",'DU DOAN'!BU21="",'DU DOAN'!BV21=""),0,IF(AND('DU DOAN'!BU21='DU DOAN'!K21,'DU DOAN'!BV21='DU DOAN'!L21),3*'DU DOAN'!C21,IF(('DU DOAN'!BU21-'DU DOAN'!BV21)=('DU DOAN'!K21-'DU DOAN'!L21),2*'DU DOAN'!C21,IF(SIGN('DU DOAN'!BU21-'DU DOAN'!BV21)=SIGN('DU DOAN'!K21-'DU DOAN'!L21),1*'DU DOAN'!C21,0))))</f>
        <v>0</v>
      </c>
      <c r="AL21" s="98">
        <f>IF(OR('DU DOAN'!K21="",'DU DOAN'!L21="",'DU DOAN'!BW21="",'DU DOAN'!BX21=""),0,IF(AND('DU DOAN'!BW21='DU DOAN'!K21,'DU DOAN'!BX21='DU DOAN'!L21),3*'DU DOAN'!C21,IF(('DU DOAN'!BW21-'DU DOAN'!BX21)=('DU DOAN'!K21-'DU DOAN'!L21),2*'DU DOAN'!C21,IF(SIGN('DU DOAN'!BW21-'DU DOAN'!BX21)=SIGN('DU DOAN'!K21-'DU DOAN'!L21),1*'DU DOAN'!C21,0))))</f>
        <v>0</v>
      </c>
      <c r="AM21" s="98">
        <f>IF(OR('DU DOAN'!K21="",'DU DOAN'!L21="",'DU DOAN'!BY21="",'DU DOAN'!BZ21=""),0,IF(AND('DU DOAN'!BY21='DU DOAN'!K21,'DU DOAN'!BZ21='DU DOAN'!L21),3*'DU DOAN'!C21,IF(('DU DOAN'!BY21-'DU DOAN'!BZ21)=('DU DOAN'!K21-'DU DOAN'!L21),2*'DU DOAN'!C21,IF(SIGN('DU DOAN'!BY21-'DU DOAN'!BZ21)=SIGN('DU DOAN'!K21-'DU DOAN'!L21),1*'DU DOAN'!C21,0))))</f>
        <v>0</v>
      </c>
      <c r="AN21" s="98">
        <f>IF(OR('DU DOAN'!K21="",'DU DOAN'!L21="",'DU DOAN'!CA21="",'DU DOAN'!CB21=""),0,IF(AND('DU DOAN'!CA21='DU DOAN'!K21,'DU DOAN'!CB21='DU DOAN'!L21),3*'DU DOAN'!C21,IF(('DU DOAN'!CA21-'DU DOAN'!CB21)=('DU DOAN'!K21-'DU DOAN'!L21),2*'DU DOAN'!C21,IF(SIGN('DU DOAN'!CA21-'DU DOAN'!CB21)=SIGN('DU DOAN'!K21-'DU DOAN'!L21),1*'DU DOAN'!C21,0))))</f>
        <v>0</v>
      </c>
      <c r="AO21" s="98">
        <f>IF(OR('DU DOAN'!K21="",'DU DOAN'!L21="",'DU DOAN'!CC21="",'DU DOAN'!CD21=""),0,IF(AND('DU DOAN'!CC21='DU DOAN'!K21,'DU DOAN'!CD21='DU DOAN'!L21),3*'DU DOAN'!C21,IF(('DU DOAN'!CC21-'DU DOAN'!CD21)=('DU DOAN'!K21-'DU DOAN'!L21),2*'DU DOAN'!C21,IF(SIGN('DU DOAN'!CC21-'DU DOAN'!CD21)=SIGN('DU DOAN'!K21-'DU DOAN'!L21),1*'DU DOAN'!C21,0))))</f>
        <v>0</v>
      </c>
      <c r="AP21" s="98">
        <f>IF(OR('DU DOAN'!K21="",'DU DOAN'!L21="",'DU DOAN'!CE21="",'DU DOAN'!CF21=""),0,IF(AND('DU DOAN'!CE21='DU DOAN'!K21,'DU DOAN'!CF21='DU DOAN'!L21),3*'DU DOAN'!C21,IF(('DU DOAN'!CE21-'DU DOAN'!CF21)=('DU DOAN'!K21-'DU DOAN'!L21),2*'DU DOAN'!C21,IF(SIGN('DU DOAN'!CE21-'DU DOAN'!CF21)=SIGN('DU DOAN'!K21-'DU DOAN'!L21),1*'DU DOAN'!C21,0))))</f>
        <v>0</v>
      </c>
      <c r="AQ21" s="98">
        <f>IF(OR('DU DOAN'!K21="",'DU DOAN'!L21="",'DU DOAN'!CG21="",'DU DOAN'!CH21=""),0,IF(AND('DU DOAN'!CG21='DU DOAN'!K21,'DU DOAN'!CH21='DU DOAN'!L21),3*'DU DOAN'!C21,IF(('DU DOAN'!CG21-'DU DOAN'!CH21)=('DU DOAN'!K21-'DU DOAN'!L21),2*'DU DOAN'!C21,IF(SIGN('DU DOAN'!CG21-'DU DOAN'!CH21)=SIGN('DU DOAN'!K21-'DU DOAN'!L21),1*'DU DOAN'!C21,0))))</f>
        <v>0</v>
      </c>
      <c r="AR21" s="98">
        <f>IF(OR('DU DOAN'!K21="",'DU DOAN'!L21="",'DU DOAN'!CI21="",'DU DOAN'!CJ21=""),0,IF(AND('DU DOAN'!CI21='DU DOAN'!K21,'DU DOAN'!CJ21='DU DOAN'!L21),3*'DU DOAN'!C21,IF(('DU DOAN'!CI21-'DU DOAN'!CJ21)=('DU DOAN'!K21-'DU DOAN'!L21),2*'DU DOAN'!C21,IF(SIGN('DU DOAN'!CI21-'DU DOAN'!CJ21)=SIGN('DU DOAN'!K21-'DU DOAN'!L21),1*'DU DOAN'!C21,0))))</f>
        <v>0</v>
      </c>
      <c r="AS21" s="98">
        <f>IF(OR('DU DOAN'!K21="",'DU DOAN'!L21="",'DU DOAN'!CK21="",'DU DOAN'!CL21=""),0,IF(AND('DU DOAN'!CK21='DU DOAN'!K21,'DU DOAN'!CL21='DU DOAN'!L21),3*'DU DOAN'!C21,IF(('DU DOAN'!CK21-'DU DOAN'!CL21)=('DU DOAN'!K21-'DU DOAN'!L21),2*'DU DOAN'!C21,IF(SIGN('DU DOAN'!CK21-'DU DOAN'!CL21)=SIGN('DU DOAN'!K21-'DU DOAN'!L21),1*'DU DOAN'!C21,0))))</f>
        <v>0</v>
      </c>
      <c r="AT21" s="98">
        <f>IF(OR('DU DOAN'!K21="",'DU DOAN'!L21="",'DU DOAN'!CM21="",'DU DOAN'!CN21=""),0,IF(AND('DU DOAN'!CM21='DU DOAN'!K21,'DU DOAN'!CN21='DU DOAN'!L21),3*'DU DOAN'!C21,IF(('DU DOAN'!CM21-'DU DOAN'!CN21)=('DU DOAN'!K21-'DU DOAN'!L21),2*'DU DOAN'!C21,IF(SIGN('DU DOAN'!CM21-'DU DOAN'!CN21)=SIGN('DU DOAN'!K21-'DU DOAN'!L21),1*'DU DOAN'!C21,0))))</f>
        <v>0</v>
      </c>
      <c r="AU21" s="98">
        <f>IF(OR('DU DOAN'!K21="",'DU DOAN'!L21="",'DU DOAN'!CO21="",'DU DOAN'!CP21=""),0,IF(AND('DU DOAN'!CO21='DU DOAN'!K21,'DU DOAN'!CP21='DU DOAN'!L21),3*'DU DOAN'!C21,IF(('DU DOAN'!CO21-'DU DOAN'!CP21)=('DU DOAN'!K21-'DU DOAN'!L21),2*'DU DOAN'!C21,IF(SIGN('DU DOAN'!CO21-'DU DOAN'!CP21)=SIGN('DU DOAN'!K21-'DU DOAN'!L21),1*'DU DOAN'!C21,0))))</f>
        <v>0</v>
      </c>
      <c r="AV21" s="98">
        <f>IF(OR('DU DOAN'!K21="",'DU DOAN'!L21="",'DU DOAN'!CQ21="",'DU DOAN'!CR21=""),0,IF(AND('DU DOAN'!CQ21='DU DOAN'!K21,'DU DOAN'!CR21='DU DOAN'!L21),3*'DU DOAN'!C21,IF(('DU DOAN'!CQ21-'DU DOAN'!CR21)=('DU DOAN'!K21-'DU DOAN'!L21),2*'DU DOAN'!C21,IF(SIGN('DU DOAN'!CQ21-'DU DOAN'!CR21)=SIGN('DU DOAN'!K21-'DU DOAN'!L21),1*'DU DOAN'!C21,0))))</f>
        <v>0</v>
      </c>
      <c r="AW21" s="98">
        <f>IF(OR('DU DOAN'!K21="",'DU DOAN'!L21="",'DU DOAN'!CS21="",'DU DOAN'!CT21=""),0,IF(AND('DU DOAN'!CS21='DU DOAN'!K21,'DU DOAN'!CT21='DU DOAN'!L21),3*'DU DOAN'!C21,IF(('DU DOAN'!CS21-'DU DOAN'!CT21)=('DU DOAN'!K21-'DU DOAN'!L21),2*'DU DOAN'!C21,IF(SIGN('DU DOAN'!CS21-'DU DOAN'!CT21)=SIGN('DU DOAN'!K21-'DU DOAN'!L21),1*'DU DOAN'!C21,0))))</f>
        <v>0</v>
      </c>
      <c r="AX21" s="98">
        <f>IF(OR('DU DOAN'!K21="",'DU DOAN'!L21="",'DU DOAN'!CU21="",'DU DOAN'!CV21=""),0,IF(AND('DU DOAN'!CU21='DU DOAN'!K21,'DU DOAN'!CV21='DU DOAN'!L21),3*'DU DOAN'!C21,IF(('DU DOAN'!CU21-'DU DOAN'!CV21)=('DU DOAN'!K21-'DU DOAN'!L21),2*'DU DOAN'!C21,IF(SIGN('DU DOAN'!CU21-'DU DOAN'!CV21)=SIGN('DU DOAN'!K21-'DU DOAN'!L21),1*'DU DOAN'!C21,0))))</f>
        <v>0</v>
      </c>
      <c r="AY21" s="98">
        <f>IF(OR('DU DOAN'!K21="",'DU DOAN'!L21="",'DU DOAN'!CW21="",'DU DOAN'!CX21=""),0,IF(AND('DU DOAN'!CW21='DU DOAN'!K21,'DU DOAN'!CX21='DU DOAN'!L21),3*'DU DOAN'!C21,IF(('DU DOAN'!CW21-'DU DOAN'!CX21)=('DU DOAN'!K21-'DU DOAN'!L21),2*'DU DOAN'!C21,IF(SIGN('DU DOAN'!CW21-'DU DOAN'!CX21)=SIGN('DU DOAN'!K21-'DU DOAN'!L21),1*'DU DOAN'!C21,0))))</f>
        <v>0</v>
      </c>
      <c r="AZ21" s="98">
        <f>IF(OR('DU DOAN'!K21="",'DU DOAN'!L21="",'DU DOAN'!CY21="",'DU DOAN'!CZ21=""),0,IF(AND('DU DOAN'!CY21='DU DOAN'!K21,'DU DOAN'!CZ21='DU DOAN'!L21),3*'DU DOAN'!C21,IF(('DU DOAN'!CY21-'DU DOAN'!CZ21)=('DU DOAN'!K21-'DU DOAN'!L21),2*'DU DOAN'!C21,IF(SIGN('DU DOAN'!CY21-'DU DOAN'!CZ21)=SIGN('DU DOAN'!K21-'DU DOAN'!L21),1*'DU DOAN'!C21,0))))</f>
        <v>0</v>
      </c>
      <c r="BA21" s="98">
        <f>IF(OR('DU DOAN'!K21="",'DU DOAN'!L21="",'DU DOAN'!DA21="",'DU DOAN'!DB21=""),0,IF(AND('DU DOAN'!DA21='DU DOAN'!K21,'DU DOAN'!DB21='DU DOAN'!L21),3*'DU DOAN'!C21,IF(('DU DOAN'!DA21-'DU DOAN'!DB21)=('DU DOAN'!K21-'DU DOAN'!L21),2*'DU DOAN'!C21,IF(SIGN('DU DOAN'!DA21-'DU DOAN'!DB21)=SIGN('DU DOAN'!K21-'DU DOAN'!L21),1*'DU DOAN'!C21,0))))</f>
        <v>0</v>
      </c>
      <c r="BB21" s="98">
        <f>IF(OR('DU DOAN'!K21="",'DU DOAN'!L21="",'DU DOAN'!DC21="",'DU DOAN'!DD21=""),0,IF(AND('DU DOAN'!DC21='DU DOAN'!K21,'DU DOAN'!DD21='DU DOAN'!L21),3*'DU DOAN'!C21,IF(('DU DOAN'!DC21-'DU DOAN'!DD21)=('DU DOAN'!K21-'DU DOAN'!L21),2*'DU DOAN'!C21,IF(SIGN('DU DOAN'!DC21-'DU DOAN'!DD21)=SIGN('DU DOAN'!K21-'DU DOAN'!L21),1*'DU DOAN'!C21,0))))</f>
        <v>0</v>
      </c>
      <c r="BC21" s="98">
        <f>IF(OR('DU DOAN'!K21="",'DU DOAN'!L21="",'DU DOAN'!DE21="",'DU DOAN'!DF21=""),0,IF(AND('DU DOAN'!DE21='DU DOAN'!K21,'DU DOAN'!DF21='DU DOAN'!L21),3*'DU DOAN'!C21,IF(('DU DOAN'!DE21-'DU DOAN'!DF21)=('DU DOAN'!K21-'DU DOAN'!L21),2*'DU DOAN'!C21,IF(SIGN('DU DOAN'!DE21-'DU DOAN'!DF21)=SIGN('DU DOAN'!K21-'DU DOAN'!L21),1*'DU DOAN'!C21,0))))</f>
        <v>0</v>
      </c>
      <c r="BD21" s="98">
        <f>IF(OR('DU DOAN'!K21="",'DU DOAN'!L21="",'DU DOAN'!DG21="",'DU DOAN'!DH21=""),0,IF(AND('DU DOAN'!DG21='DU DOAN'!K21,'DU DOAN'!DH21='DU DOAN'!L21),3*'DU DOAN'!C21,IF(('DU DOAN'!DG21-'DU DOAN'!DH21)=('DU DOAN'!K21-'DU DOAN'!L21),2*'DU DOAN'!C21,IF(SIGN('DU DOAN'!DG21-'DU DOAN'!DH21)=SIGN('DU DOAN'!K21-'DU DOAN'!L21),1*'DU DOAN'!C21,0))))</f>
        <v>0</v>
      </c>
      <c r="BE21" s="98">
        <f>IF(OR('DU DOAN'!K21="",'DU DOAN'!L21="",'DU DOAN'!DI21="",'DU DOAN'!DJ21=""),0,IF(AND('DU DOAN'!DI21='DU DOAN'!K21,'DU DOAN'!DJ21='DU DOAN'!L21),3*'DU DOAN'!C21,IF(('DU DOAN'!DI21-'DU DOAN'!DJ21)=('DU DOAN'!K21-'DU DOAN'!L21),2*'DU DOAN'!C21,IF(SIGN('DU DOAN'!DI21-'DU DOAN'!DJ21)=SIGN('DU DOAN'!K21-'DU DOAN'!L21),1*'DU DOAN'!C21,0))))</f>
        <v>0</v>
      </c>
      <c r="BF21" s="98">
        <f>IF(OR('DU DOAN'!K21="",'DU DOAN'!L21="",'DU DOAN'!DK21="",'DU DOAN'!DL21=""),0,IF(AND('DU DOAN'!DK21='DU DOAN'!K21,'DU DOAN'!DL21='DU DOAN'!L21),3*'DU DOAN'!C21,IF(('DU DOAN'!DK21-'DU DOAN'!DL21)=('DU DOAN'!K21-'DU DOAN'!L21),2*'DU DOAN'!C21,IF(SIGN('DU DOAN'!DK21-'DU DOAN'!DL21)=SIGN('DU DOAN'!K21-'DU DOAN'!L21),1*'DU DOAN'!C21,0))))</f>
        <v>0</v>
      </c>
      <c r="BG21" s="98">
        <f>IF(OR('DU DOAN'!K21="",'DU DOAN'!L21="",'DU DOAN'!DM21="",'DU DOAN'!DN21=""),0,IF(AND('DU DOAN'!DM21='DU DOAN'!K21,'DU DOAN'!DN21='DU DOAN'!L21),3*'DU DOAN'!C21,IF(('DU DOAN'!DM21-'DU DOAN'!DN21)=('DU DOAN'!K21-'DU DOAN'!L21),2*'DU DOAN'!C21,IF(SIGN('DU DOAN'!DM21-'DU DOAN'!DN21)=SIGN('DU DOAN'!K21-'DU DOAN'!L21),1*'DU DOAN'!C21,0))))</f>
        <v>0</v>
      </c>
      <c r="BH21" s="98">
        <f>IF(OR('DU DOAN'!K21="",'DU DOAN'!L21="",'DU DOAN'!DO21="",'DU DOAN'!DP21=""),0,IF(AND('DU DOAN'!DO21='DU DOAN'!K21,'DU DOAN'!DP21='DU DOAN'!L21),3*'DU DOAN'!C21,IF(('DU DOAN'!DO21-'DU DOAN'!DP21)=('DU DOAN'!K21-'DU DOAN'!L21),2*'DU DOAN'!C21,IF(SIGN('DU DOAN'!DO21-'DU DOAN'!DP21)=SIGN('DU DOAN'!K21-'DU DOAN'!L21),1*'DU DOAN'!C21,0))))</f>
        <v>0</v>
      </c>
      <c r="BI21" s="98">
        <f>IF(OR('DU DOAN'!K21="",'DU DOAN'!L21="",'DU DOAN'!DQ21="",'DU DOAN'!DR21=""),0,IF(AND('DU DOAN'!DQ21='DU DOAN'!K21,'DU DOAN'!DR21='DU DOAN'!L21),3*'DU DOAN'!C21,IF(('DU DOAN'!DQ21-'DU DOAN'!DR21)=('DU DOAN'!K21-'DU DOAN'!L21),2*'DU DOAN'!C21,IF(SIGN('DU DOAN'!DQ21-'DU DOAN'!DR21)=SIGN('DU DOAN'!K21-'DU DOAN'!L21),1*'DU DOAN'!C21,0))))</f>
        <v>0</v>
      </c>
      <c r="BJ21" s="98">
        <f>IF(OR('DU DOAN'!K21="",'DU DOAN'!L21="",'DU DOAN'!DS21="",'DU DOAN'!DT21=""),0,IF(AND('DU DOAN'!DS21='DU DOAN'!K21,'DU DOAN'!DT21='DU DOAN'!L21),3*'DU DOAN'!C21,IF(('DU DOAN'!DS21-'DU DOAN'!DT21)=('DU DOAN'!K21-'DU DOAN'!L21),2*'DU DOAN'!C21,IF(SIGN('DU DOAN'!DS21-'DU DOAN'!DT21)=SIGN('DU DOAN'!K21-'DU DOAN'!L21),1*'DU DOAN'!C21,0))))</f>
        <v>0</v>
      </c>
      <c r="BK21" s="98">
        <f>IF(OR('DU DOAN'!K21="",'DU DOAN'!L21="",'DU DOAN'!DU21="",'DU DOAN'!DV21=""),0,IF(AND('DU DOAN'!DU21='DU DOAN'!K21,'DU DOAN'!DV21='DU DOAN'!L21),3*'DU DOAN'!C21,IF(('DU DOAN'!DU21-'DU DOAN'!DV21)=('DU DOAN'!K21-'DU DOAN'!L21),2*'DU DOAN'!C21,IF(SIGN('DU DOAN'!DU21-'DU DOAN'!DV21)=SIGN('DU DOAN'!K21-'DU DOAN'!L21),1*'DU DOAN'!C21,0))))</f>
        <v>0</v>
      </c>
      <c r="BL21" s="98">
        <f>IF(OR('DU DOAN'!K21="",'DU DOAN'!L21="",'DU DOAN'!DW21="",'DU DOAN'!DX21=""),0,IF(AND('DU DOAN'!DW21='DU DOAN'!K21,'DU DOAN'!DX21='DU DOAN'!L21),3*'DU DOAN'!C21,IF(('DU DOAN'!DW21-'DU DOAN'!DX21)=('DU DOAN'!K21-'DU DOAN'!L21),2*'DU DOAN'!C21,IF(SIGN('DU DOAN'!DW21-'DU DOAN'!DX21)=SIGN('DU DOAN'!K21-'DU DOAN'!L21),1*'DU DOAN'!C21,0))))</f>
        <v>0</v>
      </c>
      <c r="BM21" s="98">
        <f>IF(OR('DU DOAN'!K21="",'DU DOAN'!L21="",'DU DOAN'!DY21="",'DU DOAN'!DZ21=""),0,IF(AND('DU DOAN'!DY21='DU DOAN'!K21,'DU DOAN'!DZ21='DU DOAN'!L21),3*'DU DOAN'!C21,IF(('DU DOAN'!DY21-'DU DOAN'!DZ21)=('DU DOAN'!K21-'DU DOAN'!L21),2*'DU DOAN'!C21,IF(SIGN('DU DOAN'!DY21-'DU DOAN'!DZ21)=SIGN('DU DOAN'!K21-'DU DOAN'!L21),1*'DU DOAN'!C21,0))))</f>
        <v>0</v>
      </c>
      <c r="BN21" s="98">
        <f>IF(OR('DU DOAN'!K21="",'DU DOAN'!L21="",'DU DOAN'!EA21="",'DU DOAN'!EB21=""),0,IF(AND('DU DOAN'!EA21='DU DOAN'!K21,'DU DOAN'!EB21='DU DOAN'!L21),3*'DU DOAN'!C21,IF(('DU DOAN'!EA21-'DU DOAN'!EB21)=('DU DOAN'!K21-'DU DOAN'!L21),2*'DU DOAN'!C21,IF(SIGN('DU DOAN'!EA21-'DU DOAN'!EB21)=SIGN('DU DOAN'!K21-'DU DOAN'!L21),1*'DU DOAN'!C21,0))))</f>
        <v>0</v>
      </c>
      <c r="BO21" s="98">
        <f>IF(OR('DU DOAN'!K21="",'DU DOAN'!L21="",'DU DOAN'!EC21="",'DU DOAN'!ED21=""),0,IF(AND('DU DOAN'!EC21='DU DOAN'!K21,'DU DOAN'!ED21='DU DOAN'!L21),3*'DU DOAN'!C21,IF(('DU DOAN'!EC21-'DU DOAN'!ED21)=('DU DOAN'!K21-'DU DOAN'!L21),2*'DU DOAN'!C21,IF(SIGN('DU DOAN'!EC21-'DU DOAN'!ED21)=SIGN('DU DOAN'!K21-'DU DOAN'!L21),1*'DU DOAN'!C21,0))))</f>
        <v>0</v>
      </c>
      <c r="BP21" s="98">
        <f>IF(OR('DU DOAN'!K21="",'DU DOAN'!L21="",'DU DOAN'!EE21="",'DU DOAN'!EF21=""),0,IF(AND('DU DOAN'!EE21='DU DOAN'!K21,'DU DOAN'!EF21='DU DOAN'!L21),3*'DU DOAN'!C21,IF(('DU DOAN'!EE21-'DU DOAN'!EF21)=('DU DOAN'!K21-'DU DOAN'!L21),2*'DU DOAN'!C21,IF(SIGN('DU DOAN'!EE21-'DU DOAN'!EF21)=SIGN('DU DOAN'!K21-'DU DOAN'!L21),1*'DU DOAN'!C21,0))))</f>
        <v>0</v>
      </c>
      <c r="BQ21" s="98">
        <f>IF(OR('DU DOAN'!K21="",'DU DOAN'!L21="",'DU DOAN'!EG21="",'DU DOAN'!EH21=""),0,IF(AND('DU DOAN'!EG21='DU DOAN'!K21,'DU DOAN'!EH21='DU DOAN'!L21),3*'DU DOAN'!C21,IF(('DU DOAN'!EG21-'DU DOAN'!EH21)=('DU DOAN'!K21-'DU DOAN'!L21),2*'DU DOAN'!C21,IF(SIGN('DU DOAN'!EG21-'DU DOAN'!EH21)=SIGN('DU DOAN'!K21-'DU DOAN'!L21),1*'DU DOAN'!C21,0))))</f>
        <v>0</v>
      </c>
      <c r="BR21" s="98">
        <f>IF(OR('DU DOAN'!K21="",'DU DOAN'!L21="",'DU DOAN'!EI21="",'DU DOAN'!EJ21=""),0,IF(AND('DU DOAN'!EI21='DU DOAN'!K21,'DU DOAN'!EJ21='DU DOAN'!L21),3*'DU DOAN'!C21,IF(('DU DOAN'!EI21-'DU DOAN'!EJ21)=('DU DOAN'!K21-'DU DOAN'!L21),2*'DU DOAN'!C21,IF(SIGN('DU DOAN'!EI21-'DU DOAN'!EJ21)=SIGN('DU DOAN'!K21-'DU DOAN'!L21),1*'DU DOAN'!C21,0))))</f>
        <v>0</v>
      </c>
      <c r="BS21" s="98">
        <f>IF(OR('DU DOAN'!K21="",'DU DOAN'!L21="",'DU DOAN'!EK21="",'DU DOAN'!EL21=""),0,IF(AND('DU DOAN'!EK21='DU DOAN'!K21,'DU DOAN'!EL21='DU DOAN'!L21),3*'DU DOAN'!C21,IF(('DU DOAN'!EK21-'DU DOAN'!EL21)=('DU DOAN'!K21-'DU DOAN'!L21),2*'DU DOAN'!C21,IF(SIGN('DU DOAN'!EK21-'DU DOAN'!EL21)=SIGN('DU DOAN'!K21-'DU DOAN'!L21),1*'DU DOAN'!C21,0))))</f>
        <v>0</v>
      </c>
      <c r="BT21" s="98">
        <f>IF(OR('DU DOAN'!K21="",'DU DOAN'!L21="",'DU DOAN'!EM21="",'DU DOAN'!EN21=""),0,IF(AND('DU DOAN'!EM21='DU DOAN'!K21,'DU DOAN'!EN21='DU DOAN'!L21),3*'DU DOAN'!C21,IF(('DU DOAN'!EM21-'DU DOAN'!EN21)=('DU DOAN'!K21-'DU DOAN'!L21),2*'DU DOAN'!C21,IF(SIGN('DU DOAN'!EM21-'DU DOAN'!EN21)=SIGN('DU DOAN'!K21-'DU DOAN'!L21),1*'DU DOAN'!C21,0))))</f>
        <v>0</v>
      </c>
      <c r="BU21" s="98">
        <f>IF(OR('DU DOAN'!K21="",'DU DOAN'!L21="",'DU DOAN'!EO21="",'DU DOAN'!EP21=""),0,IF(AND('DU DOAN'!EO21='DU DOAN'!K21,'DU DOAN'!EP21='DU DOAN'!L21),3*'DU DOAN'!C21,IF(('DU DOAN'!EO21-'DU DOAN'!EP21)=('DU DOAN'!K21-'DU DOAN'!L21),2*'DU DOAN'!C21,IF(SIGN('DU DOAN'!EO21-'DU DOAN'!EP21)=SIGN('DU DOAN'!K21-'DU DOAN'!L21),1*'DU DOAN'!C21,0))))</f>
        <v>0</v>
      </c>
      <c r="BV21" s="98">
        <f>IF(OR('DU DOAN'!K21="",'DU DOAN'!L21="",'DU DOAN'!EQ21="",'DU DOAN'!ER21=""),0,IF(AND('DU DOAN'!EQ21='DU DOAN'!K21,'DU DOAN'!ER21='DU DOAN'!L21),3*'DU DOAN'!C21,IF(('DU DOAN'!EQ21-'DU DOAN'!ER21)=('DU DOAN'!K21-'DU DOAN'!L21),2*'DU DOAN'!C21,IF(SIGN('DU DOAN'!EQ21-'DU DOAN'!ER21)=SIGN('DU DOAN'!K21-'DU DOAN'!L21),1*'DU DOAN'!C21,0))))</f>
        <v>0</v>
      </c>
      <c r="BW21" s="98">
        <f>IF(OR('DU DOAN'!K21="",'DU DOAN'!L21="",'DU DOAN'!ES21="",'DU DOAN'!ET21=""),0,IF(AND('DU DOAN'!ES21='DU DOAN'!K21,'DU DOAN'!ET21='DU DOAN'!L21),3*'DU DOAN'!C21,IF(('DU DOAN'!ES21-'DU DOAN'!ET21)=('DU DOAN'!K21-'DU DOAN'!L21),2*'DU DOAN'!C21,IF(SIGN('DU DOAN'!ES21-'DU DOAN'!ET21)=SIGN('DU DOAN'!K21-'DU DOAN'!L21),1*'DU DOAN'!C21,0))))</f>
        <v>0</v>
      </c>
      <c r="BX21" s="98">
        <f>IF(OR('DU DOAN'!K21="",'DU DOAN'!L21="",'DU DOAN'!EU21="",'DU DOAN'!EV21=""),0,IF(AND('DU DOAN'!EU21='DU DOAN'!K21,'DU DOAN'!EV21='DU DOAN'!L21),3*'DU DOAN'!C21,IF(('DU DOAN'!EU21-'DU DOAN'!EV21)=('DU DOAN'!K21-'DU DOAN'!L21),2*'DU DOAN'!C21,IF(SIGN('DU DOAN'!EU21-'DU DOAN'!EV21)=SIGN('DU DOAN'!K21-'DU DOAN'!L21),1*'DU DOAN'!C21,0))))</f>
        <v>0</v>
      </c>
      <c r="BY21" s="98">
        <f>IF(OR('DU DOAN'!K21="",'DU DOAN'!L21="",'DU DOAN'!EW21="",'DU DOAN'!EX21=""),0,IF(AND('DU DOAN'!EW21='DU DOAN'!K21,'DU DOAN'!EX21='DU DOAN'!L21),3*'DU DOAN'!C21,IF(('DU DOAN'!EW21-'DU DOAN'!EX21)=('DU DOAN'!K21-'DU DOAN'!L21),2*'DU DOAN'!C21,IF(SIGN('DU DOAN'!EW21-'DU DOAN'!EX21)=SIGN('DU DOAN'!K21-'DU DOAN'!L21),1*'DU DOAN'!C21,0))))</f>
        <v>0</v>
      </c>
      <c r="BZ21" s="98">
        <f>IF(OR('DU DOAN'!K21="",'DU DOAN'!L21="",'DU DOAN'!EY21="",'DU DOAN'!EZ21=""),0,IF(AND('DU DOAN'!EY21='DU DOAN'!K21,'DU DOAN'!EZ21='DU DOAN'!L21),3*'DU DOAN'!C21,IF(('DU DOAN'!EY21-'DU DOAN'!EZ21)=('DU DOAN'!K21-'DU DOAN'!L21),2*'DU DOAN'!C21,IF(SIGN('DU DOAN'!EY21-'DU DOAN'!EZ21)=SIGN('DU DOAN'!K21-'DU DOAN'!L21),1*'DU DOAN'!C21,0))))</f>
        <v>0</v>
      </c>
      <c r="CA21" s="98">
        <f>IF(OR('DU DOAN'!K21="",'DU DOAN'!L21="",'DU DOAN'!FA21="",'DU DOAN'!FB21=""),0,IF(AND('DU DOAN'!FA21='DU DOAN'!K21,'DU DOAN'!FB21='DU DOAN'!L21),3*'DU DOAN'!C21,IF(('DU DOAN'!FA21-'DU DOAN'!FB21)=('DU DOAN'!K21-'DU DOAN'!L21),2*'DU DOAN'!C21,IF(SIGN('DU DOAN'!FA21-'DU DOAN'!FB21)=SIGN('DU DOAN'!K21-'DU DOAN'!L21),1*'DU DOAN'!C21,0))))</f>
        <v>0</v>
      </c>
      <c r="CB21" s="98">
        <f>IF(OR('DU DOAN'!K21="",'DU DOAN'!L21="",'DU DOAN'!FC21="",'DU DOAN'!FD21=""),0,IF(AND('DU DOAN'!FC21='DU DOAN'!K21,'DU DOAN'!FD21='DU DOAN'!L21),3*'DU DOAN'!C21,IF(('DU DOAN'!FC21-'DU DOAN'!FD21)=('DU DOAN'!K21-'DU DOAN'!L21),2*'DU DOAN'!C21,IF(SIGN('DU DOAN'!FC21-'DU DOAN'!FD21)=SIGN('DU DOAN'!K21-'DU DOAN'!L21),1*'DU DOAN'!C21,0))))</f>
        <v>0</v>
      </c>
      <c r="CC21" s="98">
        <f>IF(OR('DU DOAN'!K21="",'DU DOAN'!L21="",'DU DOAN'!FE21="",'DU DOAN'!FF21=""),0,IF(AND('DU DOAN'!FE21='DU DOAN'!K21,'DU DOAN'!FF21='DU DOAN'!L21),3*'DU DOAN'!C21,IF(('DU DOAN'!FE21-'DU DOAN'!FF21)=('DU DOAN'!K21-'DU DOAN'!L21),2*'DU DOAN'!C21,IF(SIGN('DU DOAN'!FE21-'DU DOAN'!FF21)=SIGN('DU DOAN'!K21-'DU DOAN'!L21),1*'DU DOAN'!C21,0))))</f>
        <v>0</v>
      </c>
      <c r="CD21" s="98">
        <f>IF(OR('DU DOAN'!K21="",'DU DOAN'!L21="",'DU DOAN'!FG21="",'DU DOAN'!FH21=""),0,IF(AND('DU DOAN'!FG21='DU DOAN'!K21,'DU DOAN'!FH21='DU DOAN'!L21),3*'DU DOAN'!C21,IF(('DU DOAN'!FG21-'DU DOAN'!FH21)=('DU DOAN'!K21-'DU DOAN'!L21),2*'DU DOAN'!C21,IF(SIGN('DU DOAN'!FG21-'DU DOAN'!FH21)=SIGN('DU DOAN'!K21-'DU DOAN'!L21),1*'DU DOAN'!C21,0))))</f>
        <v>0</v>
      </c>
      <c r="CE21" s="98">
        <f>IF(OR('DU DOAN'!K21="",'DU DOAN'!L21="",'DU DOAN'!FI21="",'DU DOAN'!FJ21=""),0,IF(AND('DU DOAN'!FI21='DU DOAN'!K21,'DU DOAN'!FJ21='DU DOAN'!L21),3*'DU DOAN'!C21,IF(('DU DOAN'!FI21-'DU DOAN'!FJ21)=('DU DOAN'!K21-'DU DOAN'!L21),2*'DU DOAN'!C21,IF(SIGN('DU DOAN'!FI21-'DU DOAN'!FJ21)=SIGN('DU DOAN'!K21-'DU DOAN'!L21),1*'DU DOAN'!C21,0))))</f>
        <v>0</v>
      </c>
      <c r="CF21" s="98">
        <f>IF(OR('DU DOAN'!K21="",'DU DOAN'!L21="",'DU DOAN'!FK21="",'DU DOAN'!FL21=""),0,IF(AND('DU DOAN'!FK21='DU DOAN'!K21,'DU DOAN'!FL21='DU DOAN'!L21),3*'DU DOAN'!C21,IF(('DU DOAN'!FK21-'DU DOAN'!FL21)=('DU DOAN'!K21-'DU DOAN'!L21),2*'DU DOAN'!C21,IF(SIGN('DU DOAN'!FK21-'DU DOAN'!FL21)=SIGN('DU DOAN'!K21-'DU DOAN'!L21),1*'DU DOAN'!C21,0))))</f>
        <v>0</v>
      </c>
      <c r="CG21" s="98">
        <f>IF(OR('DU DOAN'!K21="",'DU DOAN'!L21="",'DU DOAN'!FM21="",'DU DOAN'!FN21=""),0,IF(AND('DU DOAN'!FM21='DU DOAN'!K21,'DU DOAN'!FN21='DU DOAN'!L21),3*'DU DOAN'!C21,IF(('DU DOAN'!FM21-'DU DOAN'!FN21)=('DU DOAN'!K21-'DU DOAN'!L21),2*'DU DOAN'!C21,IF(SIGN('DU DOAN'!FM21-'DU DOAN'!FN21)=SIGN('DU DOAN'!K21-'DU DOAN'!L21),1*'DU DOAN'!C21,0))))</f>
        <v>0</v>
      </c>
      <c r="CH21" s="98">
        <f>IF(OR('DU DOAN'!K21="",'DU DOAN'!L21="",'DU DOAN'!FO21="",'DU DOAN'!FP21=""),0,IF(AND('DU DOAN'!FO21='DU DOAN'!K21,'DU DOAN'!FP21='DU DOAN'!L21),3*'DU DOAN'!C21,IF(('DU DOAN'!FO21-'DU DOAN'!FP21)=('DU DOAN'!K21-'DU DOAN'!L21),2*'DU DOAN'!C21,IF(SIGN('DU DOAN'!FO21-'DU DOAN'!FP21)=SIGN('DU DOAN'!K21-'DU DOAN'!L21),1*'DU DOAN'!C21,0))))</f>
        <v>0</v>
      </c>
      <c r="CI21" s="98">
        <f>IF(OR('DU DOAN'!K21="",'DU DOAN'!L21="",'DU DOAN'!FQ21="",'DU DOAN'!FR21=""),0,IF(AND('DU DOAN'!FQ21='DU DOAN'!K21,'DU DOAN'!FR21='DU DOAN'!L21),3*'DU DOAN'!C21,IF(('DU DOAN'!FQ21-'DU DOAN'!FR21)=('DU DOAN'!K21-'DU DOAN'!L21),2*'DU DOAN'!C21,IF(SIGN('DU DOAN'!FQ21-'DU DOAN'!FR21)=SIGN('DU DOAN'!K21-'DU DOAN'!L21),1*'DU DOAN'!C21,0))))</f>
        <v>0</v>
      </c>
      <c r="CJ21" s="98">
        <f>IF(OR('DU DOAN'!K21="",'DU DOAN'!L21="",'DU DOAN'!FS21="",'DU DOAN'!FT21=""),0,IF(AND('DU DOAN'!FS21='DU DOAN'!K21,'DU DOAN'!FT21='DU DOAN'!L21),3*'DU DOAN'!C21,IF(('DU DOAN'!FS21-'DU DOAN'!FT21)=('DU DOAN'!K21-'DU DOAN'!L21),2*'DU DOAN'!C21,IF(SIGN('DU DOAN'!FS21-'DU DOAN'!FT21)=SIGN('DU DOAN'!K21-'DU DOAN'!L21),1*'DU DOAN'!C21,0))))</f>
        <v>0</v>
      </c>
      <c r="CK21" s="98">
        <f>IF(OR('DU DOAN'!K21="",'DU DOAN'!L21="",'DU DOAN'!FU21="",'DU DOAN'!FV21=""),0,IF(AND('DU DOAN'!FU21='DU DOAN'!K21,'DU DOAN'!FV21='DU DOAN'!L21),3*'DU DOAN'!C21,IF(('DU DOAN'!FU21-'DU DOAN'!FV21)=('DU DOAN'!K21-'DU DOAN'!L21),2*'DU DOAN'!C21,IF(SIGN('DU DOAN'!FU21-'DU DOAN'!FV21)=SIGN('DU DOAN'!K21-'DU DOAN'!L21),1*'DU DOAN'!C21,0))))</f>
        <v>0</v>
      </c>
      <c r="CL21" s="98">
        <f>IF(OR('DU DOAN'!K21="",'DU DOAN'!L21="",'DU DOAN'!FW21="",'DU DOAN'!FX21=""),0,IF(AND('DU DOAN'!FW21='DU DOAN'!K21,'DU DOAN'!FX21='DU DOAN'!L21),3*'DU DOAN'!C21,IF(('DU DOAN'!FW21-'DU DOAN'!FX21)=('DU DOAN'!K21-'DU DOAN'!L21),2*'DU DOAN'!C21,IF(SIGN('DU DOAN'!FW21-'DU DOAN'!FX21)=SIGN('DU DOAN'!K21-'DU DOAN'!L21),1*'DU DOAN'!C21,0))))</f>
        <v>0</v>
      </c>
      <c r="CM21" s="98">
        <f>IF(OR('DU DOAN'!K21="",'DU DOAN'!L21="",'DU DOAN'!FY21="",'DU DOAN'!FZ21=""),0,IF(AND('DU DOAN'!FY21='DU DOAN'!K21,'DU DOAN'!FZ21='DU DOAN'!L21),3*'DU DOAN'!C21,IF(('DU DOAN'!FY21-'DU DOAN'!FZ21)=('DU DOAN'!K21-'DU DOAN'!L21),2*'DU DOAN'!C21,IF(SIGN('DU DOAN'!FY21-'DU DOAN'!FZ21)=SIGN('DU DOAN'!K21-'DU DOAN'!L21),1*'DU DOAN'!C21,0))))</f>
        <v>0</v>
      </c>
      <c r="CN21" s="98">
        <f>IF(OR('DU DOAN'!K21="",'DU DOAN'!L21="",'DU DOAN'!GA21="",'DU DOAN'!GB21=""),0,IF(AND('DU DOAN'!GA21='DU DOAN'!K21,'DU DOAN'!GB21='DU DOAN'!L21),3*'DU DOAN'!C21,IF(('DU DOAN'!GA21-'DU DOAN'!GB21)=('DU DOAN'!K21-'DU DOAN'!L21),2*'DU DOAN'!C21,IF(SIGN('DU DOAN'!GA21-'DU DOAN'!GB21)=SIGN('DU DOAN'!K21-'DU DOAN'!L21),1*'DU DOAN'!C21,0))))</f>
        <v>0</v>
      </c>
      <c r="CO21" s="98">
        <f>IF(OR('DU DOAN'!K21="",'DU DOAN'!L21="",'DU DOAN'!GC21="",'DU DOAN'!GD21=""),0,IF(AND('DU DOAN'!GC21='DU DOAN'!K21,'DU DOAN'!GD21='DU DOAN'!L21),3*'DU DOAN'!C21,IF(('DU DOAN'!GC21-'DU DOAN'!GD21)=('DU DOAN'!K21-'DU DOAN'!L21),2*'DU DOAN'!C21,IF(SIGN('DU DOAN'!GC21-'DU DOAN'!GD21)=SIGN('DU DOAN'!K21-'DU DOAN'!L21),1*'DU DOAN'!C21,0))))</f>
        <v>0</v>
      </c>
      <c r="CP21" s="98">
        <f>IF(OR('DU DOAN'!K21="",'DU DOAN'!L21="",'DU DOAN'!GE21="",'DU DOAN'!GF21=""),0,IF(AND('DU DOAN'!GE21='DU DOAN'!K21,'DU DOAN'!GF21='DU DOAN'!L21),3*'DU DOAN'!C21,IF(('DU DOAN'!GE21-'DU DOAN'!GF21)=('DU DOAN'!K21-'DU DOAN'!L21),2*'DU DOAN'!C21,IF(SIGN('DU DOAN'!GE21-'DU DOAN'!GF21)=SIGN('DU DOAN'!K21-'DU DOAN'!L21),1*'DU DOAN'!C21,0))))</f>
        <v>0</v>
      </c>
      <c r="CQ21" s="98">
        <f>IF(OR('DU DOAN'!K21="",'DU DOAN'!L21="",'DU DOAN'!GG21="",'DU DOAN'!GH21=""),0,IF(AND('DU DOAN'!GG21='DU DOAN'!K21,'DU DOAN'!GH21='DU DOAN'!L21),3*'DU DOAN'!C21,IF(('DU DOAN'!GG21-'DU DOAN'!GH21)=('DU DOAN'!K21-'DU DOAN'!L21),2*'DU DOAN'!C21,IF(SIGN('DU DOAN'!GG21-'DU DOAN'!GH21)=SIGN('DU DOAN'!K21-'DU DOAN'!L21),1*'DU DOAN'!C21,0))))</f>
        <v>0</v>
      </c>
      <c r="CR21" s="98">
        <f>IF(OR('DU DOAN'!K21="",'DU DOAN'!L21="",'DU DOAN'!GI21="",'DU DOAN'!GJ21=""),0,IF(AND('DU DOAN'!GI21='DU DOAN'!K21,'DU DOAN'!GJ21='DU DOAN'!L21),3*'DU DOAN'!C21,IF(('DU DOAN'!GI21-'DU DOAN'!GJ21)=('DU DOAN'!K21-'DU DOAN'!L21),2*'DU DOAN'!C21,IF(SIGN('DU DOAN'!GI21-'DU DOAN'!GJ21)=SIGN('DU DOAN'!K21-'DU DOAN'!L21),1*'DU DOAN'!C21,0))))</f>
        <v>0</v>
      </c>
      <c r="CS21" s="98">
        <f>IF(OR('DU DOAN'!K21="",'DU DOAN'!L21="",'DU DOAN'!GK21="",'DU DOAN'!GL21=""),0,IF(AND('DU DOAN'!GK21='DU DOAN'!K21,'DU DOAN'!GL21='DU DOAN'!L21),3*'DU DOAN'!C21,IF(('DU DOAN'!GK21-'DU DOAN'!GL21)=('DU DOAN'!K21-'DU DOAN'!L21),2*'DU DOAN'!C21,IF(SIGN('DU DOAN'!GK21-'DU DOAN'!GL21)=SIGN('DU DOAN'!K21-'DU DOAN'!L21),1*'DU DOAN'!C21,0))))</f>
        <v>0</v>
      </c>
      <c r="CT21" s="98">
        <f>IF(OR('DU DOAN'!K21="",'DU DOAN'!L21="",'DU DOAN'!GM21="",'DU DOAN'!GN21=""),0,IF(AND('DU DOAN'!GM21='DU DOAN'!K21,'DU DOAN'!GN21='DU DOAN'!L21),3*'DU DOAN'!C21,IF(('DU DOAN'!GM21-'DU DOAN'!GN21)=('DU DOAN'!K21-'DU DOAN'!L21),2*'DU DOAN'!C21,IF(SIGN('DU DOAN'!GM21-'DU DOAN'!GN21)=SIGN('DU DOAN'!K21-'DU DOAN'!L21),1*'DU DOAN'!C21,0))))</f>
        <v>0</v>
      </c>
      <c r="CU21" s="98">
        <f>IF(OR('DU DOAN'!K21="",'DU DOAN'!L21="",'DU DOAN'!GO21="",'DU DOAN'!GP21=""),0,IF(AND('DU DOAN'!GO21='DU DOAN'!K21,'DU DOAN'!GP21='DU DOAN'!L21),3*'DU DOAN'!C21,IF(('DU DOAN'!GO21-'DU DOAN'!GP21)=('DU DOAN'!K21-'DU DOAN'!L21),2*'DU DOAN'!C21,IF(SIGN('DU DOAN'!GO21-'DU DOAN'!GP21)=SIGN('DU DOAN'!K21-'DU DOAN'!L21),1*'DU DOAN'!C21,0))))</f>
        <v>0</v>
      </c>
      <c r="CV21" s="98">
        <f>IF(OR('DU DOAN'!K21="",'DU DOAN'!L21="",'DU DOAN'!GQ21="",'DU DOAN'!GR21=""),0,IF(AND('DU DOAN'!GQ21='DU DOAN'!K21,'DU DOAN'!GR21='DU DOAN'!L21),3*'DU DOAN'!C21,IF(('DU DOAN'!GQ21-'DU DOAN'!GR21)=('DU DOAN'!K21-'DU DOAN'!L21),2*'DU DOAN'!C21,IF(SIGN('DU DOAN'!GQ21-'DU DOAN'!GR21)=SIGN('DU DOAN'!K21-'DU DOAN'!L21),1*'DU DOAN'!C21,0))))</f>
        <v>0</v>
      </c>
      <c r="CW21" s="98">
        <f>IF(OR('DU DOAN'!K21="",'DU DOAN'!L21="",'DU DOAN'!GS21="",'DU DOAN'!GT21=""),0,IF(AND('DU DOAN'!GS21='DU DOAN'!K21,'DU DOAN'!GT21='DU DOAN'!L21),3*'DU DOAN'!C21,IF(('DU DOAN'!GS21-'DU DOAN'!GT21)=('DU DOAN'!K21-'DU DOAN'!L21),2*'DU DOAN'!C21,IF(SIGN('DU DOAN'!GS21-'DU DOAN'!GT21)=SIGN('DU DOAN'!K21-'DU DOAN'!L21),1*'DU DOAN'!C21,0))))</f>
        <v>0</v>
      </c>
      <c r="CX21" s="98">
        <f>IF(OR('DU DOAN'!K21="",'DU DOAN'!L21="",'DU DOAN'!GU21="",'DU DOAN'!GV21=""),0,IF(AND('DU DOAN'!GU21='DU DOAN'!K21,'DU DOAN'!GV21='DU DOAN'!L21),3*'DU DOAN'!C21,IF(('DU DOAN'!GU21-'DU DOAN'!GV21)=('DU DOAN'!K21-'DU DOAN'!L21),2*'DU DOAN'!C21,IF(SIGN('DU DOAN'!GU21-'DU DOAN'!GV21)=SIGN('DU DOAN'!K21-'DU DOAN'!L21),1*'DU DOAN'!C21,0))))</f>
        <v>0</v>
      </c>
      <c r="CY21" s="98">
        <f>IF(OR('DU DOAN'!K21="",'DU DOAN'!L21="",'DU DOAN'!GW21="",'DU DOAN'!GX21=""),0,IF(AND('DU DOAN'!GW21='DU DOAN'!K21,'DU DOAN'!GX21='DU DOAN'!L21),3*'DU DOAN'!C21,IF(('DU DOAN'!GW21-'DU DOAN'!GX21)=('DU DOAN'!K21-'DU DOAN'!L21),2*'DU DOAN'!C21,IF(SIGN('DU DOAN'!GW21-'DU DOAN'!GX21)=SIGN('DU DOAN'!K21-'DU DOAN'!L21),1*'DU DOAN'!C21,0))))</f>
        <v>0</v>
      </c>
      <c r="CZ21" s="98">
        <f>IF(OR('DU DOAN'!K21="",'DU DOAN'!L21="",'DU DOAN'!GY21="",'DU DOAN'!GZ21=""),0,IF(AND('DU DOAN'!GY21='DU DOAN'!K21,'DU DOAN'!GZ21='DU DOAN'!L21),3*'DU DOAN'!C21,IF(('DU DOAN'!GY21-'DU DOAN'!GZ21)=('DU DOAN'!K21-'DU DOAN'!L21),2*'DU DOAN'!C21,IF(SIGN('DU DOAN'!GY21-'DU DOAN'!GZ21)=SIGN('DU DOAN'!K21-'DU DOAN'!L21),1*'DU DOAN'!C21,0))))</f>
        <v>0</v>
      </c>
      <c r="DA21" s="98">
        <f>IF(OR('DU DOAN'!K21="",'DU DOAN'!L21="",'DU DOAN'!HA21="",'DU DOAN'!HB21=""),0,IF(AND('DU DOAN'!HA21='DU DOAN'!K21,'DU DOAN'!HB21='DU DOAN'!L21),3*'DU DOAN'!C21,IF(('DU DOAN'!HA21-'DU DOAN'!HB21)=('DU DOAN'!K21-'DU DOAN'!L21),2*'DU DOAN'!C21,IF(SIGN('DU DOAN'!HA21-'DU DOAN'!HB21)=SIGN('DU DOAN'!K21-'DU DOAN'!L21),1*'DU DOAN'!C21,0))))</f>
        <v>0</v>
      </c>
      <c r="DB21" s="98">
        <f>IF(OR('DU DOAN'!K21="",'DU DOAN'!L21="",'DU DOAN'!HC21="",'DU DOAN'!HD21=""),0,IF(AND('DU DOAN'!HC21='DU DOAN'!K21,'DU DOAN'!HD21='DU DOAN'!L21),3*'DU DOAN'!C21,IF(('DU DOAN'!HC21-'DU DOAN'!HD21)=('DU DOAN'!K21-'DU DOAN'!L21),2*'DU DOAN'!C21,IF(SIGN('DU DOAN'!HC21-'DU DOAN'!HD21)=SIGN('DU DOAN'!K21-'DU DOAN'!L21),1*'DU DOAN'!C21,0))))</f>
        <v>0</v>
      </c>
    </row>
    <row r="22" spans="1:106" ht="15" customHeight="1">
      <c r="A22" s="94">
        <f>'DU DOAN'!A22</f>
        <v>19</v>
      </c>
      <c r="B22" s="95" t="str">
        <f>'DU DOAN'!B22</f>
        <v>Vòng bảng</v>
      </c>
      <c r="C22" s="96">
        <f>'DU DOAN'!C22</f>
        <v>1</v>
      </c>
      <c r="D22" s="95" t="str">
        <f>'DU DOAN'!H22</f>
        <v>United States</v>
      </c>
      <c r="E22" s="95" t="str">
        <f>'DU DOAN'!I22</f>
        <v>Paraguay</v>
      </c>
      <c r="F22" s="97" t="str">
        <f>IF(OR('DU DOAN'!K22="",'DU DOAN'!L22=""),"Chưa đá",'DU DOAN'!K22&amp;"-"&amp;'DU DOAN'!L22)</f>
        <v>Chưa đá</v>
      </c>
      <c r="G22" s="98">
        <f>IF(OR('DU DOAN'!K22="",'DU DOAN'!L22="",'DU DOAN'!M22="",'DU DOAN'!N22=""),0,IF(AND('DU DOAN'!M22='DU DOAN'!K22,'DU DOAN'!N22='DU DOAN'!L22),3*'DU DOAN'!C22,IF(('DU DOAN'!M22-'DU DOAN'!N22)=('DU DOAN'!K22-'DU DOAN'!L22),2*'DU DOAN'!C22,IF(SIGN('DU DOAN'!M22-'DU DOAN'!N22)=SIGN('DU DOAN'!K22-'DU DOAN'!L22),1*'DU DOAN'!C22,0))))</f>
        <v>0</v>
      </c>
      <c r="H22" s="98">
        <f>IF(OR('DU DOAN'!K22="",'DU DOAN'!L22="",'DU DOAN'!O22="",'DU DOAN'!P22=""),0,IF(AND('DU DOAN'!O22='DU DOAN'!K22,'DU DOAN'!P22='DU DOAN'!L22),3*'DU DOAN'!C22,IF(('DU DOAN'!O22-'DU DOAN'!P22)=('DU DOAN'!K22-'DU DOAN'!L22),2*'DU DOAN'!C22,IF(SIGN('DU DOAN'!O22-'DU DOAN'!P22)=SIGN('DU DOAN'!K22-'DU DOAN'!L22),1*'DU DOAN'!C22,0))))</f>
        <v>0</v>
      </c>
      <c r="I22" s="98">
        <f>IF(OR('DU DOAN'!K22="",'DU DOAN'!L22="",'DU DOAN'!Q22="",'DU DOAN'!R22=""),0,IF(AND('DU DOAN'!Q22='DU DOAN'!K22,'DU DOAN'!R22='DU DOAN'!L22),3*'DU DOAN'!C22,IF(('DU DOAN'!Q22-'DU DOAN'!R22)=('DU DOAN'!K22-'DU DOAN'!L22),2*'DU DOAN'!C22,IF(SIGN('DU DOAN'!Q22-'DU DOAN'!R22)=SIGN('DU DOAN'!K22-'DU DOAN'!L22),1*'DU DOAN'!C22,0))))</f>
        <v>0</v>
      </c>
      <c r="J22" s="98">
        <f>IF(OR('DU DOAN'!K22="",'DU DOAN'!L22="",'DU DOAN'!S22="",'DU DOAN'!T22=""),0,IF(AND('DU DOAN'!S22='DU DOAN'!K22,'DU DOAN'!T22='DU DOAN'!L22),3*'DU DOAN'!C22,IF(('DU DOAN'!S22-'DU DOAN'!T22)=('DU DOAN'!K22-'DU DOAN'!L22),2*'DU DOAN'!C22,IF(SIGN('DU DOAN'!S22-'DU DOAN'!T22)=SIGN('DU DOAN'!K22-'DU DOAN'!L22),1*'DU DOAN'!C22,0))))</f>
        <v>0</v>
      </c>
      <c r="K22" s="98">
        <f>IF(OR('DU DOAN'!K22="",'DU DOAN'!L22="",'DU DOAN'!U22="",'DU DOAN'!V22=""),0,IF(AND('DU DOAN'!U22='DU DOAN'!K22,'DU DOAN'!V22='DU DOAN'!L22),3*'DU DOAN'!C22,IF(('DU DOAN'!U22-'DU DOAN'!V22)=('DU DOAN'!K22-'DU DOAN'!L22),2*'DU DOAN'!C22,IF(SIGN('DU DOAN'!U22-'DU DOAN'!V22)=SIGN('DU DOAN'!K22-'DU DOAN'!L22),1*'DU DOAN'!C22,0))))</f>
        <v>0</v>
      </c>
      <c r="L22" s="98">
        <f>IF(OR('DU DOAN'!K22="",'DU DOAN'!L22="",'DU DOAN'!W22="",'DU DOAN'!X22=""),0,IF(AND('DU DOAN'!W22='DU DOAN'!K22,'DU DOAN'!X22='DU DOAN'!L22),3*'DU DOAN'!C22,IF(('DU DOAN'!W22-'DU DOAN'!X22)=('DU DOAN'!K22-'DU DOAN'!L22),2*'DU DOAN'!C22,IF(SIGN('DU DOAN'!W22-'DU DOAN'!X22)=SIGN('DU DOAN'!K22-'DU DOAN'!L22),1*'DU DOAN'!C22,0))))</f>
        <v>0</v>
      </c>
      <c r="M22" s="98">
        <f>IF(OR('DU DOAN'!K22="",'DU DOAN'!L22="",'DU DOAN'!Y22="",'DU DOAN'!Z22=""),0,IF(AND('DU DOAN'!Y22='DU DOAN'!K22,'DU DOAN'!Z22='DU DOAN'!L22),3*'DU DOAN'!C22,IF(('DU DOAN'!Y22-'DU DOAN'!Z22)=('DU DOAN'!K22-'DU DOAN'!L22),2*'DU DOAN'!C22,IF(SIGN('DU DOAN'!Y22-'DU DOAN'!Z22)=SIGN('DU DOAN'!K22-'DU DOAN'!L22),1*'DU DOAN'!C22,0))))</f>
        <v>0</v>
      </c>
      <c r="N22" s="98">
        <f>IF(OR('DU DOAN'!K22="",'DU DOAN'!L22="",'DU DOAN'!AA22="",'DU DOAN'!AB22=""),0,IF(AND('DU DOAN'!AA22='DU DOAN'!K22,'DU DOAN'!AB22='DU DOAN'!L22),3*'DU DOAN'!C22,IF(('DU DOAN'!AA22-'DU DOAN'!AB22)=('DU DOAN'!K22-'DU DOAN'!L22),2*'DU DOAN'!C22,IF(SIGN('DU DOAN'!AA22-'DU DOAN'!AB22)=SIGN('DU DOAN'!K22-'DU DOAN'!L22),1*'DU DOAN'!C22,0))))</f>
        <v>0</v>
      </c>
      <c r="O22" s="98">
        <f>IF(OR('DU DOAN'!K22="",'DU DOAN'!L22="",'DU DOAN'!AC22="",'DU DOAN'!AD22=""),0,IF(AND('DU DOAN'!AC22='DU DOAN'!K22,'DU DOAN'!AD22='DU DOAN'!L22),3*'DU DOAN'!C22,IF(('DU DOAN'!AC22-'DU DOAN'!AD22)=('DU DOAN'!K22-'DU DOAN'!L22),2*'DU DOAN'!C22,IF(SIGN('DU DOAN'!AC22-'DU DOAN'!AD22)=SIGN('DU DOAN'!K22-'DU DOAN'!L22),1*'DU DOAN'!C22,0))))</f>
        <v>0</v>
      </c>
      <c r="P22" s="98">
        <f>IF(OR('DU DOAN'!K22="",'DU DOAN'!L22="",'DU DOAN'!AE22="",'DU DOAN'!AF22=""),0,IF(AND('DU DOAN'!AE22='DU DOAN'!K22,'DU DOAN'!AF22='DU DOAN'!L22),3*'DU DOAN'!C22,IF(('DU DOAN'!AE22-'DU DOAN'!AF22)=('DU DOAN'!K22-'DU DOAN'!L22),2*'DU DOAN'!C22,IF(SIGN('DU DOAN'!AE22-'DU DOAN'!AF22)=SIGN('DU DOAN'!K22-'DU DOAN'!L22),1*'DU DOAN'!C22,0))))</f>
        <v>0</v>
      </c>
      <c r="Q22" s="98">
        <f>IF(OR('DU DOAN'!K22="",'DU DOAN'!L22="",'DU DOAN'!AG22="",'DU DOAN'!AH22=""),0,IF(AND('DU DOAN'!AG22='DU DOAN'!K22,'DU DOAN'!AH22='DU DOAN'!L22),3*'DU DOAN'!C22,IF(('DU DOAN'!AG22-'DU DOAN'!AH22)=('DU DOAN'!K22-'DU DOAN'!L22),2*'DU DOAN'!C22,IF(SIGN('DU DOAN'!AG22-'DU DOAN'!AH22)=SIGN('DU DOAN'!K22-'DU DOAN'!L22),1*'DU DOAN'!C22,0))))</f>
        <v>0</v>
      </c>
      <c r="R22" s="98">
        <f>IF(OR('DU DOAN'!K22="",'DU DOAN'!L22="",'DU DOAN'!AI22="",'DU DOAN'!AJ22=""),0,IF(AND('DU DOAN'!AI22='DU DOAN'!K22,'DU DOAN'!AJ22='DU DOAN'!L22),3*'DU DOAN'!C22,IF(('DU DOAN'!AI22-'DU DOAN'!AJ22)=('DU DOAN'!K22-'DU DOAN'!L22),2*'DU DOAN'!C22,IF(SIGN('DU DOAN'!AI22-'DU DOAN'!AJ22)=SIGN('DU DOAN'!K22-'DU DOAN'!L22),1*'DU DOAN'!C22,0))))</f>
        <v>0</v>
      </c>
      <c r="S22" s="98">
        <f>IF(OR('DU DOAN'!K22="",'DU DOAN'!L22="",'DU DOAN'!AK22="",'DU DOAN'!AL22=""),0,IF(AND('DU DOAN'!AK22='DU DOAN'!K22,'DU DOAN'!AL22='DU DOAN'!L22),3*'DU DOAN'!C22,IF(('DU DOAN'!AK22-'DU DOAN'!AL22)=('DU DOAN'!K22-'DU DOAN'!L22),2*'DU DOAN'!C22,IF(SIGN('DU DOAN'!AK22-'DU DOAN'!AL22)=SIGN('DU DOAN'!K22-'DU DOAN'!L22),1*'DU DOAN'!C22,0))))</f>
        <v>0</v>
      </c>
      <c r="T22" s="98">
        <f>IF(OR('DU DOAN'!K22="",'DU DOAN'!L22="",'DU DOAN'!AM22="",'DU DOAN'!AN22=""),0,IF(AND('DU DOAN'!AM22='DU DOAN'!K22,'DU DOAN'!AN22='DU DOAN'!L22),3*'DU DOAN'!C22,IF(('DU DOAN'!AM22-'DU DOAN'!AN22)=('DU DOAN'!K22-'DU DOAN'!L22),2*'DU DOAN'!C22,IF(SIGN('DU DOAN'!AM22-'DU DOAN'!AN22)=SIGN('DU DOAN'!K22-'DU DOAN'!L22),1*'DU DOAN'!C22,0))))</f>
        <v>0</v>
      </c>
      <c r="U22" s="98">
        <f>IF(OR('DU DOAN'!K22="",'DU DOAN'!L22="",'DU DOAN'!AO22="",'DU DOAN'!AP22=""),0,IF(AND('DU DOAN'!AO22='DU DOAN'!K22,'DU DOAN'!AP22='DU DOAN'!L22),3*'DU DOAN'!C22,IF(('DU DOAN'!AO22-'DU DOAN'!AP22)=('DU DOAN'!K22-'DU DOAN'!L22),2*'DU DOAN'!C22,IF(SIGN('DU DOAN'!AO22-'DU DOAN'!AP22)=SIGN('DU DOAN'!K22-'DU DOAN'!L22),1*'DU DOAN'!C22,0))))</f>
        <v>0</v>
      </c>
      <c r="V22" s="98">
        <f>IF(OR('DU DOAN'!K22="",'DU DOAN'!L22="",'DU DOAN'!AQ22="",'DU DOAN'!AR22=""),0,IF(AND('DU DOAN'!AQ22='DU DOAN'!K22,'DU DOAN'!AR22='DU DOAN'!L22),3*'DU DOAN'!C22,IF(('DU DOAN'!AQ22-'DU DOAN'!AR22)=('DU DOAN'!K22-'DU DOAN'!L22),2*'DU DOAN'!C22,IF(SIGN('DU DOAN'!AQ22-'DU DOAN'!AR22)=SIGN('DU DOAN'!K22-'DU DOAN'!L22),1*'DU DOAN'!C22,0))))</f>
        <v>0</v>
      </c>
      <c r="W22" s="98">
        <f>IF(OR('DU DOAN'!K22="",'DU DOAN'!L22="",'DU DOAN'!AS22="",'DU DOAN'!AT22=""),0,IF(AND('DU DOAN'!AS22='DU DOAN'!K22,'DU DOAN'!AT22='DU DOAN'!L22),3*'DU DOAN'!C22,IF(('DU DOAN'!AS22-'DU DOAN'!AT22)=('DU DOAN'!K22-'DU DOAN'!L22),2*'DU DOAN'!C22,IF(SIGN('DU DOAN'!AS22-'DU DOAN'!AT22)=SIGN('DU DOAN'!K22-'DU DOAN'!L22),1*'DU DOAN'!C22,0))))</f>
        <v>0</v>
      </c>
      <c r="X22" s="98">
        <f>IF(OR('DU DOAN'!K22="",'DU DOAN'!L22="",'DU DOAN'!AU22="",'DU DOAN'!AV22=""),0,IF(AND('DU DOAN'!AU22='DU DOAN'!K22,'DU DOAN'!AV22='DU DOAN'!L22),3*'DU DOAN'!C22,IF(('DU DOAN'!AU22-'DU DOAN'!AV22)=('DU DOAN'!K22-'DU DOAN'!L22),2*'DU DOAN'!C22,IF(SIGN('DU DOAN'!AU22-'DU DOAN'!AV22)=SIGN('DU DOAN'!K22-'DU DOAN'!L22),1*'DU DOAN'!C22,0))))</f>
        <v>0</v>
      </c>
      <c r="Y22" s="98">
        <f>IF(OR('DU DOAN'!K22="",'DU DOAN'!L22="",'DU DOAN'!AW22="",'DU DOAN'!AX22=""),0,IF(AND('DU DOAN'!AW22='DU DOAN'!K22,'DU DOAN'!AX22='DU DOAN'!L22),3*'DU DOAN'!C22,IF(('DU DOAN'!AW22-'DU DOAN'!AX22)=('DU DOAN'!K22-'DU DOAN'!L22),2*'DU DOAN'!C22,IF(SIGN('DU DOAN'!AW22-'DU DOAN'!AX22)=SIGN('DU DOAN'!K22-'DU DOAN'!L22),1*'DU DOAN'!C22,0))))</f>
        <v>0</v>
      </c>
      <c r="Z22" s="98">
        <f>IF(OR('DU DOAN'!K22="",'DU DOAN'!L22="",'DU DOAN'!AY22="",'DU DOAN'!AZ22=""),0,IF(AND('DU DOAN'!AY22='DU DOAN'!K22,'DU DOAN'!AZ22='DU DOAN'!L22),3*'DU DOAN'!C22,IF(('DU DOAN'!AY22-'DU DOAN'!AZ22)=('DU DOAN'!K22-'DU DOAN'!L22),2*'DU DOAN'!C22,IF(SIGN('DU DOAN'!AY22-'DU DOAN'!AZ22)=SIGN('DU DOAN'!K22-'DU DOAN'!L22),1*'DU DOAN'!C22,0))))</f>
        <v>0</v>
      </c>
      <c r="AA22" s="98">
        <f>IF(OR('DU DOAN'!K22="",'DU DOAN'!L22="",'DU DOAN'!BA22="",'DU DOAN'!BB22=""),0,IF(AND('DU DOAN'!BA22='DU DOAN'!K22,'DU DOAN'!BB22='DU DOAN'!L22),3*'DU DOAN'!C22,IF(('DU DOAN'!BA22-'DU DOAN'!BB22)=('DU DOAN'!K22-'DU DOAN'!L22),2*'DU DOAN'!C22,IF(SIGN('DU DOAN'!BA22-'DU DOAN'!BB22)=SIGN('DU DOAN'!K22-'DU DOAN'!L22),1*'DU DOAN'!C22,0))))</f>
        <v>0</v>
      </c>
      <c r="AB22" s="98">
        <f>IF(OR('DU DOAN'!K22="",'DU DOAN'!L22="",'DU DOAN'!BC22="",'DU DOAN'!BD22=""),0,IF(AND('DU DOAN'!BC22='DU DOAN'!K22,'DU DOAN'!BD22='DU DOAN'!L22),3*'DU DOAN'!C22,IF(('DU DOAN'!BC22-'DU DOAN'!BD22)=('DU DOAN'!K22-'DU DOAN'!L22),2*'DU DOAN'!C22,IF(SIGN('DU DOAN'!BC22-'DU DOAN'!BD22)=SIGN('DU DOAN'!K22-'DU DOAN'!L22),1*'DU DOAN'!C22,0))))</f>
        <v>0</v>
      </c>
      <c r="AC22" s="98">
        <f>IF(OR('DU DOAN'!K22="",'DU DOAN'!L22="",'DU DOAN'!BE22="",'DU DOAN'!BF22=""),0,IF(AND('DU DOAN'!BE22='DU DOAN'!K22,'DU DOAN'!BF22='DU DOAN'!L22),3*'DU DOAN'!C22,IF(('DU DOAN'!BE22-'DU DOAN'!BF22)=('DU DOAN'!K22-'DU DOAN'!L22),2*'DU DOAN'!C22,IF(SIGN('DU DOAN'!BE22-'DU DOAN'!BF22)=SIGN('DU DOAN'!K22-'DU DOAN'!L22),1*'DU DOAN'!C22,0))))</f>
        <v>0</v>
      </c>
      <c r="AD22" s="98">
        <f>IF(OR('DU DOAN'!K22="",'DU DOAN'!L22="",'DU DOAN'!BG22="",'DU DOAN'!BH22=""),0,IF(AND('DU DOAN'!BG22='DU DOAN'!K22,'DU DOAN'!BH22='DU DOAN'!L22),3*'DU DOAN'!C22,IF(('DU DOAN'!BG22-'DU DOAN'!BH22)=('DU DOAN'!K22-'DU DOAN'!L22),2*'DU DOAN'!C22,IF(SIGN('DU DOAN'!BG22-'DU DOAN'!BH22)=SIGN('DU DOAN'!K22-'DU DOAN'!L22),1*'DU DOAN'!C22,0))))</f>
        <v>0</v>
      </c>
      <c r="AE22" s="98">
        <f>IF(OR('DU DOAN'!K22="",'DU DOAN'!L22="",'DU DOAN'!BI22="",'DU DOAN'!BJ22=""),0,IF(AND('DU DOAN'!BI22='DU DOAN'!K22,'DU DOAN'!BJ22='DU DOAN'!L22),3*'DU DOAN'!C22,IF(('DU DOAN'!BI22-'DU DOAN'!BJ22)=('DU DOAN'!K22-'DU DOAN'!L22),2*'DU DOAN'!C22,IF(SIGN('DU DOAN'!BI22-'DU DOAN'!BJ22)=SIGN('DU DOAN'!K22-'DU DOAN'!L22),1*'DU DOAN'!C22,0))))</f>
        <v>0</v>
      </c>
      <c r="AF22" s="98">
        <f>IF(OR('DU DOAN'!K22="",'DU DOAN'!L22="",'DU DOAN'!BK22="",'DU DOAN'!BL22=""),0,IF(AND('DU DOAN'!BK22='DU DOAN'!K22,'DU DOAN'!BL22='DU DOAN'!L22),3*'DU DOAN'!C22,IF(('DU DOAN'!BK22-'DU DOAN'!BL22)=('DU DOAN'!K22-'DU DOAN'!L22),2*'DU DOAN'!C22,IF(SIGN('DU DOAN'!BK22-'DU DOAN'!BL22)=SIGN('DU DOAN'!K22-'DU DOAN'!L22),1*'DU DOAN'!C22,0))))</f>
        <v>0</v>
      </c>
      <c r="AG22" s="98">
        <f>IF(OR('DU DOAN'!K22="",'DU DOAN'!L22="",'DU DOAN'!BM22="",'DU DOAN'!BN22=""),0,IF(AND('DU DOAN'!BM22='DU DOAN'!K22,'DU DOAN'!BN22='DU DOAN'!L22),3*'DU DOAN'!C22,IF(('DU DOAN'!BM22-'DU DOAN'!BN22)=('DU DOAN'!K22-'DU DOAN'!L22),2*'DU DOAN'!C22,IF(SIGN('DU DOAN'!BM22-'DU DOAN'!BN22)=SIGN('DU DOAN'!K22-'DU DOAN'!L22),1*'DU DOAN'!C22,0))))</f>
        <v>0</v>
      </c>
      <c r="AH22" s="98">
        <f>IF(OR('DU DOAN'!K22="",'DU DOAN'!L22="",'DU DOAN'!BO22="",'DU DOAN'!BP22=""),0,IF(AND('DU DOAN'!BO22='DU DOAN'!K22,'DU DOAN'!BP22='DU DOAN'!L22),3*'DU DOAN'!C22,IF(('DU DOAN'!BO22-'DU DOAN'!BP22)=('DU DOAN'!K22-'DU DOAN'!L22),2*'DU DOAN'!C22,IF(SIGN('DU DOAN'!BO22-'DU DOAN'!BP22)=SIGN('DU DOAN'!K22-'DU DOAN'!L22),1*'DU DOAN'!C22,0))))</f>
        <v>0</v>
      </c>
      <c r="AI22" s="98">
        <f>IF(OR('DU DOAN'!K22="",'DU DOAN'!L22="",'DU DOAN'!BQ22="",'DU DOAN'!BR22=""),0,IF(AND('DU DOAN'!BQ22='DU DOAN'!K22,'DU DOAN'!BR22='DU DOAN'!L22),3*'DU DOAN'!C22,IF(('DU DOAN'!BQ22-'DU DOAN'!BR22)=('DU DOAN'!K22-'DU DOAN'!L22),2*'DU DOAN'!C22,IF(SIGN('DU DOAN'!BQ22-'DU DOAN'!BR22)=SIGN('DU DOAN'!K22-'DU DOAN'!L22),1*'DU DOAN'!C22,0))))</f>
        <v>0</v>
      </c>
      <c r="AJ22" s="98">
        <f>IF(OR('DU DOAN'!K22="",'DU DOAN'!L22="",'DU DOAN'!BS22="",'DU DOAN'!BT22=""),0,IF(AND('DU DOAN'!BS22='DU DOAN'!K22,'DU DOAN'!BT22='DU DOAN'!L22),3*'DU DOAN'!C22,IF(('DU DOAN'!BS22-'DU DOAN'!BT22)=('DU DOAN'!K22-'DU DOAN'!L22),2*'DU DOAN'!C22,IF(SIGN('DU DOAN'!BS22-'DU DOAN'!BT22)=SIGN('DU DOAN'!K22-'DU DOAN'!L22),1*'DU DOAN'!C22,0))))</f>
        <v>0</v>
      </c>
      <c r="AK22" s="98">
        <f>IF(OR('DU DOAN'!K22="",'DU DOAN'!L22="",'DU DOAN'!BU22="",'DU DOAN'!BV22=""),0,IF(AND('DU DOAN'!BU22='DU DOAN'!K22,'DU DOAN'!BV22='DU DOAN'!L22),3*'DU DOAN'!C22,IF(('DU DOAN'!BU22-'DU DOAN'!BV22)=('DU DOAN'!K22-'DU DOAN'!L22),2*'DU DOAN'!C22,IF(SIGN('DU DOAN'!BU22-'DU DOAN'!BV22)=SIGN('DU DOAN'!K22-'DU DOAN'!L22),1*'DU DOAN'!C22,0))))</f>
        <v>0</v>
      </c>
      <c r="AL22" s="98">
        <f>IF(OR('DU DOAN'!K22="",'DU DOAN'!L22="",'DU DOAN'!BW22="",'DU DOAN'!BX22=""),0,IF(AND('DU DOAN'!BW22='DU DOAN'!K22,'DU DOAN'!BX22='DU DOAN'!L22),3*'DU DOAN'!C22,IF(('DU DOAN'!BW22-'DU DOAN'!BX22)=('DU DOAN'!K22-'DU DOAN'!L22),2*'DU DOAN'!C22,IF(SIGN('DU DOAN'!BW22-'DU DOAN'!BX22)=SIGN('DU DOAN'!K22-'DU DOAN'!L22),1*'DU DOAN'!C22,0))))</f>
        <v>0</v>
      </c>
      <c r="AM22" s="98">
        <f>IF(OR('DU DOAN'!K22="",'DU DOAN'!L22="",'DU DOAN'!BY22="",'DU DOAN'!BZ22=""),0,IF(AND('DU DOAN'!BY22='DU DOAN'!K22,'DU DOAN'!BZ22='DU DOAN'!L22),3*'DU DOAN'!C22,IF(('DU DOAN'!BY22-'DU DOAN'!BZ22)=('DU DOAN'!K22-'DU DOAN'!L22),2*'DU DOAN'!C22,IF(SIGN('DU DOAN'!BY22-'DU DOAN'!BZ22)=SIGN('DU DOAN'!K22-'DU DOAN'!L22),1*'DU DOAN'!C22,0))))</f>
        <v>0</v>
      </c>
      <c r="AN22" s="98">
        <f>IF(OR('DU DOAN'!K22="",'DU DOAN'!L22="",'DU DOAN'!CA22="",'DU DOAN'!CB22=""),0,IF(AND('DU DOAN'!CA22='DU DOAN'!K22,'DU DOAN'!CB22='DU DOAN'!L22),3*'DU DOAN'!C22,IF(('DU DOAN'!CA22-'DU DOAN'!CB22)=('DU DOAN'!K22-'DU DOAN'!L22),2*'DU DOAN'!C22,IF(SIGN('DU DOAN'!CA22-'DU DOAN'!CB22)=SIGN('DU DOAN'!K22-'DU DOAN'!L22),1*'DU DOAN'!C22,0))))</f>
        <v>0</v>
      </c>
      <c r="AO22" s="98">
        <f>IF(OR('DU DOAN'!K22="",'DU DOAN'!L22="",'DU DOAN'!CC22="",'DU DOAN'!CD22=""),0,IF(AND('DU DOAN'!CC22='DU DOAN'!K22,'DU DOAN'!CD22='DU DOAN'!L22),3*'DU DOAN'!C22,IF(('DU DOAN'!CC22-'DU DOAN'!CD22)=('DU DOAN'!K22-'DU DOAN'!L22),2*'DU DOAN'!C22,IF(SIGN('DU DOAN'!CC22-'DU DOAN'!CD22)=SIGN('DU DOAN'!K22-'DU DOAN'!L22),1*'DU DOAN'!C22,0))))</f>
        <v>0</v>
      </c>
      <c r="AP22" s="98">
        <f>IF(OR('DU DOAN'!K22="",'DU DOAN'!L22="",'DU DOAN'!CE22="",'DU DOAN'!CF22=""),0,IF(AND('DU DOAN'!CE22='DU DOAN'!K22,'DU DOAN'!CF22='DU DOAN'!L22),3*'DU DOAN'!C22,IF(('DU DOAN'!CE22-'DU DOAN'!CF22)=('DU DOAN'!K22-'DU DOAN'!L22),2*'DU DOAN'!C22,IF(SIGN('DU DOAN'!CE22-'DU DOAN'!CF22)=SIGN('DU DOAN'!K22-'DU DOAN'!L22),1*'DU DOAN'!C22,0))))</f>
        <v>0</v>
      </c>
      <c r="AQ22" s="98">
        <f>IF(OR('DU DOAN'!K22="",'DU DOAN'!L22="",'DU DOAN'!CG22="",'DU DOAN'!CH22=""),0,IF(AND('DU DOAN'!CG22='DU DOAN'!K22,'DU DOAN'!CH22='DU DOAN'!L22),3*'DU DOAN'!C22,IF(('DU DOAN'!CG22-'DU DOAN'!CH22)=('DU DOAN'!K22-'DU DOAN'!L22),2*'DU DOAN'!C22,IF(SIGN('DU DOAN'!CG22-'DU DOAN'!CH22)=SIGN('DU DOAN'!K22-'DU DOAN'!L22),1*'DU DOAN'!C22,0))))</f>
        <v>0</v>
      </c>
      <c r="AR22" s="98">
        <f>IF(OR('DU DOAN'!K22="",'DU DOAN'!L22="",'DU DOAN'!CI22="",'DU DOAN'!CJ22=""),0,IF(AND('DU DOAN'!CI22='DU DOAN'!K22,'DU DOAN'!CJ22='DU DOAN'!L22),3*'DU DOAN'!C22,IF(('DU DOAN'!CI22-'DU DOAN'!CJ22)=('DU DOAN'!K22-'DU DOAN'!L22),2*'DU DOAN'!C22,IF(SIGN('DU DOAN'!CI22-'DU DOAN'!CJ22)=SIGN('DU DOAN'!K22-'DU DOAN'!L22),1*'DU DOAN'!C22,0))))</f>
        <v>0</v>
      </c>
      <c r="AS22" s="98">
        <f>IF(OR('DU DOAN'!K22="",'DU DOAN'!L22="",'DU DOAN'!CK22="",'DU DOAN'!CL22=""),0,IF(AND('DU DOAN'!CK22='DU DOAN'!K22,'DU DOAN'!CL22='DU DOAN'!L22),3*'DU DOAN'!C22,IF(('DU DOAN'!CK22-'DU DOAN'!CL22)=('DU DOAN'!K22-'DU DOAN'!L22),2*'DU DOAN'!C22,IF(SIGN('DU DOAN'!CK22-'DU DOAN'!CL22)=SIGN('DU DOAN'!K22-'DU DOAN'!L22),1*'DU DOAN'!C22,0))))</f>
        <v>0</v>
      </c>
      <c r="AT22" s="98">
        <f>IF(OR('DU DOAN'!K22="",'DU DOAN'!L22="",'DU DOAN'!CM22="",'DU DOAN'!CN22=""),0,IF(AND('DU DOAN'!CM22='DU DOAN'!K22,'DU DOAN'!CN22='DU DOAN'!L22),3*'DU DOAN'!C22,IF(('DU DOAN'!CM22-'DU DOAN'!CN22)=('DU DOAN'!K22-'DU DOAN'!L22),2*'DU DOAN'!C22,IF(SIGN('DU DOAN'!CM22-'DU DOAN'!CN22)=SIGN('DU DOAN'!K22-'DU DOAN'!L22),1*'DU DOAN'!C22,0))))</f>
        <v>0</v>
      </c>
      <c r="AU22" s="98">
        <f>IF(OR('DU DOAN'!K22="",'DU DOAN'!L22="",'DU DOAN'!CO22="",'DU DOAN'!CP22=""),0,IF(AND('DU DOAN'!CO22='DU DOAN'!K22,'DU DOAN'!CP22='DU DOAN'!L22),3*'DU DOAN'!C22,IF(('DU DOAN'!CO22-'DU DOAN'!CP22)=('DU DOAN'!K22-'DU DOAN'!L22),2*'DU DOAN'!C22,IF(SIGN('DU DOAN'!CO22-'DU DOAN'!CP22)=SIGN('DU DOAN'!K22-'DU DOAN'!L22),1*'DU DOAN'!C22,0))))</f>
        <v>0</v>
      </c>
      <c r="AV22" s="98">
        <f>IF(OR('DU DOAN'!K22="",'DU DOAN'!L22="",'DU DOAN'!CQ22="",'DU DOAN'!CR22=""),0,IF(AND('DU DOAN'!CQ22='DU DOAN'!K22,'DU DOAN'!CR22='DU DOAN'!L22),3*'DU DOAN'!C22,IF(('DU DOAN'!CQ22-'DU DOAN'!CR22)=('DU DOAN'!K22-'DU DOAN'!L22),2*'DU DOAN'!C22,IF(SIGN('DU DOAN'!CQ22-'DU DOAN'!CR22)=SIGN('DU DOAN'!K22-'DU DOAN'!L22),1*'DU DOAN'!C22,0))))</f>
        <v>0</v>
      </c>
      <c r="AW22" s="98">
        <f>IF(OR('DU DOAN'!K22="",'DU DOAN'!L22="",'DU DOAN'!CS22="",'DU DOAN'!CT22=""),0,IF(AND('DU DOAN'!CS22='DU DOAN'!K22,'DU DOAN'!CT22='DU DOAN'!L22),3*'DU DOAN'!C22,IF(('DU DOAN'!CS22-'DU DOAN'!CT22)=('DU DOAN'!K22-'DU DOAN'!L22),2*'DU DOAN'!C22,IF(SIGN('DU DOAN'!CS22-'DU DOAN'!CT22)=SIGN('DU DOAN'!K22-'DU DOAN'!L22),1*'DU DOAN'!C22,0))))</f>
        <v>0</v>
      </c>
      <c r="AX22" s="98">
        <f>IF(OR('DU DOAN'!K22="",'DU DOAN'!L22="",'DU DOAN'!CU22="",'DU DOAN'!CV22=""),0,IF(AND('DU DOAN'!CU22='DU DOAN'!K22,'DU DOAN'!CV22='DU DOAN'!L22),3*'DU DOAN'!C22,IF(('DU DOAN'!CU22-'DU DOAN'!CV22)=('DU DOAN'!K22-'DU DOAN'!L22),2*'DU DOAN'!C22,IF(SIGN('DU DOAN'!CU22-'DU DOAN'!CV22)=SIGN('DU DOAN'!K22-'DU DOAN'!L22),1*'DU DOAN'!C22,0))))</f>
        <v>0</v>
      </c>
      <c r="AY22" s="98">
        <f>IF(OR('DU DOAN'!K22="",'DU DOAN'!L22="",'DU DOAN'!CW22="",'DU DOAN'!CX22=""),0,IF(AND('DU DOAN'!CW22='DU DOAN'!K22,'DU DOAN'!CX22='DU DOAN'!L22),3*'DU DOAN'!C22,IF(('DU DOAN'!CW22-'DU DOAN'!CX22)=('DU DOAN'!K22-'DU DOAN'!L22),2*'DU DOAN'!C22,IF(SIGN('DU DOAN'!CW22-'DU DOAN'!CX22)=SIGN('DU DOAN'!K22-'DU DOAN'!L22),1*'DU DOAN'!C22,0))))</f>
        <v>0</v>
      </c>
      <c r="AZ22" s="98">
        <f>IF(OR('DU DOAN'!K22="",'DU DOAN'!L22="",'DU DOAN'!CY22="",'DU DOAN'!CZ22=""),0,IF(AND('DU DOAN'!CY22='DU DOAN'!K22,'DU DOAN'!CZ22='DU DOAN'!L22),3*'DU DOAN'!C22,IF(('DU DOAN'!CY22-'DU DOAN'!CZ22)=('DU DOAN'!K22-'DU DOAN'!L22),2*'DU DOAN'!C22,IF(SIGN('DU DOAN'!CY22-'DU DOAN'!CZ22)=SIGN('DU DOAN'!K22-'DU DOAN'!L22),1*'DU DOAN'!C22,0))))</f>
        <v>0</v>
      </c>
      <c r="BA22" s="98">
        <f>IF(OR('DU DOAN'!K22="",'DU DOAN'!L22="",'DU DOAN'!DA22="",'DU DOAN'!DB22=""),0,IF(AND('DU DOAN'!DA22='DU DOAN'!K22,'DU DOAN'!DB22='DU DOAN'!L22),3*'DU DOAN'!C22,IF(('DU DOAN'!DA22-'DU DOAN'!DB22)=('DU DOAN'!K22-'DU DOAN'!L22),2*'DU DOAN'!C22,IF(SIGN('DU DOAN'!DA22-'DU DOAN'!DB22)=SIGN('DU DOAN'!K22-'DU DOAN'!L22),1*'DU DOAN'!C22,0))))</f>
        <v>0</v>
      </c>
      <c r="BB22" s="98">
        <f>IF(OR('DU DOAN'!K22="",'DU DOAN'!L22="",'DU DOAN'!DC22="",'DU DOAN'!DD22=""),0,IF(AND('DU DOAN'!DC22='DU DOAN'!K22,'DU DOAN'!DD22='DU DOAN'!L22),3*'DU DOAN'!C22,IF(('DU DOAN'!DC22-'DU DOAN'!DD22)=('DU DOAN'!K22-'DU DOAN'!L22),2*'DU DOAN'!C22,IF(SIGN('DU DOAN'!DC22-'DU DOAN'!DD22)=SIGN('DU DOAN'!K22-'DU DOAN'!L22),1*'DU DOAN'!C22,0))))</f>
        <v>0</v>
      </c>
      <c r="BC22" s="98">
        <f>IF(OR('DU DOAN'!K22="",'DU DOAN'!L22="",'DU DOAN'!DE22="",'DU DOAN'!DF22=""),0,IF(AND('DU DOAN'!DE22='DU DOAN'!K22,'DU DOAN'!DF22='DU DOAN'!L22),3*'DU DOAN'!C22,IF(('DU DOAN'!DE22-'DU DOAN'!DF22)=('DU DOAN'!K22-'DU DOAN'!L22),2*'DU DOAN'!C22,IF(SIGN('DU DOAN'!DE22-'DU DOAN'!DF22)=SIGN('DU DOAN'!K22-'DU DOAN'!L22),1*'DU DOAN'!C22,0))))</f>
        <v>0</v>
      </c>
      <c r="BD22" s="98">
        <f>IF(OR('DU DOAN'!K22="",'DU DOAN'!L22="",'DU DOAN'!DG22="",'DU DOAN'!DH22=""),0,IF(AND('DU DOAN'!DG22='DU DOAN'!K22,'DU DOAN'!DH22='DU DOAN'!L22),3*'DU DOAN'!C22,IF(('DU DOAN'!DG22-'DU DOAN'!DH22)=('DU DOAN'!K22-'DU DOAN'!L22),2*'DU DOAN'!C22,IF(SIGN('DU DOAN'!DG22-'DU DOAN'!DH22)=SIGN('DU DOAN'!K22-'DU DOAN'!L22),1*'DU DOAN'!C22,0))))</f>
        <v>0</v>
      </c>
      <c r="BE22" s="98">
        <f>IF(OR('DU DOAN'!K22="",'DU DOAN'!L22="",'DU DOAN'!DI22="",'DU DOAN'!DJ22=""),0,IF(AND('DU DOAN'!DI22='DU DOAN'!K22,'DU DOAN'!DJ22='DU DOAN'!L22),3*'DU DOAN'!C22,IF(('DU DOAN'!DI22-'DU DOAN'!DJ22)=('DU DOAN'!K22-'DU DOAN'!L22),2*'DU DOAN'!C22,IF(SIGN('DU DOAN'!DI22-'DU DOAN'!DJ22)=SIGN('DU DOAN'!K22-'DU DOAN'!L22),1*'DU DOAN'!C22,0))))</f>
        <v>0</v>
      </c>
      <c r="BF22" s="98">
        <f>IF(OR('DU DOAN'!K22="",'DU DOAN'!L22="",'DU DOAN'!DK22="",'DU DOAN'!DL22=""),0,IF(AND('DU DOAN'!DK22='DU DOAN'!K22,'DU DOAN'!DL22='DU DOAN'!L22),3*'DU DOAN'!C22,IF(('DU DOAN'!DK22-'DU DOAN'!DL22)=('DU DOAN'!K22-'DU DOAN'!L22),2*'DU DOAN'!C22,IF(SIGN('DU DOAN'!DK22-'DU DOAN'!DL22)=SIGN('DU DOAN'!K22-'DU DOAN'!L22),1*'DU DOAN'!C22,0))))</f>
        <v>0</v>
      </c>
      <c r="BG22" s="98">
        <f>IF(OR('DU DOAN'!K22="",'DU DOAN'!L22="",'DU DOAN'!DM22="",'DU DOAN'!DN22=""),0,IF(AND('DU DOAN'!DM22='DU DOAN'!K22,'DU DOAN'!DN22='DU DOAN'!L22),3*'DU DOAN'!C22,IF(('DU DOAN'!DM22-'DU DOAN'!DN22)=('DU DOAN'!K22-'DU DOAN'!L22),2*'DU DOAN'!C22,IF(SIGN('DU DOAN'!DM22-'DU DOAN'!DN22)=SIGN('DU DOAN'!K22-'DU DOAN'!L22),1*'DU DOAN'!C22,0))))</f>
        <v>0</v>
      </c>
      <c r="BH22" s="98">
        <f>IF(OR('DU DOAN'!K22="",'DU DOAN'!L22="",'DU DOAN'!DO22="",'DU DOAN'!DP22=""),0,IF(AND('DU DOAN'!DO22='DU DOAN'!K22,'DU DOAN'!DP22='DU DOAN'!L22),3*'DU DOAN'!C22,IF(('DU DOAN'!DO22-'DU DOAN'!DP22)=('DU DOAN'!K22-'DU DOAN'!L22),2*'DU DOAN'!C22,IF(SIGN('DU DOAN'!DO22-'DU DOAN'!DP22)=SIGN('DU DOAN'!K22-'DU DOAN'!L22),1*'DU DOAN'!C22,0))))</f>
        <v>0</v>
      </c>
      <c r="BI22" s="98">
        <f>IF(OR('DU DOAN'!K22="",'DU DOAN'!L22="",'DU DOAN'!DQ22="",'DU DOAN'!DR22=""),0,IF(AND('DU DOAN'!DQ22='DU DOAN'!K22,'DU DOAN'!DR22='DU DOAN'!L22),3*'DU DOAN'!C22,IF(('DU DOAN'!DQ22-'DU DOAN'!DR22)=('DU DOAN'!K22-'DU DOAN'!L22),2*'DU DOAN'!C22,IF(SIGN('DU DOAN'!DQ22-'DU DOAN'!DR22)=SIGN('DU DOAN'!K22-'DU DOAN'!L22),1*'DU DOAN'!C22,0))))</f>
        <v>0</v>
      </c>
      <c r="BJ22" s="98">
        <f>IF(OR('DU DOAN'!K22="",'DU DOAN'!L22="",'DU DOAN'!DS22="",'DU DOAN'!DT22=""),0,IF(AND('DU DOAN'!DS22='DU DOAN'!K22,'DU DOAN'!DT22='DU DOAN'!L22),3*'DU DOAN'!C22,IF(('DU DOAN'!DS22-'DU DOAN'!DT22)=('DU DOAN'!K22-'DU DOAN'!L22),2*'DU DOAN'!C22,IF(SIGN('DU DOAN'!DS22-'DU DOAN'!DT22)=SIGN('DU DOAN'!K22-'DU DOAN'!L22),1*'DU DOAN'!C22,0))))</f>
        <v>0</v>
      </c>
      <c r="BK22" s="98">
        <f>IF(OR('DU DOAN'!K22="",'DU DOAN'!L22="",'DU DOAN'!DU22="",'DU DOAN'!DV22=""),0,IF(AND('DU DOAN'!DU22='DU DOAN'!K22,'DU DOAN'!DV22='DU DOAN'!L22),3*'DU DOAN'!C22,IF(('DU DOAN'!DU22-'DU DOAN'!DV22)=('DU DOAN'!K22-'DU DOAN'!L22),2*'DU DOAN'!C22,IF(SIGN('DU DOAN'!DU22-'DU DOAN'!DV22)=SIGN('DU DOAN'!K22-'DU DOAN'!L22),1*'DU DOAN'!C22,0))))</f>
        <v>0</v>
      </c>
      <c r="BL22" s="98">
        <f>IF(OR('DU DOAN'!K22="",'DU DOAN'!L22="",'DU DOAN'!DW22="",'DU DOAN'!DX22=""),0,IF(AND('DU DOAN'!DW22='DU DOAN'!K22,'DU DOAN'!DX22='DU DOAN'!L22),3*'DU DOAN'!C22,IF(('DU DOAN'!DW22-'DU DOAN'!DX22)=('DU DOAN'!K22-'DU DOAN'!L22),2*'DU DOAN'!C22,IF(SIGN('DU DOAN'!DW22-'DU DOAN'!DX22)=SIGN('DU DOAN'!K22-'DU DOAN'!L22),1*'DU DOAN'!C22,0))))</f>
        <v>0</v>
      </c>
      <c r="BM22" s="98">
        <f>IF(OR('DU DOAN'!K22="",'DU DOAN'!L22="",'DU DOAN'!DY22="",'DU DOAN'!DZ22=""),0,IF(AND('DU DOAN'!DY22='DU DOAN'!K22,'DU DOAN'!DZ22='DU DOAN'!L22),3*'DU DOAN'!C22,IF(('DU DOAN'!DY22-'DU DOAN'!DZ22)=('DU DOAN'!K22-'DU DOAN'!L22),2*'DU DOAN'!C22,IF(SIGN('DU DOAN'!DY22-'DU DOAN'!DZ22)=SIGN('DU DOAN'!K22-'DU DOAN'!L22),1*'DU DOAN'!C22,0))))</f>
        <v>0</v>
      </c>
      <c r="BN22" s="98">
        <f>IF(OR('DU DOAN'!K22="",'DU DOAN'!L22="",'DU DOAN'!EA22="",'DU DOAN'!EB22=""),0,IF(AND('DU DOAN'!EA22='DU DOAN'!K22,'DU DOAN'!EB22='DU DOAN'!L22),3*'DU DOAN'!C22,IF(('DU DOAN'!EA22-'DU DOAN'!EB22)=('DU DOAN'!K22-'DU DOAN'!L22),2*'DU DOAN'!C22,IF(SIGN('DU DOAN'!EA22-'DU DOAN'!EB22)=SIGN('DU DOAN'!K22-'DU DOAN'!L22),1*'DU DOAN'!C22,0))))</f>
        <v>0</v>
      </c>
      <c r="BO22" s="98">
        <f>IF(OR('DU DOAN'!K22="",'DU DOAN'!L22="",'DU DOAN'!EC22="",'DU DOAN'!ED22=""),0,IF(AND('DU DOAN'!EC22='DU DOAN'!K22,'DU DOAN'!ED22='DU DOAN'!L22),3*'DU DOAN'!C22,IF(('DU DOAN'!EC22-'DU DOAN'!ED22)=('DU DOAN'!K22-'DU DOAN'!L22),2*'DU DOAN'!C22,IF(SIGN('DU DOAN'!EC22-'DU DOAN'!ED22)=SIGN('DU DOAN'!K22-'DU DOAN'!L22),1*'DU DOAN'!C22,0))))</f>
        <v>0</v>
      </c>
      <c r="BP22" s="98">
        <f>IF(OR('DU DOAN'!K22="",'DU DOAN'!L22="",'DU DOAN'!EE22="",'DU DOAN'!EF22=""),0,IF(AND('DU DOAN'!EE22='DU DOAN'!K22,'DU DOAN'!EF22='DU DOAN'!L22),3*'DU DOAN'!C22,IF(('DU DOAN'!EE22-'DU DOAN'!EF22)=('DU DOAN'!K22-'DU DOAN'!L22),2*'DU DOAN'!C22,IF(SIGN('DU DOAN'!EE22-'DU DOAN'!EF22)=SIGN('DU DOAN'!K22-'DU DOAN'!L22),1*'DU DOAN'!C22,0))))</f>
        <v>0</v>
      </c>
      <c r="BQ22" s="98">
        <f>IF(OR('DU DOAN'!K22="",'DU DOAN'!L22="",'DU DOAN'!EG22="",'DU DOAN'!EH22=""),0,IF(AND('DU DOAN'!EG22='DU DOAN'!K22,'DU DOAN'!EH22='DU DOAN'!L22),3*'DU DOAN'!C22,IF(('DU DOAN'!EG22-'DU DOAN'!EH22)=('DU DOAN'!K22-'DU DOAN'!L22),2*'DU DOAN'!C22,IF(SIGN('DU DOAN'!EG22-'DU DOAN'!EH22)=SIGN('DU DOAN'!K22-'DU DOAN'!L22),1*'DU DOAN'!C22,0))))</f>
        <v>0</v>
      </c>
      <c r="BR22" s="98">
        <f>IF(OR('DU DOAN'!K22="",'DU DOAN'!L22="",'DU DOAN'!EI22="",'DU DOAN'!EJ22=""),0,IF(AND('DU DOAN'!EI22='DU DOAN'!K22,'DU DOAN'!EJ22='DU DOAN'!L22),3*'DU DOAN'!C22,IF(('DU DOAN'!EI22-'DU DOAN'!EJ22)=('DU DOAN'!K22-'DU DOAN'!L22),2*'DU DOAN'!C22,IF(SIGN('DU DOAN'!EI22-'DU DOAN'!EJ22)=SIGN('DU DOAN'!K22-'DU DOAN'!L22),1*'DU DOAN'!C22,0))))</f>
        <v>0</v>
      </c>
      <c r="BS22" s="98">
        <f>IF(OR('DU DOAN'!K22="",'DU DOAN'!L22="",'DU DOAN'!EK22="",'DU DOAN'!EL22=""),0,IF(AND('DU DOAN'!EK22='DU DOAN'!K22,'DU DOAN'!EL22='DU DOAN'!L22),3*'DU DOAN'!C22,IF(('DU DOAN'!EK22-'DU DOAN'!EL22)=('DU DOAN'!K22-'DU DOAN'!L22),2*'DU DOAN'!C22,IF(SIGN('DU DOAN'!EK22-'DU DOAN'!EL22)=SIGN('DU DOAN'!K22-'DU DOAN'!L22),1*'DU DOAN'!C22,0))))</f>
        <v>0</v>
      </c>
      <c r="BT22" s="98">
        <f>IF(OR('DU DOAN'!K22="",'DU DOAN'!L22="",'DU DOAN'!EM22="",'DU DOAN'!EN22=""),0,IF(AND('DU DOAN'!EM22='DU DOAN'!K22,'DU DOAN'!EN22='DU DOAN'!L22),3*'DU DOAN'!C22,IF(('DU DOAN'!EM22-'DU DOAN'!EN22)=('DU DOAN'!K22-'DU DOAN'!L22),2*'DU DOAN'!C22,IF(SIGN('DU DOAN'!EM22-'DU DOAN'!EN22)=SIGN('DU DOAN'!K22-'DU DOAN'!L22),1*'DU DOAN'!C22,0))))</f>
        <v>0</v>
      </c>
      <c r="BU22" s="98">
        <f>IF(OR('DU DOAN'!K22="",'DU DOAN'!L22="",'DU DOAN'!EO22="",'DU DOAN'!EP22=""),0,IF(AND('DU DOAN'!EO22='DU DOAN'!K22,'DU DOAN'!EP22='DU DOAN'!L22),3*'DU DOAN'!C22,IF(('DU DOAN'!EO22-'DU DOAN'!EP22)=('DU DOAN'!K22-'DU DOAN'!L22),2*'DU DOAN'!C22,IF(SIGN('DU DOAN'!EO22-'DU DOAN'!EP22)=SIGN('DU DOAN'!K22-'DU DOAN'!L22),1*'DU DOAN'!C22,0))))</f>
        <v>0</v>
      </c>
      <c r="BV22" s="98">
        <f>IF(OR('DU DOAN'!K22="",'DU DOAN'!L22="",'DU DOAN'!EQ22="",'DU DOAN'!ER22=""),0,IF(AND('DU DOAN'!EQ22='DU DOAN'!K22,'DU DOAN'!ER22='DU DOAN'!L22),3*'DU DOAN'!C22,IF(('DU DOAN'!EQ22-'DU DOAN'!ER22)=('DU DOAN'!K22-'DU DOAN'!L22),2*'DU DOAN'!C22,IF(SIGN('DU DOAN'!EQ22-'DU DOAN'!ER22)=SIGN('DU DOAN'!K22-'DU DOAN'!L22),1*'DU DOAN'!C22,0))))</f>
        <v>0</v>
      </c>
      <c r="BW22" s="98">
        <f>IF(OR('DU DOAN'!K22="",'DU DOAN'!L22="",'DU DOAN'!ES22="",'DU DOAN'!ET22=""),0,IF(AND('DU DOAN'!ES22='DU DOAN'!K22,'DU DOAN'!ET22='DU DOAN'!L22),3*'DU DOAN'!C22,IF(('DU DOAN'!ES22-'DU DOAN'!ET22)=('DU DOAN'!K22-'DU DOAN'!L22),2*'DU DOAN'!C22,IF(SIGN('DU DOAN'!ES22-'DU DOAN'!ET22)=SIGN('DU DOAN'!K22-'DU DOAN'!L22),1*'DU DOAN'!C22,0))))</f>
        <v>0</v>
      </c>
      <c r="BX22" s="98">
        <f>IF(OR('DU DOAN'!K22="",'DU DOAN'!L22="",'DU DOAN'!EU22="",'DU DOAN'!EV22=""),0,IF(AND('DU DOAN'!EU22='DU DOAN'!K22,'DU DOAN'!EV22='DU DOAN'!L22),3*'DU DOAN'!C22,IF(('DU DOAN'!EU22-'DU DOAN'!EV22)=('DU DOAN'!K22-'DU DOAN'!L22),2*'DU DOAN'!C22,IF(SIGN('DU DOAN'!EU22-'DU DOAN'!EV22)=SIGN('DU DOAN'!K22-'DU DOAN'!L22),1*'DU DOAN'!C22,0))))</f>
        <v>0</v>
      </c>
      <c r="BY22" s="98">
        <f>IF(OR('DU DOAN'!K22="",'DU DOAN'!L22="",'DU DOAN'!EW22="",'DU DOAN'!EX22=""),0,IF(AND('DU DOAN'!EW22='DU DOAN'!K22,'DU DOAN'!EX22='DU DOAN'!L22),3*'DU DOAN'!C22,IF(('DU DOAN'!EW22-'DU DOAN'!EX22)=('DU DOAN'!K22-'DU DOAN'!L22),2*'DU DOAN'!C22,IF(SIGN('DU DOAN'!EW22-'DU DOAN'!EX22)=SIGN('DU DOAN'!K22-'DU DOAN'!L22),1*'DU DOAN'!C22,0))))</f>
        <v>0</v>
      </c>
      <c r="BZ22" s="98">
        <f>IF(OR('DU DOAN'!K22="",'DU DOAN'!L22="",'DU DOAN'!EY22="",'DU DOAN'!EZ22=""),0,IF(AND('DU DOAN'!EY22='DU DOAN'!K22,'DU DOAN'!EZ22='DU DOAN'!L22),3*'DU DOAN'!C22,IF(('DU DOAN'!EY22-'DU DOAN'!EZ22)=('DU DOAN'!K22-'DU DOAN'!L22),2*'DU DOAN'!C22,IF(SIGN('DU DOAN'!EY22-'DU DOAN'!EZ22)=SIGN('DU DOAN'!K22-'DU DOAN'!L22),1*'DU DOAN'!C22,0))))</f>
        <v>0</v>
      </c>
      <c r="CA22" s="98">
        <f>IF(OR('DU DOAN'!K22="",'DU DOAN'!L22="",'DU DOAN'!FA22="",'DU DOAN'!FB22=""),0,IF(AND('DU DOAN'!FA22='DU DOAN'!K22,'DU DOAN'!FB22='DU DOAN'!L22),3*'DU DOAN'!C22,IF(('DU DOAN'!FA22-'DU DOAN'!FB22)=('DU DOAN'!K22-'DU DOAN'!L22),2*'DU DOAN'!C22,IF(SIGN('DU DOAN'!FA22-'DU DOAN'!FB22)=SIGN('DU DOAN'!K22-'DU DOAN'!L22),1*'DU DOAN'!C22,0))))</f>
        <v>0</v>
      </c>
      <c r="CB22" s="98">
        <f>IF(OR('DU DOAN'!K22="",'DU DOAN'!L22="",'DU DOAN'!FC22="",'DU DOAN'!FD22=""),0,IF(AND('DU DOAN'!FC22='DU DOAN'!K22,'DU DOAN'!FD22='DU DOAN'!L22),3*'DU DOAN'!C22,IF(('DU DOAN'!FC22-'DU DOAN'!FD22)=('DU DOAN'!K22-'DU DOAN'!L22),2*'DU DOAN'!C22,IF(SIGN('DU DOAN'!FC22-'DU DOAN'!FD22)=SIGN('DU DOAN'!K22-'DU DOAN'!L22),1*'DU DOAN'!C22,0))))</f>
        <v>0</v>
      </c>
      <c r="CC22" s="98">
        <f>IF(OR('DU DOAN'!K22="",'DU DOAN'!L22="",'DU DOAN'!FE22="",'DU DOAN'!FF22=""),0,IF(AND('DU DOAN'!FE22='DU DOAN'!K22,'DU DOAN'!FF22='DU DOAN'!L22),3*'DU DOAN'!C22,IF(('DU DOAN'!FE22-'DU DOAN'!FF22)=('DU DOAN'!K22-'DU DOAN'!L22),2*'DU DOAN'!C22,IF(SIGN('DU DOAN'!FE22-'DU DOAN'!FF22)=SIGN('DU DOAN'!K22-'DU DOAN'!L22),1*'DU DOAN'!C22,0))))</f>
        <v>0</v>
      </c>
      <c r="CD22" s="98">
        <f>IF(OR('DU DOAN'!K22="",'DU DOAN'!L22="",'DU DOAN'!FG22="",'DU DOAN'!FH22=""),0,IF(AND('DU DOAN'!FG22='DU DOAN'!K22,'DU DOAN'!FH22='DU DOAN'!L22),3*'DU DOAN'!C22,IF(('DU DOAN'!FG22-'DU DOAN'!FH22)=('DU DOAN'!K22-'DU DOAN'!L22),2*'DU DOAN'!C22,IF(SIGN('DU DOAN'!FG22-'DU DOAN'!FH22)=SIGN('DU DOAN'!K22-'DU DOAN'!L22),1*'DU DOAN'!C22,0))))</f>
        <v>0</v>
      </c>
      <c r="CE22" s="98">
        <f>IF(OR('DU DOAN'!K22="",'DU DOAN'!L22="",'DU DOAN'!FI22="",'DU DOAN'!FJ22=""),0,IF(AND('DU DOAN'!FI22='DU DOAN'!K22,'DU DOAN'!FJ22='DU DOAN'!L22),3*'DU DOAN'!C22,IF(('DU DOAN'!FI22-'DU DOAN'!FJ22)=('DU DOAN'!K22-'DU DOAN'!L22),2*'DU DOAN'!C22,IF(SIGN('DU DOAN'!FI22-'DU DOAN'!FJ22)=SIGN('DU DOAN'!K22-'DU DOAN'!L22),1*'DU DOAN'!C22,0))))</f>
        <v>0</v>
      </c>
      <c r="CF22" s="98">
        <f>IF(OR('DU DOAN'!K22="",'DU DOAN'!L22="",'DU DOAN'!FK22="",'DU DOAN'!FL22=""),0,IF(AND('DU DOAN'!FK22='DU DOAN'!K22,'DU DOAN'!FL22='DU DOAN'!L22),3*'DU DOAN'!C22,IF(('DU DOAN'!FK22-'DU DOAN'!FL22)=('DU DOAN'!K22-'DU DOAN'!L22),2*'DU DOAN'!C22,IF(SIGN('DU DOAN'!FK22-'DU DOAN'!FL22)=SIGN('DU DOAN'!K22-'DU DOAN'!L22),1*'DU DOAN'!C22,0))))</f>
        <v>0</v>
      </c>
      <c r="CG22" s="98">
        <f>IF(OR('DU DOAN'!K22="",'DU DOAN'!L22="",'DU DOAN'!FM22="",'DU DOAN'!FN22=""),0,IF(AND('DU DOAN'!FM22='DU DOAN'!K22,'DU DOAN'!FN22='DU DOAN'!L22),3*'DU DOAN'!C22,IF(('DU DOAN'!FM22-'DU DOAN'!FN22)=('DU DOAN'!K22-'DU DOAN'!L22),2*'DU DOAN'!C22,IF(SIGN('DU DOAN'!FM22-'DU DOAN'!FN22)=SIGN('DU DOAN'!K22-'DU DOAN'!L22),1*'DU DOAN'!C22,0))))</f>
        <v>0</v>
      </c>
      <c r="CH22" s="98">
        <f>IF(OR('DU DOAN'!K22="",'DU DOAN'!L22="",'DU DOAN'!FO22="",'DU DOAN'!FP22=""),0,IF(AND('DU DOAN'!FO22='DU DOAN'!K22,'DU DOAN'!FP22='DU DOAN'!L22),3*'DU DOAN'!C22,IF(('DU DOAN'!FO22-'DU DOAN'!FP22)=('DU DOAN'!K22-'DU DOAN'!L22),2*'DU DOAN'!C22,IF(SIGN('DU DOAN'!FO22-'DU DOAN'!FP22)=SIGN('DU DOAN'!K22-'DU DOAN'!L22),1*'DU DOAN'!C22,0))))</f>
        <v>0</v>
      </c>
      <c r="CI22" s="98">
        <f>IF(OR('DU DOAN'!K22="",'DU DOAN'!L22="",'DU DOAN'!FQ22="",'DU DOAN'!FR22=""),0,IF(AND('DU DOAN'!FQ22='DU DOAN'!K22,'DU DOAN'!FR22='DU DOAN'!L22),3*'DU DOAN'!C22,IF(('DU DOAN'!FQ22-'DU DOAN'!FR22)=('DU DOAN'!K22-'DU DOAN'!L22),2*'DU DOAN'!C22,IF(SIGN('DU DOAN'!FQ22-'DU DOAN'!FR22)=SIGN('DU DOAN'!K22-'DU DOAN'!L22),1*'DU DOAN'!C22,0))))</f>
        <v>0</v>
      </c>
      <c r="CJ22" s="98">
        <f>IF(OR('DU DOAN'!K22="",'DU DOAN'!L22="",'DU DOAN'!FS22="",'DU DOAN'!FT22=""),0,IF(AND('DU DOAN'!FS22='DU DOAN'!K22,'DU DOAN'!FT22='DU DOAN'!L22),3*'DU DOAN'!C22,IF(('DU DOAN'!FS22-'DU DOAN'!FT22)=('DU DOAN'!K22-'DU DOAN'!L22),2*'DU DOAN'!C22,IF(SIGN('DU DOAN'!FS22-'DU DOAN'!FT22)=SIGN('DU DOAN'!K22-'DU DOAN'!L22),1*'DU DOAN'!C22,0))))</f>
        <v>0</v>
      </c>
      <c r="CK22" s="98">
        <f>IF(OR('DU DOAN'!K22="",'DU DOAN'!L22="",'DU DOAN'!FU22="",'DU DOAN'!FV22=""),0,IF(AND('DU DOAN'!FU22='DU DOAN'!K22,'DU DOAN'!FV22='DU DOAN'!L22),3*'DU DOAN'!C22,IF(('DU DOAN'!FU22-'DU DOAN'!FV22)=('DU DOAN'!K22-'DU DOAN'!L22),2*'DU DOAN'!C22,IF(SIGN('DU DOAN'!FU22-'DU DOAN'!FV22)=SIGN('DU DOAN'!K22-'DU DOAN'!L22),1*'DU DOAN'!C22,0))))</f>
        <v>0</v>
      </c>
      <c r="CL22" s="98">
        <f>IF(OR('DU DOAN'!K22="",'DU DOAN'!L22="",'DU DOAN'!FW22="",'DU DOAN'!FX22=""),0,IF(AND('DU DOAN'!FW22='DU DOAN'!K22,'DU DOAN'!FX22='DU DOAN'!L22),3*'DU DOAN'!C22,IF(('DU DOAN'!FW22-'DU DOAN'!FX22)=('DU DOAN'!K22-'DU DOAN'!L22),2*'DU DOAN'!C22,IF(SIGN('DU DOAN'!FW22-'DU DOAN'!FX22)=SIGN('DU DOAN'!K22-'DU DOAN'!L22),1*'DU DOAN'!C22,0))))</f>
        <v>0</v>
      </c>
      <c r="CM22" s="98">
        <f>IF(OR('DU DOAN'!K22="",'DU DOAN'!L22="",'DU DOAN'!FY22="",'DU DOAN'!FZ22=""),0,IF(AND('DU DOAN'!FY22='DU DOAN'!K22,'DU DOAN'!FZ22='DU DOAN'!L22),3*'DU DOAN'!C22,IF(('DU DOAN'!FY22-'DU DOAN'!FZ22)=('DU DOAN'!K22-'DU DOAN'!L22),2*'DU DOAN'!C22,IF(SIGN('DU DOAN'!FY22-'DU DOAN'!FZ22)=SIGN('DU DOAN'!K22-'DU DOAN'!L22),1*'DU DOAN'!C22,0))))</f>
        <v>0</v>
      </c>
      <c r="CN22" s="98">
        <f>IF(OR('DU DOAN'!K22="",'DU DOAN'!L22="",'DU DOAN'!GA22="",'DU DOAN'!GB22=""),0,IF(AND('DU DOAN'!GA22='DU DOAN'!K22,'DU DOAN'!GB22='DU DOAN'!L22),3*'DU DOAN'!C22,IF(('DU DOAN'!GA22-'DU DOAN'!GB22)=('DU DOAN'!K22-'DU DOAN'!L22),2*'DU DOAN'!C22,IF(SIGN('DU DOAN'!GA22-'DU DOAN'!GB22)=SIGN('DU DOAN'!K22-'DU DOAN'!L22),1*'DU DOAN'!C22,0))))</f>
        <v>0</v>
      </c>
      <c r="CO22" s="98">
        <f>IF(OR('DU DOAN'!K22="",'DU DOAN'!L22="",'DU DOAN'!GC22="",'DU DOAN'!GD22=""),0,IF(AND('DU DOAN'!GC22='DU DOAN'!K22,'DU DOAN'!GD22='DU DOAN'!L22),3*'DU DOAN'!C22,IF(('DU DOAN'!GC22-'DU DOAN'!GD22)=('DU DOAN'!K22-'DU DOAN'!L22),2*'DU DOAN'!C22,IF(SIGN('DU DOAN'!GC22-'DU DOAN'!GD22)=SIGN('DU DOAN'!K22-'DU DOAN'!L22),1*'DU DOAN'!C22,0))))</f>
        <v>0</v>
      </c>
      <c r="CP22" s="98">
        <f>IF(OR('DU DOAN'!K22="",'DU DOAN'!L22="",'DU DOAN'!GE22="",'DU DOAN'!GF22=""),0,IF(AND('DU DOAN'!GE22='DU DOAN'!K22,'DU DOAN'!GF22='DU DOAN'!L22),3*'DU DOAN'!C22,IF(('DU DOAN'!GE22-'DU DOAN'!GF22)=('DU DOAN'!K22-'DU DOAN'!L22),2*'DU DOAN'!C22,IF(SIGN('DU DOAN'!GE22-'DU DOAN'!GF22)=SIGN('DU DOAN'!K22-'DU DOAN'!L22),1*'DU DOAN'!C22,0))))</f>
        <v>0</v>
      </c>
      <c r="CQ22" s="98">
        <f>IF(OR('DU DOAN'!K22="",'DU DOAN'!L22="",'DU DOAN'!GG22="",'DU DOAN'!GH22=""),0,IF(AND('DU DOAN'!GG22='DU DOAN'!K22,'DU DOAN'!GH22='DU DOAN'!L22),3*'DU DOAN'!C22,IF(('DU DOAN'!GG22-'DU DOAN'!GH22)=('DU DOAN'!K22-'DU DOAN'!L22),2*'DU DOAN'!C22,IF(SIGN('DU DOAN'!GG22-'DU DOAN'!GH22)=SIGN('DU DOAN'!K22-'DU DOAN'!L22),1*'DU DOAN'!C22,0))))</f>
        <v>0</v>
      </c>
      <c r="CR22" s="98">
        <f>IF(OR('DU DOAN'!K22="",'DU DOAN'!L22="",'DU DOAN'!GI22="",'DU DOAN'!GJ22=""),0,IF(AND('DU DOAN'!GI22='DU DOAN'!K22,'DU DOAN'!GJ22='DU DOAN'!L22),3*'DU DOAN'!C22,IF(('DU DOAN'!GI22-'DU DOAN'!GJ22)=('DU DOAN'!K22-'DU DOAN'!L22),2*'DU DOAN'!C22,IF(SIGN('DU DOAN'!GI22-'DU DOAN'!GJ22)=SIGN('DU DOAN'!K22-'DU DOAN'!L22),1*'DU DOAN'!C22,0))))</f>
        <v>0</v>
      </c>
      <c r="CS22" s="98">
        <f>IF(OR('DU DOAN'!K22="",'DU DOAN'!L22="",'DU DOAN'!GK22="",'DU DOAN'!GL22=""),0,IF(AND('DU DOAN'!GK22='DU DOAN'!K22,'DU DOAN'!GL22='DU DOAN'!L22),3*'DU DOAN'!C22,IF(('DU DOAN'!GK22-'DU DOAN'!GL22)=('DU DOAN'!K22-'DU DOAN'!L22),2*'DU DOAN'!C22,IF(SIGN('DU DOAN'!GK22-'DU DOAN'!GL22)=SIGN('DU DOAN'!K22-'DU DOAN'!L22),1*'DU DOAN'!C22,0))))</f>
        <v>0</v>
      </c>
      <c r="CT22" s="98">
        <f>IF(OR('DU DOAN'!K22="",'DU DOAN'!L22="",'DU DOAN'!GM22="",'DU DOAN'!GN22=""),0,IF(AND('DU DOAN'!GM22='DU DOAN'!K22,'DU DOAN'!GN22='DU DOAN'!L22),3*'DU DOAN'!C22,IF(('DU DOAN'!GM22-'DU DOAN'!GN22)=('DU DOAN'!K22-'DU DOAN'!L22),2*'DU DOAN'!C22,IF(SIGN('DU DOAN'!GM22-'DU DOAN'!GN22)=SIGN('DU DOAN'!K22-'DU DOAN'!L22),1*'DU DOAN'!C22,0))))</f>
        <v>0</v>
      </c>
      <c r="CU22" s="98">
        <f>IF(OR('DU DOAN'!K22="",'DU DOAN'!L22="",'DU DOAN'!GO22="",'DU DOAN'!GP22=""),0,IF(AND('DU DOAN'!GO22='DU DOAN'!K22,'DU DOAN'!GP22='DU DOAN'!L22),3*'DU DOAN'!C22,IF(('DU DOAN'!GO22-'DU DOAN'!GP22)=('DU DOAN'!K22-'DU DOAN'!L22),2*'DU DOAN'!C22,IF(SIGN('DU DOAN'!GO22-'DU DOAN'!GP22)=SIGN('DU DOAN'!K22-'DU DOAN'!L22),1*'DU DOAN'!C22,0))))</f>
        <v>0</v>
      </c>
      <c r="CV22" s="98">
        <f>IF(OR('DU DOAN'!K22="",'DU DOAN'!L22="",'DU DOAN'!GQ22="",'DU DOAN'!GR22=""),0,IF(AND('DU DOAN'!GQ22='DU DOAN'!K22,'DU DOAN'!GR22='DU DOAN'!L22),3*'DU DOAN'!C22,IF(('DU DOAN'!GQ22-'DU DOAN'!GR22)=('DU DOAN'!K22-'DU DOAN'!L22),2*'DU DOAN'!C22,IF(SIGN('DU DOAN'!GQ22-'DU DOAN'!GR22)=SIGN('DU DOAN'!K22-'DU DOAN'!L22),1*'DU DOAN'!C22,0))))</f>
        <v>0</v>
      </c>
      <c r="CW22" s="98">
        <f>IF(OR('DU DOAN'!K22="",'DU DOAN'!L22="",'DU DOAN'!GS22="",'DU DOAN'!GT22=""),0,IF(AND('DU DOAN'!GS22='DU DOAN'!K22,'DU DOAN'!GT22='DU DOAN'!L22),3*'DU DOAN'!C22,IF(('DU DOAN'!GS22-'DU DOAN'!GT22)=('DU DOAN'!K22-'DU DOAN'!L22),2*'DU DOAN'!C22,IF(SIGN('DU DOAN'!GS22-'DU DOAN'!GT22)=SIGN('DU DOAN'!K22-'DU DOAN'!L22),1*'DU DOAN'!C22,0))))</f>
        <v>0</v>
      </c>
      <c r="CX22" s="98">
        <f>IF(OR('DU DOAN'!K22="",'DU DOAN'!L22="",'DU DOAN'!GU22="",'DU DOAN'!GV22=""),0,IF(AND('DU DOAN'!GU22='DU DOAN'!K22,'DU DOAN'!GV22='DU DOAN'!L22),3*'DU DOAN'!C22,IF(('DU DOAN'!GU22-'DU DOAN'!GV22)=('DU DOAN'!K22-'DU DOAN'!L22),2*'DU DOAN'!C22,IF(SIGN('DU DOAN'!GU22-'DU DOAN'!GV22)=SIGN('DU DOAN'!K22-'DU DOAN'!L22),1*'DU DOAN'!C22,0))))</f>
        <v>0</v>
      </c>
      <c r="CY22" s="98">
        <f>IF(OR('DU DOAN'!K22="",'DU DOAN'!L22="",'DU DOAN'!GW22="",'DU DOAN'!GX22=""),0,IF(AND('DU DOAN'!GW22='DU DOAN'!K22,'DU DOAN'!GX22='DU DOAN'!L22),3*'DU DOAN'!C22,IF(('DU DOAN'!GW22-'DU DOAN'!GX22)=('DU DOAN'!K22-'DU DOAN'!L22),2*'DU DOAN'!C22,IF(SIGN('DU DOAN'!GW22-'DU DOAN'!GX22)=SIGN('DU DOAN'!K22-'DU DOAN'!L22),1*'DU DOAN'!C22,0))))</f>
        <v>0</v>
      </c>
      <c r="CZ22" s="98">
        <f>IF(OR('DU DOAN'!K22="",'DU DOAN'!L22="",'DU DOAN'!GY22="",'DU DOAN'!GZ22=""),0,IF(AND('DU DOAN'!GY22='DU DOAN'!K22,'DU DOAN'!GZ22='DU DOAN'!L22),3*'DU DOAN'!C22,IF(('DU DOAN'!GY22-'DU DOAN'!GZ22)=('DU DOAN'!K22-'DU DOAN'!L22),2*'DU DOAN'!C22,IF(SIGN('DU DOAN'!GY22-'DU DOAN'!GZ22)=SIGN('DU DOAN'!K22-'DU DOAN'!L22),1*'DU DOAN'!C22,0))))</f>
        <v>0</v>
      </c>
      <c r="DA22" s="98">
        <f>IF(OR('DU DOAN'!K22="",'DU DOAN'!L22="",'DU DOAN'!HA22="",'DU DOAN'!HB22=""),0,IF(AND('DU DOAN'!HA22='DU DOAN'!K22,'DU DOAN'!HB22='DU DOAN'!L22),3*'DU DOAN'!C22,IF(('DU DOAN'!HA22-'DU DOAN'!HB22)=('DU DOAN'!K22-'DU DOAN'!L22),2*'DU DOAN'!C22,IF(SIGN('DU DOAN'!HA22-'DU DOAN'!HB22)=SIGN('DU DOAN'!K22-'DU DOAN'!L22),1*'DU DOAN'!C22,0))))</f>
        <v>0</v>
      </c>
      <c r="DB22" s="98">
        <f>IF(OR('DU DOAN'!K22="",'DU DOAN'!L22="",'DU DOAN'!HC22="",'DU DOAN'!HD22=""),0,IF(AND('DU DOAN'!HC22='DU DOAN'!K22,'DU DOAN'!HD22='DU DOAN'!L22),3*'DU DOAN'!C22,IF(('DU DOAN'!HC22-'DU DOAN'!HD22)=('DU DOAN'!K22-'DU DOAN'!L22),2*'DU DOAN'!C22,IF(SIGN('DU DOAN'!HC22-'DU DOAN'!HD22)=SIGN('DU DOAN'!K22-'DU DOAN'!L22),1*'DU DOAN'!C22,0))))</f>
        <v>0</v>
      </c>
    </row>
    <row r="23" spans="1:106" ht="15" customHeight="1">
      <c r="A23" s="94">
        <f>'DU DOAN'!A23</f>
        <v>20</v>
      </c>
      <c r="B23" s="95" t="str">
        <f>'DU DOAN'!B23</f>
        <v>Vòng bảng</v>
      </c>
      <c r="C23" s="96">
        <f>'DU DOAN'!C23</f>
        <v>1</v>
      </c>
      <c r="D23" s="95" t="str">
        <f>'DU DOAN'!H23</f>
        <v>Australia</v>
      </c>
      <c r="E23" s="95" t="str">
        <f>'DU DOAN'!I23</f>
        <v>Türkiye</v>
      </c>
      <c r="F23" s="97" t="str">
        <f>IF(OR('DU DOAN'!K23="",'DU DOAN'!L23=""),"Chưa đá",'DU DOAN'!K23&amp;"-"&amp;'DU DOAN'!L23)</f>
        <v>Chưa đá</v>
      </c>
      <c r="G23" s="98">
        <f>IF(OR('DU DOAN'!K23="",'DU DOAN'!L23="",'DU DOAN'!M23="",'DU DOAN'!N23=""),0,IF(AND('DU DOAN'!M23='DU DOAN'!K23,'DU DOAN'!N23='DU DOAN'!L23),3*'DU DOAN'!C23,IF(('DU DOAN'!M23-'DU DOAN'!N23)=('DU DOAN'!K23-'DU DOAN'!L23),2*'DU DOAN'!C23,IF(SIGN('DU DOAN'!M23-'DU DOAN'!N23)=SIGN('DU DOAN'!K23-'DU DOAN'!L23),1*'DU DOAN'!C23,0))))</f>
        <v>0</v>
      </c>
      <c r="H23" s="98">
        <f>IF(OR('DU DOAN'!K23="",'DU DOAN'!L23="",'DU DOAN'!O23="",'DU DOAN'!P23=""),0,IF(AND('DU DOAN'!O23='DU DOAN'!K23,'DU DOAN'!P23='DU DOAN'!L23),3*'DU DOAN'!C23,IF(('DU DOAN'!O23-'DU DOAN'!P23)=('DU DOAN'!K23-'DU DOAN'!L23),2*'DU DOAN'!C23,IF(SIGN('DU DOAN'!O23-'DU DOAN'!P23)=SIGN('DU DOAN'!K23-'DU DOAN'!L23),1*'DU DOAN'!C23,0))))</f>
        <v>0</v>
      </c>
      <c r="I23" s="98">
        <f>IF(OR('DU DOAN'!K23="",'DU DOAN'!L23="",'DU DOAN'!Q23="",'DU DOAN'!R23=""),0,IF(AND('DU DOAN'!Q23='DU DOAN'!K23,'DU DOAN'!R23='DU DOAN'!L23),3*'DU DOAN'!C23,IF(('DU DOAN'!Q23-'DU DOAN'!R23)=('DU DOAN'!K23-'DU DOAN'!L23),2*'DU DOAN'!C23,IF(SIGN('DU DOAN'!Q23-'DU DOAN'!R23)=SIGN('DU DOAN'!K23-'DU DOAN'!L23),1*'DU DOAN'!C23,0))))</f>
        <v>0</v>
      </c>
      <c r="J23" s="98">
        <f>IF(OR('DU DOAN'!K23="",'DU DOAN'!L23="",'DU DOAN'!S23="",'DU DOAN'!T23=""),0,IF(AND('DU DOAN'!S23='DU DOAN'!K23,'DU DOAN'!T23='DU DOAN'!L23),3*'DU DOAN'!C23,IF(('DU DOAN'!S23-'DU DOAN'!T23)=('DU DOAN'!K23-'DU DOAN'!L23),2*'DU DOAN'!C23,IF(SIGN('DU DOAN'!S23-'DU DOAN'!T23)=SIGN('DU DOAN'!K23-'DU DOAN'!L23),1*'DU DOAN'!C23,0))))</f>
        <v>0</v>
      </c>
      <c r="K23" s="98">
        <f>IF(OR('DU DOAN'!K23="",'DU DOAN'!L23="",'DU DOAN'!U23="",'DU DOAN'!V23=""),0,IF(AND('DU DOAN'!U23='DU DOAN'!K23,'DU DOAN'!V23='DU DOAN'!L23),3*'DU DOAN'!C23,IF(('DU DOAN'!U23-'DU DOAN'!V23)=('DU DOAN'!K23-'DU DOAN'!L23),2*'DU DOAN'!C23,IF(SIGN('DU DOAN'!U23-'DU DOAN'!V23)=SIGN('DU DOAN'!K23-'DU DOAN'!L23),1*'DU DOAN'!C23,0))))</f>
        <v>0</v>
      </c>
      <c r="L23" s="98">
        <f>IF(OR('DU DOAN'!K23="",'DU DOAN'!L23="",'DU DOAN'!W23="",'DU DOAN'!X23=""),0,IF(AND('DU DOAN'!W23='DU DOAN'!K23,'DU DOAN'!X23='DU DOAN'!L23),3*'DU DOAN'!C23,IF(('DU DOAN'!W23-'DU DOAN'!X23)=('DU DOAN'!K23-'DU DOAN'!L23),2*'DU DOAN'!C23,IF(SIGN('DU DOAN'!W23-'DU DOAN'!X23)=SIGN('DU DOAN'!K23-'DU DOAN'!L23),1*'DU DOAN'!C23,0))))</f>
        <v>0</v>
      </c>
      <c r="M23" s="98">
        <f>IF(OR('DU DOAN'!K23="",'DU DOAN'!L23="",'DU DOAN'!Y23="",'DU DOAN'!Z23=""),0,IF(AND('DU DOAN'!Y23='DU DOAN'!K23,'DU DOAN'!Z23='DU DOAN'!L23),3*'DU DOAN'!C23,IF(('DU DOAN'!Y23-'DU DOAN'!Z23)=('DU DOAN'!K23-'DU DOAN'!L23),2*'DU DOAN'!C23,IF(SIGN('DU DOAN'!Y23-'DU DOAN'!Z23)=SIGN('DU DOAN'!K23-'DU DOAN'!L23),1*'DU DOAN'!C23,0))))</f>
        <v>0</v>
      </c>
      <c r="N23" s="98">
        <f>IF(OR('DU DOAN'!K23="",'DU DOAN'!L23="",'DU DOAN'!AA23="",'DU DOAN'!AB23=""),0,IF(AND('DU DOAN'!AA23='DU DOAN'!K23,'DU DOAN'!AB23='DU DOAN'!L23),3*'DU DOAN'!C23,IF(('DU DOAN'!AA23-'DU DOAN'!AB23)=('DU DOAN'!K23-'DU DOAN'!L23),2*'DU DOAN'!C23,IF(SIGN('DU DOAN'!AA23-'DU DOAN'!AB23)=SIGN('DU DOAN'!K23-'DU DOAN'!L23),1*'DU DOAN'!C23,0))))</f>
        <v>0</v>
      </c>
      <c r="O23" s="98">
        <f>IF(OR('DU DOAN'!K23="",'DU DOAN'!L23="",'DU DOAN'!AC23="",'DU DOAN'!AD23=""),0,IF(AND('DU DOAN'!AC23='DU DOAN'!K23,'DU DOAN'!AD23='DU DOAN'!L23),3*'DU DOAN'!C23,IF(('DU DOAN'!AC23-'DU DOAN'!AD23)=('DU DOAN'!K23-'DU DOAN'!L23),2*'DU DOAN'!C23,IF(SIGN('DU DOAN'!AC23-'DU DOAN'!AD23)=SIGN('DU DOAN'!K23-'DU DOAN'!L23),1*'DU DOAN'!C23,0))))</f>
        <v>0</v>
      </c>
      <c r="P23" s="98">
        <f>IF(OR('DU DOAN'!K23="",'DU DOAN'!L23="",'DU DOAN'!AE23="",'DU DOAN'!AF23=""),0,IF(AND('DU DOAN'!AE23='DU DOAN'!K23,'DU DOAN'!AF23='DU DOAN'!L23),3*'DU DOAN'!C23,IF(('DU DOAN'!AE23-'DU DOAN'!AF23)=('DU DOAN'!K23-'DU DOAN'!L23),2*'DU DOAN'!C23,IF(SIGN('DU DOAN'!AE23-'DU DOAN'!AF23)=SIGN('DU DOAN'!K23-'DU DOAN'!L23),1*'DU DOAN'!C23,0))))</f>
        <v>0</v>
      </c>
      <c r="Q23" s="98">
        <f>IF(OR('DU DOAN'!K23="",'DU DOAN'!L23="",'DU DOAN'!AG23="",'DU DOAN'!AH23=""),0,IF(AND('DU DOAN'!AG23='DU DOAN'!K23,'DU DOAN'!AH23='DU DOAN'!L23),3*'DU DOAN'!C23,IF(('DU DOAN'!AG23-'DU DOAN'!AH23)=('DU DOAN'!K23-'DU DOAN'!L23),2*'DU DOAN'!C23,IF(SIGN('DU DOAN'!AG23-'DU DOAN'!AH23)=SIGN('DU DOAN'!K23-'DU DOAN'!L23),1*'DU DOAN'!C23,0))))</f>
        <v>0</v>
      </c>
      <c r="R23" s="98">
        <f>IF(OR('DU DOAN'!K23="",'DU DOAN'!L23="",'DU DOAN'!AI23="",'DU DOAN'!AJ23=""),0,IF(AND('DU DOAN'!AI23='DU DOAN'!K23,'DU DOAN'!AJ23='DU DOAN'!L23),3*'DU DOAN'!C23,IF(('DU DOAN'!AI23-'DU DOAN'!AJ23)=('DU DOAN'!K23-'DU DOAN'!L23),2*'DU DOAN'!C23,IF(SIGN('DU DOAN'!AI23-'DU DOAN'!AJ23)=SIGN('DU DOAN'!K23-'DU DOAN'!L23),1*'DU DOAN'!C23,0))))</f>
        <v>0</v>
      </c>
      <c r="S23" s="98">
        <f>IF(OR('DU DOAN'!K23="",'DU DOAN'!L23="",'DU DOAN'!AK23="",'DU DOAN'!AL23=""),0,IF(AND('DU DOAN'!AK23='DU DOAN'!K23,'DU DOAN'!AL23='DU DOAN'!L23),3*'DU DOAN'!C23,IF(('DU DOAN'!AK23-'DU DOAN'!AL23)=('DU DOAN'!K23-'DU DOAN'!L23),2*'DU DOAN'!C23,IF(SIGN('DU DOAN'!AK23-'DU DOAN'!AL23)=SIGN('DU DOAN'!K23-'DU DOAN'!L23),1*'DU DOAN'!C23,0))))</f>
        <v>0</v>
      </c>
      <c r="T23" s="98">
        <f>IF(OR('DU DOAN'!K23="",'DU DOAN'!L23="",'DU DOAN'!AM23="",'DU DOAN'!AN23=""),0,IF(AND('DU DOAN'!AM23='DU DOAN'!K23,'DU DOAN'!AN23='DU DOAN'!L23),3*'DU DOAN'!C23,IF(('DU DOAN'!AM23-'DU DOAN'!AN23)=('DU DOAN'!K23-'DU DOAN'!L23),2*'DU DOAN'!C23,IF(SIGN('DU DOAN'!AM23-'DU DOAN'!AN23)=SIGN('DU DOAN'!K23-'DU DOAN'!L23),1*'DU DOAN'!C23,0))))</f>
        <v>0</v>
      </c>
      <c r="U23" s="98">
        <f>IF(OR('DU DOAN'!K23="",'DU DOAN'!L23="",'DU DOAN'!AO23="",'DU DOAN'!AP23=""),0,IF(AND('DU DOAN'!AO23='DU DOAN'!K23,'DU DOAN'!AP23='DU DOAN'!L23),3*'DU DOAN'!C23,IF(('DU DOAN'!AO23-'DU DOAN'!AP23)=('DU DOAN'!K23-'DU DOAN'!L23),2*'DU DOAN'!C23,IF(SIGN('DU DOAN'!AO23-'DU DOAN'!AP23)=SIGN('DU DOAN'!K23-'DU DOAN'!L23),1*'DU DOAN'!C23,0))))</f>
        <v>0</v>
      </c>
      <c r="V23" s="98">
        <f>IF(OR('DU DOAN'!K23="",'DU DOAN'!L23="",'DU DOAN'!AQ23="",'DU DOAN'!AR23=""),0,IF(AND('DU DOAN'!AQ23='DU DOAN'!K23,'DU DOAN'!AR23='DU DOAN'!L23),3*'DU DOAN'!C23,IF(('DU DOAN'!AQ23-'DU DOAN'!AR23)=('DU DOAN'!K23-'DU DOAN'!L23),2*'DU DOAN'!C23,IF(SIGN('DU DOAN'!AQ23-'DU DOAN'!AR23)=SIGN('DU DOAN'!K23-'DU DOAN'!L23),1*'DU DOAN'!C23,0))))</f>
        <v>0</v>
      </c>
      <c r="W23" s="98">
        <f>IF(OR('DU DOAN'!K23="",'DU DOAN'!L23="",'DU DOAN'!AS23="",'DU DOAN'!AT23=""),0,IF(AND('DU DOAN'!AS23='DU DOAN'!K23,'DU DOAN'!AT23='DU DOAN'!L23),3*'DU DOAN'!C23,IF(('DU DOAN'!AS23-'DU DOAN'!AT23)=('DU DOAN'!K23-'DU DOAN'!L23),2*'DU DOAN'!C23,IF(SIGN('DU DOAN'!AS23-'DU DOAN'!AT23)=SIGN('DU DOAN'!K23-'DU DOAN'!L23),1*'DU DOAN'!C23,0))))</f>
        <v>0</v>
      </c>
      <c r="X23" s="98">
        <f>IF(OR('DU DOAN'!K23="",'DU DOAN'!L23="",'DU DOAN'!AU23="",'DU DOAN'!AV23=""),0,IF(AND('DU DOAN'!AU23='DU DOAN'!K23,'DU DOAN'!AV23='DU DOAN'!L23),3*'DU DOAN'!C23,IF(('DU DOAN'!AU23-'DU DOAN'!AV23)=('DU DOAN'!K23-'DU DOAN'!L23),2*'DU DOAN'!C23,IF(SIGN('DU DOAN'!AU23-'DU DOAN'!AV23)=SIGN('DU DOAN'!K23-'DU DOAN'!L23),1*'DU DOAN'!C23,0))))</f>
        <v>0</v>
      </c>
      <c r="Y23" s="98">
        <f>IF(OR('DU DOAN'!K23="",'DU DOAN'!L23="",'DU DOAN'!AW23="",'DU DOAN'!AX23=""),0,IF(AND('DU DOAN'!AW23='DU DOAN'!K23,'DU DOAN'!AX23='DU DOAN'!L23),3*'DU DOAN'!C23,IF(('DU DOAN'!AW23-'DU DOAN'!AX23)=('DU DOAN'!K23-'DU DOAN'!L23),2*'DU DOAN'!C23,IF(SIGN('DU DOAN'!AW23-'DU DOAN'!AX23)=SIGN('DU DOAN'!K23-'DU DOAN'!L23),1*'DU DOAN'!C23,0))))</f>
        <v>0</v>
      </c>
      <c r="Z23" s="98">
        <f>IF(OR('DU DOAN'!K23="",'DU DOAN'!L23="",'DU DOAN'!AY23="",'DU DOAN'!AZ23=""),0,IF(AND('DU DOAN'!AY23='DU DOAN'!K23,'DU DOAN'!AZ23='DU DOAN'!L23),3*'DU DOAN'!C23,IF(('DU DOAN'!AY23-'DU DOAN'!AZ23)=('DU DOAN'!K23-'DU DOAN'!L23),2*'DU DOAN'!C23,IF(SIGN('DU DOAN'!AY23-'DU DOAN'!AZ23)=SIGN('DU DOAN'!K23-'DU DOAN'!L23),1*'DU DOAN'!C23,0))))</f>
        <v>0</v>
      </c>
      <c r="AA23" s="98">
        <f>IF(OR('DU DOAN'!K23="",'DU DOAN'!L23="",'DU DOAN'!BA23="",'DU DOAN'!BB23=""),0,IF(AND('DU DOAN'!BA23='DU DOAN'!K23,'DU DOAN'!BB23='DU DOAN'!L23),3*'DU DOAN'!C23,IF(('DU DOAN'!BA23-'DU DOAN'!BB23)=('DU DOAN'!K23-'DU DOAN'!L23),2*'DU DOAN'!C23,IF(SIGN('DU DOAN'!BA23-'DU DOAN'!BB23)=SIGN('DU DOAN'!K23-'DU DOAN'!L23),1*'DU DOAN'!C23,0))))</f>
        <v>0</v>
      </c>
      <c r="AB23" s="98">
        <f>IF(OR('DU DOAN'!K23="",'DU DOAN'!L23="",'DU DOAN'!BC23="",'DU DOAN'!BD23=""),0,IF(AND('DU DOAN'!BC23='DU DOAN'!K23,'DU DOAN'!BD23='DU DOAN'!L23),3*'DU DOAN'!C23,IF(('DU DOAN'!BC23-'DU DOAN'!BD23)=('DU DOAN'!K23-'DU DOAN'!L23),2*'DU DOAN'!C23,IF(SIGN('DU DOAN'!BC23-'DU DOAN'!BD23)=SIGN('DU DOAN'!K23-'DU DOAN'!L23),1*'DU DOAN'!C23,0))))</f>
        <v>0</v>
      </c>
      <c r="AC23" s="98">
        <f>IF(OR('DU DOAN'!K23="",'DU DOAN'!L23="",'DU DOAN'!BE23="",'DU DOAN'!BF23=""),0,IF(AND('DU DOAN'!BE23='DU DOAN'!K23,'DU DOAN'!BF23='DU DOAN'!L23),3*'DU DOAN'!C23,IF(('DU DOAN'!BE23-'DU DOAN'!BF23)=('DU DOAN'!K23-'DU DOAN'!L23),2*'DU DOAN'!C23,IF(SIGN('DU DOAN'!BE23-'DU DOAN'!BF23)=SIGN('DU DOAN'!K23-'DU DOAN'!L23),1*'DU DOAN'!C23,0))))</f>
        <v>0</v>
      </c>
      <c r="AD23" s="98">
        <f>IF(OR('DU DOAN'!K23="",'DU DOAN'!L23="",'DU DOAN'!BG23="",'DU DOAN'!BH23=""),0,IF(AND('DU DOAN'!BG23='DU DOAN'!K23,'DU DOAN'!BH23='DU DOAN'!L23),3*'DU DOAN'!C23,IF(('DU DOAN'!BG23-'DU DOAN'!BH23)=('DU DOAN'!K23-'DU DOAN'!L23),2*'DU DOAN'!C23,IF(SIGN('DU DOAN'!BG23-'DU DOAN'!BH23)=SIGN('DU DOAN'!K23-'DU DOAN'!L23),1*'DU DOAN'!C23,0))))</f>
        <v>0</v>
      </c>
      <c r="AE23" s="98">
        <f>IF(OR('DU DOAN'!K23="",'DU DOAN'!L23="",'DU DOAN'!BI23="",'DU DOAN'!BJ23=""),0,IF(AND('DU DOAN'!BI23='DU DOAN'!K23,'DU DOAN'!BJ23='DU DOAN'!L23),3*'DU DOAN'!C23,IF(('DU DOAN'!BI23-'DU DOAN'!BJ23)=('DU DOAN'!K23-'DU DOAN'!L23),2*'DU DOAN'!C23,IF(SIGN('DU DOAN'!BI23-'DU DOAN'!BJ23)=SIGN('DU DOAN'!K23-'DU DOAN'!L23),1*'DU DOAN'!C23,0))))</f>
        <v>0</v>
      </c>
      <c r="AF23" s="98">
        <f>IF(OR('DU DOAN'!K23="",'DU DOAN'!L23="",'DU DOAN'!BK23="",'DU DOAN'!BL23=""),0,IF(AND('DU DOAN'!BK23='DU DOAN'!K23,'DU DOAN'!BL23='DU DOAN'!L23),3*'DU DOAN'!C23,IF(('DU DOAN'!BK23-'DU DOAN'!BL23)=('DU DOAN'!K23-'DU DOAN'!L23),2*'DU DOAN'!C23,IF(SIGN('DU DOAN'!BK23-'DU DOAN'!BL23)=SIGN('DU DOAN'!K23-'DU DOAN'!L23),1*'DU DOAN'!C23,0))))</f>
        <v>0</v>
      </c>
      <c r="AG23" s="98">
        <f>IF(OR('DU DOAN'!K23="",'DU DOAN'!L23="",'DU DOAN'!BM23="",'DU DOAN'!BN23=""),0,IF(AND('DU DOAN'!BM23='DU DOAN'!K23,'DU DOAN'!BN23='DU DOAN'!L23),3*'DU DOAN'!C23,IF(('DU DOAN'!BM23-'DU DOAN'!BN23)=('DU DOAN'!K23-'DU DOAN'!L23),2*'DU DOAN'!C23,IF(SIGN('DU DOAN'!BM23-'DU DOAN'!BN23)=SIGN('DU DOAN'!K23-'DU DOAN'!L23),1*'DU DOAN'!C23,0))))</f>
        <v>0</v>
      </c>
      <c r="AH23" s="98">
        <f>IF(OR('DU DOAN'!K23="",'DU DOAN'!L23="",'DU DOAN'!BO23="",'DU DOAN'!BP23=""),0,IF(AND('DU DOAN'!BO23='DU DOAN'!K23,'DU DOAN'!BP23='DU DOAN'!L23),3*'DU DOAN'!C23,IF(('DU DOAN'!BO23-'DU DOAN'!BP23)=('DU DOAN'!K23-'DU DOAN'!L23),2*'DU DOAN'!C23,IF(SIGN('DU DOAN'!BO23-'DU DOAN'!BP23)=SIGN('DU DOAN'!K23-'DU DOAN'!L23),1*'DU DOAN'!C23,0))))</f>
        <v>0</v>
      </c>
      <c r="AI23" s="98">
        <f>IF(OR('DU DOAN'!K23="",'DU DOAN'!L23="",'DU DOAN'!BQ23="",'DU DOAN'!BR23=""),0,IF(AND('DU DOAN'!BQ23='DU DOAN'!K23,'DU DOAN'!BR23='DU DOAN'!L23),3*'DU DOAN'!C23,IF(('DU DOAN'!BQ23-'DU DOAN'!BR23)=('DU DOAN'!K23-'DU DOAN'!L23),2*'DU DOAN'!C23,IF(SIGN('DU DOAN'!BQ23-'DU DOAN'!BR23)=SIGN('DU DOAN'!K23-'DU DOAN'!L23),1*'DU DOAN'!C23,0))))</f>
        <v>0</v>
      </c>
      <c r="AJ23" s="98">
        <f>IF(OR('DU DOAN'!K23="",'DU DOAN'!L23="",'DU DOAN'!BS23="",'DU DOAN'!BT23=""),0,IF(AND('DU DOAN'!BS23='DU DOAN'!K23,'DU DOAN'!BT23='DU DOAN'!L23),3*'DU DOAN'!C23,IF(('DU DOAN'!BS23-'DU DOAN'!BT23)=('DU DOAN'!K23-'DU DOAN'!L23),2*'DU DOAN'!C23,IF(SIGN('DU DOAN'!BS23-'DU DOAN'!BT23)=SIGN('DU DOAN'!K23-'DU DOAN'!L23),1*'DU DOAN'!C23,0))))</f>
        <v>0</v>
      </c>
      <c r="AK23" s="98">
        <f>IF(OR('DU DOAN'!K23="",'DU DOAN'!L23="",'DU DOAN'!BU23="",'DU DOAN'!BV23=""),0,IF(AND('DU DOAN'!BU23='DU DOAN'!K23,'DU DOAN'!BV23='DU DOAN'!L23),3*'DU DOAN'!C23,IF(('DU DOAN'!BU23-'DU DOAN'!BV23)=('DU DOAN'!K23-'DU DOAN'!L23),2*'DU DOAN'!C23,IF(SIGN('DU DOAN'!BU23-'DU DOAN'!BV23)=SIGN('DU DOAN'!K23-'DU DOAN'!L23),1*'DU DOAN'!C23,0))))</f>
        <v>0</v>
      </c>
      <c r="AL23" s="98">
        <f>IF(OR('DU DOAN'!K23="",'DU DOAN'!L23="",'DU DOAN'!BW23="",'DU DOAN'!BX23=""),0,IF(AND('DU DOAN'!BW23='DU DOAN'!K23,'DU DOAN'!BX23='DU DOAN'!L23),3*'DU DOAN'!C23,IF(('DU DOAN'!BW23-'DU DOAN'!BX23)=('DU DOAN'!K23-'DU DOAN'!L23),2*'DU DOAN'!C23,IF(SIGN('DU DOAN'!BW23-'DU DOAN'!BX23)=SIGN('DU DOAN'!K23-'DU DOAN'!L23),1*'DU DOAN'!C23,0))))</f>
        <v>0</v>
      </c>
      <c r="AM23" s="98">
        <f>IF(OR('DU DOAN'!K23="",'DU DOAN'!L23="",'DU DOAN'!BY23="",'DU DOAN'!BZ23=""),0,IF(AND('DU DOAN'!BY23='DU DOAN'!K23,'DU DOAN'!BZ23='DU DOAN'!L23),3*'DU DOAN'!C23,IF(('DU DOAN'!BY23-'DU DOAN'!BZ23)=('DU DOAN'!K23-'DU DOAN'!L23),2*'DU DOAN'!C23,IF(SIGN('DU DOAN'!BY23-'DU DOAN'!BZ23)=SIGN('DU DOAN'!K23-'DU DOAN'!L23),1*'DU DOAN'!C23,0))))</f>
        <v>0</v>
      </c>
      <c r="AN23" s="98">
        <f>IF(OR('DU DOAN'!K23="",'DU DOAN'!L23="",'DU DOAN'!CA23="",'DU DOAN'!CB23=""),0,IF(AND('DU DOAN'!CA23='DU DOAN'!K23,'DU DOAN'!CB23='DU DOAN'!L23),3*'DU DOAN'!C23,IF(('DU DOAN'!CA23-'DU DOAN'!CB23)=('DU DOAN'!K23-'DU DOAN'!L23),2*'DU DOAN'!C23,IF(SIGN('DU DOAN'!CA23-'DU DOAN'!CB23)=SIGN('DU DOAN'!K23-'DU DOAN'!L23),1*'DU DOAN'!C23,0))))</f>
        <v>0</v>
      </c>
      <c r="AO23" s="98">
        <f>IF(OR('DU DOAN'!K23="",'DU DOAN'!L23="",'DU DOAN'!CC23="",'DU DOAN'!CD23=""),0,IF(AND('DU DOAN'!CC23='DU DOAN'!K23,'DU DOAN'!CD23='DU DOAN'!L23),3*'DU DOAN'!C23,IF(('DU DOAN'!CC23-'DU DOAN'!CD23)=('DU DOAN'!K23-'DU DOAN'!L23),2*'DU DOAN'!C23,IF(SIGN('DU DOAN'!CC23-'DU DOAN'!CD23)=SIGN('DU DOAN'!K23-'DU DOAN'!L23),1*'DU DOAN'!C23,0))))</f>
        <v>0</v>
      </c>
      <c r="AP23" s="98">
        <f>IF(OR('DU DOAN'!K23="",'DU DOAN'!L23="",'DU DOAN'!CE23="",'DU DOAN'!CF23=""),0,IF(AND('DU DOAN'!CE23='DU DOAN'!K23,'DU DOAN'!CF23='DU DOAN'!L23),3*'DU DOAN'!C23,IF(('DU DOAN'!CE23-'DU DOAN'!CF23)=('DU DOAN'!K23-'DU DOAN'!L23),2*'DU DOAN'!C23,IF(SIGN('DU DOAN'!CE23-'DU DOAN'!CF23)=SIGN('DU DOAN'!K23-'DU DOAN'!L23),1*'DU DOAN'!C23,0))))</f>
        <v>0</v>
      </c>
      <c r="AQ23" s="98">
        <f>IF(OR('DU DOAN'!K23="",'DU DOAN'!L23="",'DU DOAN'!CG23="",'DU DOAN'!CH23=""),0,IF(AND('DU DOAN'!CG23='DU DOAN'!K23,'DU DOAN'!CH23='DU DOAN'!L23),3*'DU DOAN'!C23,IF(('DU DOAN'!CG23-'DU DOAN'!CH23)=('DU DOAN'!K23-'DU DOAN'!L23),2*'DU DOAN'!C23,IF(SIGN('DU DOAN'!CG23-'DU DOAN'!CH23)=SIGN('DU DOAN'!K23-'DU DOAN'!L23),1*'DU DOAN'!C23,0))))</f>
        <v>0</v>
      </c>
      <c r="AR23" s="98">
        <f>IF(OR('DU DOAN'!K23="",'DU DOAN'!L23="",'DU DOAN'!CI23="",'DU DOAN'!CJ23=""),0,IF(AND('DU DOAN'!CI23='DU DOAN'!K23,'DU DOAN'!CJ23='DU DOAN'!L23),3*'DU DOAN'!C23,IF(('DU DOAN'!CI23-'DU DOAN'!CJ23)=('DU DOAN'!K23-'DU DOAN'!L23),2*'DU DOAN'!C23,IF(SIGN('DU DOAN'!CI23-'DU DOAN'!CJ23)=SIGN('DU DOAN'!K23-'DU DOAN'!L23),1*'DU DOAN'!C23,0))))</f>
        <v>0</v>
      </c>
      <c r="AS23" s="98">
        <f>IF(OR('DU DOAN'!K23="",'DU DOAN'!L23="",'DU DOAN'!CK23="",'DU DOAN'!CL23=""),0,IF(AND('DU DOAN'!CK23='DU DOAN'!K23,'DU DOAN'!CL23='DU DOAN'!L23),3*'DU DOAN'!C23,IF(('DU DOAN'!CK23-'DU DOAN'!CL23)=('DU DOAN'!K23-'DU DOAN'!L23),2*'DU DOAN'!C23,IF(SIGN('DU DOAN'!CK23-'DU DOAN'!CL23)=SIGN('DU DOAN'!K23-'DU DOAN'!L23),1*'DU DOAN'!C23,0))))</f>
        <v>0</v>
      </c>
      <c r="AT23" s="98">
        <f>IF(OR('DU DOAN'!K23="",'DU DOAN'!L23="",'DU DOAN'!CM23="",'DU DOAN'!CN23=""),0,IF(AND('DU DOAN'!CM23='DU DOAN'!K23,'DU DOAN'!CN23='DU DOAN'!L23),3*'DU DOAN'!C23,IF(('DU DOAN'!CM23-'DU DOAN'!CN23)=('DU DOAN'!K23-'DU DOAN'!L23),2*'DU DOAN'!C23,IF(SIGN('DU DOAN'!CM23-'DU DOAN'!CN23)=SIGN('DU DOAN'!K23-'DU DOAN'!L23),1*'DU DOAN'!C23,0))))</f>
        <v>0</v>
      </c>
      <c r="AU23" s="98">
        <f>IF(OR('DU DOAN'!K23="",'DU DOAN'!L23="",'DU DOAN'!CO23="",'DU DOAN'!CP23=""),0,IF(AND('DU DOAN'!CO23='DU DOAN'!K23,'DU DOAN'!CP23='DU DOAN'!L23),3*'DU DOAN'!C23,IF(('DU DOAN'!CO23-'DU DOAN'!CP23)=('DU DOAN'!K23-'DU DOAN'!L23),2*'DU DOAN'!C23,IF(SIGN('DU DOAN'!CO23-'DU DOAN'!CP23)=SIGN('DU DOAN'!K23-'DU DOAN'!L23),1*'DU DOAN'!C23,0))))</f>
        <v>0</v>
      </c>
      <c r="AV23" s="98">
        <f>IF(OR('DU DOAN'!K23="",'DU DOAN'!L23="",'DU DOAN'!CQ23="",'DU DOAN'!CR23=""),0,IF(AND('DU DOAN'!CQ23='DU DOAN'!K23,'DU DOAN'!CR23='DU DOAN'!L23),3*'DU DOAN'!C23,IF(('DU DOAN'!CQ23-'DU DOAN'!CR23)=('DU DOAN'!K23-'DU DOAN'!L23),2*'DU DOAN'!C23,IF(SIGN('DU DOAN'!CQ23-'DU DOAN'!CR23)=SIGN('DU DOAN'!K23-'DU DOAN'!L23),1*'DU DOAN'!C23,0))))</f>
        <v>0</v>
      </c>
      <c r="AW23" s="98">
        <f>IF(OR('DU DOAN'!K23="",'DU DOAN'!L23="",'DU DOAN'!CS23="",'DU DOAN'!CT23=""),0,IF(AND('DU DOAN'!CS23='DU DOAN'!K23,'DU DOAN'!CT23='DU DOAN'!L23),3*'DU DOAN'!C23,IF(('DU DOAN'!CS23-'DU DOAN'!CT23)=('DU DOAN'!K23-'DU DOAN'!L23),2*'DU DOAN'!C23,IF(SIGN('DU DOAN'!CS23-'DU DOAN'!CT23)=SIGN('DU DOAN'!K23-'DU DOAN'!L23),1*'DU DOAN'!C23,0))))</f>
        <v>0</v>
      </c>
      <c r="AX23" s="98">
        <f>IF(OR('DU DOAN'!K23="",'DU DOAN'!L23="",'DU DOAN'!CU23="",'DU DOAN'!CV23=""),0,IF(AND('DU DOAN'!CU23='DU DOAN'!K23,'DU DOAN'!CV23='DU DOAN'!L23),3*'DU DOAN'!C23,IF(('DU DOAN'!CU23-'DU DOAN'!CV23)=('DU DOAN'!K23-'DU DOAN'!L23),2*'DU DOAN'!C23,IF(SIGN('DU DOAN'!CU23-'DU DOAN'!CV23)=SIGN('DU DOAN'!K23-'DU DOAN'!L23),1*'DU DOAN'!C23,0))))</f>
        <v>0</v>
      </c>
      <c r="AY23" s="98">
        <f>IF(OR('DU DOAN'!K23="",'DU DOAN'!L23="",'DU DOAN'!CW23="",'DU DOAN'!CX23=""),0,IF(AND('DU DOAN'!CW23='DU DOAN'!K23,'DU DOAN'!CX23='DU DOAN'!L23),3*'DU DOAN'!C23,IF(('DU DOAN'!CW23-'DU DOAN'!CX23)=('DU DOAN'!K23-'DU DOAN'!L23),2*'DU DOAN'!C23,IF(SIGN('DU DOAN'!CW23-'DU DOAN'!CX23)=SIGN('DU DOAN'!K23-'DU DOAN'!L23),1*'DU DOAN'!C23,0))))</f>
        <v>0</v>
      </c>
      <c r="AZ23" s="98">
        <f>IF(OR('DU DOAN'!K23="",'DU DOAN'!L23="",'DU DOAN'!CY23="",'DU DOAN'!CZ23=""),0,IF(AND('DU DOAN'!CY23='DU DOAN'!K23,'DU DOAN'!CZ23='DU DOAN'!L23),3*'DU DOAN'!C23,IF(('DU DOAN'!CY23-'DU DOAN'!CZ23)=('DU DOAN'!K23-'DU DOAN'!L23),2*'DU DOAN'!C23,IF(SIGN('DU DOAN'!CY23-'DU DOAN'!CZ23)=SIGN('DU DOAN'!K23-'DU DOAN'!L23),1*'DU DOAN'!C23,0))))</f>
        <v>0</v>
      </c>
      <c r="BA23" s="98">
        <f>IF(OR('DU DOAN'!K23="",'DU DOAN'!L23="",'DU DOAN'!DA23="",'DU DOAN'!DB23=""),0,IF(AND('DU DOAN'!DA23='DU DOAN'!K23,'DU DOAN'!DB23='DU DOAN'!L23),3*'DU DOAN'!C23,IF(('DU DOAN'!DA23-'DU DOAN'!DB23)=('DU DOAN'!K23-'DU DOAN'!L23),2*'DU DOAN'!C23,IF(SIGN('DU DOAN'!DA23-'DU DOAN'!DB23)=SIGN('DU DOAN'!K23-'DU DOAN'!L23),1*'DU DOAN'!C23,0))))</f>
        <v>0</v>
      </c>
      <c r="BB23" s="98">
        <f>IF(OR('DU DOAN'!K23="",'DU DOAN'!L23="",'DU DOAN'!DC23="",'DU DOAN'!DD23=""),0,IF(AND('DU DOAN'!DC23='DU DOAN'!K23,'DU DOAN'!DD23='DU DOAN'!L23),3*'DU DOAN'!C23,IF(('DU DOAN'!DC23-'DU DOAN'!DD23)=('DU DOAN'!K23-'DU DOAN'!L23),2*'DU DOAN'!C23,IF(SIGN('DU DOAN'!DC23-'DU DOAN'!DD23)=SIGN('DU DOAN'!K23-'DU DOAN'!L23),1*'DU DOAN'!C23,0))))</f>
        <v>0</v>
      </c>
      <c r="BC23" s="98">
        <f>IF(OR('DU DOAN'!K23="",'DU DOAN'!L23="",'DU DOAN'!DE23="",'DU DOAN'!DF23=""),0,IF(AND('DU DOAN'!DE23='DU DOAN'!K23,'DU DOAN'!DF23='DU DOAN'!L23),3*'DU DOAN'!C23,IF(('DU DOAN'!DE23-'DU DOAN'!DF23)=('DU DOAN'!K23-'DU DOAN'!L23),2*'DU DOAN'!C23,IF(SIGN('DU DOAN'!DE23-'DU DOAN'!DF23)=SIGN('DU DOAN'!K23-'DU DOAN'!L23),1*'DU DOAN'!C23,0))))</f>
        <v>0</v>
      </c>
      <c r="BD23" s="98">
        <f>IF(OR('DU DOAN'!K23="",'DU DOAN'!L23="",'DU DOAN'!DG23="",'DU DOAN'!DH23=""),0,IF(AND('DU DOAN'!DG23='DU DOAN'!K23,'DU DOAN'!DH23='DU DOAN'!L23),3*'DU DOAN'!C23,IF(('DU DOAN'!DG23-'DU DOAN'!DH23)=('DU DOAN'!K23-'DU DOAN'!L23),2*'DU DOAN'!C23,IF(SIGN('DU DOAN'!DG23-'DU DOAN'!DH23)=SIGN('DU DOAN'!K23-'DU DOAN'!L23),1*'DU DOAN'!C23,0))))</f>
        <v>0</v>
      </c>
      <c r="BE23" s="98">
        <f>IF(OR('DU DOAN'!K23="",'DU DOAN'!L23="",'DU DOAN'!DI23="",'DU DOAN'!DJ23=""),0,IF(AND('DU DOAN'!DI23='DU DOAN'!K23,'DU DOAN'!DJ23='DU DOAN'!L23),3*'DU DOAN'!C23,IF(('DU DOAN'!DI23-'DU DOAN'!DJ23)=('DU DOAN'!K23-'DU DOAN'!L23),2*'DU DOAN'!C23,IF(SIGN('DU DOAN'!DI23-'DU DOAN'!DJ23)=SIGN('DU DOAN'!K23-'DU DOAN'!L23),1*'DU DOAN'!C23,0))))</f>
        <v>0</v>
      </c>
      <c r="BF23" s="98">
        <f>IF(OR('DU DOAN'!K23="",'DU DOAN'!L23="",'DU DOAN'!DK23="",'DU DOAN'!DL23=""),0,IF(AND('DU DOAN'!DK23='DU DOAN'!K23,'DU DOAN'!DL23='DU DOAN'!L23),3*'DU DOAN'!C23,IF(('DU DOAN'!DK23-'DU DOAN'!DL23)=('DU DOAN'!K23-'DU DOAN'!L23),2*'DU DOAN'!C23,IF(SIGN('DU DOAN'!DK23-'DU DOAN'!DL23)=SIGN('DU DOAN'!K23-'DU DOAN'!L23),1*'DU DOAN'!C23,0))))</f>
        <v>0</v>
      </c>
      <c r="BG23" s="98">
        <f>IF(OR('DU DOAN'!K23="",'DU DOAN'!L23="",'DU DOAN'!DM23="",'DU DOAN'!DN23=""),0,IF(AND('DU DOAN'!DM23='DU DOAN'!K23,'DU DOAN'!DN23='DU DOAN'!L23),3*'DU DOAN'!C23,IF(('DU DOAN'!DM23-'DU DOAN'!DN23)=('DU DOAN'!K23-'DU DOAN'!L23),2*'DU DOAN'!C23,IF(SIGN('DU DOAN'!DM23-'DU DOAN'!DN23)=SIGN('DU DOAN'!K23-'DU DOAN'!L23),1*'DU DOAN'!C23,0))))</f>
        <v>0</v>
      </c>
      <c r="BH23" s="98">
        <f>IF(OR('DU DOAN'!K23="",'DU DOAN'!L23="",'DU DOAN'!DO23="",'DU DOAN'!DP23=""),0,IF(AND('DU DOAN'!DO23='DU DOAN'!K23,'DU DOAN'!DP23='DU DOAN'!L23),3*'DU DOAN'!C23,IF(('DU DOAN'!DO23-'DU DOAN'!DP23)=('DU DOAN'!K23-'DU DOAN'!L23),2*'DU DOAN'!C23,IF(SIGN('DU DOAN'!DO23-'DU DOAN'!DP23)=SIGN('DU DOAN'!K23-'DU DOAN'!L23),1*'DU DOAN'!C23,0))))</f>
        <v>0</v>
      </c>
      <c r="BI23" s="98">
        <f>IF(OR('DU DOAN'!K23="",'DU DOAN'!L23="",'DU DOAN'!DQ23="",'DU DOAN'!DR23=""),0,IF(AND('DU DOAN'!DQ23='DU DOAN'!K23,'DU DOAN'!DR23='DU DOAN'!L23),3*'DU DOAN'!C23,IF(('DU DOAN'!DQ23-'DU DOAN'!DR23)=('DU DOAN'!K23-'DU DOAN'!L23),2*'DU DOAN'!C23,IF(SIGN('DU DOAN'!DQ23-'DU DOAN'!DR23)=SIGN('DU DOAN'!K23-'DU DOAN'!L23),1*'DU DOAN'!C23,0))))</f>
        <v>0</v>
      </c>
      <c r="BJ23" s="98">
        <f>IF(OR('DU DOAN'!K23="",'DU DOAN'!L23="",'DU DOAN'!DS23="",'DU DOAN'!DT23=""),0,IF(AND('DU DOAN'!DS23='DU DOAN'!K23,'DU DOAN'!DT23='DU DOAN'!L23),3*'DU DOAN'!C23,IF(('DU DOAN'!DS23-'DU DOAN'!DT23)=('DU DOAN'!K23-'DU DOAN'!L23),2*'DU DOAN'!C23,IF(SIGN('DU DOAN'!DS23-'DU DOAN'!DT23)=SIGN('DU DOAN'!K23-'DU DOAN'!L23),1*'DU DOAN'!C23,0))))</f>
        <v>0</v>
      </c>
      <c r="BK23" s="98">
        <f>IF(OR('DU DOAN'!K23="",'DU DOAN'!L23="",'DU DOAN'!DU23="",'DU DOAN'!DV23=""),0,IF(AND('DU DOAN'!DU23='DU DOAN'!K23,'DU DOAN'!DV23='DU DOAN'!L23),3*'DU DOAN'!C23,IF(('DU DOAN'!DU23-'DU DOAN'!DV23)=('DU DOAN'!K23-'DU DOAN'!L23),2*'DU DOAN'!C23,IF(SIGN('DU DOAN'!DU23-'DU DOAN'!DV23)=SIGN('DU DOAN'!K23-'DU DOAN'!L23),1*'DU DOAN'!C23,0))))</f>
        <v>0</v>
      </c>
      <c r="BL23" s="98">
        <f>IF(OR('DU DOAN'!K23="",'DU DOAN'!L23="",'DU DOAN'!DW23="",'DU DOAN'!DX23=""),0,IF(AND('DU DOAN'!DW23='DU DOAN'!K23,'DU DOAN'!DX23='DU DOAN'!L23),3*'DU DOAN'!C23,IF(('DU DOAN'!DW23-'DU DOAN'!DX23)=('DU DOAN'!K23-'DU DOAN'!L23),2*'DU DOAN'!C23,IF(SIGN('DU DOAN'!DW23-'DU DOAN'!DX23)=SIGN('DU DOAN'!K23-'DU DOAN'!L23),1*'DU DOAN'!C23,0))))</f>
        <v>0</v>
      </c>
      <c r="BM23" s="98">
        <f>IF(OR('DU DOAN'!K23="",'DU DOAN'!L23="",'DU DOAN'!DY23="",'DU DOAN'!DZ23=""),0,IF(AND('DU DOAN'!DY23='DU DOAN'!K23,'DU DOAN'!DZ23='DU DOAN'!L23),3*'DU DOAN'!C23,IF(('DU DOAN'!DY23-'DU DOAN'!DZ23)=('DU DOAN'!K23-'DU DOAN'!L23),2*'DU DOAN'!C23,IF(SIGN('DU DOAN'!DY23-'DU DOAN'!DZ23)=SIGN('DU DOAN'!K23-'DU DOAN'!L23),1*'DU DOAN'!C23,0))))</f>
        <v>0</v>
      </c>
      <c r="BN23" s="98">
        <f>IF(OR('DU DOAN'!K23="",'DU DOAN'!L23="",'DU DOAN'!EA23="",'DU DOAN'!EB23=""),0,IF(AND('DU DOAN'!EA23='DU DOAN'!K23,'DU DOAN'!EB23='DU DOAN'!L23),3*'DU DOAN'!C23,IF(('DU DOAN'!EA23-'DU DOAN'!EB23)=('DU DOAN'!K23-'DU DOAN'!L23),2*'DU DOAN'!C23,IF(SIGN('DU DOAN'!EA23-'DU DOAN'!EB23)=SIGN('DU DOAN'!K23-'DU DOAN'!L23),1*'DU DOAN'!C23,0))))</f>
        <v>0</v>
      </c>
      <c r="BO23" s="98">
        <f>IF(OR('DU DOAN'!K23="",'DU DOAN'!L23="",'DU DOAN'!EC23="",'DU DOAN'!ED23=""),0,IF(AND('DU DOAN'!EC23='DU DOAN'!K23,'DU DOAN'!ED23='DU DOAN'!L23),3*'DU DOAN'!C23,IF(('DU DOAN'!EC23-'DU DOAN'!ED23)=('DU DOAN'!K23-'DU DOAN'!L23),2*'DU DOAN'!C23,IF(SIGN('DU DOAN'!EC23-'DU DOAN'!ED23)=SIGN('DU DOAN'!K23-'DU DOAN'!L23),1*'DU DOAN'!C23,0))))</f>
        <v>0</v>
      </c>
      <c r="BP23" s="98">
        <f>IF(OR('DU DOAN'!K23="",'DU DOAN'!L23="",'DU DOAN'!EE23="",'DU DOAN'!EF23=""),0,IF(AND('DU DOAN'!EE23='DU DOAN'!K23,'DU DOAN'!EF23='DU DOAN'!L23),3*'DU DOAN'!C23,IF(('DU DOAN'!EE23-'DU DOAN'!EF23)=('DU DOAN'!K23-'DU DOAN'!L23),2*'DU DOAN'!C23,IF(SIGN('DU DOAN'!EE23-'DU DOAN'!EF23)=SIGN('DU DOAN'!K23-'DU DOAN'!L23),1*'DU DOAN'!C23,0))))</f>
        <v>0</v>
      </c>
      <c r="BQ23" s="98">
        <f>IF(OR('DU DOAN'!K23="",'DU DOAN'!L23="",'DU DOAN'!EG23="",'DU DOAN'!EH23=""),0,IF(AND('DU DOAN'!EG23='DU DOAN'!K23,'DU DOAN'!EH23='DU DOAN'!L23),3*'DU DOAN'!C23,IF(('DU DOAN'!EG23-'DU DOAN'!EH23)=('DU DOAN'!K23-'DU DOAN'!L23),2*'DU DOAN'!C23,IF(SIGN('DU DOAN'!EG23-'DU DOAN'!EH23)=SIGN('DU DOAN'!K23-'DU DOAN'!L23),1*'DU DOAN'!C23,0))))</f>
        <v>0</v>
      </c>
      <c r="BR23" s="98">
        <f>IF(OR('DU DOAN'!K23="",'DU DOAN'!L23="",'DU DOAN'!EI23="",'DU DOAN'!EJ23=""),0,IF(AND('DU DOAN'!EI23='DU DOAN'!K23,'DU DOAN'!EJ23='DU DOAN'!L23),3*'DU DOAN'!C23,IF(('DU DOAN'!EI23-'DU DOAN'!EJ23)=('DU DOAN'!K23-'DU DOAN'!L23),2*'DU DOAN'!C23,IF(SIGN('DU DOAN'!EI23-'DU DOAN'!EJ23)=SIGN('DU DOAN'!K23-'DU DOAN'!L23),1*'DU DOAN'!C23,0))))</f>
        <v>0</v>
      </c>
      <c r="BS23" s="98">
        <f>IF(OR('DU DOAN'!K23="",'DU DOAN'!L23="",'DU DOAN'!EK23="",'DU DOAN'!EL23=""),0,IF(AND('DU DOAN'!EK23='DU DOAN'!K23,'DU DOAN'!EL23='DU DOAN'!L23),3*'DU DOAN'!C23,IF(('DU DOAN'!EK23-'DU DOAN'!EL23)=('DU DOAN'!K23-'DU DOAN'!L23),2*'DU DOAN'!C23,IF(SIGN('DU DOAN'!EK23-'DU DOAN'!EL23)=SIGN('DU DOAN'!K23-'DU DOAN'!L23),1*'DU DOAN'!C23,0))))</f>
        <v>0</v>
      </c>
      <c r="BT23" s="98">
        <f>IF(OR('DU DOAN'!K23="",'DU DOAN'!L23="",'DU DOAN'!EM23="",'DU DOAN'!EN23=""),0,IF(AND('DU DOAN'!EM23='DU DOAN'!K23,'DU DOAN'!EN23='DU DOAN'!L23),3*'DU DOAN'!C23,IF(('DU DOAN'!EM23-'DU DOAN'!EN23)=('DU DOAN'!K23-'DU DOAN'!L23),2*'DU DOAN'!C23,IF(SIGN('DU DOAN'!EM23-'DU DOAN'!EN23)=SIGN('DU DOAN'!K23-'DU DOAN'!L23),1*'DU DOAN'!C23,0))))</f>
        <v>0</v>
      </c>
      <c r="BU23" s="98">
        <f>IF(OR('DU DOAN'!K23="",'DU DOAN'!L23="",'DU DOAN'!EO23="",'DU DOAN'!EP23=""),0,IF(AND('DU DOAN'!EO23='DU DOAN'!K23,'DU DOAN'!EP23='DU DOAN'!L23),3*'DU DOAN'!C23,IF(('DU DOAN'!EO23-'DU DOAN'!EP23)=('DU DOAN'!K23-'DU DOAN'!L23),2*'DU DOAN'!C23,IF(SIGN('DU DOAN'!EO23-'DU DOAN'!EP23)=SIGN('DU DOAN'!K23-'DU DOAN'!L23),1*'DU DOAN'!C23,0))))</f>
        <v>0</v>
      </c>
      <c r="BV23" s="98">
        <f>IF(OR('DU DOAN'!K23="",'DU DOAN'!L23="",'DU DOAN'!EQ23="",'DU DOAN'!ER23=""),0,IF(AND('DU DOAN'!EQ23='DU DOAN'!K23,'DU DOAN'!ER23='DU DOAN'!L23),3*'DU DOAN'!C23,IF(('DU DOAN'!EQ23-'DU DOAN'!ER23)=('DU DOAN'!K23-'DU DOAN'!L23),2*'DU DOAN'!C23,IF(SIGN('DU DOAN'!EQ23-'DU DOAN'!ER23)=SIGN('DU DOAN'!K23-'DU DOAN'!L23),1*'DU DOAN'!C23,0))))</f>
        <v>0</v>
      </c>
      <c r="BW23" s="98">
        <f>IF(OR('DU DOAN'!K23="",'DU DOAN'!L23="",'DU DOAN'!ES23="",'DU DOAN'!ET23=""),0,IF(AND('DU DOAN'!ES23='DU DOAN'!K23,'DU DOAN'!ET23='DU DOAN'!L23),3*'DU DOAN'!C23,IF(('DU DOAN'!ES23-'DU DOAN'!ET23)=('DU DOAN'!K23-'DU DOAN'!L23),2*'DU DOAN'!C23,IF(SIGN('DU DOAN'!ES23-'DU DOAN'!ET23)=SIGN('DU DOAN'!K23-'DU DOAN'!L23),1*'DU DOAN'!C23,0))))</f>
        <v>0</v>
      </c>
      <c r="BX23" s="98">
        <f>IF(OR('DU DOAN'!K23="",'DU DOAN'!L23="",'DU DOAN'!EU23="",'DU DOAN'!EV23=""),0,IF(AND('DU DOAN'!EU23='DU DOAN'!K23,'DU DOAN'!EV23='DU DOAN'!L23),3*'DU DOAN'!C23,IF(('DU DOAN'!EU23-'DU DOAN'!EV23)=('DU DOAN'!K23-'DU DOAN'!L23),2*'DU DOAN'!C23,IF(SIGN('DU DOAN'!EU23-'DU DOAN'!EV23)=SIGN('DU DOAN'!K23-'DU DOAN'!L23),1*'DU DOAN'!C23,0))))</f>
        <v>0</v>
      </c>
      <c r="BY23" s="98">
        <f>IF(OR('DU DOAN'!K23="",'DU DOAN'!L23="",'DU DOAN'!EW23="",'DU DOAN'!EX23=""),0,IF(AND('DU DOAN'!EW23='DU DOAN'!K23,'DU DOAN'!EX23='DU DOAN'!L23),3*'DU DOAN'!C23,IF(('DU DOAN'!EW23-'DU DOAN'!EX23)=('DU DOAN'!K23-'DU DOAN'!L23),2*'DU DOAN'!C23,IF(SIGN('DU DOAN'!EW23-'DU DOAN'!EX23)=SIGN('DU DOAN'!K23-'DU DOAN'!L23),1*'DU DOAN'!C23,0))))</f>
        <v>0</v>
      </c>
      <c r="BZ23" s="98">
        <f>IF(OR('DU DOAN'!K23="",'DU DOAN'!L23="",'DU DOAN'!EY23="",'DU DOAN'!EZ23=""),0,IF(AND('DU DOAN'!EY23='DU DOAN'!K23,'DU DOAN'!EZ23='DU DOAN'!L23),3*'DU DOAN'!C23,IF(('DU DOAN'!EY23-'DU DOAN'!EZ23)=('DU DOAN'!K23-'DU DOAN'!L23),2*'DU DOAN'!C23,IF(SIGN('DU DOAN'!EY23-'DU DOAN'!EZ23)=SIGN('DU DOAN'!K23-'DU DOAN'!L23),1*'DU DOAN'!C23,0))))</f>
        <v>0</v>
      </c>
      <c r="CA23" s="98">
        <f>IF(OR('DU DOAN'!K23="",'DU DOAN'!L23="",'DU DOAN'!FA23="",'DU DOAN'!FB23=""),0,IF(AND('DU DOAN'!FA23='DU DOAN'!K23,'DU DOAN'!FB23='DU DOAN'!L23),3*'DU DOAN'!C23,IF(('DU DOAN'!FA23-'DU DOAN'!FB23)=('DU DOAN'!K23-'DU DOAN'!L23),2*'DU DOAN'!C23,IF(SIGN('DU DOAN'!FA23-'DU DOAN'!FB23)=SIGN('DU DOAN'!K23-'DU DOAN'!L23),1*'DU DOAN'!C23,0))))</f>
        <v>0</v>
      </c>
      <c r="CB23" s="98">
        <f>IF(OR('DU DOAN'!K23="",'DU DOAN'!L23="",'DU DOAN'!FC23="",'DU DOAN'!FD23=""),0,IF(AND('DU DOAN'!FC23='DU DOAN'!K23,'DU DOAN'!FD23='DU DOAN'!L23),3*'DU DOAN'!C23,IF(('DU DOAN'!FC23-'DU DOAN'!FD23)=('DU DOAN'!K23-'DU DOAN'!L23),2*'DU DOAN'!C23,IF(SIGN('DU DOAN'!FC23-'DU DOAN'!FD23)=SIGN('DU DOAN'!K23-'DU DOAN'!L23),1*'DU DOAN'!C23,0))))</f>
        <v>0</v>
      </c>
      <c r="CC23" s="98">
        <f>IF(OR('DU DOAN'!K23="",'DU DOAN'!L23="",'DU DOAN'!FE23="",'DU DOAN'!FF23=""),0,IF(AND('DU DOAN'!FE23='DU DOAN'!K23,'DU DOAN'!FF23='DU DOAN'!L23),3*'DU DOAN'!C23,IF(('DU DOAN'!FE23-'DU DOAN'!FF23)=('DU DOAN'!K23-'DU DOAN'!L23),2*'DU DOAN'!C23,IF(SIGN('DU DOAN'!FE23-'DU DOAN'!FF23)=SIGN('DU DOAN'!K23-'DU DOAN'!L23),1*'DU DOAN'!C23,0))))</f>
        <v>0</v>
      </c>
      <c r="CD23" s="98">
        <f>IF(OR('DU DOAN'!K23="",'DU DOAN'!L23="",'DU DOAN'!FG23="",'DU DOAN'!FH23=""),0,IF(AND('DU DOAN'!FG23='DU DOAN'!K23,'DU DOAN'!FH23='DU DOAN'!L23),3*'DU DOAN'!C23,IF(('DU DOAN'!FG23-'DU DOAN'!FH23)=('DU DOAN'!K23-'DU DOAN'!L23),2*'DU DOAN'!C23,IF(SIGN('DU DOAN'!FG23-'DU DOAN'!FH23)=SIGN('DU DOAN'!K23-'DU DOAN'!L23),1*'DU DOAN'!C23,0))))</f>
        <v>0</v>
      </c>
      <c r="CE23" s="98">
        <f>IF(OR('DU DOAN'!K23="",'DU DOAN'!L23="",'DU DOAN'!FI23="",'DU DOAN'!FJ23=""),0,IF(AND('DU DOAN'!FI23='DU DOAN'!K23,'DU DOAN'!FJ23='DU DOAN'!L23),3*'DU DOAN'!C23,IF(('DU DOAN'!FI23-'DU DOAN'!FJ23)=('DU DOAN'!K23-'DU DOAN'!L23),2*'DU DOAN'!C23,IF(SIGN('DU DOAN'!FI23-'DU DOAN'!FJ23)=SIGN('DU DOAN'!K23-'DU DOAN'!L23),1*'DU DOAN'!C23,0))))</f>
        <v>0</v>
      </c>
      <c r="CF23" s="98">
        <f>IF(OR('DU DOAN'!K23="",'DU DOAN'!L23="",'DU DOAN'!FK23="",'DU DOAN'!FL23=""),0,IF(AND('DU DOAN'!FK23='DU DOAN'!K23,'DU DOAN'!FL23='DU DOAN'!L23),3*'DU DOAN'!C23,IF(('DU DOAN'!FK23-'DU DOAN'!FL23)=('DU DOAN'!K23-'DU DOAN'!L23),2*'DU DOAN'!C23,IF(SIGN('DU DOAN'!FK23-'DU DOAN'!FL23)=SIGN('DU DOAN'!K23-'DU DOAN'!L23),1*'DU DOAN'!C23,0))))</f>
        <v>0</v>
      </c>
      <c r="CG23" s="98">
        <f>IF(OR('DU DOAN'!K23="",'DU DOAN'!L23="",'DU DOAN'!FM23="",'DU DOAN'!FN23=""),0,IF(AND('DU DOAN'!FM23='DU DOAN'!K23,'DU DOAN'!FN23='DU DOAN'!L23),3*'DU DOAN'!C23,IF(('DU DOAN'!FM23-'DU DOAN'!FN23)=('DU DOAN'!K23-'DU DOAN'!L23),2*'DU DOAN'!C23,IF(SIGN('DU DOAN'!FM23-'DU DOAN'!FN23)=SIGN('DU DOAN'!K23-'DU DOAN'!L23),1*'DU DOAN'!C23,0))))</f>
        <v>0</v>
      </c>
      <c r="CH23" s="98">
        <f>IF(OR('DU DOAN'!K23="",'DU DOAN'!L23="",'DU DOAN'!FO23="",'DU DOAN'!FP23=""),0,IF(AND('DU DOAN'!FO23='DU DOAN'!K23,'DU DOAN'!FP23='DU DOAN'!L23),3*'DU DOAN'!C23,IF(('DU DOAN'!FO23-'DU DOAN'!FP23)=('DU DOAN'!K23-'DU DOAN'!L23),2*'DU DOAN'!C23,IF(SIGN('DU DOAN'!FO23-'DU DOAN'!FP23)=SIGN('DU DOAN'!K23-'DU DOAN'!L23),1*'DU DOAN'!C23,0))))</f>
        <v>0</v>
      </c>
      <c r="CI23" s="98">
        <f>IF(OR('DU DOAN'!K23="",'DU DOAN'!L23="",'DU DOAN'!FQ23="",'DU DOAN'!FR23=""),0,IF(AND('DU DOAN'!FQ23='DU DOAN'!K23,'DU DOAN'!FR23='DU DOAN'!L23),3*'DU DOAN'!C23,IF(('DU DOAN'!FQ23-'DU DOAN'!FR23)=('DU DOAN'!K23-'DU DOAN'!L23),2*'DU DOAN'!C23,IF(SIGN('DU DOAN'!FQ23-'DU DOAN'!FR23)=SIGN('DU DOAN'!K23-'DU DOAN'!L23),1*'DU DOAN'!C23,0))))</f>
        <v>0</v>
      </c>
      <c r="CJ23" s="98">
        <f>IF(OR('DU DOAN'!K23="",'DU DOAN'!L23="",'DU DOAN'!FS23="",'DU DOAN'!FT23=""),0,IF(AND('DU DOAN'!FS23='DU DOAN'!K23,'DU DOAN'!FT23='DU DOAN'!L23),3*'DU DOAN'!C23,IF(('DU DOAN'!FS23-'DU DOAN'!FT23)=('DU DOAN'!K23-'DU DOAN'!L23),2*'DU DOAN'!C23,IF(SIGN('DU DOAN'!FS23-'DU DOAN'!FT23)=SIGN('DU DOAN'!K23-'DU DOAN'!L23),1*'DU DOAN'!C23,0))))</f>
        <v>0</v>
      </c>
      <c r="CK23" s="98">
        <f>IF(OR('DU DOAN'!K23="",'DU DOAN'!L23="",'DU DOAN'!FU23="",'DU DOAN'!FV23=""),0,IF(AND('DU DOAN'!FU23='DU DOAN'!K23,'DU DOAN'!FV23='DU DOAN'!L23),3*'DU DOAN'!C23,IF(('DU DOAN'!FU23-'DU DOAN'!FV23)=('DU DOAN'!K23-'DU DOAN'!L23),2*'DU DOAN'!C23,IF(SIGN('DU DOAN'!FU23-'DU DOAN'!FV23)=SIGN('DU DOAN'!K23-'DU DOAN'!L23),1*'DU DOAN'!C23,0))))</f>
        <v>0</v>
      </c>
      <c r="CL23" s="98">
        <f>IF(OR('DU DOAN'!K23="",'DU DOAN'!L23="",'DU DOAN'!FW23="",'DU DOAN'!FX23=""),0,IF(AND('DU DOAN'!FW23='DU DOAN'!K23,'DU DOAN'!FX23='DU DOAN'!L23),3*'DU DOAN'!C23,IF(('DU DOAN'!FW23-'DU DOAN'!FX23)=('DU DOAN'!K23-'DU DOAN'!L23),2*'DU DOAN'!C23,IF(SIGN('DU DOAN'!FW23-'DU DOAN'!FX23)=SIGN('DU DOAN'!K23-'DU DOAN'!L23),1*'DU DOAN'!C23,0))))</f>
        <v>0</v>
      </c>
      <c r="CM23" s="98">
        <f>IF(OR('DU DOAN'!K23="",'DU DOAN'!L23="",'DU DOAN'!FY23="",'DU DOAN'!FZ23=""),0,IF(AND('DU DOAN'!FY23='DU DOAN'!K23,'DU DOAN'!FZ23='DU DOAN'!L23),3*'DU DOAN'!C23,IF(('DU DOAN'!FY23-'DU DOAN'!FZ23)=('DU DOAN'!K23-'DU DOAN'!L23),2*'DU DOAN'!C23,IF(SIGN('DU DOAN'!FY23-'DU DOAN'!FZ23)=SIGN('DU DOAN'!K23-'DU DOAN'!L23),1*'DU DOAN'!C23,0))))</f>
        <v>0</v>
      </c>
      <c r="CN23" s="98">
        <f>IF(OR('DU DOAN'!K23="",'DU DOAN'!L23="",'DU DOAN'!GA23="",'DU DOAN'!GB23=""),0,IF(AND('DU DOAN'!GA23='DU DOAN'!K23,'DU DOAN'!GB23='DU DOAN'!L23),3*'DU DOAN'!C23,IF(('DU DOAN'!GA23-'DU DOAN'!GB23)=('DU DOAN'!K23-'DU DOAN'!L23),2*'DU DOAN'!C23,IF(SIGN('DU DOAN'!GA23-'DU DOAN'!GB23)=SIGN('DU DOAN'!K23-'DU DOAN'!L23),1*'DU DOAN'!C23,0))))</f>
        <v>0</v>
      </c>
      <c r="CO23" s="98">
        <f>IF(OR('DU DOAN'!K23="",'DU DOAN'!L23="",'DU DOAN'!GC23="",'DU DOAN'!GD23=""),0,IF(AND('DU DOAN'!GC23='DU DOAN'!K23,'DU DOAN'!GD23='DU DOAN'!L23),3*'DU DOAN'!C23,IF(('DU DOAN'!GC23-'DU DOAN'!GD23)=('DU DOAN'!K23-'DU DOAN'!L23),2*'DU DOAN'!C23,IF(SIGN('DU DOAN'!GC23-'DU DOAN'!GD23)=SIGN('DU DOAN'!K23-'DU DOAN'!L23),1*'DU DOAN'!C23,0))))</f>
        <v>0</v>
      </c>
      <c r="CP23" s="98">
        <f>IF(OR('DU DOAN'!K23="",'DU DOAN'!L23="",'DU DOAN'!GE23="",'DU DOAN'!GF23=""),0,IF(AND('DU DOAN'!GE23='DU DOAN'!K23,'DU DOAN'!GF23='DU DOAN'!L23),3*'DU DOAN'!C23,IF(('DU DOAN'!GE23-'DU DOAN'!GF23)=('DU DOAN'!K23-'DU DOAN'!L23),2*'DU DOAN'!C23,IF(SIGN('DU DOAN'!GE23-'DU DOAN'!GF23)=SIGN('DU DOAN'!K23-'DU DOAN'!L23),1*'DU DOAN'!C23,0))))</f>
        <v>0</v>
      </c>
      <c r="CQ23" s="98">
        <f>IF(OR('DU DOAN'!K23="",'DU DOAN'!L23="",'DU DOAN'!GG23="",'DU DOAN'!GH23=""),0,IF(AND('DU DOAN'!GG23='DU DOAN'!K23,'DU DOAN'!GH23='DU DOAN'!L23),3*'DU DOAN'!C23,IF(('DU DOAN'!GG23-'DU DOAN'!GH23)=('DU DOAN'!K23-'DU DOAN'!L23),2*'DU DOAN'!C23,IF(SIGN('DU DOAN'!GG23-'DU DOAN'!GH23)=SIGN('DU DOAN'!K23-'DU DOAN'!L23),1*'DU DOAN'!C23,0))))</f>
        <v>0</v>
      </c>
      <c r="CR23" s="98">
        <f>IF(OR('DU DOAN'!K23="",'DU DOAN'!L23="",'DU DOAN'!GI23="",'DU DOAN'!GJ23=""),0,IF(AND('DU DOAN'!GI23='DU DOAN'!K23,'DU DOAN'!GJ23='DU DOAN'!L23),3*'DU DOAN'!C23,IF(('DU DOAN'!GI23-'DU DOAN'!GJ23)=('DU DOAN'!K23-'DU DOAN'!L23),2*'DU DOAN'!C23,IF(SIGN('DU DOAN'!GI23-'DU DOAN'!GJ23)=SIGN('DU DOAN'!K23-'DU DOAN'!L23),1*'DU DOAN'!C23,0))))</f>
        <v>0</v>
      </c>
      <c r="CS23" s="98">
        <f>IF(OR('DU DOAN'!K23="",'DU DOAN'!L23="",'DU DOAN'!GK23="",'DU DOAN'!GL23=""),0,IF(AND('DU DOAN'!GK23='DU DOAN'!K23,'DU DOAN'!GL23='DU DOAN'!L23),3*'DU DOAN'!C23,IF(('DU DOAN'!GK23-'DU DOAN'!GL23)=('DU DOAN'!K23-'DU DOAN'!L23),2*'DU DOAN'!C23,IF(SIGN('DU DOAN'!GK23-'DU DOAN'!GL23)=SIGN('DU DOAN'!K23-'DU DOAN'!L23),1*'DU DOAN'!C23,0))))</f>
        <v>0</v>
      </c>
      <c r="CT23" s="98">
        <f>IF(OR('DU DOAN'!K23="",'DU DOAN'!L23="",'DU DOAN'!GM23="",'DU DOAN'!GN23=""),0,IF(AND('DU DOAN'!GM23='DU DOAN'!K23,'DU DOAN'!GN23='DU DOAN'!L23),3*'DU DOAN'!C23,IF(('DU DOAN'!GM23-'DU DOAN'!GN23)=('DU DOAN'!K23-'DU DOAN'!L23),2*'DU DOAN'!C23,IF(SIGN('DU DOAN'!GM23-'DU DOAN'!GN23)=SIGN('DU DOAN'!K23-'DU DOAN'!L23),1*'DU DOAN'!C23,0))))</f>
        <v>0</v>
      </c>
      <c r="CU23" s="98">
        <f>IF(OR('DU DOAN'!K23="",'DU DOAN'!L23="",'DU DOAN'!GO23="",'DU DOAN'!GP23=""),0,IF(AND('DU DOAN'!GO23='DU DOAN'!K23,'DU DOAN'!GP23='DU DOAN'!L23),3*'DU DOAN'!C23,IF(('DU DOAN'!GO23-'DU DOAN'!GP23)=('DU DOAN'!K23-'DU DOAN'!L23),2*'DU DOAN'!C23,IF(SIGN('DU DOAN'!GO23-'DU DOAN'!GP23)=SIGN('DU DOAN'!K23-'DU DOAN'!L23),1*'DU DOAN'!C23,0))))</f>
        <v>0</v>
      </c>
      <c r="CV23" s="98">
        <f>IF(OR('DU DOAN'!K23="",'DU DOAN'!L23="",'DU DOAN'!GQ23="",'DU DOAN'!GR23=""),0,IF(AND('DU DOAN'!GQ23='DU DOAN'!K23,'DU DOAN'!GR23='DU DOAN'!L23),3*'DU DOAN'!C23,IF(('DU DOAN'!GQ23-'DU DOAN'!GR23)=('DU DOAN'!K23-'DU DOAN'!L23),2*'DU DOAN'!C23,IF(SIGN('DU DOAN'!GQ23-'DU DOAN'!GR23)=SIGN('DU DOAN'!K23-'DU DOAN'!L23),1*'DU DOAN'!C23,0))))</f>
        <v>0</v>
      </c>
      <c r="CW23" s="98">
        <f>IF(OR('DU DOAN'!K23="",'DU DOAN'!L23="",'DU DOAN'!GS23="",'DU DOAN'!GT23=""),0,IF(AND('DU DOAN'!GS23='DU DOAN'!K23,'DU DOAN'!GT23='DU DOAN'!L23),3*'DU DOAN'!C23,IF(('DU DOAN'!GS23-'DU DOAN'!GT23)=('DU DOAN'!K23-'DU DOAN'!L23),2*'DU DOAN'!C23,IF(SIGN('DU DOAN'!GS23-'DU DOAN'!GT23)=SIGN('DU DOAN'!K23-'DU DOAN'!L23),1*'DU DOAN'!C23,0))))</f>
        <v>0</v>
      </c>
      <c r="CX23" s="98">
        <f>IF(OR('DU DOAN'!K23="",'DU DOAN'!L23="",'DU DOAN'!GU23="",'DU DOAN'!GV23=""),0,IF(AND('DU DOAN'!GU23='DU DOAN'!K23,'DU DOAN'!GV23='DU DOAN'!L23),3*'DU DOAN'!C23,IF(('DU DOAN'!GU23-'DU DOAN'!GV23)=('DU DOAN'!K23-'DU DOAN'!L23),2*'DU DOAN'!C23,IF(SIGN('DU DOAN'!GU23-'DU DOAN'!GV23)=SIGN('DU DOAN'!K23-'DU DOAN'!L23),1*'DU DOAN'!C23,0))))</f>
        <v>0</v>
      </c>
      <c r="CY23" s="98">
        <f>IF(OR('DU DOAN'!K23="",'DU DOAN'!L23="",'DU DOAN'!GW23="",'DU DOAN'!GX23=""),0,IF(AND('DU DOAN'!GW23='DU DOAN'!K23,'DU DOAN'!GX23='DU DOAN'!L23),3*'DU DOAN'!C23,IF(('DU DOAN'!GW23-'DU DOAN'!GX23)=('DU DOAN'!K23-'DU DOAN'!L23),2*'DU DOAN'!C23,IF(SIGN('DU DOAN'!GW23-'DU DOAN'!GX23)=SIGN('DU DOAN'!K23-'DU DOAN'!L23),1*'DU DOAN'!C23,0))))</f>
        <v>0</v>
      </c>
      <c r="CZ23" s="98">
        <f>IF(OR('DU DOAN'!K23="",'DU DOAN'!L23="",'DU DOAN'!GY23="",'DU DOAN'!GZ23=""),0,IF(AND('DU DOAN'!GY23='DU DOAN'!K23,'DU DOAN'!GZ23='DU DOAN'!L23),3*'DU DOAN'!C23,IF(('DU DOAN'!GY23-'DU DOAN'!GZ23)=('DU DOAN'!K23-'DU DOAN'!L23),2*'DU DOAN'!C23,IF(SIGN('DU DOAN'!GY23-'DU DOAN'!GZ23)=SIGN('DU DOAN'!K23-'DU DOAN'!L23),1*'DU DOAN'!C23,0))))</f>
        <v>0</v>
      </c>
      <c r="DA23" s="98">
        <f>IF(OR('DU DOAN'!K23="",'DU DOAN'!L23="",'DU DOAN'!HA23="",'DU DOAN'!HB23=""),0,IF(AND('DU DOAN'!HA23='DU DOAN'!K23,'DU DOAN'!HB23='DU DOAN'!L23),3*'DU DOAN'!C23,IF(('DU DOAN'!HA23-'DU DOAN'!HB23)=('DU DOAN'!K23-'DU DOAN'!L23),2*'DU DOAN'!C23,IF(SIGN('DU DOAN'!HA23-'DU DOAN'!HB23)=SIGN('DU DOAN'!K23-'DU DOAN'!L23),1*'DU DOAN'!C23,0))))</f>
        <v>0</v>
      </c>
      <c r="DB23" s="98">
        <f>IF(OR('DU DOAN'!K23="",'DU DOAN'!L23="",'DU DOAN'!HC23="",'DU DOAN'!HD23=""),0,IF(AND('DU DOAN'!HC23='DU DOAN'!K23,'DU DOAN'!HD23='DU DOAN'!L23),3*'DU DOAN'!C23,IF(('DU DOAN'!HC23-'DU DOAN'!HD23)=('DU DOAN'!K23-'DU DOAN'!L23),2*'DU DOAN'!C23,IF(SIGN('DU DOAN'!HC23-'DU DOAN'!HD23)=SIGN('DU DOAN'!K23-'DU DOAN'!L23),1*'DU DOAN'!C23,0))))</f>
        <v>0</v>
      </c>
    </row>
    <row r="24" spans="1:106" ht="15" customHeight="1">
      <c r="A24" s="94">
        <f>'DU DOAN'!A24</f>
        <v>21</v>
      </c>
      <c r="B24" s="95" t="str">
        <f>'DU DOAN'!B24</f>
        <v>Vòng bảng</v>
      </c>
      <c r="C24" s="96">
        <f>'DU DOAN'!C24</f>
        <v>1</v>
      </c>
      <c r="D24" s="95" t="str">
        <f>'DU DOAN'!H24</f>
        <v>United States</v>
      </c>
      <c r="E24" s="95" t="str">
        <f>'DU DOAN'!I24</f>
        <v>Australia</v>
      </c>
      <c r="F24" s="97" t="str">
        <f>IF(OR('DU DOAN'!K24="",'DU DOAN'!L24=""),"Chưa đá",'DU DOAN'!K24&amp;"-"&amp;'DU DOAN'!L24)</f>
        <v>Chưa đá</v>
      </c>
      <c r="G24" s="98">
        <f>IF(OR('DU DOAN'!K24="",'DU DOAN'!L24="",'DU DOAN'!M24="",'DU DOAN'!N24=""),0,IF(AND('DU DOAN'!M24='DU DOAN'!K24,'DU DOAN'!N24='DU DOAN'!L24),3*'DU DOAN'!C24,IF(('DU DOAN'!M24-'DU DOAN'!N24)=('DU DOAN'!K24-'DU DOAN'!L24),2*'DU DOAN'!C24,IF(SIGN('DU DOAN'!M24-'DU DOAN'!N24)=SIGN('DU DOAN'!K24-'DU DOAN'!L24),1*'DU DOAN'!C24,0))))</f>
        <v>0</v>
      </c>
      <c r="H24" s="98">
        <f>IF(OR('DU DOAN'!K24="",'DU DOAN'!L24="",'DU DOAN'!O24="",'DU DOAN'!P24=""),0,IF(AND('DU DOAN'!O24='DU DOAN'!K24,'DU DOAN'!P24='DU DOAN'!L24),3*'DU DOAN'!C24,IF(('DU DOAN'!O24-'DU DOAN'!P24)=('DU DOAN'!K24-'DU DOAN'!L24),2*'DU DOAN'!C24,IF(SIGN('DU DOAN'!O24-'DU DOAN'!P24)=SIGN('DU DOAN'!K24-'DU DOAN'!L24),1*'DU DOAN'!C24,0))))</f>
        <v>0</v>
      </c>
      <c r="I24" s="98">
        <f>IF(OR('DU DOAN'!K24="",'DU DOAN'!L24="",'DU DOAN'!Q24="",'DU DOAN'!R24=""),0,IF(AND('DU DOAN'!Q24='DU DOAN'!K24,'DU DOAN'!R24='DU DOAN'!L24),3*'DU DOAN'!C24,IF(('DU DOAN'!Q24-'DU DOAN'!R24)=('DU DOAN'!K24-'DU DOAN'!L24),2*'DU DOAN'!C24,IF(SIGN('DU DOAN'!Q24-'DU DOAN'!R24)=SIGN('DU DOAN'!K24-'DU DOAN'!L24),1*'DU DOAN'!C24,0))))</f>
        <v>0</v>
      </c>
      <c r="J24" s="98">
        <f>IF(OR('DU DOAN'!K24="",'DU DOAN'!L24="",'DU DOAN'!S24="",'DU DOAN'!T24=""),0,IF(AND('DU DOAN'!S24='DU DOAN'!K24,'DU DOAN'!T24='DU DOAN'!L24),3*'DU DOAN'!C24,IF(('DU DOAN'!S24-'DU DOAN'!T24)=('DU DOAN'!K24-'DU DOAN'!L24),2*'DU DOAN'!C24,IF(SIGN('DU DOAN'!S24-'DU DOAN'!T24)=SIGN('DU DOAN'!K24-'DU DOAN'!L24),1*'DU DOAN'!C24,0))))</f>
        <v>0</v>
      </c>
      <c r="K24" s="98">
        <f>IF(OR('DU DOAN'!K24="",'DU DOAN'!L24="",'DU DOAN'!U24="",'DU DOAN'!V24=""),0,IF(AND('DU DOAN'!U24='DU DOAN'!K24,'DU DOAN'!V24='DU DOAN'!L24),3*'DU DOAN'!C24,IF(('DU DOAN'!U24-'DU DOAN'!V24)=('DU DOAN'!K24-'DU DOAN'!L24),2*'DU DOAN'!C24,IF(SIGN('DU DOAN'!U24-'DU DOAN'!V24)=SIGN('DU DOAN'!K24-'DU DOAN'!L24),1*'DU DOAN'!C24,0))))</f>
        <v>0</v>
      </c>
      <c r="L24" s="98">
        <f>IF(OR('DU DOAN'!K24="",'DU DOAN'!L24="",'DU DOAN'!W24="",'DU DOAN'!X24=""),0,IF(AND('DU DOAN'!W24='DU DOAN'!K24,'DU DOAN'!X24='DU DOAN'!L24),3*'DU DOAN'!C24,IF(('DU DOAN'!W24-'DU DOAN'!X24)=('DU DOAN'!K24-'DU DOAN'!L24),2*'DU DOAN'!C24,IF(SIGN('DU DOAN'!W24-'DU DOAN'!X24)=SIGN('DU DOAN'!K24-'DU DOAN'!L24),1*'DU DOAN'!C24,0))))</f>
        <v>0</v>
      </c>
      <c r="M24" s="98">
        <f>IF(OR('DU DOAN'!K24="",'DU DOAN'!L24="",'DU DOAN'!Y24="",'DU DOAN'!Z24=""),0,IF(AND('DU DOAN'!Y24='DU DOAN'!K24,'DU DOAN'!Z24='DU DOAN'!L24),3*'DU DOAN'!C24,IF(('DU DOAN'!Y24-'DU DOAN'!Z24)=('DU DOAN'!K24-'DU DOAN'!L24),2*'DU DOAN'!C24,IF(SIGN('DU DOAN'!Y24-'DU DOAN'!Z24)=SIGN('DU DOAN'!K24-'DU DOAN'!L24),1*'DU DOAN'!C24,0))))</f>
        <v>0</v>
      </c>
      <c r="N24" s="98">
        <f>IF(OR('DU DOAN'!K24="",'DU DOAN'!L24="",'DU DOAN'!AA24="",'DU DOAN'!AB24=""),0,IF(AND('DU DOAN'!AA24='DU DOAN'!K24,'DU DOAN'!AB24='DU DOAN'!L24),3*'DU DOAN'!C24,IF(('DU DOAN'!AA24-'DU DOAN'!AB24)=('DU DOAN'!K24-'DU DOAN'!L24),2*'DU DOAN'!C24,IF(SIGN('DU DOAN'!AA24-'DU DOAN'!AB24)=SIGN('DU DOAN'!K24-'DU DOAN'!L24),1*'DU DOAN'!C24,0))))</f>
        <v>0</v>
      </c>
      <c r="O24" s="98">
        <f>IF(OR('DU DOAN'!K24="",'DU DOAN'!L24="",'DU DOAN'!AC24="",'DU DOAN'!AD24=""),0,IF(AND('DU DOAN'!AC24='DU DOAN'!K24,'DU DOAN'!AD24='DU DOAN'!L24),3*'DU DOAN'!C24,IF(('DU DOAN'!AC24-'DU DOAN'!AD24)=('DU DOAN'!K24-'DU DOAN'!L24),2*'DU DOAN'!C24,IF(SIGN('DU DOAN'!AC24-'DU DOAN'!AD24)=SIGN('DU DOAN'!K24-'DU DOAN'!L24),1*'DU DOAN'!C24,0))))</f>
        <v>0</v>
      </c>
      <c r="P24" s="98">
        <f>IF(OR('DU DOAN'!K24="",'DU DOAN'!L24="",'DU DOAN'!AE24="",'DU DOAN'!AF24=""),0,IF(AND('DU DOAN'!AE24='DU DOAN'!K24,'DU DOAN'!AF24='DU DOAN'!L24),3*'DU DOAN'!C24,IF(('DU DOAN'!AE24-'DU DOAN'!AF24)=('DU DOAN'!K24-'DU DOAN'!L24),2*'DU DOAN'!C24,IF(SIGN('DU DOAN'!AE24-'DU DOAN'!AF24)=SIGN('DU DOAN'!K24-'DU DOAN'!L24),1*'DU DOAN'!C24,0))))</f>
        <v>0</v>
      </c>
      <c r="Q24" s="98">
        <f>IF(OR('DU DOAN'!K24="",'DU DOAN'!L24="",'DU DOAN'!AG24="",'DU DOAN'!AH24=""),0,IF(AND('DU DOAN'!AG24='DU DOAN'!K24,'DU DOAN'!AH24='DU DOAN'!L24),3*'DU DOAN'!C24,IF(('DU DOAN'!AG24-'DU DOAN'!AH24)=('DU DOAN'!K24-'DU DOAN'!L24),2*'DU DOAN'!C24,IF(SIGN('DU DOAN'!AG24-'DU DOAN'!AH24)=SIGN('DU DOAN'!K24-'DU DOAN'!L24),1*'DU DOAN'!C24,0))))</f>
        <v>0</v>
      </c>
      <c r="R24" s="98">
        <f>IF(OR('DU DOAN'!K24="",'DU DOAN'!L24="",'DU DOAN'!AI24="",'DU DOAN'!AJ24=""),0,IF(AND('DU DOAN'!AI24='DU DOAN'!K24,'DU DOAN'!AJ24='DU DOAN'!L24),3*'DU DOAN'!C24,IF(('DU DOAN'!AI24-'DU DOAN'!AJ24)=('DU DOAN'!K24-'DU DOAN'!L24),2*'DU DOAN'!C24,IF(SIGN('DU DOAN'!AI24-'DU DOAN'!AJ24)=SIGN('DU DOAN'!K24-'DU DOAN'!L24),1*'DU DOAN'!C24,0))))</f>
        <v>0</v>
      </c>
      <c r="S24" s="98">
        <f>IF(OR('DU DOAN'!K24="",'DU DOAN'!L24="",'DU DOAN'!AK24="",'DU DOAN'!AL24=""),0,IF(AND('DU DOAN'!AK24='DU DOAN'!K24,'DU DOAN'!AL24='DU DOAN'!L24),3*'DU DOAN'!C24,IF(('DU DOAN'!AK24-'DU DOAN'!AL24)=('DU DOAN'!K24-'DU DOAN'!L24),2*'DU DOAN'!C24,IF(SIGN('DU DOAN'!AK24-'DU DOAN'!AL24)=SIGN('DU DOAN'!K24-'DU DOAN'!L24),1*'DU DOAN'!C24,0))))</f>
        <v>0</v>
      </c>
      <c r="T24" s="98">
        <f>IF(OR('DU DOAN'!K24="",'DU DOAN'!L24="",'DU DOAN'!AM24="",'DU DOAN'!AN24=""),0,IF(AND('DU DOAN'!AM24='DU DOAN'!K24,'DU DOAN'!AN24='DU DOAN'!L24),3*'DU DOAN'!C24,IF(('DU DOAN'!AM24-'DU DOAN'!AN24)=('DU DOAN'!K24-'DU DOAN'!L24),2*'DU DOAN'!C24,IF(SIGN('DU DOAN'!AM24-'DU DOAN'!AN24)=SIGN('DU DOAN'!K24-'DU DOAN'!L24),1*'DU DOAN'!C24,0))))</f>
        <v>0</v>
      </c>
      <c r="U24" s="98">
        <f>IF(OR('DU DOAN'!K24="",'DU DOAN'!L24="",'DU DOAN'!AO24="",'DU DOAN'!AP24=""),0,IF(AND('DU DOAN'!AO24='DU DOAN'!K24,'DU DOAN'!AP24='DU DOAN'!L24),3*'DU DOAN'!C24,IF(('DU DOAN'!AO24-'DU DOAN'!AP24)=('DU DOAN'!K24-'DU DOAN'!L24),2*'DU DOAN'!C24,IF(SIGN('DU DOAN'!AO24-'DU DOAN'!AP24)=SIGN('DU DOAN'!K24-'DU DOAN'!L24),1*'DU DOAN'!C24,0))))</f>
        <v>0</v>
      </c>
      <c r="V24" s="98">
        <f>IF(OR('DU DOAN'!K24="",'DU DOAN'!L24="",'DU DOAN'!AQ24="",'DU DOAN'!AR24=""),0,IF(AND('DU DOAN'!AQ24='DU DOAN'!K24,'DU DOAN'!AR24='DU DOAN'!L24),3*'DU DOAN'!C24,IF(('DU DOAN'!AQ24-'DU DOAN'!AR24)=('DU DOAN'!K24-'DU DOAN'!L24),2*'DU DOAN'!C24,IF(SIGN('DU DOAN'!AQ24-'DU DOAN'!AR24)=SIGN('DU DOAN'!K24-'DU DOAN'!L24),1*'DU DOAN'!C24,0))))</f>
        <v>0</v>
      </c>
      <c r="W24" s="98">
        <f>IF(OR('DU DOAN'!K24="",'DU DOAN'!L24="",'DU DOAN'!AS24="",'DU DOAN'!AT24=""),0,IF(AND('DU DOAN'!AS24='DU DOAN'!K24,'DU DOAN'!AT24='DU DOAN'!L24),3*'DU DOAN'!C24,IF(('DU DOAN'!AS24-'DU DOAN'!AT24)=('DU DOAN'!K24-'DU DOAN'!L24),2*'DU DOAN'!C24,IF(SIGN('DU DOAN'!AS24-'DU DOAN'!AT24)=SIGN('DU DOAN'!K24-'DU DOAN'!L24),1*'DU DOAN'!C24,0))))</f>
        <v>0</v>
      </c>
      <c r="X24" s="98">
        <f>IF(OR('DU DOAN'!K24="",'DU DOAN'!L24="",'DU DOAN'!AU24="",'DU DOAN'!AV24=""),0,IF(AND('DU DOAN'!AU24='DU DOAN'!K24,'DU DOAN'!AV24='DU DOAN'!L24),3*'DU DOAN'!C24,IF(('DU DOAN'!AU24-'DU DOAN'!AV24)=('DU DOAN'!K24-'DU DOAN'!L24),2*'DU DOAN'!C24,IF(SIGN('DU DOAN'!AU24-'DU DOAN'!AV24)=SIGN('DU DOAN'!K24-'DU DOAN'!L24),1*'DU DOAN'!C24,0))))</f>
        <v>0</v>
      </c>
      <c r="Y24" s="98">
        <f>IF(OR('DU DOAN'!K24="",'DU DOAN'!L24="",'DU DOAN'!AW24="",'DU DOAN'!AX24=""),0,IF(AND('DU DOAN'!AW24='DU DOAN'!K24,'DU DOAN'!AX24='DU DOAN'!L24),3*'DU DOAN'!C24,IF(('DU DOAN'!AW24-'DU DOAN'!AX24)=('DU DOAN'!K24-'DU DOAN'!L24),2*'DU DOAN'!C24,IF(SIGN('DU DOAN'!AW24-'DU DOAN'!AX24)=SIGN('DU DOAN'!K24-'DU DOAN'!L24),1*'DU DOAN'!C24,0))))</f>
        <v>0</v>
      </c>
      <c r="Z24" s="98">
        <f>IF(OR('DU DOAN'!K24="",'DU DOAN'!L24="",'DU DOAN'!AY24="",'DU DOAN'!AZ24=""),0,IF(AND('DU DOAN'!AY24='DU DOAN'!K24,'DU DOAN'!AZ24='DU DOAN'!L24),3*'DU DOAN'!C24,IF(('DU DOAN'!AY24-'DU DOAN'!AZ24)=('DU DOAN'!K24-'DU DOAN'!L24),2*'DU DOAN'!C24,IF(SIGN('DU DOAN'!AY24-'DU DOAN'!AZ24)=SIGN('DU DOAN'!K24-'DU DOAN'!L24),1*'DU DOAN'!C24,0))))</f>
        <v>0</v>
      </c>
      <c r="AA24" s="98">
        <f>IF(OR('DU DOAN'!K24="",'DU DOAN'!L24="",'DU DOAN'!BA24="",'DU DOAN'!BB24=""),0,IF(AND('DU DOAN'!BA24='DU DOAN'!K24,'DU DOAN'!BB24='DU DOAN'!L24),3*'DU DOAN'!C24,IF(('DU DOAN'!BA24-'DU DOAN'!BB24)=('DU DOAN'!K24-'DU DOAN'!L24),2*'DU DOAN'!C24,IF(SIGN('DU DOAN'!BA24-'DU DOAN'!BB24)=SIGN('DU DOAN'!K24-'DU DOAN'!L24),1*'DU DOAN'!C24,0))))</f>
        <v>0</v>
      </c>
      <c r="AB24" s="98">
        <f>IF(OR('DU DOAN'!K24="",'DU DOAN'!L24="",'DU DOAN'!BC24="",'DU DOAN'!BD24=""),0,IF(AND('DU DOAN'!BC24='DU DOAN'!K24,'DU DOAN'!BD24='DU DOAN'!L24),3*'DU DOAN'!C24,IF(('DU DOAN'!BC24-'DU DOAN'!BD24)=('DU DOAN'!K24-'DU DOAN'!L24),2*'DU DOAN'!C24,IF(SIGN('DU DOAN'!BC24-'DU DOAN'!BD24)=SIGN('DU DOAN'!K24-'DU DOAN'!L24),1*'DU DOAN'!C24,0))))</f>
        <v>0</v>
      </c>
      <c r="AC24" s="98">
        <f>IF(OR('DU DOAN'!K24="",'DU DOAN'!L24="",'DU DOAN'!BE24="",'DU DOAN'!BF24=""),0,IF(AND('DU DOAN'!BE24='DU DOAN'!K24,'DU DOAN'!BF24='DU DOAN'!L24),3*'DU DOAN'!C24,IF(('DU DOAN'!BE24-'DU DOAN'!BF24)=('DU DOAN'!K24-'DU DOAN'!L24),2*'DU DOAN'!C24,IF(SIGN('DU DOAN'!BE24-'DU DOAN'!BF24)=SIGN('DU DOAN'!K24-'DU DOAN'!L24),1*'DU DOAN'!C24,0))))</f>
        <v>0</v>
      </c>
      <c r="AD24" s="98">
        <f>IF(OR('DU DOAN'!K24="",'DU DOAN'!L24="",'DU DOAN'!BG24="",'DU DOAN'!BH24=""),0,IF(AND('DU DOAN'!BG24='DU DOAN'!K24,'DU DOAN'!BH24='DU DOAN'!L24),3*'DU DOAN'!C24,IF(('DU DOAN'!BG24-'DU DOAN'!BH24)=('DU DOAN'!K24-'DU DOAN'!L24),2*'DU DOAN'!C24,IF(SIGN('DU DOAN'!BG24-'DU DOAN'!BH24)=SIGN('DU DOAN'!K24-'DU DOAN'!L24),1*'DU DOAN'!C24,0))))</f>
        <v>0</v>
      </c>
      <c r="AE24" s="98">
        <f>IF(OR('DU DOAN'!K24="",'DU DOAN'!L24="",'DU DOAN'!BI24="",'DU DOAN'!BJ24=""),0,IF(AND('DU DOAN'!BI24='DU DOAN'!K24,'DU DOAN'!BJ24='DU DOAN'!L24),3*'DU DOAN'!C24,IF(('DU DOAN'!BI24-'DU DOAN'!BJ24)=('DU DOAN'!K24-'DU DOAN'!L24),2*'DU DOAN'!C24,IF(SIGN('DU DOAN'!BI24-'DU DOAN'!BJ24)=SIGN('DU DOAN'!K24-'DU DOAN'!L24),1*'DU DOAN'!C24,0))))</f>
        <v>0</v>
      </c>
      <c r="AF24" s="98">
        <f>IF(OR('DU DOAN'!K24="",'DU DOAN'!L24="",'DU DOAN'!BK24="",'DU DOAN'!BL24=""),0,IF(AND('DU DOAN'!BK24='DU DOAN'!K24,'DU DOAN'!BL24='DU DOAN'!L24),3*'DU DOAN'!C24,IF(('DU DOAN'!BK24-'DU DOAN'!BL24)=('DU DOAN'!K24-'DU DOAN'!L24),2*'DU DOAN'!C24,IF(SIGN('DU DOAN'!BK24-'DU DOAN'!BL24)=SIGN('DU DOAN'!K24-'DU DOAN'!L24),1*'DU DOAN'!C24,0))))</f>
        <v>0</v>
      </c>
      <c r="AG24" s="98">
        <f>IF(OR('DU DOAN'!K24="",'DU DOAN'!L24="",'DU DOAN'!BM24="",'DU DOAN'!BN24=""),0,IF(AND('DU DOAN'!BM24='DU DOAN'!K24,'DU DOAN'!BN24='DU DOAN'!L24),3*'DU DOAN'!C24,IF(('DU DOAN'!BM24-'DU DOAN'!BN24)=('DU DOAN'!K24-'DU DOAN'!L24),2*'DU DOAN'!C24,IF(SIGN('DU DOAN'!BM24-'DU DOAN'!BN24)=SIGN('DU DOAN'!K24-'DU DOAN'!L24),1*'DU DOAN'!C24,0))))</f>
        <v>0</v>
      </c>
      <c r="AH24" s="98">
        <f>IF(OR('DU DOAN'!K24="",'DU DOAN'!L24="",'DU DOAN'!BO24="",'DU DOAN'!BP24=""),0,IF(AND('DU DOAN'!BO24='DU DOAN'!K24,'DU DOAN'!BP24='DU DOAN'!L24),3*'DU DOAN'!C24,IF(('DU DOAN'!BO24-'DU DOAN'!BP24)=('DU DOAN'!K24-'DU DOAN'!L24),2*'DU DOAN'!C24,IF(SIGN('DU DOAN'!BO24-'DU DOAN'!BP24)=SIGN('DU DOAN'!K24-'DU DOAN'!L24),1*'DU DOAN'!C24,0))))</f>
        <v>0</v>
      </c>
      <c r="AI24" s="98">
        <f>IF(OR('DU DOAN'!K24="",'DU DOAN'!L24="",'DU DOAN'!BQ24="",'DU DOAN'!BR24=""),0,IF(AND('DU DOAN'!BQ24='DU DOAN'!K24,'DU DOAN'!BR24='DU DOAN'!L24),3*'DU DOAN'!C24,IF(('DU DOAN'!BQ24-'DU DOAN'!BR24)=('DU DOAN'!K24-'DU DOAN'!L24),2*'DU DOAN'!C24,IF(SIGN('DU DOAN'!BQ24-'DU DOAN'!BR24)=SIGN('DU DOAN'!K24-'DU DOAN'!L24),1*'DU DOAN'!C24,0))))</f>
        <v>0</v>
      </c>
      <c r="AJ24" s="98">
        <f>IF(OR('DU DOAN'!K24="",'DU DOAN'!L24="",'DU DOAN'!BS24="",'DU DOAN'!BT24=""),0,IF(AND('DU DOAN'!BS24='DU DOAN'!K24,'DU DOAN'!BT24='DU DOAN'!L24),3*'DU DOAN'!C24,IF(('DU DOAN'!BS24-'DU DOAN'!BT24)=('DU DOAN'!K24-'DU DOAN'!L24),2*'DU DOAN'!C24,IF(SIGN('DU DOAN'!BS24-'DU DOAN'!BT24)=SIGN('DU DOAN'!K24-'DU DOAN'!L24),1*'DU DOAN'!C24,0))))</f>
        <v>0</v>
      </c>
      <c r="AK24" s="98">
        <f>IF(OR('DU DOAN'!K24="",'DU DOAN'!L24="",'DU DOAN'!BU24="",'DU DOAN'!BV24=""),0,IF(AND('DU DOAN'!BU24='DU DOAN'!K24,'DU DOAN'!BV24='DU DOAN'!L24),3*'DU DOAN'!C24,IF(('DU DOAN'!BU24-'DU DOAN'!BV24)=('DU DOAN'!K24-'DU DOAN'!L24),2*'DU DOAN'!C24,IF(SIGN('DU DOAN'!BU24-'DU DOAN'!BV24)=SIGN('DU DOAN'!K24-'DU DOAN'!L24),1*'DU DOAN'!C24,0))))</f>
        <v>0</v>
      </c>
      <c r="AL24" s="98">
        <f>IF(OR('DU DOAN'!K24="",'DU DOAN'!L24="",'DU DOAN'!BW24="",'DU DOAN'!BX24=""),0,IF(AND('DU DOAN'!BW24='DU DOAN'!K24,'DU DOAN'!BX24='DU DOAN'!L24),3*'DU DOAN'!C24,IF(('DU DOAN'!BW24-'DU DOAN'!BX24)=('DU DOAN'!K24-'DU DOAN'!L24),2*'DU DOAN'!C24,IF(SIGN('DU DOAN'!BW24-'DU DOAN'!BX24)=SIGN('DU DOAN'!K24-'DU DOAN'!L24),1*'DU DOAN'!C24,0))))</f>
        <v>0</v>
      </c>
      <c r="AM24" s="98">
        <f>IF(OR('DU DOAN'!K24="",'DU DOAN'!L24="",'DU DOAN'!BY24="",'DU DOAN'!BZ24=""),0,IF(AND('DU DOAN'!BY24='DU DOAN'!K24,'DU DOAN'!BZ24='DU DOAN'!L24),3*'DU DOAN'!C24,IF(('DU DOAN'!BY24-'DU DOAN'!BZ24)=('DU DOAN'!K24-'DU DOAN'!L24),2*'DU DOAN'!C24,IF(SIGN('DU DOAN'!BY24-'DU DOAN'!BZ24)=SIGN('DU DOAN'!K24-'DU DOAN'!L24),1*'DU DOAN'!C24,0))))</f>
        <v>0</v>
      </c>
      <c r="AN24" s="98">
        <f>IF(OR('DU DOAN'!K24="",'DU DOAN'!L24="",'DU DOAN'!CA24="",'DU DOAN'!CB24=""),0,IF(AND('DU DOAN'!CA24='DU DOAN'!K24,'DU DOAN'!CB24='DU DOAN'!L24),3*'DU DOAN'!C24,IF(('DU DOAN'!CA24-'DU DOAN'!CB24)=('DU DOAN'!K24-'DU DOAN'!L24),2*'DU DOAN'!C24,IF(SIGN('DU DOAN'!CA24-'DU DOAN'!CB24)=SIGN('DU DOAN'!K24-'DU DOAN'!L24),1*'DU DOAN'!C24,0))))</f>
        <v>0</v>
      </c>
      <c r="AO24" s="98">
        <f>IF(OR('DU DOAN'!K24="",'DU DOAN'!L24="",'DU DOAN'!CC24="",'DU DOAN'!CD24=""),0,IF(AND('DU DOAN'!CC24='DU DOAN'!K24,'DU DOAN'!CD24='DU DOAN'!L24),3*'DU DOAN'!C24,IF(('DU DOAN'!CC24-'DU DOAN'!CD24)=('DU DOAN'!K24-'DU DOAN'!L24),2*'DU DOAN'!C24,IF(SIGN('DU DOAN'!CC24-'DU DOAN'!CD24)=SIGN('DU DOAN'!K24-'DU DOAN'!L24),1*'DU DOAN'!C24,0))))</f>
        <v>0</v>
      </c>
      <c r="AP24" s="98">
        <f>IF(OR('DU DOAN'!K24="",'DU DOAN'!L24="",'DU DOAN'!CE24="",'DU DOAN'!CF24=""),0,IF(AND('DU DOAN'!CE24='DU DOAN'!K24,'DU DOAN'!CF24='DU DOAN'!L24),3*'DU DOAN'!C24,IF(('DU DOAN'!CE24-'DU DOAN'!CF24)=('DU DOAN'!K24-'DU DOAN'!L24),2*'DU DOAN'!C24,IF(SIGN('DU DOAN'!CE24-'DU DOAN'!CF24)=SIGN('DU DOAN'!K24-'DU DOAN'!L24),1*'DU DOAN'!C24,0))))</f>
        <v>0</v>
      </c>
      <c r="AQ24" s="98">
        <f>IF(OR('DU DOAN'!K24="",'DU DOAN'!L24="",'DU DOAN'!CG24="",'DU DOAN'!CH24=""),0,IF(AND('DU DOAN'!CG24='DU DOAN'!K24,'DU DOAN'!CH24='DU DOAN'!L24),3*'DU DOAN'!C24,IF(('DU DOAN'!CG24-'DU DOAN'!CH24)=('DU DOAN'!K24-'DU DOAN'!L24),2*'DU DOAN'!C24,IF(SIGN('DU DOAN'!CG24-'DU DOAN'!CH24)=SIGN('DU DOAN'!K24-'DU DOAN'!L24),1*'DU DOAN'!C24,0))))</f>
        <v>0</v>
      </c>
      <c r="AR24" s="98">
        <f>IF(OR('DU DOAN'!K24="",'DU DOAN'!L24="",'DU DOAN'!CI24="",'DU DOAN'!CJ24=""),0,IF(AND('DU DOAN'!CI24='DU DOAN'!K24,'DU DOAN'!CJ24='DU DOAN'!L24),3*'DU DOAN'!C24,IF(('DU DOAN'!CI24-'DU DOAN'!CJ24)=('DU DOAN'!K24-'DU DOAN'!L24),2*'DU DOAN'!C24,IF(SIGN('DU DOAN'!CI24-'DU DOAN'!CJ24)=SIGN('DU DOAN'!K24-'DU DOAN'!L24),1*'DU DOAN'!C24,0))))</f>
        <v>0</v>
      </c>
      <c r="AS24" s="98">
        <f>IF(OR('DU DOAN'!K24="",'DU DOAN'!L24="",'DU DOAN'!CK24="",'DU DOAN'!CL24=""),0,IF(AND('DU DOAN'!CK24='DU DOAN'!K24,'DU DOAN'!CL24='DU DOAN'!L24),3*'DU DOAN'!C24,IF(('DU DOAN'!CK24-'DU DOAN'!CL24)=('DU DOAN'!K24-'DU DOAN'!L24),2*'DU DOAN'!C24,IF(SIGN('DU DOAN'!CK24-'DU DOAN'!CL24)=SIGN('DU DOAN'!K24-'DU DOAN'!L24),1*'DU DOAN'!C24,0))))</f>
        <v>0</v>
      </c>
      <c r="AT24" s="98">
        <f>IF(OR('DU DOAN'!K24="",'DU DOAN'!L24="",'DU DOAN'!CM24="",'DU DOAN'!CN24=""),0,IF(AND('DU DOAN'!CM24='DU DOAN'!K24,'DU DOAN'!CN24='DU DOAN'!L24),3*'DU DOAN'!C24,IF(('DU DOAN'!CM24-'DU DOAN'!CN24)=('DU DOAN'!K24-'DU DOAN'!L24),2*'DU DOAN'!C24,IF(SIGN('DU DOAN'!CM24-'DU DOAN'!CN24)=SIGN('DU DOAN'!K24-'DU DOAN'!L24),1*'DU DOAN'!C24,0))))</f>
        <v>0</v>
      </c>
      <c r="AU24" s="98">
        <f>IF(OR('DU DOAN'!K24="",'DU DOAN'!L24="",'DU DOAN'!CO24="",'DU DOAN'!CP24=""),0,IF(AND('DU DOAN'!CO24='DU DOAN'!K24,'DU DOAN'!CP24='DU DOAN'!L24),3*'DU DOAN'!C24,IF(('DU DOAN'!CO24-'DU DOAN'!CP24)=('DU DOAN'!K24-'DU DOAN'!L24),2*'DU DOAN'!C24,IF(SIGN('DU DOAN'!CO24-'DU DOAN'!CP24)=SIGN('DU DOAN'!K24-'DU DOAN'!L24),1*'DU DOAN'!C24,0))))</f>
        <v>0</v>
      </c>
      <c r="AV24" s="98">
        <f>IF(OR('DU DOAN'!K24="",'DU DOAN'!L24="",'DU DOAN'!CQ24="",'DU DOAN'!CR24=""),0,IF(AND('DU DOAN'!CQ24='DU DOAN'!K24,'DU DOAN'!CR24='DU DOAN'!L24),3*'DU DOAN'!C24,IF(('DU DOAN'!CQ24-'DU DOAN'!CR24)=('DU DOAN'!K24-'DU DOAN'!L24),2*'DU DOAN'!C24,IF(SIGN('DU DOAN'!CQ24-'DU DOAN'!CR24)=SIGN('DU DOAN'!K24-'DU DOAN'!L24),1*'DU DOAN'!C24,0))))</f>
        <v>0</v>
      </c>
      <c r="AW24" s="98">
        <f>IF(OR('DU DOAN'!K24="",'DU DOAN'!L24="",'DU DOAN'!CS24="",'DU DOAN'!CT24=""),0,IF(AND('DU DOAN'!CS24='DU DOAN'!K24,'DU DOAN'!CT24='DU DOAN'!L24),3*'DU DOAN'!C24,IF(('DU DOAN'!CS24-'DU DOAN'!CT24)=('DU DOAN'!K24-'DU DOAN'!L24),2*'DU DOAN'!C24,IF(SIGN('DU DOAN'!CS24-'DU DOAN'!CT24)=SIGN('DU DOAN'!K24-'DU DOAN'!L24),1*'DU DOAN'!C24,0))))</f>
        <v>0</v>
      </c>
      <c r="AX24" s="98">
        <f>IF(OR('DU DOAN'!K24="",'DU DOAN'!L24="",'DU DOAN'!CU24="",'DU DOAN'!CV24=""),0,IF(AND('DU DOAN'!CU24='DU DOAN'!K24,'DU DOAN'!CV24='DU DOAN'!L24),3*'DU DOAN'!C24,IF(('DU DOAN'!CU24-'DU DOAN'!CV24)=('DU DOAN'!K24-'DU DOAN'!L24),2*'DU DOAN'!C24,IF(SIGN('DU DOAN'!CU24-'DU DOAN'!CV24)=SIGN('DU DOAN'!K24-'DU DOAN'!L24),1*'DU DOAN'!C24,0))))</f>
        <v>0</v>
      </c>
      <c r="AY24" s="98">
        <f>IF(OR('DU DOAN'!K24="",'DU DOAN'!L24="",'DU DOAN'!CW24="",'DU DOAN'!CX24=""),0,IF(AND('DU DOAN'!CW24='DU DOAN'!K24,'DU DOAN'!CX24='DU DOAN'!L24),3*'DU DOAN'!C24,IF(('DU DOAN'!CW24-'DU DOAN'!CX24)=('DU DOAN'!K24-'DU DOAN'!L24),2*'DU DOAN'!C24,IF(SIGN('DU DOAN'!CW24-'DU DOAN'!CX24)=SIGN('DU DOAN'!K24-'DU DOAN'!L24),1*'DU DOAN'!C24,0))))</f>
        <v>0</v>
      </c>
      <c r="AZ24" s="98">
        <f>IF(OR('DU DOAN'!K24="",'DU DOAN'!L24="",'DU DOAN'!CY24="",'DU DOAN'!CZ24=""),0,IF(AND('DU DOAN'!CY24='DU DOAN'!K24,'DU DOAN'!CZ24='DU DOAN'!L24),3*'DU DOAN'!C24,IF(('DU DOAN'!CY24-'DU DOAN'!CZ24)=('DU DOAN'!K24-'DU DOAN'!L24),2*'DU DOAN'!C24,IF(SIGN('DU DOAN'!CY24-'DU DOAN'!CZ24)=SIGN('DU DOAN'!K24-'DU DOAN'!L24),1*'DU DOAN'!C24,0))))</f>
        <v>0</v>
      </c>
      <c r="BA24" s="98">
        <f>IF(OR('DU DOAN'!K24="",'DU DOAN'!L24="",'DU DOAN'!DA24="",'DU DOAN'!DB24=""),0,IF(AND('DU DOAN'!DA24='DU DOAN'!K24,'DU DOAN'!DB24='DU DOAN'!L24),3*'DU DOAN'!C24,IF(('DU DOAN'!DA24-'DU DOAN'!DB24)=('DU DOAN'!K24-'DU DOAN'!L24),2*'DU DOAN'!C24,IF(SIGN('DU DOAN'!DA24-'DU DOAN'!DB24)=SIGN('DU DOAN'!K24-'DU DOAN'!L24),1*'DU DOAN'!C24,0))))</f>
        <v>0</v>
      </c>
      <c r="BB24" s="98">
        <f>IF(OR('DU DOAN'!K24="",'DU DOAN'!L24="",'DU DOAN'!DC24="",'DU DOAN'!DD24=""),0,IF(AND('DU DOAN'!DC24='DU DOAN'!K24,'DU DOAN'!DD24='DU DOAN'!L24),3*'DU DOAN'!C24,IF(('DU DOAN'!DC24-'DU DOAN'!DD24)=('DU DOAN'!K24-'DU DOAN'!L24),2*'DU DOAN'!C24,IF(SIGN('DU DOAN'!DC24-'DU DOAN'!DD24)=SIGN('DU DOAN'!K24-'DU DOAN'!L24),1*'DU DOAN'!C24,0))))</f>
        <v>0</v>
      </c>
      <c r="BC24" s="98">
        <f>IF(OR('DU DOAN'!K24="",'DU DOAN'!L24="",'DU DOAN'!DE24="",'DU DOAN'!DF24=""),0,IF(AND('DU DOAN'!DE24='DU DOAN'!K24,'DU DOAN'!DF24='DU DOAN'!L24),3*'DU DOAN'!C24,IF(('DU DOAN'!DE24-'DU DOAN'!DF24)=('DU DOAN'!K24-'DU DOAN'!L24),2*'DU DOAN'!C24,IF(SIGN('DU DOAN'!DE24-'DU DOAN'!DF24)=SIGN('DU DOAN'!K24-'DU DOAN'!L24),1*'DU DOAN'!C24,0))))</f>
        <v>0</v>
      </c>
      <c r="BD24" s="98">
        <f>IF(OR('DU DOAN'!K24="",'DU DOAN'!L24="",'DU DOAN'!DG24="",'DU DOAN'!DH24=""),0,IF(AND('DU DOAN'!DG24='DU DOAN'!K24,'DU DOAN'!DH24='DU DOAN'!L24),3*'DU DOAN'!C24,IF(('DU DOAN'!DG24-'DU DOAN'!DH24)=('DU DOAN'!K24-'DU DOAN'!L24),2*'DU DOAN'!C24,IF(SIGN('DU DOAN'!DG24-'DU DOAN'!DH24)=SIGN('DU DOAN'!K24-'DU DOAN'!L24),1*'DU DOAN'!C24,0))))</f>
        <v>0</v>
      </c>
      <c r="BE24" s="98">
        <f>IF(OR('DU DOAN'!K24="",'DU DOAN'!L24="",'DU DOAN'!DI24="",'DU DOAN'!DJ24=""),0,IF(AND('DU DOAN'!DI24='DU DOAN'!K24,'DU DOAN'!DJ24='DU DOAN'!L24),3*'DU DOAN'!C24,IF(('DU DOAN'!DI24-'DU DOAN'!DJ24)=('DU DOAN'!K24-'DU DOAN'!L24),2*'DU DOAN'!C24,IF(SIGN('DU DOAN'!DI24-'DU DOAN'!DJ24)=SIGN('DU DOAN'!K24-'DU DOAN'!L24),1*'DU DOAN'!C24,0))))</f>
        <v>0</v>
      </c>
      <c r="BF24" s="98">
        <f>IF(OR('DU DOAN'!K24="",'DU DOAN'!L24="",'DU DOAN'!DK24="",'DU DOAN'!DL24=""),0,IF(AND('DU DOAN'!DK24='DU DOAN'!K24,'DU DOAN'!DL24='DU DOAN'!L24),3*'DU DOAN'!C24,IF(('DU DOAN'!DK24-'DU DOAN'!DL24)=('DU DOAN'!K24-'DU DOAN'!L24),2*'DU DOAN'!C24,IF(SIGN('DU DOAN'!DK24-'DU DOAN'!DL24)=SIGN('DU DOAN'!K24-'DU DOAN'!L24),1*'DU DOAN'!C24,0))))</f>
        <v>0</v>
      </c>
      <c r="BG24" s="98">
        <f>IF(OR('DU DOAN'!K24="",'DU DOAN'!L24="",'DU DOAN'!DM24="",'DU DOAN'!DN24=""),0,IF(AND('DU DOAN'!DM24='DU DOAN'!K24,'DU DOAN'!DN24='DU DOAN'!L24),3*'DU DOAN'!C24,IF(('DU DOAN'!DM24-'DU DOAN'!DN24)=('DU DOAN'!K24-'DU DOAN'!L24),2*'DU DOAN'!C24,IF(SIGN('DU DOAN'!DM24-'DU DOAN'!DN24)=SIGN('DU DOAN'!K24-'DU DOAN'!L24),1*'DU DOAN'!C24,0))))</f>
        <v>0</v>
      </c>
      <c r="BH24" s="98">
        <f>IF(OR('DU DOAN'!K24="",'DU DOAN'!L24="",'DU DOAN'!DO24="",'DU DOAN'!DP24=""),0,IF(AND('DU DOAN'!DO24='DU DOAN'!K24,'DU DOAN'!DP24='DU DOAN'!L24),3*'DU DOAN'!C24,IF(('DU DOAN'!DO24-'DU DOAN'!DP24)=('DU DOAN'!K24-'DU DOAN'!L24),2*'DU DOAN'!C24,IF(SIGN('DU DOAN'!DO24-'DU DOAN'!DP24)=SIGN('DU DOAN'!K24-'DU DOAN'!L24),1*'DU DOAN'!C24,0))))</f>
        <v>0</v>
      </c>
      <c r="BI24" s="98">
        <f>IF(OR('DU DOAN'!K24="",'DU DOAN'!L24="",'DU DOAN'!DQ24="",'DU DOAN'!DR24=""),0,IF(AND('DU DOAN'!DQ24='DU DOAN'!K24,'DU DOAN'!DR24='DU DOAN'!L24),3*'DU DOAN'!C24,IF(('DU DOAN'!DQ24-'DU DOAN'!DR24)=('DU DOAN'!K24-'DU DOAN'!L24),2*'DU DOAN'!C24,IF(SIGN('DU DOAN'!DQ24-'DU DOAN'!DR24)=SIGN('DU DOAN'!K24-'DU DOAN'!L24),1*'DU DOAN'!C24,0))))</f>
        <v>0</v>
      </c>
      <c r="BJ24" s="98">
        <f>IF(OR('DU DOAN'!K24="",'DU DOAN'!L24="",'DU DOAN'!DS24="",'DU DOAN'!DT24=""),0,IF(AND('DU DOAN'!DS24='DU DOAN'!K24,'DU DOAN'!DT24='DU DOAN'!L24),3*'DU DOAN'!C24,IF(('DU DOAN'!DS24-'DU DOAN'!DT24)=('DU DOAN'!K24-'DU DOAN'!L24),2*'DU DOAN'!C24,IF(SIGN('DU DOAN'!DS24-'DU DOAN'!DT24)=SIGN('DU DOAN'!K24-'DU DOAN'!L24),1*'DU DOAN'!C24,0))))</f>
        <v>0</v>
      </c>
      <c r="BK24" s="98">
        <f>IF(OR('DU DOAN'!K24="",'DU DOAN'!L24="",'DU DOAN'!DU24="",'DU DOAN'!DV24=""),0,IF(AND('DU DOAN'!DU24='DU DOAN'!K24,'DU DOAN'!DV24='DU DOAN'!L24),3*'DU DOAN'!C24,IF(('DU DOAN'!DU24-'DU DOAN'!DV24)=('DU DOAN'!K24-'DU DOAN'!L24),2*'DU DOAN'!C24,IF(SIGN('DU DOAN'!DU24-'DU DOAN'!DV24)=SIGN('DU DOAN'!K24-'DU DOAN'!L24),1*'DU DOAN'!C24,0))))</f>
        <v>0</v>
      </c>
      <c r="BL24" s="98">
        <f>IF(OR('DU DOAN'!K24="",'DU DOAN'!L24="",'DU DOAN'!DW24="",'DU DOAN'!DX24=""),0,IF(AND('DU DOAN'!DW24='DU DOAN'!K24,'DU DOAN'!DX24='DU DOAN'!L24),3*'DU DOAN'!C24,IF(('DU DOAN'!DW24-'DU DOAN'!DX24)=('DU DOAN'!K24-'DU DOAN'!L24),2*'DU DOAN'!C24,IF(SIGN('DU DOAN'!DW24-'DU DOAN'!DX24)=SIGN('DU DOAN'!K24-'DU DOAN'!L24),1*'DU DOAN'!C24,0))))</f>
        <v>0</v>
      </c>
      <c r="BM24" s="98">
        <f>IF(OR('DU DOAN'!K24="",'DU DOAN'!L24="",'DU DOAN'!DY24="",'DU DOAN'!DZ24=""),0,IF(AND('DU DOAN'!DY24='DU DOAN'!K24,'DU DOAN'!DZ24='DU DOAN'!L24),3*'DU DOAN'!C24,IF(('DU DOAN'!DY24-'DU DOAN'!DZ24)=('DU DOAN'!K24-'DU DOAN'!L24),2*'DU DOAN'!C24,IF(SIGN('DU DOAN'!DY24-'DU DOAN'!DZ24)=SIGN('DU DOAN'!K24-'DU DOAN'!L24),1*'DU DOAN'!C24,0))))</f>
        <v>0</v>
      </c>
      <c r="BN24" s="98">
        <f>IF(OR('DU DOAN'!K24="",'DU DOAN'!L24="",'DU DOAN'!EA24="",'DU DOAN'!EB24=""),0,IF(AND('DU DOAN'!EA24='DU DOAN'!K24,'DU DOAN'!EB24='DU DOAN'!L24),3*'DU DOAN'!C24,IF(('DU DOAN'!EA24-'DU DOAN'!EB24)=('DU DOAN'!K24-'DU DOAN'!L24),2*'DU DOAN'!C24,IF(SIGN('DU DOAN'!EA24-'DU DOAN'!EB24)=SIGN('DU DOAN'!K24-'DU DOAN'!L24),1*'DU DOAN'!C24,0))))</f>
        <v>0</v>
      </c>
      <c r="BO24" s="98">
        <f>IF(OR('DU DOAN'!K24="",'DU DOAN'!L24="",'DU DOAN'!EC24="",'DU DOAN'!ED24=""),0,IF(AND('DU DOAN'!EC24='DU DOAN'!K24,'DU DOAN'!ED24='DU DOAN'!L24),3*'DU DOAN'!C24,IF(('DU DOAN'!EC24-'DU DOAN'!ED24)=('DU DOAN'!K24-'DU DOAN'!L24),2*'DU DOAN'!C24,IF(SIGN('DU DOAN'!EC24-'DU DOAN'!ED24)=SIGN('DU DOAN'!K24-'DU DOAN'!L24),1*'DU DOAN'!C24,0))))</f>
        <v>0</v>
      </c>
      <c r="BP24" s="98">
        <f>IF(OR('DU DOAN'!K24="",'DU DOAN'!L24="",'DU DOAN'!EE24="",'DU DOAN'!EF24=""),0,IF(AND('DU DOAN'!EE24='DU DOAN'!K24,'DU DOAN'!EF24='DU DOAN'!L24),3*'DU DOAN'!C24,IF(('DU DOAN'!EE24-'DU DOAN'!EF24)=('DU DOAN'!K24-'DU DOAN'!L24),2*'DU DOAN'!C24,IF(SIGN('DU DOAN'!EE24-'DU DOAN'!EF24)=SIGN('DU DOAN'!K24-'DU DOAN'!L24),1*'DU DOAN'!C24,0))))</f>
        <v>0</v>
      </c>
      <c r="BQ24" s="98">
        <f>IF(OR('DU DOAN'!K24="",'DU DOAN'!L24="",'DU DOAN'!EG24="",'DU DOAN'!EH24=""),0,IF(AND('DU DOAN'!EG24='DU DOAN'!K24,'DU DOAN'!EH24='DU DOAN'!L24),3*'DU DOAN'!C24,IF(('DU DOAN'!EG24-'DU DOAN'!EH24)=('DU DOAN'!K24-'DU DOAN'!L24),2*'DU DOAN'!C24,IF(SIGN('DU DOAN'!EG24-'DU DOAN'!EH24)=SIGN('DU DOAN'!K24-'DU DOAN'!L24),1*'DU DOAN'!C24,0))))</f>
        <v>0</v>
      </c>
      <c r="BR24" s="98">
        <f>IF(OR('DU DOAN'!K24="",'DU DOAN'!L24="",'DU DOAN'!EI24="",'DU DOAN'!EJ24=""),0,IF(AND('DU DOAN'!EI24='DU DOAN'!K24,'DU DOAN'!EJ24='DU DOAN'!L24),3*'DU DOAN'!C24,IF(('DU DOAN'!EI24-'DU DOAN'!EJ24)=('DU DOAN'!K24-'DU DOAN'!L24),2*'DU DOAN'!C24,IF(SIGN('DU DOAN'!EI24-'DU DOAN'!EJ24)=SIGN('DU DOAN'!K24-'DU DOAN'!L24),1*'DU DOAN'!C24,0))))</f>
        <v>0</v>
      </c>
      <c r="BS24" s="98">
        <f>IF(OR('DU DOAN'!K24="",'DU DOAN'!L24="",'DU DOAN'!EK24="",'DU DOAN'!EL24=""),0,IF(AND('DU DOAN'!EK24='DU DOAN'!K24,'DU DOAN'!EL24='DU DOAN'!L24),3*'DU DOAN'!C24,IF(('DU DOAN'!EK24-'DU DOAN'!EL24)=('DU DOAN'!K24-'DU DOAN'!L24),2*'DU DOAN'!C24,IF(SIGN('DU DOAN'!EK24-'DU DOAN'!EL24)=SIGN('DU DOAN'!K24-'DU DOAN'!L24),1*'DU DOAN'!C24,0))))</f>
        <v>0</v>
      </c>
      <c r="BT24" s="98">
        <f>IF(OR('DU DOAN'!K24="",'DU DOAN'!L24="",'DU DOAN'!EM24="",'DU DOAN'!EN24=""),0,IF(AND('DU DOAN'!EM24='DU DOAN'!K24,'DU DOAN'!EN24='DU DOAN'!L24),3*'DU DOAN'!C24,IF(('DU DOAN'!EM24-'DU DOAN'!EN24)=('DU DOAN'!K24-'DU DOAN'!L24),2*'DU DOAN'!C24,IF(SIGN('DU DOAN'!EM24-'DU DOAN'!EN24)=SIGN('DU DOAN'!K24-'DU DOAN'!L24),1*'DU DOAN'!C24,0))))</f>
        <v>0</v>
      </c>
      <c r="BU24" s="98">
        <f>IF(OR('DU DOAN'!K24="",'DU DOAN'!L24="",'DU DOAN'!EO24="",'DU DOAN'!EP24=""),0,IF(AND('DU DOAN'!EO24='DU DOAN'!K24,'DU DOAN'!EP24='DU DOAN'!L24),3*'DU DOAN'!C24,IF(('DU DOAN'!EO24-'DU DOAN'!EP24)=('DU DOAN'!K24-'DU DOAN'!L24),2*'DU DOAN'!C24,IF(SIGN('DU DOAN'!EO24-'DU DOAN'!EP24)=SIGN('DU DOAN'!K24-'DU DOAN'!L24),1*'DU DOAN'!C24,0))))</f>
        <v>0</v>
      </c>
      <c r="BV24" s="98">
        <f>IF(OR('DU DOAN'!K24="",'DU DOAN'!L24="",'DU DOAN'!EQ24="",'DU DOAN'!ER24=""),0,IF(AND('DU DOAN'!EQ24='DU DOAN'!K24,'DU DOAN'!ER24='DU DOAN'!L24),3*'DU DOAN'!C24,IF(('DU DOAN'!EQ24-'DU DOAN'!ER24)=('DU DOAN'!K24-'DU DOAN'!L24),2*'DU DOAN'!C24,IF(SIGN('DU DOAN'!EQ24-'DU DOAN'!ER24)=SIGN('DU DOAN'!K24-'DU DOAN'!L24),1*'DU DOAN'!C24,0))))</f>
        <v>0</v>
      </c>
      <c r="BW24" s="98">
        <f>IF(OR('DU DOAN'!K24="",'DU DOAN'!L24="",'DU DOAN'!ES24="",'DU DOAN'!ET24=""),0,IF(AND('DU DOAN'!ES24='DU DOAN'!K24,'DU DOAN'!ET24='DU DOAN'!L24),3*'DU DOAN'!C24,IF(('DU DOAN'!ES24-'DU DOAN'!ET24)=('DU DOAN'!K24-'DU DOAN'!L24),2*'DU DOAN'!C24,IF(SIGN('DU DOAN'!ES24-'DU DOAN'!ET24)=SIGN('DU DOAN'!K24-'DU DOAN'!L24),1*'DU DOAN'!C24,0))))</f>
        <v>0</v>
      </c>
      <c r="BX24" s="98">
        <f>IF(OR('DU DOAN'!K24="",'DU DOAN'!L24="",'DU DOAN'!EU24="",'DU DOAN'!EV24=""),0,IF(AND('DU DOAN'!EU24='DU DOAN'!K24,'DU DOAN'!EV24='DU DOAN'!L24),3*'DU DOAN'!C24,IF(('DU DOAN'!EU24-'DU DOAN'!EV24)=('DU DOAN'!K24-'DU DOAN'!L24),2*'DU DOAN'!C24,IF(SIGN('DU DOAN'!EU24-'DU DOAN'!EV24)=SIGN('DU DOAN'!K24-'DU DOAN'!L24),1*'DU DOAN'!C24,0))))</f>
        <v>0</v>
      </c>
      <c r="BY24" s="98">
        <f>IF(OR('DU DOAN'!K24="",'DU DOAN'!L24="",'DU DOAN'!EW24="",'DU DOAN'!EX24=""),0,IF(AND('DU DOAN'!EW24='DU DOAN'!K24,'DU DOAN'!EX24='DU DOAN'!L24),3*'DU DOAN'!C24,IF(('DU DOAN'!EW24-'DU DOAN'!EX24)=('DU DOAN'!K24-'DU DOAN'!L24),2*'DU DOAN'!C24,IF(SIGN('DU DOAN'!EW24-'DU DOAN'!EX24)=SIGN('DU DOAN'!K24-'DU DOAN'!L24),1*'DU DOAN'!C24,0))))</f>
        <v>0</v>
      </c>
      <c r="BZ24" s="98">
        <f>IF(OR('DU DOAN'!K24="",'DU DOAN'!L24="",'DU DOAN'!EY24="",'DU DOAN'!EZ24=""),0,IF(AND('DU DOAN'!EY24='DU DOAN'!K24,'DU DOAN'!EZ24='DU DOAN'!L24),3*'DU DOAN'!C24,IF(('DU DOAN'!EY24-'DU DOAN'!EZ24)=('DU DOAN'!K24-'DU DOAN'!L24),2*'DU DOAN'!C24,IF(SIGN('DU DOAN'!EY24-'DU DOAN'!EZ24)=SIGN('DU DOAN'!K24-'DU DOAN'!L24),1*'DU DOAN'!C24,0))))</f>
        <v>0</v>
      </c>
      <c r="CA24" s="98">
        <f>IF(OR('DU DOAN'!K24="",'DU DOAN'!L24="",'DU DOAN'!FA24="",'DU DOAN'!FB24=""),0,IF(AND('DU DOAN'!FA24='DU DOAN'!K24,'DU DOAN'!FB24='DU DOAN'!L24),3*'DU DOAN'!C24,IF(('DU DOAN'!FA24-'DU DOAN'!FB24)=('DU DOAN'!K24-'DU DOAN'!L24),2*'DU DOAN'!C24,IF(SIGN('DU DOAN'!FA24-'DU DOAN'!FB24)=SIGN('DU DOAN'!K24-'DU DOAN'!L24),1*'DU DOAN'!C24,0))))</f>
        <v>0</v>
      </c>
      <c r="CB24" s="98">
        <f>IF(OR('DU DOAN'!K24="",'DU DOAN'!L24="",'DU DOAN'!FC24="",'DU DOAN'!FD24=""),0,IF(AND('DU DOAN'!FC24='DU DOAN'!K24,'DU DOAN'!FD24='DU DOAN'!L24),3*'DU DOAN'!C24,IF(('DU DOAN'!FC24-'DU DOAN'!FD24)=('DU DOAN'!K24-'DU DOAN'!L24),2*'DU DOAN'!C24,IF(SIGN('DU DOAN'!FC24-'DU DOAN'!FD24)=SIGN('DU DOAN'!K24-'DU DOAN'!L24),1*'DU DOAN'!C24,0))))</f>
        <v>0</v>
      </c>
      <c r="CC24" s="98">
        <f>IF(OR('DU DOAN'!K24="",'DU DOAN'!L24="",'DU DOAN'!FE24="",'DU DOAN'!FF24=""),0,IF(AND('DU DOAN'!FE24='DU DOAN'!K24,'DU DOAN'!FF24='DU DOAN'!L24),3*'DU DOAN'!C24,IF(('DU DOAN'!FE24-'DU DOAN'!FF24)=('DU DOAN'!K24-'DU DOAN'!L24),2*'DU DOAN'!C24,IF(SIGN('DU DOAN'!FE24-'DU DOAN'!FF24)=SIGN('DU DOAN'!K24-'DU DOAN'!L24),1*'DU DOAN'!C24,0))))</f>
        <v>0</v>
      </c>
      <c r="CD24" s="98">
        <f>IF(OR('DU DOAN'!K24="",'DU DOAN'!L24="",'DU DOAN'!FG24="",'DU DOAN'!FH24=""),0,IF(AND('DU DOAN'!FG24='DU DOAN'!K24,'DU DOAN'!FH24='DU DOAN'!L24),3*'DU DOAN'!C24,IF(('DU DOAN'!FG24-'DU DOAN'!FH24)=('DU DOAN'!K24-'DU DOAN'!L24),2*'DU DOAN'!C24,IF(SIGN('DU DOAN'!FG24-'DU DOAN'!FH24)=SIGN('DU DOAN'!K24-'DU DOAN'!L24),1*'DU DOAN'!C24,0))))</f>
        <v>0</v>
      </c>
      <c r="CE24" s="98">
        <f>IF(OR('DU DOAN'!K24="",'DU DOAN'!L24="",'DU DOAN'!FI24="",'DU DOAN'!FJ24=""),0,IF(AND('DU DOAN'!FI24='DU DOAN'!K24,'DU DOAN'!FJ24='DU DOAN'!L24),3*'DU DOAN'!C24,IF(('DU DOAN'!FI24-'DU DOAN'!FJ24)=('DU DOAN'!K24-'DU DOAN'!L24),2*'DU DOAN'!C24,IF(SIGN('DU DOAN'!FI24-'DU DOAN'!FJ24)=SIGN('DU DOAN'!K24-'DU DOAN'!L24),1*'DU DOAN'!C24,0))))</f>
        <v>0</v>
      </c>
      <c r="CF24" s="98">
        <f>IF(OR('DU DOAN'!K24="",'DU DOAN'!L24="",'DU DOAN'!FK24="",'DU DOAN'!FL24=""),0,IF(AND('DU DOAN'!FK24='DU DOAN'!K24,'DU DOAN'!FL24='DU DOAN'!L24),3*'DU DOAN'!C24,IF(('DU DOAN'!FK24-'DU DOAN'!FL24)=('DU DOAN'!K24-'DU DOAN'!L24),2*'DU DOAN'!C24,IF(SIGN('DU DOAN'!FK24-'DU DOAN'!FL24)=SIGN('DU DOAN'!K24-'DU DOAN'!L24),1*'DU DOAN'!C24,0))))</f>
        <v>0</v>
      </c>
      <c r="CG24" s="98">
        <f>IF(OR('DU DOAN'!K24="",'DU DOAN'!L24="",'DU DOAN'!FM24="",'DU DOAN'!FN24=""),0,IF(AND('DU DOAN'!FM24='DU DOAN'!K24,'DU DOAN'!FN24='DU DOAN'!L24),3*'DU DOAN'!C24,IF(('DU DOAN'!FM24-'DU DOAN'!FN24)=('DU DOAN'!K24-'DU DOAN'!L24),2*'DU DOAN'!C24,IF(SIGN('DU DOAN'!FM24-'DU DOAN'!FN24)=SIGN('DU DOAN'!K24-'DU DOAN'!L24),1*'DU DOAN'!C24,0))))</f>
        <v>0</v>
      </c>
      <c r="CH24" s="98">
        <f>IF(OR('DU DOAN'!K24="",'DU DOAN'!L24="",'DU DOAN'!FO24="",'DU DOAN'!FP24=""),0,IF(AND('DU DOAN'!FO24='DU DOAN'!K24,'DU DOAN'!FP24='DU DOAN'!L24),3*'DU DOAN'!C24,IF(('DU DOAN'!FO24-'DU DOAN'!FP24)=('DU DOAN'!K24-'DU DOAN'!L24),2*'DU DOAN'!C24,IF(SIGN('DU DOAN'!FO24-'DU DOAN'!FP24)=SIGN('DU DOAN'!K24-'DU DOAN'!L24),1*'DU DOAN'!C24,0))))</f>
        <v>0</v>
      </c>
      <c r="CI24" s="98">
        <f>IF(OR('DU DOAN'!K24="",'DU DOAN'!L24="",'DU DOAN'!FQ24="",'DU DOAN'!FR24=""),0,IF(AND('DU DOAN'!FQ24='DU DOAN'!K24,'DU DOAN'!FR24='DU DOAN'!L24),3*'DU DOAN'!C24,IF(('DU DOAN'!FQ24-'DU DOAN'!FR24)=('DU DOAN'!K24-'DU DOAN'!L24),2*'DU DOAN'!C24,IF(SIGN('DU DOAN'!FQ24-'DU DOAN'!FR24)=SIGN('DU DOAN'!K24-'DU DOAN'!L24),1*'DU DOAN'!C24,0))))</f>
        <v>0</v>
      </c>
      <c r="CJ24" s="98">
        <f>IF(OR('DU DOAN'!K24="",'DU DOAN'!L24="",'DU DOAN'!FS24="",'DU DOAN'!FT24=""),0,IF(AND('DU DOAN'!FS24='DU DOAN'!K24,'DU DOAN'!FT24='DU DOAN'!L24),3*'DU DOAN'!C24,IF(('DU DOAN'!FS24-'DU DOAN'!FT24)=('DU DOAN'!K24-'DU DOAN'!L24),2*'DU DOAN'!C24,IF(SIGN('DU DOAN'!FS24-'DU DOAN'!FT24)=SIGN('DU DOAN'!K24-'DU DOAN'!L24),1*'DU DOAN'!C24,0))))</f>
        <v>0</v>
      </c>
      <c r="CK24" s="98">
        <f>IF(OR('DU DOAN'!K24="",'DU DOAN'!L24="",'DU DOAN'!FU24="",'DU DOAN'!FV24=""),0,IF(AND('DU DOAN'!FU24='DU DOAN'!K24,'DU DOAN'!FV24='DU DOAN'!L24),3*'DU DOAN'!C24,IF(('DU DOAN'!FU24-'DU DOAN'!FV24)=('DU DOAN'!K24-'DU DOAN'!L24),2*'DU DOAN'!C24,IF(SIGN('DU DOAN'!FU24-'DU DOAN'!FV24)=SIGN('DU DOAN'!K24-'DU DOAN'!L24),1*'DU DOAN'!C24,0))))</f>
        <v>0</v>
      </c>
      <c r="CL24" s="98">
        <f>IF(OR('DU DOAN'!K24="",'DU DOAN'!L24="",'DU DOAN'!FW24="",'DU DOAN'!FX24=""),0,IF(AND('DU DOAN'!FW24='DU DOAN'!K24,'DU DOAN'!FX24='DU DOAN'!L24),3*'DU DOAN'!C24,IF(('DU DOAN'!FW24-'DU DOAN'!FX24)=('DU DOAN'!K24-'DU DOAN'!L24),2*'DU DOAN'!C24,IF(SIGN('DU DOAN'!FW24-'DU DOAN'!FX24)=SIGN('DU DOAN'!K24-'DU DOAN'!L24),1*'DU DOAN'!C24,0))))</f>
        <v>0</v>
      </c>
      <c r="CM24" s="98">
        <f>IF(OR('DU DOAN'!K24="",'DU DOAN'!L24="",'DU DOAN'!FY24="",'DU DOAN'!FZ24=""),0,IF(AND('DU DOAN'!FY24='DU DOAN'!K24,'DU DOAN'!FZ24='DU DOAN'!L24),3*'DU DOAN'!C24,IF(('DU DOAN'!FY24-'DU DOAN'!FZ24)=('DU DOAN'!K24-'DU DOAN'!L24),2*'DU DOAN'!C24,IF(SIGN('DU DOAN'!FY24-'DU DOAN'!FZ24)=SIGN('DU DOAN'!K24-'DU DOAN'!L24),1*'DU DOAN'!C24,0))))</f>
        <v>0</v>
      </c>
      <c r="CN24" s="98">
        <f>IF(OR('DU DOAN'!K24="",'DU DOAN'!L24="",'DU DOAN'!GA24="",'DU DOAN'!GB24=""),0,IF(AND('DU DOAN'!GA24='DU DOAN'!K24,'DU DOAN'!GB24='DU DOAN'!L24),3*'DU DOAN'!C24,IF(('DU DOAN'!GA24-'DU DOAN'!GB24)=('DU DOAN'!K24-'DU DOAN'!L24),2*'DU DOAN'!C24,IF(SIGN('DU DOAN'!GA24-'DU DOAN'!GB24)=SIGN('DU DOAN'!K24-'DU DOAN'!L24),1*'DU DOAN'!C24,0))))</f>
        <v>0</v>
      </c>
      <c r="CO24" s="98">
        <f>IF(OR('DU DOAN'!K24="",'DU DOAN'!L24="",'DU DOAN'!GC24="",'DU DOAN'!GD24=""),0,IF(AND('DU DOAN'!GC24='DU DOAN'!K24,'DU DOAN'!GD24='DU DOAN'!L24),3*'DU DOAN'!C24,IF(('DU DOAN'!GC24-'DU DOAN'!GD24)=('DU DOAN'!K24-'DU DOAN'!L24),2*'DU DOAN'!C24,IF(SIGN('DU DOAN'!GC24-'DU DOAN'!GD24)=SIGN('DU DOAN'!K24-'DU DOAN'!L24),1*'DU DOAN'!C24,0))))</f>
        <v>0</v>
      </c>
      <c r="CP24" s="98">
        <f>IF(OR('DU DOAN'!K24="",'DU DOAN'!L24="",'DU DOAN'!GE24="",'DU DOAN'!GF24=""),0,IF(AND('DU DOAN'!GE24='DU DOAN'!K24,'DU DOAN'!GF24='DU DOAN'!L24),3*'DU DOAN'!C24,IF(('DU DOAN'!GE24-'DU DOAN'!GF24)=('DU DOAN'!K24-'DU DOAN'!L24),2*'DU DOAN'!C24,IF(SIGN('DU DOAN'!GE24-'DU DOAN'!GF24)=SIGN('DU DOAN'!K24-'DU DOAN'!L24),1*'DU DOAN'!C24,0))))</f>
        <v>0</v>
      </c>
      <c r="CQ24" s="98">
        <f>IF(OR('DU DOAN'!K24="",'DU DOAN'!L24="",'DU DOAN'!GG24="",'DU DOAN'!GH24=""),0,IF(AND('DU DOAN'!GG24='DU DOAN'!K24,'DU DOAN'!GH24='DU DOAN'!L24),3*'DU DOAN'!C24,IF(('DU DOAN'!GG24-'DU DOAN'!GH24)=('DU DOAN'!K24-'DU DOAN'!L24),2*'DU DOAN'!C24,IF(SIGN('DU DOAN'!GG24-'DU DOAN'!GH24)=SIGN('DU DOAN'!K24-'DU DOAN'!L24),1*'DU DOAN'!C24,0))))</f>
        <v>0</v>
      </c>
      <c r="CR24" s="98">
        <f>IF(OR('DU DOAN'!K24="",'DU DOAN'!L24="",'DU DOAN'!GI24="",'DU DOAN'!GJ24=""),0,IF(AND('DU DOAN'!GI24='DU DOAN'!K24,'DU DOAN'!GJ24='DU DOAN'!L24),3*'DU DOAN'!C24,IF(('DU DOAN'!GI24-'DU DOAN'!GJ24)=('DU DOAN'!K24-'DU DOAN'!L24),2*'DU DOAN'!C24,IF(SIGN('DU DOAN'!GI24-'DU DOAN'!GJ24)=SIGN('DU DOAN'!K24-'DU DOAN'!L24),1*'DU DOAN'!C24,0))))</f>
        <v>0</v>
      </c>
      <c r="CS24" s="98">
        <f>IF(OR('DU DOAN'!K24="",'DU DOAN'!L24="",'DU DOAN'!GK24="",'DU DOAN'!GL24=""),0,IF(AND('DU DOAN'!GK24='DU DOAN'!K24,'DU DOAN'!GL24='DU DOAN'!L24),3*'DU DOAN'!C24,IF(('DU DOAN'!GK24-'DU DOAN'!GL24)=('DU DOAN'!K24-'DU DOAN'!L24),2*'DU DOAN'!C24,IF(SIGN('DU DOAN'!GK24-'DU DOAN'!GL24)=SIGN('DU DOAN'!K24-'DU DOAN'!L24),1*'DU DOAN'!C24,0))))</f>
        <v>0</v>
      </c>
      <c r="CT24" s="98">
        <f>IF(OR('DU DOAN'!K24="",'DU DOAN'!L24="",'DU DOAN'!GM24="",'DU DOAN'!GN24=""),0,IF(AND('DU DOAN'!GM24='DU DOAN'!K24,'DU DOAN'!GN24='DU DOAN'!L24),3*'DU DOAN'!C24,IF(('DU DOAN'!GM24-'DU DOAN'!GN24)=('DU DOAN'!K24-'DU DOAN'!L24),2*'DU DOAN'!C24,IF(SIGN('DU DOAN'!GM24-'DU DOAN'!GN24)=SIGN('DU DOAN'!K24-'DU DOAN'!L24),1*'DU DOAN'!C24,0))))</f>
        <v>0</v>
      </c>
      <c r="CU24" s="98">
        <f>IF(OR('DU DOAN'!K24="",'DU DOAN'!L24="",'DU DOAN'!GO24="",'DU DOAN'!GP24=""),0,IF(AND('DU DOAN'!GO24='DU DOAN'!K24,'DU DOAN'!GP24='DU DOAN'!L24),3*'DU DOAN'!C24,IF(('DU DOAN'!GO24-'DU DOAN'!GP24)=('DU DOAN'!K24-'DU DOAN'!L24),2*'DU DOAN'!C24,IF(SIGN('DU DOAN'!GO24-'DU DOAN'!GP24)=SIGN('DU DOAN'!K24-'DU DOAN'!L24),1*'DU DOAN'!C24,0))))</f>
        <v>0</v>
      </c>
      <c r="CV24" s="98">
        <f>IF(OR('DU DOAN'!K24="",'DU DOAN'!L24="",'DU DOAN'!GQ24="",'DU DOAN'!GR24=""),0,IF(AND('DU DOAN'!GQ24='DU DOAN'!K24,'DU DOAN'!GR24='DU DOAN'!L24),3*'DU DOAN'!C24,IF(('DU DOAN'!GQ24-'DU DOAN'!GR24)=('DU DOAN'!K24-'DU DOAN'!L24),2*'DU DOAN'!C24,IF(SIGN('DU DOAN'!GQ24-'DU DOAN'!GR24)=SIGN('DU DOAN'!K24-'DU DOAN'!L24),1*'DU DOAN'!C24,0))))</f>
        <v>0</v>
      </c>
      <c r="CW24" s="98">
        <f>IF(OR('DU DOAN'!K24="",'DU DOAN'!L24="",'DU DOAN'!GS24="",'DU DOAN'!GT24=""),0,IF(AND('DU DOAN'!GS24='DU DOAN'!K24,'DU DOAN'!GT24='DU DOAN'!L24),3*'DU DOAN'!C24,IF(('DU DOAN'!GS24-'DU DOAN'!GT24)=('DU DOAN'!K24-'DU DOAN'!L24),2*'DU DOAN'!C24,IF(SIGN('DU DOAN'!GS24-'DU DOAN'!GT24)=SIGN('DU DOAN'!K24-'DU DOAN'!L24),1*'DU DOAN'!C24,0))))</f>
        <v>0</v>
      </c>
      <c r="CX24" s="98">
        <f>IF(OR('DU DOAN'!K24="",'DU DOAN'!L24="",'DU DOAN'!GU24="",'DU DOAN'!GV24=""),0,IF(AND('DU DOAN'!GU24='DU DOAN'!K24,'DU DOAN'!GV24='DU DOAN'!L24),3*'DU DOAN'!C24,IF(('DU DOAN'!GU24-'DU DOAN'!GV24)=('DU DOAN'!K24-'DU DOAN'!L24),2*'DU DOAN'!C24,IF(SIGN('DU DOAN'!GU24-'DU DOAN'!GV24)=SIGN('DU DOAN'!K24-'DU DOAN'!L24),1*'DU DOAN'!C24,0))))</f>
        <v>0</v>
      </c>
      <c r="CY24" s="98">
        <f>IF(OR('DU DOAN'!K24="",'DU DOAN'!L24="",'DU DOAN'!GW24="",'DU DOAN'!GX24=""),0,IF(AND('DU DOAN'!GW24='DU DOAN'!K24,'DU DOAN'!GX24='DU DOAN'!L24),3*'DU DOAN'!C24,IF(('DU DOAN'!GW24-'DU DOAN'!GX24)=('DU DOAN'!K24-'DU DOAN'!L24),2*'DU DOAN'!C24,IF(SIGN('DU DOAN'!GW24-'DU DOAN'!GX24)=SIGN('DU DOAN'!K24-'DU DOAN'!L24),1*'DU DOAN'!C24,0))))</f>
        <v>0</v>
      </c>
      <c r="CZ24" s="98">
        <f>IF(OR('DU DOAN'!K24="",'DU DOAN'!L24="",'DU DOAN'!GY24="",'DU DOAN'!GZ24=""),0,IF(AND('DU DOAN'!GY24='DU DOAN'!K24,'DU DOAN'!GZ24='DU DOAN'!L24),3*'DU DOAN'!C24,IF(('DU DOAN'!GY24-'DU DOAN'!GZ24)=('DU DOAN'!K24-'DU DOAN'!L24),2*'DU DOAN'!C24,IF(SIGN('DU DOAN'!GY24-'DU DOAN'!GZ24)=SIGN('DU DOAN'!K24-'DU DOAN'!L24),1*'DU DOAN'!C24,0))))</f>
        <v>0</v>
      </c>
      <c r="DA24" s="98">
        <f>IF(OR('DU DOAN'!K24="",'DU DOAN'!L24="",'DU DOAN'!HA24="",'DU DOAN'!HB24=""),0,IF(AND('DU DOAN'!HA24='DU DOAN'!K24,'DU DOAN'!HB24='DU DOAN'!L24),3*'DU DOAN'!C24,IF(('DU DOAN'!HA24-'DU DOAN'!HB24)=('DU DOAN'!K24-'DU DOAN'!L24),2*'DU DOAN'!C24,IF(SIGN('DU DOAN'!HA24-'DU DOAN'!HB24)=SIGN('DU DOAN'!K24-'DU DOAN'!L24),1*'DU DOAN'!C24,0))))</f>
        <v>0</v>
      </c>
      <c r="DB24" s="98">
        <f>IF(OR('DU DOAN'!K24="",'DU DOAN'!L24="",'DU DOAN'!HC24="",'DU DOAN'!HD24=""),0,IF(AND('DU DOAN'!HC24='DU DOAN'!K24,'DU DOAN'!HD24='DU DOAN'!L24),3*'DU DOAN'!C24,IF(('DU DOAN'!HC24-'DU DOAN'!HD24)=('DU DOAN'!K24-'DU DOAN'!L24),2*'DU DOAN'!C24,IF(SIGN('DU DOAN'!HC24-'DU DOAN'!HD24)=SIGN('DU DOAN'!K24-'DU DOAN'!L24),1*'DU DOAN'!C24,0))))</f>
        <v>0</v>
      </c>
    </row>
    <row r="25" spans="1:106" ht="15" customHeight="1">
      <c r="A25" s="94">
        <f>'DU DOAN'!A25</f>
        <v>22</v>
      </c>
      <c r="B25" s="95" t="str">
        <f>'DU DOAN'!B25</f>
        <v>Vòng bảng</v>
      </c>
      <c r="C25" s="96">
        <f>'DU DOAN'!C25</f>
        <v>1</v>
      </c>
      <c r="D25" s="95" t="str">
        <f>'DU DOAN'!H25</f>
        <v>Türkiye</v>
      </c>
      <c r="E25" s="95" t="str">
        <f>'DU DOAN'!I25</f>
        <v>Paraguay</v>
      </c>
      <c r="F25" s="97" t="str">
        <f>IF(OR('DU DOAN'!K25="",'DU DOAN'!L25=""),"Chưa đá",'DU DOAN'!K25&amp;"-"&amp;'DU DOAN'!L25)</f>
        <v>Chưa đá</v>
      </c>
      <c r="G25" s="98">
        <f>IF(OR('DU DOAN'!K25="",'DU DOAN'!L25="",'DU DOAN'!M25="",'DU DOAN'!N25=""),0,IF(AND('DU DOAN'!M25='DU DOAN'!K25,'DU DOAN'!N25='DU DOAN'!L25),3*'DU DOAN'!C25,IF(('DU DOAN'!M25-'DU DOAN'!N25)=('DU DOAN'!K25-'DU DOAN'!L25),2*'DU DOAN'!C25,IF(SIGN('DU DOAN'!M25-'DU DOAN'!N25)=SIGN('DU DOAN'!K25-'DU DOAN'!L25),1*'DU DOAN'!C25,0))))</f>
        <v>0</v>
      </c>
      <c r="H25" s="98">
        <f>IF(OR('DU DOAN'!K25="",'DU DOAN'!L25="",'DU DOAN'!O25="",'DU DOAN'!P25=""),0,IF(AND('DU DOAN'!O25='DU DOAN'!K25,'DU DOAN'!P25='DU DOAN'!L25),3*'DU DOAN'!C25,IF(('DU DOAN'!O25-'DU DOAN'!P25)=('DU DOAN'!K25-'DU DOAN'!L25),2*'DU DOAN'!C25,IF(SIGN('DU DOAN'!O25-'DU DOAN'!P25)=SIGN('DU DOAN'!K25-'DU DOAN'!L25),1*'DU DOAN'!C25,0))))</f>
        <v>0</v>
      </c>
      <c r="I25" s="98">
        <f>IF(OR('DU DOAN'!K25="",'DU DOAN'!L25="",'DU DOAN'!Q25="",'DU DOAN'!R25=""),0,IF(AND('DU DOAN'!Q25='DU DOAN'!K25,'DU DOAN'!R25='DU DOAN'!L25),3*'DU DOAN'!C25,IF(('DU DOAN'!Q25-'DU DOAN'!R25)=('DU DOAN'!K25-'DU DOAN'!L25),2*'DU DOAN'!C25,IF(SIGN('DU DOAN'!Q25-'DU DOAN'!R25)=SIGN('DU DOAN'!K25-'DU DOAN'!L25),1*'DU DOAN'!C25,0))))</f>
        <v>0</v>
      </c>
      <c r="J25" s="98">
        <f>IF(OR('DU DOAN'!K25="",'DU DOAN'!L25="",'DU DOAN'!S25="",'DU DOAN'!T25=""),0,IF(AND('DU DOAN'!S25='DU DOAN'!K25,'DU DOAN'!T25='DU DOAN'!L25),3*'DU DOAN'!C25,IF(('DU DOAN'!S25-'DU DOAN'!T25)=('DU DOAN'!K25-'DU DOAN'!L25),2*'DU DOAN'!C25,IF(SIGN('DU DOAN'!S25-'DU DOAN'!T25)=SIGN('DU DOAN'!K25-'DU DOAN'!L25),1*'DU DOAN'!C25,0))))</f>
        <v>0</v>
      </c>
      <c r="K25" s="98">
        <f>IF(OR('DU DOAN'!K25="",'DU DOAN'!L25="",'DU DOAN'!U25="",'DU DOAN'!V25=""),0,IF(AND('DU DOAN'!U25='DU DOAN'!K25,'DU DOAN'!V25='DU DOAN'!L25),3*'DU DOAN'!C25,IF(('DU DOAN'!U25-'DU DOAN'!V25)=('DU DOAN'!K25-'DU DOAN'!L25),2*'DU DOAN'!C25,IF(SIGN('DU DOAN'!U25-'DU DOAN'!V25)=SIGN('DU DOAN'!K25-'DU DOAN'!L25),1*'DU DOAN'!C25,0))))</f>
        <v>0</v>
      </c>
      <c r="L25" s="98">
        <f>IF(OR('DU DOAN'!K25="",'DU DOAN'!L25="",'DU DOAN'!W25="",'DU DOAN'!X25=""),0,IF(AND('DU DOAN'!W25='DU DOAN'!K25,'DU DOAN'!X25='DU DOAN'!L25),3*'DU DOAN'!C25,IF(('DU DOAN'!W25-'DU DOAN'!X25)=('DU DOAN'!K25-'DU DOAN'!L25),2*'DU DOAN'!C25,IF(SIGN('DU DOAN'!W25-'DU DOAN'!X25)=SIGN('DU DOAN'!K25-'DU DOAN'!L25),1*'DU DOAN'!C25,0))))</f>
        <v>0</v>
      </c>
      <c r="M25" s="98">
        <f>IF(OR('DU DOAN'!K25="",'DU DOAN'!L25="",'DU DOAN'!Y25="",'DU DOAN'!Z25=""),0,IF(AND('DU DOAN'!Y25='DU DOAN'!K25,'DU DOAN'!Z25='DU DOAN'!L25),3*'DU DOAN'!C25,IF(('DU DOAN'!Y25-'DU DOAN'!Z25)=('DU DOAN'!K25-'DU DOAN'!L25),2*'DU DOAN'!C25,IF(SIGN('DU DOAN'!Y25-'DU DOAN'!Z25)=SIGN('DU DOAN'!K25-'DU DOAN'!L25),1*'DU DOAN'!C25,0))))</f>
        <v>0</v>
      </c>
      <c r="N25" s="98">
        <f>IF(OR('DU DOAN'!K25="",'DU DOAN'!L25="",'DU DOAN'!AA25="",'DU DOAN'!AB25=""),0,IF(AND('DU DOAN'!AA25='DU DOAN'!K25,'DU DOAN'!AB25='DU DOAN'!L25),3*'DU DOAN'!C25,IF(('DU DOAN'!AA25-'DU DOAN'!AB25)=('DU DOAN'!K25-'DU DOAN'!L25),2*'DU DOAN'!C25,IF(SIGN('DU DOAN'!AA25-'DU DOAN'!AB25)=SIGN('DU DOAN'!K25-'DU DOAN'!L25),1*'DU DOAN'!C25,0))))</f>
        <v>0</v>
      </c>
      <c r="O25" s="98">
        <f>IF(OR('DU DOAN'!K25="",'DU DOAN'!L25="",'DU DOAN'!AC25="",'DU DOAN'!AD25=""),0,IF(AND('DU DOAN'!AC25='DU DOAN'!K25,'DU DOAN'!AD25='DU DOAN'!L25),3*'DU DOAN'!C25,IF(('DU DOAN'!AC25-'DU DOAN'!AD25)=('DU DOAN'!K25-'DU DOAN'!L25),2*'DU DOAN'!C25,IF(SIGN('DU DOAN'!AC25-'DU DOAN'!AD25)=SIGN('DU DOAN'!K25-'DU DOAN'!L25),1*'DU DOAN'!C25,0))))</f>
        <v>0</v>
      </c>
      <c r="P25" s="98">
        <f>IF(OR('DU DOAN'!K25="",'DU DOAN'!L25="",'DU DOAN'!AE25="",'DU DOAN'!AF25=""),0,IF(AND('DU DOAN'!AE25='DU DOAN'!K25,'DU DOAN'!AF25='DU DOAN'!L25),3*'DU DOAN'!C25,IF(('DU DOAN'!AE25-'DU DOAN'!AF25)=('DU DOAN'!K25-'DU DOAN'!L25),2*'DU DOAN'!C25,IF(SIGN('DU DOAN'!AE25-'DU DOAN'!AF25)=SIGN('DU DOAN'!K25-'DU DOAN'!L25),1*'DU DOAN'!C25,0))))</f>
        <v>0</v>
      </c>
      <c r="Q25" s="98">
        <f>IF(OR('DU DOAN'!K25="",'DU DOAN'!L25="",'DU DOAN'!AG25="",'DU DOAN'!AH25=""),0,IF(AND('DU DOAN'!AG25='DU DOAN'!K25,'DU DOAN'!AH25='DU DOAN'!L25),3*'DU DOAN'!C25,IF(('DU DOAN'!AG25-'DU DOAN'!AH25)=('DU DOAN'!K25-'DU DOAN'!L25),2*'DU DOAN'!C25,IF(SIGN('DU DOAN'!AG25-'DU DOAN'!AH25)=SIGN('DU DOAN'!K25-'DU DOAN'!L25),1*'DU DOAN'!C25,0))))</f>
        <v>0</v>
      </c>
      <c r="R25" s="98">
        <f>IF(OR('DU DOAN'!K25="",'DU DOAN'!L25="",'DU DOAN'!AI25="",'DU DOAN'!AJ25=""),0,IF(AND('DU DOAN'!AI25='DU DOAN'!K25,'DU DOAN'!AJ25='DU DOAN'!L25),3*'DU DOAN'!C25,IF(('DU DOAN'!AI25-'DU DOAN'!AJ25)=('DU DOAN'!K25-'DU DOAN'!L25),2*'DU DOAN'!C25,IF(SIGN('DU DOAN'!AI25-'DU DOAN'!AJ25)=SIGN('DU DOAN'!K25-'DU DOAN'!L25),1*'DU DOAN'!C25,0))))</f>
        <v>0</v>
      </c>
      <c r="S25" s="98">
        <f>IF(OR('DU DOAN'!K25="",'DU DOAN'!L25="",'DU DOAN'!AK25="",'DU DOAN'!AL25=""),0,IF(AND('DU DOAN'!AK25='DU DOAN'!K25,'DU DOAN'!AL25='DU DOAN'!L25),3*'DU DOAN'!C25,IF(('DU DOAN'!AK25-'DU DOAN'!AL25)=('DU DOAN'!K25-'DU DOAN'!L25),2*'DU DOAN'!C25,IF(SIGN('DU DOAN'!AK25-'DU DOAN'!AL25)=SIGN('DU DOAN'!K25-'DU DOAN'!L25),1*'DU DOAN'!C25,0))))</f>
        <v>0</v>
      </c>
      <c r="T25" s="98">
        <f>IF(OR('DU DOAN'!K25="",'DU DOAN'!L25="",'DU DOAN'!AM25="",'DU DOAN'!AN25=""),0,IF(AND('DU DOAN'!AM25='DU DOAN'!K25,'DU DOAN'!AN25='DU DOAN'!L25),3*'DU DOAN'!C25,IF(('DU DOAN'!AM25-'DU DOAN'!AN25)=('DU DOAN'!K25-'DU DOAN'!L25),2*'DU DOAN'!C25,IF(SIGN('DU DOAN'!AM25-'DU DOAN'!AN25)=SIGN('DU DOAN'!K25-'DU DOAN'!L25),1*'DU DOAN'!C25,0))))</f>
        <v>0</v>
      </c>
      <c r="U25" s="98">
        <f>IF(OR('DU DOAN'!K25="",'DU DOAN'!L25="",'DU DOAN'!AO25="",'DU DOAN'!AP25=""),0,IF(AND('DU DOAN'!AO25='DU DOAN'!K25,'DU DOAN'!AP25='DU DOAN'!L25),3*'DU DOAN'!C25,IF(('DU DOAN'!AO25-'DU DOAN'!AP25)=('DU DOAN'!K25-'DU DOAN'!L25),2*'DU DOAN'!C25,IF(SIGN('DU DOAN'!AO25-'DU DOAN'!AP25)=SIGN('DU DOAN'!K25-'DU DOAN'!L25),1*'DU DOAN'!C25,0))))</f>
        <v>0</v>
      </c>
      <c r="V25" s="98">
        <f>IF(OR('DU DOAN'!K25="",'DU DOAN'!L25="",'DU DOAN'!AQ25="",'DU DOAN'!AR25=""),0,IF(AND('DU DOAN'!AQ25='DU DOAN'!K25,'DU DOAN'!AR25='DU DOAN'!L25),3*'DU DOAN'!C25,IF(('DU DOAN'!AQ25-'DU DOAN'!AR25)=('DU DOAN'!K25-'DU DOAN'!L25),2*'DU DOAN'!C25,IF(SIGN('DU DOAN'!AQ25-'DU DOAN'!AR25)=SIGN('DU DOAN'!K25-'DU DOAN'!L25),1*'DU DOAN'!C25,0))))</f>
        <v>0</v>
      </c>
      <c r="W25" s="98">
        <f>IF(OR('DU DOAN'!K25="",'DU DOAN'!L25="",'DU DOAN'!AS25="",'DU DOAN'!AT25=""),0,IF(AND('DU DOAN'!AS25='DU DOAN'!K25,'DU DOAN'!AT25='DU DOAN'!L25),3*'DU DOAN'!C25,IF(('DU DOAN'!AS25-'DU DOAN'!AT25)=('DU DOAN'!K25-'DU DOAN'!L25),2*'DU DOAN'!C25,IF(SIGN('DU DOAN'!AS25-'DU DOAN'!AT25)=SIGN('DU DOAN'!K25-'DU DOAN'!L25),1*'DU DOAN'!C25,0))))</f>
        <v>0</v>
      </c>
      <c r="X25" s="98">
        <f>IF(OR('DU DOAN'!K25="",'DU DOAN'!L25="",'DU DOAN'!AU25="",'DU DOAN'!AV25=""),0,IF(AND('DU DOAN'!AU25='DU DOAN'!K25,'DU DOAN'!AV25='DU DOAN'!L25),3*'DU DOAN'!C25,IF(('DU DOAN'!AU25-'DU DOAN'!AV25)=('DU DOAN'!K25-'DU DOAN'!L25),2*'DU DOAN'!C25,IF(SIGN('DU DOAN'!AU25-'DU DOAN'!AV25)=SIGN('DU DOAN'!K25-'DU DOAN'!L25),1*'DU DOAN'!C25,0))))</f>
        <v>0</v>
      </c>
      <c r="Y25" s="98">
        <f>IF(OR('DU DOAN'!K25="",'DU DOAN'!L25="",'DU DOAN'!AW25="",'DU DOAN'!AX25=""),0,IF(AND('DU DOAN'!AW25='DU DOAN'!K25,'DU DOAN'!AX25='DU DOAN'!L25),3*'DU DOAN'!C25,IF(('DU DOAN'!AW25-'DU DOAN'!AX25)=('DU DOAN'!K25-'DU DOAN'!L25),2*'DU DOAN'!C25,IF(SIGN('DU DOAN'!AW25-'DU DOAN'!AX25)=SIGN('DU DOAN'!K25-'DU DOAN'!L25),1*'DU DOAN'!C25,0))))</f>
        <v>0</v>
      </c>
      <c r="Z25" s="98">
        <f>IF(OR('DU DOAN'!K25="",'DU DOAN'!L25="",'DU DOAN'!AY25="",'DU DOAN'!AZ25=""),0,IF(AND('DU DOAN'!AY25='DU DOAN'!K25,'DU DOAN'!AZ25='DU DOAN'!L25),3*'DU DOAN'!C25,IF(('DU DOAN'!AY25-'DU DOAN'!AZ25)=('DU DOAN'!K25-'DU DOAN'!L25),2*'DU DOAN'!C25,IF(SIGN('DU DOAN'!AY25-'DU DOAN'!AZ25)=SIGN('DU DOAN'!K25-'DU DOAN'!L25),1*'DU DOAN'!C25,0))))</f>
        <v>0</v>
      </c>
      <c r="AA25" s="98">
        <f>IF(OR('DU DOAN'!K25="",'DU DOAN'!L25="",'DU DOAN'!BA25="",'DU DOAN'!BB25=""),0,IF(AND('DU DOAN'!BA25='DU DOAN'!K25,'DU DOAN'!BB25='DU DOAN'!L25),3*'DU DOAN'!C25,IF(('DU DOAN'!BA25-'DU DOAN'!BB25)=('DU DOAN'!K25-'DU DOAN'!L25),2*'DU DOAN'!C25,IF(SIGN('DU DOAN'!BA25-'DU DOAN'!BB25)=SIGN('DU DOAN'!K25-'DU DOAN'!L25),1*'DU DOAN'!C25,0))))</f>
        <v>0</v>
      </c>
      <c r="AB25" s="98">
        <f>IF(OR('DU DOAN'!K25="",'DU DOAN'!L25="",'DU DOAN'!BC25="",'DU DOAN'!BD25=""),0,IF(AND('DU DOAN'!BC25='DU DOAN'!K25,'DU DOAN'!BD25='DU DOAN'!L25),3*'DU DOAN'!C25,IF(('DU DOAN'!BC25-'DU DOAN'!BD25)=('DU DOAN'!K25-'DU DOAN'!L25),2*'DU DOAN'!C25,IF(SIGN('DU DOAN'!BC25-'DU DOAN'!BD25)=SIGN('DU DOAN'!K25-'DU DOAN'!L25),1*'DU DOAN'!C25,0))))</f>
        <v>0</v>
      </c>
      <c r="AC25" s="98">
        <f>IF(OR('DU DOAN'!K25="",'DU DOAN'!L25="",'DU DOAN'!BE25="",'DU DOAN'!BF25=""),0,IF(AND('DU DOAN'!BE25='DU DOAN'!K25,'DU DOAN'!BF25='DU DOAN'!L25),3*'DU DOAN'!C25,IF(('DU DOAN'!BE25-'DU DOAN'!BF25)=('DU DOAN'!K25-'DU DOAN'!L25),2*'DU DOAN'!C25,IF(SIGN('DU DOAN'!BE25-'DU DOAN'!BF25)=SIGN('DU DOAN'!K25-'DU DOAN'!L25),1*'DU DOAN'!C25,0))))</f>
        <v>0</v>
      </c>
      <c r="AD25" s="98">
        <f>IF(OR('DU DOAN'!K25="",'DU DOAN'!L25="",'DU DOAN'!BG25="",'DU DOAN'!BH25=""),0,IF(AND('DU DOAN'!BG25='DU DOAN'!K25,'DU DOAN'!BH25='DU DOAN'!L25),3*'DU DOAN'!C25,IF(('DU DOAN'!BG25-'DU DOAN'!BH25)=('DU DOAN'!K25-'DU DOAN'!L25),2*'DU DOAN'!C25,IF(SIGN('DU DOAN'!BG25-'DU DOAN'!BH25)=SIGN('DU DOAN'!K25-'DU DOAN'!L25),1*'DU DOAN'!C25,0))))</f>
        <v>0</v>
      </c>
      <c r="AE25" s="98">
        <f>IF(OR('DU DOAN'!K25="",'DU DOAN'!L25="",'DU DOAN'!BI25="",'DU DOAN'!BJ25=""),0,IF(AND('DU DOAN'!BI25='DU DOAN'!K25,'DU DOAN'!BJ25='DU DOAN'!L25),3*'DU DOAN'!C25,IF(('DU DOAN'!BI25-'DU DOAN'!BJ25)=('DU DOAN'!K25-'DU DOAN'!L25),2*'DU DOAN'!C25,IF(SIGN('DU DOAN'!BI25-'DU DOAN'!BJ25)=SIGN('DU DOAN'!K25-'DU DOAN'!L25),1*'DU DOAN'!C25,0))))</f>
        <v>0</v>
      </c>
      <c r="AF25" s="98">
        <f>IF(OR('DU DOAN'!K25="",'DU DOAN'!L25="",'DU DOAN'!BK25="",'DU DOAN'!BL25=""),0,IF(AND('DU DOAN'!BK25='DU DOAN'!K25,'DU DOAN'!BL25='DU DOAN'!L25),3*'DU DOAN'!C25,IF(('DU DOAN'!BK25-'DU DOAN'!BL25)=('DU DOAN'!K25-'DU DOAN'!L25),2*'DU DOAN'!C25,IF(SIGN('DU DOAN'!BK25-'DU DOAN'!BL25)=SIGN('DU DOAN'!K25-'DU DOAN'!L25),1*'DU DOAN'!C25,0))))</f>
        <v>0</v>
      </c>
      <c r="AG25" s="98">
        <f>IF(OR('DU DOAN'!K25="",'DU DOAN'!L25="",'DU DOAN'!BM25="",'DU DOAN'!BN25=""),0,IF(AND('DU DOAN'!BM25='DU DOAN'!K25,'DU DOAN'!BN25='DU DOAN'!L25),3*'DU DOAN'!C25,IF(('DU DOAN'!BM25-'DU DOAN'!BN25)=('DU DOAN'!K25-'DU DOAN'!L25),2*'DU DOAN'!C25,IF(SIGN('DU DOAN'!BM25-'DU DOAN'!BN25)=SIGN('DU DOAN'!K25-'DU DOAN'!L25),1*'DU DOAN'!C25,0))))</f>
        <v>0</v>
      </c>
      <c r="AH25" s="98">
        <f>IF(OR('DU DOAN'!K25="",'DU DOAN'!L25="",'DU DOAN'!BO25="",'DU DOAN'!BP25=""),0,IF(AND('DU DOAN'!BO25='DU DOAN'!K25,'DU DOAN'!BP25='DU DOAN'!L25),3*'DU DOAN'!C25,IF(('DU DOAN'!BO25-'DU DOAN'!BP25)=('DU DOAN'!K25-'DU DOAN'!L25),2*'DU DOAN'!C25,IF(SIGN('DU DOAN'!BO25-'DU DOAN'!BP25)=SIGN('DU DOAN'!K25-'DU DOAN'!L25),1*'DU DOAN'!C25,0))))</f>
        <v>0</v>
      </c>
      <c r="AI25" s="98">
        <f>IF(OR('DU DOAN'!K25="",'DU DOAN'!L25="",'DU DOAN'!BQ25="",'DU DOAN'!BR25=""),0,IF(AND('DU DOAN'!BQ25='DU DOAN'!K25,'DU DOAN'!BR25='DU DOAN'!L25),3*'DU DOAN'!C25,IF(('DU DOAN'!BQ25-'DU DOAN'!BR25)=('DU DOAN'!K25-'DU DOAN'!L25),2*'DU DOAN'!C25,IF(SIGN('DU DOAN'!BQ25-'DU DOAN'!BR25)=SIGN('DU DOAN'!K25-'DU DOAN'!L25),1*'DU DOAN'!C25,0))))</f>
        <v>0</v>
      </c>
      <c r="AJ25" s="98">
        <f>IF(OR('DU DOAN'!K25="",'DU DOAN'!L25="",'DU DOAN'!BS25="",'DU DOAN'!BT25=""),0,IF(AND('DU DOAN'!BS25='DU DOAN'!K25,'DU DOAN'!BT25='DU DOAN'!L25),3*'DU DOAN'!C25,IF(('DU DOAN'!BS25-'DU DOAN'!BT25)=('DU DOAN'!K25-'DU DOAN'!L25),2*'DU DOAN'!C25,IF(SIGN('DU DOAN'!BS25-'DU DOAN'!BT25)=SIGN('DU DOAN'!K25-'DU DOAN'!L25),1*'DU DOAN'!C25,0))))</f>
        <v>0</v>
      </c>
      <c r="AK25" s="98">
        <f>IF(OR('DU DOAN'!K25="",'DU DOAN'!L25="",'DU DOAN'!BU25="",'DU DOAN'!BV25=""),0,IF(AND('DU DOAN'!BU25='DU DOAN'!K25,'DU DOAN'!BV25='DU DOAN'!L25),3*'DU DOAN'!C25,IF(('DU DOAN'!BU25-'DU DOAN'!BV25)=('DU DOAN'!K25-'DU DOAN'!L25),2*'DU DOAN'!C25,IF(SIGN('DU DOAN'!BU25-'DU DOAN'!BV25)=SIGN('DU DOAN'!K25-'DU DOAN'!L25),1*'DU DOAN'!C25,0))))</f>
        <v>0</v>
      </c>
      <c r="AL25" s="98">
        <f>IF(OR('DU DOAN'!K25="",'DU DOAN'!L25="",'DU DOAN'!BW25="",'DU DOAN'!BX25=""),0,IF(AND('DU DOAN'!BW25='DU DOAN'!K25,'DU DOAN'!BX25='DU DOAN'!L25),3*'DU DOAN'!C25,IF(('DU DOAN'!BW25-'DU DOAN'!BX25)=('DU DOAN'!K25-'DU DOAN'!L25),2*'DU DOAN'!C25,IF(SIGN('DU DOAN'!BW25-'DU DOAN'!BX25)=SIGN('DU DOAN'!K25-'DU DOAN'!L25),1*'DU DOAN'!C25,0))))</f>
        <v>0</v>
      </c>
      <c r="AM25" s="98">
        <f>IF(OR('DU DOAN'!K25="",'DU DOAN'!L25="",'DU DOAN'!BY25="",'DU DOAN'!BZ25=""),0,IF(AND('DU DOAN'!BY25='DU DOAN'!K25,'DU DOAN'!BZ25='DU DOAN'!L25),3*'DU DOAN'!C25,IF(('DU DOAN'!BY25-'DU DOAN'!BZ25)=('DU DOAN'!K25-'DU DOAN'!L25),2*'DU DOAN'!C25,IF(SIGN('DU DOAN'!BY25-'DU DOAN'!BZ25)=SIGN('DU DOAN'!K25-'DU DOAN'!L25),1*'DU DOAN'!C25,0))))</f>
        <v>0</v>
      </c>
      <c r="AN25" s="98">
        <f>IF(OR('DU DOAN'!K25="",'DU DOAN'!L25="",'DU DOAN'!CA25="",'DU DOAN'!CB25=""),0,IF(AND('DU DOAN'!CA25='DU DOAN'!K25,'DU DOAN'!CB25='DU DOAN'!L25),3*'DU DOAN'!C25,IF(('DU DOAN'!CA25-'DU DOAN'!CB25)=('DU DOAN'!K25-'DU DOAN'!L25),2*'DU DOAN'!C25,IF(SIGN('DU DOAN'!CA25-'DU DOAN'!CB25)=SIGN('DU DOAN'!K25-'DU DOAN'!L25),1*'DU DOAN'!C25,0))))</f>
        <v>0</v>
      </c>
      <c r="AO25" s="98">
        <f>IF(OR('DU DOAN'!K25="",'DU DOAN'!L25="",'DU DOAN'!CC25="",'DU DOAN'!CD25=""),0,IF(AND('DU DOAN'!CC25='DU DOAN'!K25,'DU DOAN'!CD25='DU DOAN'!L25),3*'DU DOAN'!C25,IF(('DU DOAN'!CC25-'DU DOAN'!CD25)=('DU DOAN'!K25-'DU DOAN'!L25),2*'DU DOAN'!C25,IF(SIGN('DU DOAN'!CC25-'DU DOAN'!CD25)=SIGN('DU DOAN'!K25-'DU DOAN'!L25),1*'DU DOAN'!C25,0))))</f>
        <v>0</v>
      </c>
      <c r="AP25" s="98">
        <f>IF(OR('DU DOAN'!K25="",'DU DOAN'!L25="",'DU DOAN'!CE25="",'DU DOAN'!CF25=""),0,IF(AND('DU DOAN'!CE25='DU DOAN'!K25,'DU DOAN'!CF25='DU DOAN'!L25),3*'DU DOAN'!C25,IF(('DU DOAN'!CE25-'DU DOAN'!CF25)=('DU DOAN'!K25-'DU DOAN'!L25),2*'DU DOAN'!C25,IF(SIGN('DU DOAN'!CE25-'DU DOAN'!CF25)=SIGN('DU DOAN'!K25-'DU DOAN'!L25),1*'DU DOAN'!C25,0))))</f>
        <v>0</v>
      </c>
      <c r="AQ25" s="98">
        <f>IF(OR('DU DOAN'!K25="",'DU DOAN'!L25="",'DU DOAN'!CG25="",'DU DOAN'!CH25=""),0,IF(AND('DU DOAN'!CG25='DU DOAN'!K25,'DU DOAN'!CH25='DU DOAN'!L25),3*'DU DOAN'!C25,IF(('DU DOAN'!CG25-'DU DOAN'!CH25)=('DU DOAN'!K25-'DU DOAN'!L25),2*'DU DOAN'!C25,IF(SIGN('DU DOAN'!CG25-'DU DOAN'!CH25)=SIGN('DU DOAN'!K25-'DU DOAN'!L25),1*'DU DOAN'!C25,0))))</f>
        <v>0</v>
      </c>
      <c r="AR25" s="98">
        <f>IF(OR('DU DOAN'!K25="",'DU DOAN'!L25="",'DU DOAN'!CI25="",'DU DOAN'!CJ25=""),0,IF(AND('DU DOAN'!CI25='DU DOAN'!K25,'DU DOAN'!CJ25='DU DOAN'!L25),3*'DU DOAN'!C25,IF(('DU DOAN'!CI25-'DU DOAN'!CJ25)=('DU DOAN'!K25-'DU DOAN'!L25),2*'DU DOAN'!C25,IF(SIGN('DU DOAN'!CI25-'DU DOAN'!CJ25)=SIGN('DU DOAN'!K25-'DU DOAN'!L25),1*'DU DOAN'!C25,0))))</f>
        <v>0</v>
      </c>
      <c r="AS25" s="98">
        <f>IF(OR('DU DOAN'!K25="",'DU DOAN'!L25="",'DU DOAN'!CK25="",'DU DOAN'!CL25=""),0,IF(AND('DU DOAN'!CK25='DU DOAN'!K25,'DU DOAN'!CL25='DU DOAN'!L25),3*'DU DOAN'!C25,IF(('DU DOAN'!CK25-'DU DOAN'!CL25)=('DU DOAN'!K25-'DU DOAN'!L25),2*'DU DOAN'!C25,IF(SIGN('DU DOAN'!CK25-'DU DOAN'!CL25)=SIGN('DU DOAN'!K25-'DU DOAN'!L25),1*'DU DOAN'!C25,0))))</f>
        <v>0</v>
      </c>
      <c r="AT25" s="98">
        <f>IF(OR('DU DOAN'!K25="",'DU DOAN'!L25="",'DU DOAN'!CM25="",'DU DOAN'!CN25=""),0,IF(AND('DU DOAN'!CM25='DU DOAN'!K25,'DU DOAN'!CN25='DU DOAN'!L25),3*'DU DOAN'!C25,IF(('DU DOAN'!CM25-'DU DOAN'!CN25)=('DU DOAN'!K25-'DU DOAN'!L25),2*'DU DOAN'!C25,IF(SIGN('DU DOAN'!CM25-'DU DOAN'!CN25)=SIGN('DU DOAN'!K25-'DU DOAN'!L25),1*'DU DOAN'!C25,0))))</f>
        <v>0</v>
      </c>
      <c r="AU25" s="98">
        <f>IF(OR('DU DOAN'!K25="",'DU DOAN'!L25="",'DU DOAN'!CO25="",'DU DOAN'!CP25=""),0,IF(AND('DU DOAN'!CO25='DU DOAN'!K25,'DU DOAN'!CP25='DU DOAN'!L25),3*'DU DOAN'!C25,IF(('DU DOAN'!CO25-'DU DOAN'!CP25)=('DU DOAN'!K25-'DU DOAN'!L25),2*'DU DOAN'!C25,IF(SIGN('DU DOAN'!CO25-'DU DOAN'!CP25)=SIGN('DU DOAN'!K25-'DU DOAN'!L25),1*'DU DOAN'!C25,0))))</f>
        <v>0</v>
      </c>
      <c r="AV25" s="98">
        <f>IF(OR('DU DOAN'!K25="",'DU DOAN'!L25="",'DU DOAN'!CQ25="",'DU DOAN'!CR25=""),0,IF(AND('DU DOAN'!CQ25='DU DOAN'!K25,'DU DOAN'!CR25='DU DOAN'!L25),3*'DU DOAN'!C25,IF(('DU DOAN'!CQ25-'DU DOAN'!CR25)=('DU DOAN'!K25-'DU DOAN'!L25),2*'DU DOAN'!C25,IF(SIGN('DU DOAN'!CQ25-'DU DOAN'!CR25)=SIGN('DU DOAN'!K25-'DU DOAN'!L25),1*'DU DOAN'!C25,0))))</f>
        <v>0</v>
      </c>
      <c r="AW25" s="98">
        <f>IF(OR('DU DOAN'!K25="",'DU DOAN'!L25="",'DU DOAN'!CS25="",'DU DOAN'!CT25=""),0,IF(AND('DU DOAN'!CS25='DU DOAN'!K25,'DU DOAN'!CT25='DU DOAN'!L25),3*'DU DOAN'!C25,IF(('DU DOAN'!CS25-'DU DOAN'!CT25)=('DU DOAN'!K25-'DU DOAN'!L25),2*'DU DOAN'!C25,IF(SIGN('DU DOAN'!CS25-'DU DOAN'!CT25)=SIGN('DU DOAN'!K25-'DU DOAN'!L25),1*'DU DOAN'!C25,0))))</f>
        <v>0</v>
      </c>
      <c r="AX25" s="98">
        <f>IF(OR('DU DOAN'!K25="",'DU DOAN'!L25="",'DU DOAN'!CU25="",'DU DOAN'!CV25=""),0,IF(AND('DU DOAN'!CU25='DU DOAN'!K25,'DU DOAN'!CV25='DU DOAN'!L25),3*'DU DOAN'!C25,IF(('DU DOAN'!CU25-'DU DOAN'!CV25)=('DU DOAN'!K25-'DU DOAN'!L25),2*'DU DOAN'!C25,IF(SIGN('DU DOAN'!CU25-'DU DOAN'!CV25)=SIGN('DU DOAN'!K25-'DU DOAN'!L25),1*'DU DOAN'!C25,0))))</f>
        <v>0</v>
      </c>
      <c r="AY25" s="98">
        <f>IF(OR('DU DOAN'!K25="",'DU DOAN'!L25="",'DU DOAN'!CW25="",'DU DOAN'!CX25=""),0,IF(AND('DU DOAN'!CW25='DU DOAN'!K25,'DU DOAN'!CX25='DU DOAN'!L25),3*'DU DOAN'!C25,IF(('DU DOAN'!CW25-'DU DOAN'!CX25)=('DU DOAN'!K25-'DU DOAN'!L25),2*'DU DOAN'!C25,IF(SIGN('DU DOAN'!CW25-'DU DOAN'!CX25)=SIGN('DU DOAN'!K25-'DU DOAN'!L25),1*'DU DOAN'!C25,0))))</f>
        <v>0</v>
      </c>
      <c r="AZ25" s="98">
        <f>IF(OR('DU DOAN'!K25="",'DU DOAN'!L25="",'DU DOAN'!CY25="",'DU DOAN'!CZ25=""),0,IF(AND('DU DOAN'!CY25='DU DOAN'!K25,'DU DOAN'!CZ25='DU DOAN'!L25),3*'DU DOAN'!C25,IF(('DU DOAN'!CY25-'DU DOAN'!CZ25)=('DU DOAN'!K25-'DU DOAN'!L25),2*'DU DOAN'!C25,IF(SIGN('DU DOAN'!CY25-'DU DOAN'!CZ25)=SIGN('DU DOAN'!K25-'DU DOAN'!L25),1*'DU DOAN'!C25,0))))</f>
        <v>0</v>
      </c>
      <c r="BA25" s="98">
        <f>IF(OR('DU DOAN'!K25="",'DU DOAN'!L25="",'DU DOAN'!DA25="",'DU DOAN'!DB25=""),0,IF(AND('DU DOAN'!DA25='DU DOAN'!K25,'DU DOAN'!DB25='DU DOAN'!L25),3*'DU DOAN'!C25,IF(('DU DOAN'!DA25-'DU DOAN'!DB25)=('DU DOAN'!K25-'DU DOAN'!L25),2*'DU DOAN'!C25,IF(SIGN('DU DOAN'!DA25-'DU DOAN'!DB25)=SIGN('DU DOAN'!K25-'DU DOAN'!L25),1*'DU DOAN'!C25,0))))</f>
        <v>0</v>
      </c>
      <c r="BB25" s="98">
        <f>IF(OR('DU DOAN'!K25="",'DU DOAN'!L25="",'DU DOAN'!DC25="",'DU DOAN'!DD25=""),0,IF(AND('DU DOAN'!DC25='DU DOAN'!K25,'DU DOAN'!DD25='DU DOAN'!L25),3*'DU DOAN'!C25,IF(('DU DOAN'!DC25-'DU DOAN'!DD25)=('DU DOAN'!K25-'DU DOAN'!L25),2*'DU DOAN'!C25,IF(SIGN('DU DOAN'!DC25-'DU DOAN'!DD25)=SIGN('DU DOAN'!K25-'DU DOAN'!L25),1*'DU DOAN'!C25,0))))</f>
        <v>0</v>
      </c>
      <c r="BC25" s="98">
        <f>IF(OR('DU DOAN'!K25="",'DU DOAN'!L25="",'DU DOAN'!DE25="",'DU DOAN'!DF25=""),0,IF(AND('DU DOAN'!DE25='DU DOAN'!K25,'DU DOAN'!DF25='DU DOAN'!L25),3*'DU DOAN'!C25,IF(('DU DOAN'!DE25-'DU DOAN'!DF25)=('DU DOAN'!K25-'DU DOAN'!L25),2*'DU DOAN'!C25,IF(SIGN('DU DOAN'!DE25-'DU DOAN'!DF25)=SIGN('DU DOAN'!K25-'DU DOAN'!L25),1*'DU DOAN'!C25,0))))</f>
        <v>0</v>
      </c>
      <c r="BD25" s="98">
        <f>IF(OR('DU DOAN'!K25="",'DU DOAN'!L25="",'DU DOAN'!DG25="",'DU DOAN'!DH25=""),0,IF(AND('DU DOAN'!DG25='DU DOAN'!K25,'DU DOAN'!DH25='DU DOAN'!L25),3*'DU DOAN'!C25,IF(('DU DOAN'!DG25-'DU DOAN'!DH25)=('DU DOAN'!K25-'DU DOAN'!L25),2*'DU DOAN'!C25,IF(SIGN('DU DOAN'!DG25-'DU DOAN'!DH25)=SIGN('DU DOAN'!K25-'DU DOAN'!L25),1*'DU DOAN'!C25,0))))</f>
        <v>0</v>
      </c>
      <c r="BE25" s="98">
        <f>IF(OR('DU DOAN'!K25="",'DU DOAN'!L25="",'DU DOAN'!DI25="",'DU DOAN'!DJ25=""),0,IF(AND('DU DOAN'!DI25='DU DOAN'!K25,'DU DOAN'!DJ25='DU DOAN'!L25),3*'DU DOAN'!C25,IF(('DU DOAN'!DI25-'DU DOAN'!DJ25)=('DU DOAN'!K25-'DU DOAN'!L25),2*'DU DOAN'!C25,IF(SIGN('DU DOAN'!DI25-'DU DOAN'!DJ25)=SIGN('DU DOAN'!K25-'DU DOAN'!L25),1*'DU DOAN'!C25,0))))</f>
        <v>0</v>
      </c>
      <c r="BF25" s="98">
        <f>IF(OR('DU DOAN'!K25="",'DU DOAN'!L25="",'DU DOAN'!DK25="",'DU DOAN'!DL25=""),0,IF(AND('DU DOAN'!DK25='DU DOAN'!K25,'DU DOAN'!DL25='DU DOAN'!L25),3*'DU DOAN'!C25,IF(('DU DOAN'!DK25-'DU DOAN'!DL25)=('DU DOAN'!K25-'DU DOAN'!L25),2*'DU DOAN'!C25,IF(SIGN('DU DOAN'!DK25-'DU DOAN'!DL25)=SIGN('DU DOAN'!K25-'DU DOAN'!L25),1*'DU DOAN'!C25,0))))</f>
        <v>0</v>
      </c>
      <c r="BG25" s="98">
        <f>IF(OR('DU DOAN'!K25="",'DU DOAN'!L25="",'DU DOAN'!DM25="",'DU DOAN'!DN25=""),0,IF(AND('DU DOAN'!DM25='DU DOAN'!K25,'DU DOAN'!DN25='DU DOAN'!L25),3*'DU DOAN'!C25,IF(('DU DOAN'!DM25-'DU DOAN'!DN25)=('DU DOAN'!K25-'DU DOAN'!L25),2*'DU DOAN'!C25,IF(SIGN('DU DOAN'!DM25-'DU DOAN'!DN25)=SIGN('DU DOAN'!K25-'DU DOAN'!L25),1*'DU DOAN'!C25,0))))</f>
        <v>0</v>
      </c>
      <c r="BH25" s="98">
        <f>IF(OR('DU DOAN'!K25="",'DU DOAN'!L25="",'DU DOAN'!DO25="",'DU DOAN'!DP25=""),0,IF(AND('DU DOAN'!DO25='DU DOAN'!K25,'DU DOAN'!DP25='DU DOAN'!L25),3*'DU DOAN'!C25,IF(('DU DOAN'!DO25-'DU DOAN'!DP25)=('DU DOAN'!K25-'DU DOAN'!L25),2*'DU DOAN'!C25,IF(SIGN('DU DOAN'!DO25-'DU DOAN'!DP25)=SIGN('DU DOAN'!K25-'DU DOAN'!L25),1*'DU DOAN'!C25,0))))</f>
        <v>0</v>
      </c>
      <c r="BI25" s="98">
        <f>IF(OR('DU DOAN'!K25="",'DU DOAN'!L25="",'DU DOAN'!DQ25="",'DU DOAN'!DR25=""),0,IF(AND('DU DOAN'!DQ25='DU DOAN'!K25,'DU DOAN'!DR25='DU DOAN'!L25),3*'DU DOAN'!C25,IF(('DU DOAN'!DQ25-'DU DOAN'!DR25)=('DU DOAN'!K25-'DU DOAN'!L25),2*'DU DOAN'!C25,IF(SIGN('DU DOAN'!DQ25-'DU DOAN'!DR25)=SIGN('DU DOAN'!K25-'DU DOAN'!L25),1*'DU DOAN'!C25,0))))</f>
        <v>0</v>
      </c>
      <c r="BJ25" s="98">
        <f>IF(OR('DU DOAN'!K25="",'DU DOAN'!L25="",'DU DOAN'!DS25="",'DU DOAN'!DT25=""),0,IF(AND('DU DOAN'!DS25='DU DOAN'!K25,'DU DOAN'!DT25='DU DOAN'!L25),3*'DU DOAN'!C25,IF(('DU DOAN'!DS25-'DU DOAN'!DT25)=('DU DOAN'!K25-'DU DOAN'!L25),2*'DU DOAN'!C25,IF(SIGN('DU DOAN'!DS25-'DU DOAN'!DT25)=SIGN('DU DOAN'!K25-'DU DOAN'!L25),1*'DU DOAN'!C25,0))))</f>
        <v>0</v>
      </c>
      <c r="BK25" s="98">
        <f>IF(OR('DU DOAN'!K25="",'DU DOAN'!L25="",'DU DOAN'!DU25="",'DU DOAN'!DV25=""),0,IF(AND('DU DOAN'!DU25='DU DOAN'!K25,'DU DOAN'!DV25='DU DOAN'!L25),3*'DU DOAN'!C25,IF(('DU DOAN'!DU25-'DU DOAN'!DV25)=('DU DOAN'!K25-'DU DOAN'!L25),2*'DU DOAN'!C25,IF(SIGN('DU DOAN'!DU25-'DU DOAN'!DV25)=SIGN('DU DOAN'!K25-'DU DOAN'!L25),1*'DU DOAN'!C25,0))))</f>
        <v>0</v>
      </c>
      <c r="BL25" s="98">
        <f>IF(OR('DU DOAN'!K25="",'DU DOAN'!L25="",'DU DOAN'!DW25="",'DU DOAN'!DX25=""),0,IF(AND('DU DOAN'!DW25='DU DOAN'!K25,'DU DOAN'!DX25='DU DOAN'!L25),3*'DU DOAN'!C25,IF(('DU DOAN'!DW25-'DU DOAN'!DX25)=('DU DOAN'!K25-'DU DOAN'!L25),2*'DU DOAN'!C25,IF(SIGN('DU DOAN'!DW25-'DU DOAN'!DX25)=SIGN('DU DOAN'!K25-'DU DOAN'!L25),1*'DU DOAN'!C25,0))))</f>
        <v>0</v>
      </c>
      <c r="BM25" s="98">
        <f>IF(OR('DU DOAN'!K25="",'DU DOAN'!L25="",'DU DOAN'!DY25="",'DU DOAN'!DZ25=""),0,IF(AND('DU DOAN'!DY25='DU DOAN'!K25,'DU DOAN'!DZ25='DU DOAN'!L25),3*'DU DOAN'!C25,IF(('DU DOAN'!DY25-'DU DOAN'!DZ25)=('DU DOAN'!K25-'DU DOAN'!L25),2*'DU DOAN'!C25,IF(SIGN('DU DOAN'!DY25-'DU DOAN'!DZ25)=SIGN('DU DOAN'!K25-'DU DOAN'!L25),1*'DU DOAN'!C25,0))))</f>
        <v>0</v>
      </c>
      <c r="BN25" s="98">
        <f>IF(OR('DU DOAN'!K25="",'DU DOAN'!L25="",'DU DOAN'!EA25="",'DU DOAN'!EB25=""),0,IF(AND('DU DOAN'!EA25='DU DOAN'!K25,'DU DOAN'!EB25='DU DOAN'!L25),3*'DU DOAN'!C25,IF(('DU DOAN'!EA25-'DU DOAN'!EB25)=('DU DOAN'!K25-'DU DOAN'!L25),2*'DU DOAN'!C25,IF(SIGN('DU DOAN'!EA25-'DU DOAN'!EB25)=SIGN('DU DOAN'!K25-'DU DOAN'!L25),1*'DU DOAN'!C25,0))))</f>
        <v>0</v>
      </c>
      <c r="BO25" s="98">
        <f>IF(OR('DU DOAN'!K25="",'DU DOAN'!L25="",'DU DOAN'!EC25="",'DU DOAN'!ED25=""),0,IF(AND('DU DOAN'!EC25='DU DOAN'!K25,'DU DOAN'!ED25='DU DOAN'!L25),3*'DU DOAN'!C25,IF(('DU DOAN'!EC25-'DU DOAN'!ED25)=('DU DOAN'!K25-'DU DOAN'!L25),2*'DU DOAN'!C25,IF(SIGN('DU DOAN'!EC25-'DU DOAN'!ED25)=SIGN('DU DOAN'!K25-'DU DOAN'!L25),1*'DU DOAN'!C25,0))))</f>
        <v>0</v>
      </c>
      <c r="BP25" s="98">
        <f>IF(OR('DU DOAN'!K25="",'DU DOAN'!L25="",'DU DOAN'!EE25="",'DU DOAN'!EF25=""),0,IF(AND('DU DOAN'!EE25='DU DOAN'!K25,'DU DOAN'!EF25='DU DOAN'!L25),3*'DU DOAN'!C25,IF(('DU DOAN'!EE25-'DU DOAN'!EF25)=('DU DOAN'!K25-'DU DOAN'!L25),2*'DU DOAN'!C25,IF(SIGN('DU DOAN'!EE25-'DU DOAN'!EF25)=SIGN('DU DOAN'!K25-'DU DOAN'!L25),1*'DU DOAN'!C25,0))))</f>
        <v>0</v>
      </c>
      <c r="BQ25" s="98">
        <f>IF(OR('DU DOAN'!K25="",'DU DOAN'!L25="",'DU DOAN'!EG25="",'DU DOAN'!EH25=""),0,IF(AND('DU DOAN'!EG25='DU DOAN'!K25,'DU DOAN'!EH25='DU DOAN'!L25),3*'DU DOAN'!C25,IF(('DU DOAN'!EG25-'DU DOAN'!EH25)=('DU DOAN'!K25-'DU DOAN'!L25),2*'DU DOAN'!C25,IF(SIGN('DU DOAN'!EG25-'DU DOAN'!EH25)=SIGN('DU DOAN'!K25-'DU DOAN'!L25),1*'DU DOAN'!C25,0))))</f>
        <v>0</v>
      </c>
      <c r="BR25" s="98">
        <f>IF(OR('DU DOAN'!K25="",'DU DOAN'!L25="",'DU DOAN'!EI25="",'DU DOAN'!EJ25=""),0,IF(AND('DU DOAN'!EI25='DU DOAN'!K25,'DU DOAN'!EJ25='DU DOAN'!L25),3*'DU DOAN'!C25,IF(('DU DOAN'!EI25-'DU DOAN'!EJ25)=('DU DOAN'!K25-'DU DOAN'!L25),2*'DU DOAN'!C25,IF(SIGN('DU DOAN'!EI25-'DU DOAN'!EJ25)=SIGN('DU DOAN'!K25-'DU DOAN'!L25),1*'DU DOAN'!C25,0))))</f>
        <v>0</v>
      </c>
      <c r="BS25" s="98">
        <f>IF(OR('DU DOAN'!K25="",'DU DOAN'!L25="",'DU DOAN'!EK25="",'DU DOAN'!EL25=""),0,IF(AND('DU DOAN'!EK25='DU DOAN'!K25,'DU DOAN'!EL25='DU DOAN'!L25),3*'DU DOAN'!C25,IF(('DU DOAN'!EK25-'DU DOAN'!EL25)=('DU DOAN'!K25-'DU DOAN'!L25),2*'DU DOAN'!C25,IF(SIGN('DU DOAN'!EK25-'DU DOAN'!EL25)=SIGN('DU DOAN'!K25-'DU DOAN'!L25),1*'DU DOAN'!C25,0))))</f>
        <v>0</v>
      </c>
      <c r="BT25" s="98">
        <f>IF(OR('DU DOAN'!K25="",'DU DOAN'!L25="",'DU DOAN'!EM25="",'DU DOAN'!EN25=""),0,IF(AND('DU DOAN'!EM25='DU DOAN'!K25,'DU DOAN'!EN25='DU DOAN'!L25),3*'DU DOAN'!C25,IF(('DU DOAN'!EM25-'DU DOAN'!EN25)=('DU DOAN'!K25-'DU DOAN'!L25),2*'DU DOAN'!C25,IF(SIGN('DU DOAN'!EM25-'DU DOAN'!EN25)=SIGN('DU DOAN'!K25-'DU DOAN'!L25),1*'DU DOAN'!C25,0))))</f>
        <v>0</v>
      </c>
      <c r="BU25" s="98">
        <f>IF(OR('DU DOAN'!K25="",'DU DOAN'!L25="",'DU DOAN'!EO25="",'DU DOAN'!EP25=""),0,IF(AND('DU DOAN'!EO25='DU DOAN'!K25,'DU DOAN'!EP25='DU DOAN'!L25),3*'DU DOAN'!C25,IF(('DU DOAN'!EO25-'DU DOAN'!EP25)=('DU DOAN'!K25-'DU DOAN'!L25),2*'DU DOAN'!C25,IF(SIGN('DU DOAN'!EO25-'DU DOAN'!EP25)=SIGN('DU DOAN'!K25-'DU DOAN'!L25),1*'DU DOAN'!C25,0))))</f>
        <v>0</v>
      </c>
      <c r="BV25" s="98">
        <f>IF(OR('DU DOAN'!K25="",'DU DOAN'!L25="",'DU DOAN'!EQ25="",'DU DOAN'!ER25=""),0,IF(AND('DU DOAN'!EQ25='DU DOAN'!K25,'DU DOAN'!ER25='DU DOAN'!L25),3*'DU DOAN'!C25,IF(('DU DOAN'!EQ25-'DU DOAN'!ER25)=('DU DOAN'!K25-'DU DOAN'!L25),2*'DU DOAN'!C25,IF(SIGN('DU DOAN'!EQ25-'DU DOAN'!ER25)=SIGN('DU DOAN'!K25-'DU DOAN'!L25),1*'DU DOAN'!C25,0))))</f>
        <v>0</v>
      </c>
      <c r="BW25" s="98">
        <f>IF(OR('DU DOAN'!K25="",'DU DOAN'!L25="",'DU DOAN'!ES25="",'DU DOAN'!ET25=""),0,IF(AND('DU DOAN'!ES25='DU DOAN'!K25,'DU DOAN'!ET25='DU DOAN'!L25),3*'DU DOAN'!C25,IF(('DU DOAN'!ES25-'DU DOAN'!ET25)=('DU DOAN'!K25-'DU DOAN'!L25),2*'DU DOAN'!C25,IF(SIGN('DU DOAN'!ES25-'DU DOAN'!ET25)=SIGN('DU DOAN'!K25-'DU DOAN'!L25),1*'DU DOAN'!C25,0))))</f>
        <v>0</v>
      </c>
      <c r="BX25" s="98">
        <f>IF(OR('DU DOAN'!K25="",'DU DOAN'!L25="",'DU DOAN'!EU25="",'DU DOAN'!EV25=""),0,IF(AND('DU DOAN'!EU25='DU DOAN'!K25,'DU DOAN'!EV25='DU DOAN'!L25),3*'DU DOAN'!C25,IF(('DU DOAN'!EU25-'DU DOAN'!EV25)=('DU DOAN'!K25-'DU DOAN'!L25),2*'DU DOAN'!C25,IF(SIGN('DU DOAN'!EU25-'DU DOAN'!EV25)=SIGN('DU DOAN'!K25-'DU DOAN'!L25),1*'DU DOAN'!C25,0))))</f>
        <v>0</v>
      </c>
      <c r="BY25" s="98">
        <f>IF(OR('DU DOAN'!K25="",'DU DOAN'!L25="",'DU DOAN'!EW25="",'DU DOAN'!EX25=""),0,IF(AND('DU DOAN'!EW25='DU DOAN'!K25,'DU DOAN'!EX25='DU DOAN'!L25),3*'DU DOAN'!C25,IF(('DU DOAN'!EW25-'DU DOAN'!EX25)=('DU DOAN'!K25-'DU DOAN'!L25),2*'DU DOAN'!C25,IF(SIGN('DU DOAN'!EW25-'DU DOAN'!EX25)=SIGN('DU DOAN'!K25-'DU DOAN'!L25),1*'DU DOAN'!C25,0))))</f>
        <v>0</v>
      </c>
      <c r="BZ25" s="98">
        <f>IF(OR('DU DOAN'!K25="",'DU DOAN'!L25="",'DU DOAN'!EY25="",'DU DOAN'!EZ25=""),0,IF(AND('DU DOAN'!EY25='DU DOAN'!K25,'DU DOAN'!EZ25='DU DOAN'!L25),3*'DU DOAN'!C25,IF(('DU DOAN'!EY25-'DU DOAN'!EZ25)=('DU DOAN'!K25-'DU DOAN'!L25),2*'DU DOAN'!C25,IF(SIGN('DU DOAN'!EY25-'DU DOAN'!EZ25)=SIGN('DU DOAN'!K25-'DU DOAN'!L25),1*'DU DOAN'!C25,0))))</f>
        <v>0</v>
      </c>
      <c r="CA25" s="98">
        <f>IF(OR('DU DOAN'!K25="",'DU DOAN'!L25="",'DU DOAN'!FA25="",'DU DOAN'!FB25=""),0,IF(AND('DU DOAN'!FA25='DU DOAN'!K25,'DU DOAN'!FB25='DU DOAN'!L25),3*'DU DOAN'!C25,IF(('DU DOAN'!FA25-'DU DOAN'!FB25)=('DU DOAN'!K25-'DU DOAN'!L25),2*'DU DOAN'!C25,IF(SIGN('DU DOAN'!FA25-'DU DOAN'!FB25)=SIGN('DU DOAN'!K25-'DU DOAN'!L25),1*'DU DOAN'!C25,0))))</f>
        <v>0</v>
      </c>
      <c r="CB25" s="98">
        <f>IF(OR('DU DOAN'!K25="",'DU DOAN'!L25="",'DU DOAN'!FC25="",'DU DOAN'!FD25=""),0,IF(AND('DU DOAN'!FC25='DU DOAN'!K25,'DU DOAN'!FD25='DU DOAN'!L25),3*'DU DOAN'!C25,IF(('DU DOAN'!FC25-'DU DOAN'!FD25)=('DU DOAN'!K25-'DU DOAN'!L25),2*'DU DOAN'!C25,IF(SIGN('DU DOAN'!FC25-'DU DOAN'!FD25)=SIGN('DU DOAN'!K25-'DU DOAN'!L25),1*'DU DOAN'!C25,0))))</f>
        <v>0</v>
      </c>
      <c r="CC25" s="98">
        <f>IF(OR('DU DOAN'!K25="",'DU DOAN'!L25="",'DU DOAN'!FE25="",'DU DOAN'!FF25=""),0,IF(AND('DU DOAN'!FE25='DU DOAN'!K25,'DU DOAN'!FF25='DU DOAN'!L25),3*'DU DOAN'!C25,IF(('DU DOAN'!FE25-'DU DOAN'!FF25)=('DU DOAN'!K25-'DU DOAN'!L25),2*'DU DOAN'!C25,IF(SIGN('DU DOAN'!FE25-'DU DOAN'!FF25)=SIGN('DU DOAN'!K25-'DU DOAN'!L25),1*'DU DOAN'!C25,0))))</f>
        <v>0</v>
      </c>
      <c r="CD25" s="98">
        <f>IF(OR('DU DOAN'!K25="",'DU DOAN'!L25="",'DU DOAN'!FG25="",'DU DOAN'!FH25=""),0,IF(AND('DU DOAN'!FG25='DU DOAN'!K25,'DU DOAN'!FH25='DU DOAN'!L25),3*'DU DOAN'!C25,IF(('DU DOAN'!FG25-'DU DOAN'!FH25)=('DU DOAN'!K25-'DU DOAN'!L25),2*'DU DOAN'!C25,IF(SIGN('DU DOAN'!FG25-'DU DOAN'!FH25)=SIGN('DU DOAN'!K25-'DU DOAN'!L25),1*'DU DOAN'!C25,0))))</f>
        <v>0</v>
      </c>
      <c r="CE25" s="98">
        <f>IF(OR('DU DOAN'!K25="",'DU DOAN'!L25="",'DU DOAN'!FI25="",'DU DOAN'!FJ25=""),0,IF(AND('DU DOAN'!FI25='DU DOAN'!K25,'DU DOAN'!FJ25='DU DOAN'!L25),3*'DU DOAN'!C25,IF(('DU DOAN'!FI25-'DU DOAN'!FJ25)=('DU DOAN'!K25-'DU DOAN'!L25),2*'DU DOAN'!C25,IF(SIGN('DU DOAN'!FI25-'DU DOAN'!FJ25)=SIGN('DU DOAN'!K25-'DU DOAN'!L25),1*'DU DOAN'!C25,0))))</f>
        <v>0</v>
      </c>
      <c r="CF25" s="98">
        <f>IF(OR('DU DOAN'!K25="",'DU DOAN'!L25="",'DU DOAN'!FK25="",'DU DOAN'!FL25=""),0,IF(AND('DU DOAN'!FK25='DU DOAN'!K25,'DU DOAN'!FL25='DU DOAN'!L25),3*'DU DOAN'!C25,IF(('DU DOAN'!FK25-'DU DOAN'!FL25)=('DU DOAN'!K25-'DU DOAN'!L25),2*'DU DOAN'!C25,IF(SIGN('DU DOAN'!FK25-'DU DOAN'!FL25)=SIGN('DU DOAN'!K25-'DU DOAN'!L25),1*'DU DOAN'!C25,0))))</f>
        <v>0</v>
      </c>
      <c r="CG25" s="98">
        <f>IF(OR('DU DOAN'!K25="",'DU DOAN'!L25="",'DU DOAN'!FM25="",'DU DOAN'!FN25=""),0,IF(AND('DU DOAN'!FM25='DU DOAN'!K25,'DU DOAN'!FN25='DU DOAN'!L25),3*'DU DOAN'!C25,IF(('DU DOAN'!FM25-'DU DOAN'!FN25)=('DU DOAN'!K25-'DU DOAN'!L25),2*'DU DOAN'!C25,IF(SIGN('DU DOAN'!FM25-'DU DOAN'!FN25)=SIGN('DU DOAN'!K25-'DU DOAN'!L25),1*'DU DOAN'!C25,0))))</f>
        <v>0</v>
      </c>
      <c r="CH25" s="98">
        <f>IF(OR('DU DOAN'!K25="",'DU DOAN'!L25="",'DU DOAN'!FO25="",'DU DOAN'!FP25=""),0,IF(AND('DU DOAN'!FO25='DU DOAN'!K25,'DU DOAN'!FP25='DU DOAN'!L25),3*'DU DOAN'!C25,IF(('DU DOAN'!FO25-'DU DOAN'!FP25)=('DU DOAN'!K25-'DU DOAN'!L25),2*'DU DOAN'!C25,IF(SIGN('DU DOAN'!FO25-'DU DOAN'!FP25)=SIGN('DU DOAN'!K25-'DU DOAN'!L25),1*'DU DOAN'!C25,0))))</f>
        <v>0</v>
      </c>
      <c r="CI25" s="98">
        <f>IF(OR('DU DOAN'!K25="",'DU DOAN'!L25="",'DU DOAN'!FQ25="",'DU DOAN'!FR25=""),0,IF(AND('DU DOAN'!FQ25='DU DOAN'!K25,'DU DOAN'!FR25='DU DOAN'!L25),3*'DU DOAN'!C25,IF(('DU DOAN'!FQ25-'DU DOAN'!FR25)=('DU DOAN'!K25-'DU DOAN'!L25),2*'DU DOAN'!C25,IF(SIGN('DU DOAN'!FQ25-'DU DOAN'!FR25)=SIGN('DU DOAN'!K25-'DU DOAN'!L25),1*'DU DOAN'!C25,0))))</f>
        <v>0</v>
      </c>
      <c r="CJ25" s="98">
        <f>IF(OR('DU DOAN'!K25="",'DU DOAN'!L25="",'DU DOAN'!FS25="",'DU DOAN'!FT25=""),0,IF(AND('DU DOAN'!FS25='DU DOAN'!K25,'DU DOAN'!FT25='DU DOAN'!L25),3*'DU DOAN'!C25,IF(('DU DOAN'!FS25-'DU DOAN'!FT25)=('DU DOAN'!K25-'DU DOAN'!L25),2*'DU DOAN'!C25,IF(SIGN('DU DOAN'!FS25-'DU DOAN'!FT25)=SIGN('DU DOAN'!K25-'DU DOAN'!L25),1*'DU DOAN'!C25,0))))</f>
        <v>0</v>
      </c>
      <c r="CK25" s="98">
        <f>IF(OR('DU DOAN'!K25="",'DU DOAN'!L25="",'DU DOAN'!FU25="",'DU DOAN'!FV25=""),0,IF(AND('DU DOAN'!FU25='DU DOAN'!K25,'DU DOAN'!FV25='DU DOAN'!L25),3*'DU DOAN'!C25,IF(('DU DOAN'!FU25-'DU DOAN'!FV25)=('DU DOAN'!K25-'DU DOAN'!L25),2*'DU DOAN'!C25,IF(SIGN('DU DOAN'!FU25-'DU DOAN'!FV25)=SIGN('DU DOAN'!K25-'DU DOAN'!L25),1*'DU DOAN'!C25,0))))</f>
        <v>0</v>
      </c>
      <c r="CL25" s="98">
        <f>IF(OR('DU DOAN'!K25="",'DU DOAN'!L25="",'DU DOAN'!FW25="",'DU DOAN'!FX25=""),0,IF(AND('DU DOAN'!FW25='DU DOAN'!K25,'DU DOAN'!FX25='DU DOAN'!L25),3*'DU DOAN'!C25,IF(('DU DOAN'!FW25-'DU DOAN'!FX25)=('DU DOAN'!K25-'DU DOAN'!L25),2*'DU DOAN'!C25,IF(SIGN('DU DOAN'!FW25-'DU DOAN'!FX25)=SIGN('DU DOAN'!K25-'DU DOAN'!L25),1*'DU DOAN'!C25,0))))</f>
        <v>0</v>
      </c>
      <c r="CM25" s="98">
        <f>IF(OR('DU DOAN'!K25="",'DU DOAN'!L25="",'DU DOAN'!FY25="",'DU DOAN'!FZ25=""),0,IF(AND('DU DOAN'!FY25='DU DOAN'!K25,'DU DOAN'!FZ25='DU DOAN'!L25),3*'DU DOAN'!C25,IF(('DU DOAN'!FY25-'DU DOAN'!FZ25)=('DU DOAN'!K25-'DU DOAN'!L25),2*'DU DOAN'!C25,IF(SIGN('DU DOAN'!FY25-'DU DOAN'!FZ25)=SIGN('DU DOAN'!K25-'DU DOAN'!L25),1*'DU DOAN'!C25,0))))</f>
        <v>0</v>
      </c>
      <c r="CN25" s="98">
        <f>IF(OR('DU DOAN'!K25="",'DU DOAN'!L25="",'DU DOAN'!GA25="",'DU DOAN'!GB25=""),0,IF(AND('DU DOAN'!GA25='DU DOAN'!K25,'DU DOAN'!GB25='DU DOAN'!L25),3*'DU DOAN'!C25,IF(('DU DOAN'!GA25-'DU DOAN'!GB25)=('DU DOAN'!K25-'DU DOAN'!L25),2*'DU DOAN'!C25,IF(SIGN('DU DOAN'!GA25-'DU DOAN'!GB25)=SIGN('DU DOAN'!K25-'DU DOAN'!L25),1*'DU DOAN'!C25,0))))</f>
        <v>0</v>
      </c>
      <c r="CO25" s="98">
        <f>IF(OR('DU DOAN'!K25="",'DU DOAN'!L25="",'DU DOAN'!GC25="",'DU DOAN'!GD25=""),0,IF(AND('DU DOAN'!GC25='DU DOAN'!K25,'DU DOAN'!GD25='DU DOAN'!L25),3*'DU DOAN'!C25,IF(('DU DOAN'!GC25-'DU DOAN'!GD25)=('DU DOAN'!K25-'DU DOAN'!L25),2*'DU DOAN'!C25,IF(SIGN('DU DOAN'!GC25-'DU DOAN'!GD25)=SIGN('DU DOAN'!K25-'DU DOAN'!L25),1*'DU DOAN'!C25,0))))</f>
        <v>0</v>
      </c>
      <c r="CP25" s="98">
        <f>IF(OR('DU DOAN'!K25="",'DU DOAN'!L25="",'DU DOAN'!GE25="",'DU DOAN'!GF25=""),0,IF(AND('DU DOAN'!GE25='DU DOAN'!K25,'DU DOAN'!GF25='DU DOAN'!L25),3*'DU DOAN'!C25,IF(('DU DOAN'!GE25-'DU DOAN'!GF25)=('DU DOAN'!K25-'DU DOAN'!L25),2*'DU DOAN'!C25,IF(SIGN('DU DOAN'!GE25-'DU DOAN'!GF25)=SIGN('DU DOAN'!K25-'DU DOAN'!L25),1*'DU DOAN'!C25,0))))</f>
        <v>0</v>
      </c>
      <c r="CQ25" s="98">
        <f>IF(OR('DU DOAN'!K25="",'DU DOAN'!L25="",'DU DOAN'!GG25="",'DU DOAN'!GH25=""),0,IF(AND('DU DOAN'!GG25='DU DOAN'!K25,'DU DOAN'!GH25='DU DOAN'!L25),3*'DU DOAN'!C25,IF(('DU DOAN'!GG25-'DU DOAN'!GH25)=('DU DOAN'!K25-'DU DOAN'!L25),2*'DU DOAN'!C25,IF(SIGN('DU DOAN'!GG25-'DU DOAN'!GH25)=SIGN('DU DOAN'!K25-'DU DOAN'!L25),1*'DU DOAN'!C25,0))))</f>
        <v>0</v>
      </c>
      <c r="CR25" s="98">
        <f>IF(OR('DU DOAN'!K25="",'DU DOAN'!L25="",'DU DOAN'!GI25="",'DU DOAN'!GJ25=""),0,IF(AND('DU DOAN'!GI25='DU DOAN'!K25,'DU DOAN'!GJ25='DU DOAN'!L25),3*'DU DOAN'!C25,IF(('DU DOAN'!GI25-'DU DOAN'!GJ25)=('DU DOAN'!K25-'DU DOAN'!L25),2*'DU DOAN'!C25,IF(SIGN('DU DOAN'!GI25-'DU DOAN'!GJ25)=SIGN('DU DOAN'!K25-'DU DOAN'!L25),1*'DU DOAN'!C25,0))))</f>
        <v>0</v>
      </c>
      <c r="CS25" s="98">
        <f>IF(OR('DU DOAN'!K25="",'DU DOAN'!L25="",'DU DOAN'!GK25="",'DU DOAN'!GL25=""),0,IF(AND('DU DOAN'!GK25='DU DOAN'!K25,'DU DOAN'!GL25='DU DOAN'!L25),3*'DU DOAN'!C25,IF(('DU DOAN'!GK25-'DU DOAN'!GL25)=('DU DOAN'!K25-'DU DOAN'!L25),2*'DU DOAN'!C25,IF(SIGN('DU DOAN'!GK25-'DU DOAN'!GL25)=SIGN('DU DOAN'!K25-'DU DOAN'!L25),1*'DU DOAN'!C25,0))))</f>
        <v>0</v>
      </c>
      <c r="CT25" s="98">
        <f>IF(OR('DU DOAN'!K25="",'DU DOAN'!L25="",'DU DOAN'!GM25="",'DU DOAN'!GN25=""),0,IF(AND('DU DOAN'!GM25='DU DOAN'!K25,'DU DOAN'!GN25='DU DOAN'!L25),3*'DU DOAN'!C25,IF(('DU DOAN'!GM25-'DU DOAN'!GN25)=('DU DOAN'!K25-'DU DOAN'!L25),2*'DU DOAN'!C25,IF(SIGN('DU DOAN'!GM25-'DU DOAN'!GN25)=SIGN('DU DOAN'!K25-'DU DOAN'!L25),1*'DU DOAN'!C25,0))))</f>
        <v>0</v>
      </c>
      <c r="CU25" s="98">
        <f>IF(OR('DU DOAN'!K25="",'DU DOAN'!L25="",'DU DOAN'!GO25="",'DU DOAN'!GP25=""),0,IF(AND('DU DOAN'!GO25='DU DOAN'!K25,'DU DOAN'!GP25='DU DOAN'!L25),3*'DU DOAN'!C25,IF(('DU DOAN'!GO25-'DU DOAN'!GP25)=('DU DOAN'!K25-'DU DOAN'!L25),2*'DU DOAN'!C25,IF(SIGN('DU DOAN'!GO25-'DU DOAN'!GP25)=SIGN('DU DOAN'!K25-'DU DOAN'!L25),1*'DU DOAN'!C25,0))))</f>
        <v>0</v>
      </c>
      <c r="CV25" s="98">
        <f>IF(OR('DU DOAN'!K25="",'DU DOAN'!L25="",'DU DOAN'!GQ25="",'DU DOAN'!GR25=""),0,IF(AND('DU DOAN'!GQ25='DU DOAN'!K25,'DU DOAN'!GR25='DU DOAN'!L25),3*'DU DOAN'!C25,IF(('DU DOAN'!GQ25-'DU DOAN'!GR25)=('DU DOAN'!K25-'DU DOAN'!L25),2*'DU DOAN'!C25,IF(SIGN('DU DOAN'!GQ25-'DU DOAN'!GR25)=SIGN('DU DOAN'!K25-'DU DOAN'!L25),1*'DU DOAN'!C25,0))))</f>
        <v>0</v>
      </c>
      <c r="CW25" s="98">
        <f>IF(OR('DU DOAN'!K25="",'DU DOAN'!L25="",'DU DOAN'!GS25="",'DU DOAN'!GT25=""),0,IF(AND('DU DOAN'!GS25='DU DOAN'!K25,'DU DOAN'!GT25='DU DOAN'!L25),3*'DU DOAN'!C25,IF(('DU DOAN'!GS25-'DU DOAN'!GT25)=('DU DOAN'!K25-'DU DOAN'!L25),2*'DU DOAN'!C25,IF(SIGN('DU DOAN'!GS25-'DU DOAN'!GT25)=SIGN('DU DOAN'!K25-'DU DOAN'!L25),1*'DU DOAN'!C25,0))))</f>
        <v>0</v>
      </c>
      <c r="CX25" s="98">
        <f>IF(OR('DU DOAN'!K25="",'DU DOAN'!L25="",'DU DOAN'!GU25="",'DU DOAN'!GV25=""),0,IF(AND('DU DOAN'!GU25='DU DOAN'!K25,'DU DOAN'!GV25='DU DOAN'!L25),3*'DU DOAN'!C25,IF(('DU DOAN'!GU25-'DU DOAN'!GV25)=('DU DOAN'!K25-'DU DOAN'!L25),2*'DU DOAN'!C25,IF(SIGN('DU DOAN'!GU25-'DU DOAN'!GV25)=SIGN('DU DOAN'!K25-'DU DOAN'!L25),1*'DU DOAN'!C25,0))))</f>
        <v>0</v>
      </c>
      <c r="CY25" s="98">
        <f>IF(OR('DU DOAN'!K25="",'DU DOAN'!L25="",'DU DOAN'!GW25="",'DU DOAN'!GX25=""),0,IF(AND('DU DOAN'!GW25='DU DOAN'!K25,'DU DOAN'!GX25='DU DOAN'!L25),3*'DU DOAN'!C25,IF(('DU DOAN'!GW25-'DU DOAN'!GX25)=('DU DOAN'!K25-'DU DOAN'!L25),2*'DU DOAN'!C25,IF(SIGN('DU DOAN'!GW25-'DU DOAN'!GX25)=SIGN('DU DOAN'!K25-'DU DOAN'!L25),1*'DU DOAN'!C25,0))))</f>
        <v>0</v>
      </c>
      <c r="CZ25" s="98">
        <f>IF(OR('DU DOAN'!K25="",'DU DOAN'!L25="",'DU DOAN'!GY25="",'DU DOAN'!GZ25=""),0,IF(AND('DU DOAN'!GY25='DU DOAN'!K25,'DU DOAN'!GZ25='DU DOAN'!L25),3*'DU DOAN'!C25,IF(('DU DOAN'!GY25-'DU DOAN'!GZ25)=('DU DOAN'!K25-'DU DOAN'!L25),2*'DU DOAN'!C25,IF(SIGN('DU DOAN'!GY25-'DU DOAN'!GZ25)=SIGN('DU DOAN'!K25-'DU DOAN'!L25),1*'DU DOAN'!C25,0))))</f>
        <v>0</v>
      </c>
      <c r="DA25" s="98">
        <f>IF(OR('DU DOAN'!K25="",'DU DOAN'!L25="",'DU DOAN'!HA25="",'DU DOAN'!HB25=""),0,IF(AND('DU DOAN'!HA25='DU DOAN'!K25,'DU DOAN'!HB25='DU DOAN'!L25),3*'DU DOAN'!C25,IF(('DU DOAN'!HA25-'DU DOAN'!HB25)=('DU DOAN'!K25-'DU DOAN'!L25),2*'DU DOAN'!C25,IF(SIGN('DU DOAN'!HA25-'DU DOAN'!HB25)=SIGN('DU DOAN'!K25-'DU DOAN'!L25),1*'DU DOAN'!C25,0))))</f>
        <v>0</v>
      </c>
      <c r="DB25" s="98">
        <f>IF(OR('DU DOAN'!K25="",'DU DOAN'!L25="",'DU DOAN'!HC25="",'DU DOAN'!HD25=""),0,IF(AND('DU DOAN'!HC25='DU DOAN'!K25,'DU DOAN'!HD25='DU DOAN'!L25),3*'DU DOAN'!C25,IF(('DU DOAN'!HC25-'DU DOAN'!HD25)=('DU DOAN'!K25-'DU DOAN'!L25),2*'DU DOAN'!C25,IF(SIGN('DU DOAN'!HC25-'DU DOAN'!HD25)=SIGN('DU DOAN'!K25-'DU DOAN'!L25),1*'DU DOAN'!C25,0))))</f>
        <v>0</v>
      </c>
    </row>
    <row r="26" spans="1:106" ht="15" customHeight="1">
      <c r="A26" s="94">
        <f>'DU DOAN'!A26</f>
        <v>23</v>
      </c>
      <c r="B26" s="95" t="str">
        <f>'DU DOAN'!B26</f>
        <v>Vòng bảng</v>
      </c>
      <c r="C26" s="96">
        <f>'DU DOAN'!C26</f>
        <v>1</v>
      </c>
      <c r="D26" s="95" t="str">
        <f>'DU DOAN'!H26</f>
        <v>Türkiye</v>
      </c>
      <c r="E26" s="95" t="str">
        <f>'DU DOAN'!I26</f>
        <v>United States</v>
      </c>
      <c r="F26" s="97" t="str">
        <f>IF(OR('DU DOAN'!K26="",'DU DOAN'!L26=""),"Chưa đá",'DU DOAN'!K26&amp;"-"&amp;'DU DOAN'!L26)</f>
        <v>Chưa đá</v>
      </c>
      <c r="G26" s="98">
        <f>IF(OR('DU DOAN'!K26="",'DU DOAN'!L26="",'DU DOAN'!M26="",'DU DOAN'!N26=""),0,IF(AND('DU DOAN'!M26='DU DOAN'!K26,'DU DOAN'!N26='DU DOAN'!L26),3*'DU DOAN'!C26,IF(('DU DOAN'!M26-'DU DOAN'!N26)=('DU DOAN'!K26-'DU DOAN'!L26),2*'DU DOAN'!C26,IF(SIGN('DU DOAN'!M26-'DU DOAN'!N26)=SIGN('DU DOAN'!K26-'DU DOAN'!L26),1*'DU DOAN'!C26,0))))</f>
        <v>0</v>
      </c>
      <c r="H26" s="98">
        <f>IF(OR('DU DOAN'!K26="",'DU DOAN'!L26="",'DU DOAN'!O26="",'DU DOAN'!P26=""),0,IF(AND('DU DOAN'!O26='DU DOAN'!K26,'DU DOAN'!P26='DU DOAN'!L26),3*'DU DOAN'!C26,IF(('DU DOAN'!O26-'DU DOAN'!P26)=('DU DOAN'!K26-'DU DOAN'!L26),2*'DU DOAN'!C26,IF(SIGN('DU DOAN'!O26-'DU DOAN'!P26)=SIGN('DU DOAN'!K26-'DU DOAN'!L26),1*'DU DOAN'!C26,0))))</f>
        <v>0</v>
      </c>
      <c r="I26" s="98">
        <f>IF(OR('DU DOAN'!K26="",'DU DOAN'!L26="",'DU DOAN'!Q26="",'DU DOAN'!R26=""),0,IF(AND('DU DOAN'!Q26='DU DOAN'!K26,'DU DOAN'!R26='DU DOAN'!L26),3*'DU DOAN'!C26,IF(('DU DOAN'!Q26-'DU DOAN'!R26)=('DU DOAN'!K26-'DU DOAN'!L26),2*'DU DOAN'!C26,IF(SIGN('DU DOAN'!Q26-'DU DOAN'!R26)=SIGN('DU DOAN'!K26-'DU DOAN'!L26),1*'DU DOAN'!C26,0))))</f>
        <v>0</v>
      </c>
      <c r="J26" s="98">
        <f>IF(OR('DU DOAN'!K26="",'DU DOAN'!L26="",'DU DOAN'!S26="",'DU DOAN'!T26=""),0,IF(AND('DU DOAN'!S26='DU DOAN'!K26,'DU DOAN'!T26='DU DOAN'!L26),3*'DU DOAN'!C26,IF(('DU DOAN'!S26-'DU DOAN'!T26)=('DU DOAN'!K26-'DU DOAN'!L26),2*'DU DOAN'!C26,IF(SIGN('DU DOAN'!S26-'DU DOAN'!T26)=SIGN('DU DOAN'!K26-'DU DOAN'!L26),1*'DU DOAN'!C26,0))))</f>
        <v>0</v>
      </c>
      <c r="K26" s="98">
        <f>IF(OR('DU DOAN'!K26="",'DU DOAN'!L26="",'DU DOAN'!U26="",'DU DOAN'!V26=""),0,IF(AND('DU DOAN'!U26='DU DOAN'!K26,'DU DOAN'!V26='DU DOAN'!L26),3*'DU DOAN'!C26,IF(('DU DOAN'!U26-'DU DOAN'!V26)=('DU DOAN'!K26-'DU DOAN'!L26),2*'DU DOAN'!C26,IF(SIGN('DU DOAN'!U26-'DU DOAN'!V26)=SIGN('DU DOAN'!K26-'DU DOAN'!L26),1*'DU DOAN'!C26,0))))</f>
        <v>0</v>
      </c>
      <c r="L26" s="98">
        <f>IF(OR('DU DOAN'!K26="",'DU DOAN'!L26="",'DU DOAN'!W26="",'DU DOAN'!X26=""),0,IF(AND('DU DOAN'!W26='DU DOAN'!K26,'DU DOAN'!X26='DU DOAN'!L26),3*'DU DOAN'!C26,IF(('DU DOAN'!W26-'DU DOAN'!X26)=('DU DOAN'!K26-'DU DOAN'!L26),2*'DU DOAN'!C26,IF(SIGN('DU DOAN'!W26-'DU DOAN'!X26)=SIGN('DU DOAN'!K26-'DU DOAN'!L26),1*'DU DOAN'!C26,0))))</f>
        <v>0</v>
      </c>
      <c r="M26" s="98">
        <f>IF(OR('DU DOAN'!K26="",'DU DOAN'!L26="",'DU DOAN'!Y26="",'DU DOAN'!Z26=""),0,IF(AND('DU DOAN'!Y26='DU DOAN'!K26,'DU DOAN'!Z26='DU DOAN'!L26),3*'DU DOAN'!C26,IF(('DU DOAN'!Y26-'DU DOAN'!Z26)=('DU DOAN'!K26-'DU DOAN'!L26),2*'DU DOAN'!C26,IF(SIGN('DU DOAN'!Y26-'DU DOAN'!Z26)=SIGN('DU DOAN'!K26-'DU DOAN'!L26),1*'DU DOAN'!C26,0))))</f>
        <v>0</v>
      </c>
      <c r="N26" s="98">
        <f>IF(OR('DU DOAN'!K26="",'DU DOAN'!L26="",'DU DOAN'!AA26="",'DU DOAN'!AB26=""),0,IF(AND('DU DOAN'!AA26='DU DOAN'!K26,'DU DOAN'!AB26='DU DOAN'!L26),3*'DU DOAN'!C26,IF(('DU DOAN'!AA26-'DU DOAN'!AB26)=('DU DOAN'!K26-'DU DOAN'!L26),2*'DU DOAN'!C26,IF(SIGN('DU DOAN'!AA26-'DU DOAN'!AB26)=SIGN('DU DOAN'!K26-'DU DOAN'!L26),1*'DU DOAN'!C26,0))))</f>
        <v>0</v>
      </c>
      <c r="O26" s="98">
        <f>IF(OR('DU DOAN'!K26="",'DU DOAN'!L26="",'DU DOAN'!AC26="",'DU DOAN'!AD26=""),0,IF(AND('DU DOAN'!AC26='DU DOAN'!K26,'DU DOAN'!AD26='DU DOAN'!L26),3*'DU DOAN'!C26,IF(('DU DOAN'!AC26-'DU DOAN'!AD26)=('DU DOAN'!K26-'DU DOAN'!L26),2*'DU DOAN'!C26,IF(SIGN('DU DOAN'!AC26-'DU DOAN'!AD26)=SIGN('DU DOAN'!K26-'DU DOAN'!L26),1*'DU DOAN'!C26,0))))</f>
        <v>0</v>
      </c>
      <c r="P26" s="98">
        <f>IF(OR('DU DOAN'!K26="",'DU DOAN'!L26="",'DU DOAN'!AE26="",'DU DOAN'!AF26=""),0,IF(AND('DU DOAN'!AE26='DU DOAN'!K26,'DU DOAN'!AF26='DU DOAN'!L26),3*'DU DOAN'!C26,IF(('DU DOAN'!AE26-'DU DOAN'!AF26)=('DU DOAN'!K26-'DU DOAN'!L26),2*'DU DOAN'!C26,IF(SIGN('DU DOAN'!AE26-'DU DOAN'!AF26)=SIGN('DU DOAN'!K26-'DU DOAN'!L26),1*'DU DOAN'!C26,0))))</f>
        <v>0</v>
      </c>
      <c r="Q26" s="98">
        <f>IF(OR('DU DOAN'!K26="",'DU DOAN'!L26="",'DU DOAN'!AG26="",'DU DOAN'!AH26=""),0,IF(AND('DU DOAN'!AG26='DU DOAN'!K26,'DU DOAN'!AH26='DU DOAN'!L26),3*'DU DOAN'!C26,IF(('DU DOAN'!AG26-'DU DOAN'!AH26)=('DU DOAN'!K26-'DU DOAN'!L26),2*'DU DOAN'!C26,IF(SIGN('DU DOAN'!AG26-'DU DOAN'!AH26)=SIGN('DU DOAN'!K26-'DU DOAN'!L26),1*'DU DOAN'!C26,0))))</f>
        <v>0</v>
      </c>
      <c r="R26" s="98">
        <f>IF(OR('DU DOAN'!K26="",'DU DOAN'!L26="",'DU DOAN'!AI26="",'DU DOAN'!AJ26=""),0,IF(AND('DU DOAN'!AI26='DU DOAN'!K26,'DU DOAN'!AJ26='DU DOAN'!L26),3*'DU DOAN'!C26,IF(('DU DOAN'!AI26-'DU DOAN'!AJ26)=('DU DOAN'!K26-'DU DOAN'!L26),2*'DU DOAN'!C26,IF(SIGN('DU DOAN'!AI26-'DU DOAN'!AJ26)=SIGN('DU DOAN'!K26-'DU DOAN'!L26),1*'DU DOAN'!C26,0))))</f>
        <v>0</v>
      </c>
      <c r="S26" s="98">
        <f>IF(OR('DU DOAN'!K26="",'DU DOAN'!L26="",'DU DOAN'!AK26="",'DU DOAN'!AL26=""),0,IF(AND('DU DOAN'!AK26='DU DOAN'!K26,'DU DOAN'!AL26='DU DOAN'!L26),3*'DU DOAN'!C26,IF(('DU DOAN'!AK26-'DU DOAN'!AL26)=('DU DOAN'!K26-'DU DOAN'!L26),2*'DU DOAN'!C26,IF(SIGN('DU DOAN'!AK26-'DU DOAN'!AL26)=SIGN('DU DOAN'!K26-'DU DOAN'!L26),1*'DU DOAN'!C26,0))))</f>
        <v>0</v>
      </c>
      <c r="T26" s="98">
        <f>IF(OR('DU DOAN'!K26="",'DU DOAN'!L26="",'DU DOAN'!AM26="",'DU DOAN'!AN26=""),0,IF(AND('DU DOAN'!AM26='DU DOAN'!K26,'DU DOAN'!AN26='DU DOAN'!L26),3*'DU DOAN'!C26,IF(('DU DOAN'!AM26-'DU DOAN'!AN26)=('DU DOAN'!K26-'DU DOAN'!L26),2*'DU DOAN'!C26,IF(SIGN('DU DOAN'!AM26-'DU DOAN'!AN26)=SIGN('DU DOAN'!K26-'DU DOAN'!L26),1*'DU DOAN'!C26,0))))</f>
        <v>0</v>
      </c>
      <c r="U26" s="98">
        <f>IF(OR('DU DOAN'!K26="",'DU DOAN'!L26="",'DU DOAN'!AO26="",'DU DOAN'!AP26=""),0,IF(AND('DU DOAN'!AO26='DU DOAN'!K26,'DU DOAN'!AP26='DU DOAN'!L26),3*'DU DOAN'!C26,IF(('DU DOAN'!AO26-'DU DOAN'!AP26)=('DU DOAN'!K26-'DU DOAN'!L26),2*'DU DOAN'!C26,IF(SIGN('DU DOAN'!AO26-'DU DOAN'!AP26)=SIGN('DU DOAN'!K26-'DU DOAN'!L26),1*'DU DOAN'!C26,0))))</f>
        <v>0</v>
      </c>
      <c r="V26" s="98">
        <f>IF(OR('DU DOAN'!K26="",'DU DOAN'!L26="",'DU DOAN'!AQ26="",'DU DOAN'!AR26=""),0,IF(AND('DU DOAN'!AQ26='DU DOAN'!K26,'DU DOAN'!AR26='DU DOAN'!L26),3*'DU DOAN'!C26,IF(('DU DOAN'!AQ26-'DU DOAN'!AR26)=('DU DOAN'!K26-'DU DOAN'!L26),2*'DU DOAN'!C26,IF(SIGN('DU DOAN'!AQ26-'DU DOAN'!AR26)=SIGN('DU DOAN'!K26-'DU DOAN'!L26),1*'DU DOAN'!C26,0))))</f>
        <v>0</v>
      </c>
      <c r="W26" s="98">
        <f>IF(OR('DU DOAN'!K26="",'DU DOAN'!L26="",'DU DOAN'!AS26="",'DU DOAN'!AT26=""),0,IF(AND('DU DOAN'!AS26='DU DOAN'!K26,'DU DOAN'!AT26='DU DOAN'!L26),3*'DU DOAN'!C26,IF(('DU DOAN'!AS26-'DU DOAN'!AT26)=('DU DOAN'!K26-'DU DOAN'!L26),2*'DU DOAN'!C26,IF(SIGN('DU DOAN'!AS26-'DU DOAN'!AT26)=SIGN('DU DOAN'!K26-'DU DOAN'!L26),1*'DU DOAN'!C26,0))))</f>
        <v>0</v>
      </c>
      <c r="X26" s="98">
        <f>IF(OR('DU DOAN'!K26="",'DU DOAN'!L26="",'DU DOAN'!AU26="",'DU DOAN'!AV26=""),0,IF(AND('DU DOAN'!AU26='DU DOAN'!K26,'DU DOAN'!AV26='DU DOAN'!L26),3*'DU DOAN'!C26,IF(('DU DOAN'!AU26-'DU DOAN'!AV26)=('DU DOAN'!K26-'DU DOAN'!L26),2*'DU DOAN'!C26,IF(SIGN('DU DOAN'!AU26-'DU DOAN'!AV26)=SIGN('DU DOAN'!K26-'DU DOAN'!L26),1*'DU DOAN'!C26,0))))</f>
        <v>0</v>
      </c>
      <c r="Y26" s="98">
        <f>IF(OR('DU DOAN'!K26="",'DU DOAN'!L26="",'DU DOAN'!AW26="",'DU DOAN'!AX26=""),0,IF(AND('DU DOAN'!AW26='DU DOAN'!K26,'DU DOAN'!AX26='DU DOAN'!L26),3*'DU DOAN'!C26,IF(('DU DOAN'!AW26-'DU DOAN'!AX26)=('DU DOAN'!K26-'DU DOAN'!L26),2*'DU DOAN'!C26,IF(SIGN('DU DOAN'!AW26-'DU DOAN'!AX26)=SIGN('DU DOAN'!K26-'DU DOAN'!L26),1*'DU DOAN'!C26,0))))</f>
        <v>0</v>
      </c>
      <c r="Z26" s="98">
        <f>IF(OR('DU DOAN'!K26="",'DU DOAN'!L26="",'DU DOAN'!AY26="",'DU DOAN'!AZ26=""),0,IF(AND('DU DOAN'!AY26='DU DOAN'!K26,'DU DOAN'!AZ26='DU DOAN'!L26),3*'DU DOAN'!C26,IF(('DU DOAN'!AY26-'DU DOAN'!AZ26)=('DU DOAN'!K26-'DU DOAN'!L26),2*'DU DOAN'!C26,IF(SIGN('DU DOAN'!AY26-'DU DOAN'!AZ26)=SIGN('DU DOAN'!K26-'DU DOAN'!L26),1*'DU DOAN'!C26,0))))</f>
        <v>0</v>
      </c>
      <c r="AA26" s="98">
        <f>IF(OR('DU DOAN'!K26="",'DU DOAN'!L26="",'DU DOAN'!BA26="",'DU DOAN'!BB26=""),0,IF(AND('DU DOAN'!BA26='DU DOAN'!K26,'DU DOAN'!BB26='DU DOAN'!L26),3*'DU DOAN'!C26,IF(('DU DOAN'!BA26-'DU DOAN'!BB26)=('DU DOAN'!K26-'DU DOAN'!L26),2*'DU DOAN'!C26,IF(SIGN('DU DOAN'!BA26-'DU DOAN'!BB26)=SIGN('DU DOAN'!K26-'DU DOAN'!L26),1*'DU DOAN'!C26,0))))</f>
        <v>0</v>
      </c>
      <c r="AB26" s="98">
        <f>IF(OR('DU DOAN'!K26="",'DU DOAN'!L26="",'DU DOAN'!BC26="",'DU DOAN'!BD26=""),0,IF(AND('DU DOAN'!BC26='DU DOAN'!K26,'DU DOAN'!BD26='DU DOAN'!L26),3*'DU DOAN'!C26,IF(('DU DOAN'!BC26-'DU DOAN'!BD26)=('DU DOAN'!K26-'DU DOAN'!L26),2*'DU DOAN'!C26,IF(SIGN('DU DOAN'!BC26-'DU DOAN'!BD26)=SIGN('DU DOAN'!K26-'DU DOAN'!L26),1*'DU DOAN'!C26,0))))</f>
        <v>0</v>
      </c>
      <c r="AC26" s="98">
        <f>IF(OR('DU DOAN'!K26="",'DU DOAN'!L26="",'DU DOAN'!BE26="",'DU DOAN'!BF26=""),0,IF(AND('DU DOAN'!BE26='DU DOAN'!K26,'DU DOAN'!BF26='DU DOAN'!L26),3*'DU DOAN'!C26,IF(('DU DOAN'!BE26-'DU DOAN'!BF26)=('DU DOAN'!K26-'DU DOAN'!L26),2*'DU DOAN'!C26,IF(SIGN('DU DOAN'!BE26-'DU DOAN'!BF26)=SIGN('DU DOAN'!K26-'DU DOAN'!L26),1*'DU DOAN'!C26,0))))</f>
        <v>0</v>
      </c>
      <c r="AD26" s="98">
        <f>IF(OR('DU DOAN'!K26="",'DU DOAN'!L26="",'DU DOAN'!BG26="",'DU DOAN'!BH26=""),0,IF(AND('DU DOAN'!BG26='DU DOAN'!K26,'DU DOAN'!BH26='DU DOAN'!L26),3*'DU DOAN'!C26,IF(('DU DOAN'!BG26-'DU DOAN'!BH26)=('DU DOAN'!K26-'DU DOAN'!L26),2*'DU DOAN'!C26,IF(SIGN('DU DOAN'!BG26-'DU DOAN'!BH26)=SIGN('DU DOAN'!K26-'DU DOAN'!L26),1*'DU DOAN'!C26,0))))</f>
        <v>0</v>
      </c>
      <c r="AE26" s="98">
        <f>IF(OR('DU DOAN'!K26="",'DU DOAN'!L26="",'DU DOAN'!BI26="",'DU DOAN'!BJ26=""),0,IF(AND('DU DOAN'!BI26='DU DOAN'!K26,'DU DOAN'!BJ26='DU DOAN'!L26),3*'DU DOAN'!C26,IF(('DU DOAN'!BI26-'DU DOAN'!BJ26)=('DU DOAN'!K26-'DU DOAN'!L26),2*'DU DOAN'!C26,IF(SIGN('DU DOAN'!BI26-'DU DOAN'!BJ26)=SIGN('DU DOAN'!K26-'DU DOAN'!L26),1*'DU DOAN'!C26,0))))</f>
        <v>0</v>
      </c>
      <c r="AF26" s="98">
        <f>IF(OR('DU DOAN'!K26="",'DU DOAN'!L26="",'DU DOAN'!BK26="",'DU DOAN'!BL26=""),0,IF(AND('DU DOAN'!BK26='DU DOAN'!K26,'DU DOAN'!BL26='DU DOAN'!L26),3*'DU DOAN'!C26,IF(('DU DOAN'!BK26-'DU DOAN'!BL26)=('DU DOAN'!K26-'DU DOAN'!L26),2*'DU DOAN'!C26,IF(SIGN('DU DOAN'!BK26-'DU DOAN'!BL26)=SIGN('DU DOAN'!K26-'DU DOAN'!L26),1*'DU DOAN'!C26,0))))</f>
        <v>0</v>
      </c>
      <c r="AG26" s="98">
        <f>IF(OR('DU DOAN'!K26="",'DU DOAN'!L26="",'DU DOAN'!BM26="",'DU DOAN'!BN26=""),0,IF(AND('DU DOAN'!BM26='DU DOAN'!K26,'DU DOAN'!BN26='DU DOAN'!L26),3*'DU DOAN'!C26,IF(('DU DOAN'!BM26-'DU DOAN'!BN26)=('DU DOAN'!K26-'DU DOAN'!L26),2*'DU DOAN'!C26,IF(SIGN('DU DOAN'!BM26-'DU DOAN'!BN26)=SIGN('DU DOAN'!K26-'DU DOAN'!L26),1*'DU DOAN'!C26,0))))</f>
        <v>0</v>
      </c>
      <c r="AH26" s="98">
        <f>IF(OR('DU DOAN'!K26="",'DU DOAN'!L26="",'DU DOAN'!BO26="",'DU DOAN'!BP26=""),0,IF(AND('DU DOAN'!BO26='DU DOAN'!K26,'DU DOAN'!BP26='DU DOAN'!L26),3*'DU DOAN'!C26,IF(('DU DOAN'!BO26-'DU DOAN'!BP26)=('DU DOAN'!K26-'DU DOAN'!L26),2*'DU DOAN'!C26,IF(SIGN('DU DOAN'!BO26-'DU DOAN'!BP26)=SIGN('DU DOAN'!K26-'DU DOAN'!L26),1*'DU DOAN'!C26,0))))</f>
        <v>0</v>
      </c>
      <c r="AI26" s="98">
        <f>IF(OR('DU DOAN'!K26="",'DU DOAN'!L26="",'DU DOAN'!BQ26="",'DU DOAN'!BR26=""),0,IF(AND('DU DOAN'!BQ26='DU DOAN'!K26,'DU DOAN'!BR26='DU DOAN'!L26),3*'DU DOAN'!C26,IF(('DU DOAN'!BQ26-'DU DOAN'!BR26)=('DU DOAN'!K26-'DU DOAN'!L26),2*'DU DOAN'!C26,IF(SIGN('DU DOAN'!BQ26-'DU DOAN'!BR26)=SIGN('DU DOAN'!K26-'DU DOAN'!L26),1*'DU DOAN'!C26,0))))</f>
        <v>0</v>
      </c>
      <c r="AJ26" s="98">
        <f>IF(OR('DU DOAN'!K26="",'DU DOAN'!L26="",'DU DOAN'!BS26="",'DU DOAN'!BT26=""),0,IF(AND('DU DOAN'!BS26='DU DOAN'!K26,'DU DOAN'!BT26='DU DOAN'!L26),3*'DU DOAN'!C26,IF(('DU DOAN'!BS26-'DU DOAN'!BT26)=('DU DOAN'!K26-'DU DOAN'!L26),2*'DU DOAN'!C26,IF(SIGN('DU DOAN'!BS26-'DU DOAN'!BT26)=SIGN('DU DOAN'!K26-'DU DOAN'!L26),1*'DU DOAN'!C26,0))))</f>
        <v>0</v>
      </c>
      <c r="AK26" s="98">
        <f>IF(OR('DU DOAN'!K26="",'DU DOAN'!L26="",'DU DOAN'!BU26="",'DU DOAN'!BV26=""),0,IF(AND('DU DOAN'!BU26='DU DOAN'!K26,'DU DOAN'!BV26='DU DOAN'!L26),3*'DU DOAN'!C26,IF(('DU DOAN'!BU26-'DU DOAN'!BV26)=('DU DOAN'!K26-'DU DOAN'!L26),2*'DU DOAN'!C26,IF(SIGN('DU DOAN'!BU26-'DU DOAN'!BV26)=SIGN('DU DOAN'!K26-'DU DOAN'!L26),1*'DU DOAN'!C26,0))))</f>
        <v>0</v>
      </c>
      <c r="AL26" s="98">
        <f>IF(OR('DU DOAN'!K26="",'DU DOAN'!L26="",'DU DOAN'!BW26="",'DU DOAN'!BX26=""),0,IF(AND('DU DOAN'!BW26='DU DOAN'!K26,'DU DOAN'!BX26='DU DOAN'!L26),3*'DU DOAN'!C26,IF(('DU DOAN'!BW26-'DU DOAN'!BX26)=('DU DOAN'!K26-'DU DOAN'!L26),2*'DU DOAN'!C26,IF(SIGN('DU DOAN'!BW26-'DU DOAN'!BX26)=SIGN('DU DOAN'!K26-'DU DOAN'!L26),1*'DU DOAN'!C26,0))))</f>
        <v>0</v>
      </c>
      <c r="AM26" s="98">
        <f>IF(OR('DU DOAN'!K26="",'DU DOAN'!L26="",'DU DOAN'!BY26="",'DU DOAN'!BZ26=""),0,IF(AND('DU DOAN'!BY26='DU DOAN'!K26,'DU DOAN'!BZ26='DU DOAN'!L26),3*'DU DOAN'!C26,IF(('DU DOAN'!BY26-'DU DOAN'!BZ26)=('DU DOAN'!K26-'DU DOAN'!L26),2*'DU DOAN'!C26,IF(SIGN('DU DOAN'!BY26-'DU DOAN'!BZ26)=SIGN('DU DOAN'!K26-'DU DOAN'!L26),1*'DU DOAN'!C26,0))))</f>
        <v>0</v>
      </c>
      <c r="AN26" s="98">
        <f>IF(OR('DU DOAN'!K26="",'DU DOAN'!L26="",'DU DOAN'!CA26="",'DU DOAN'!CB26=""),0,IF(AND('DU DOAN'!CA26='DU DOAN'!K26,'DU DOAN'!CB26='DU DOAN'!L26),3*'DU DOAN'!C26,IF(('DU DOAN'!CA26-'DU DOAN'!CB26)=('DU DOAN'!K26-'DU DOAN'!L26),2*'DU DOAN'!C26,IF(SIGN('DU DOAN'!CA26-'DU DOAN'!CB26)=SIGN('DU DOAN'!K26-'DU DOAN'!L26),1*'DU DOAN'!C26,0))))</f>
        <v>0</v>
      </c>
      <c r="AO26" s="98">
        <f>IF(OR('DU DOAN'!K26="",'DU DOAN'!L26="",'DU DOAN'!CC26="",'DU DOAN'!CD26=""),0,IF(AND('DU DOAN'!CC26='DU DOAN'!K26,'DU DOAN'!CD26='DU DOAN'!L26),3*'DU DOAN'!C26,IF(('DU DOAN'!CC26-'DU DOAN'!CD26)=('DU DOAN'!K26-'DU DOAN'!L26),2*'DU DOAN'!C26,IF(SIGN('DU DOAN'!CC26-'DU DOAN'!CD26)=SIGN('DU DOAN'!K26-'DU DOAN'!L26),1*'DU DOAN'!C26,0))))</f>
        <v>0</v>
      </c>
      <c r="AP26" s="98">
        <f>IF(OR('DU DOAN'!K26="",'DU DOAN'!L26="",'DU DOAN'!CE26="",'DU DOAN'!CF26=""),0,IF(AND('DU DOAN'!CE26='DU DOAN'!K26,'DU DOAN'!CF26='DU DOAN'!L26),3*'DU DOAN'!C26,IF(('DU DOAN'!CE26-'DU DOAN'!CF26)=('DU DOAN'!K26-'DU DOAN'!L26),2*'DU DOAN'!C26,IF(SIGN('DU DOAN'!CE26-'DU DOAN'!CF26)=SIGN('DU DOAN'!K26-'DU DOAN'!L26),1*'DU DOAN'!C26,0))))</f>
        <v>0</v>
      </c>
      <c r="AQ26" s="98">
        <f>IF(OR('DU DOAN'!K26="",'DU DOAN'!L26="",'DU DOAN'!CG26="",'DU DOAN'!CH26=""),0,IF(AND('DU DOAN'!CG26='DU DOAN'!K26,'DU DOAN'!CH26='DU DOAN'!L26),3*'DU DOAN'!C26,IF(('DU DOAN'!CG26-'DU DOAN'!CH26)=('DU DOAN'!K26-'DU DOAN'!L26),2*'DU DOAN'!C26,IF(SIGN('DU DOAN'!CG26-'DU DOAN'!CH26)=SIGN('DU DOAN'!K26-'DU DOAN'!L26),1*'DU DOAN'!C26,0))))</f>
        <v>0</v>
      </c>
      <c r="AR26" s="98">
        <f>IF(OR('DU DOAN'!K26="",'DU DOAN'!L26="",'DU DOAN'!CI26="",'DU DOAN'!CJ26=""),0,IF(AND('DU DOAN'!CI26='DU DOAN'!K26,'DU DOAN'!CJ26='DU DOAN'!L26),3*'DU DOAN'!C26,IF(('DU DOAN'!CI26-'DU DOAN'!CJ26)=('DU DOAN'!K26-'DU DOAN'!L26),2*'DU DOAN'!C26,IF(SIGN('DU DOAN'!CI26-'DU DOAN'!CJ26)=SIGN('DU DOAN'!K26-'DU DOAN'!L26),1*'DU DOAN'!C26,0))))</f>
        <v>0</v>
      </c>
      <c r="AS26" s="98">
        <f>IF(OR('DU DOAN'!K26="",'DU DOAN'!L26="",'DU DOAN'!CK26="",'DU DOAN'!CL26=""),0,IF(AND('DU DOAN'!CK26='DU DOAN'!K26,'DU DOAN'!CL26='DU DOAN'!L26),3*'DU DOAN'!C26,IF(('DU DOAN'!CK26-'DU DOAN'!CL26)=('DU DOAN'!K26-'DU DOAN'!L26),2*'DU DOAN'!C26,IF(SIGN('DU DOAN'!CK26-'DU DOAN'!CL26)=SIGN('DU DOAN'!K26-'DU DOAN'!L26),1*'DU DOAN'!C26,0))))</f>
        <v>0</v>
      </c>
      <c r="AT26" s="98">
        <f>IF(OR('DU DOAN'!K26="",'DU DOAN'!L26="",'DU DOAN'!CM26="",'DU DOAN'!CN26=""),0,IF(AND('DU DOAN'!CM26='DU DOAN'!K26,'DU DOAN'!CN26='DU DOAN'!L26),3*'DU DOAN'!C26,IF(('DU DOAN'!CM26-'DU DOAN'!CN26)=('DU DOAN'!K26-'DU DOAN'!L26),2*'DU DOAN'!C26,IF(SIGN('DU DOAN'!CM26-'DU DOAN'!CN26)=SIGN('DU DOAN'!K26-'DU DOAN'!L26),1*'DU DOAN'!C26,0))))</f>
        <v>0</v>
      </c>
      <c r="AU26" s="98">
        <f>IF(OR('DU DOAN'!K26="",'DU DOAN'!L26="",'DU DOAN'!CO26="",'DU DOAN'!CP26=""),0,IF(AND('DU DOAN'!CO26='DU DOAN'!K26,'DU DOAN'!CP26='DU DOAN'!L26),3*'DU DOAN'!C26,IF(('DU DOAN'!CO26-'DU DOAN'!CP26)=('DU DOAN'!K26-'DU DOAN'!L26),2*'DU DOAN'!C26,IF(SIGN('DU DOAN'!CO26-'DU DOAN'!CP26)=SIGN('DU DOAN'!K26-'DU DOAN'!L26),1*'DU DOAN'!C26,0))))</f>
        <v>0</v>
      </c>
      <c r="AV26" s="98">
        <f>IF(OR('DU DOAN'!K26="",'DU DOAN'!L26="",'DU DOAN'!CQ26="",'DU DOAN'!CR26=""),0,IF(AND('DU DOAN'!CQ26='DU DOAN'!K26,'DU DOAN'!CR26='DU DOAN'!L26),3*'DU DOAN'!C26,IF(('DU DOAN'!CQ26-'DU DOAN'!CR26)=('DU DOAN'!K26-'DU DOAN'!L26),2*'DU DOAN'!C26,IF(SIGN('DU DOAN'!CQ26-'DU DOAN'!CR26)=SIGN('DU DOAN'!K26-'DU DOAN'!L26),1*'DU DOAN'!C26,0))))</f>
        <v>0</v>
      </c>
      <c r="AW26" s="98">
        <f>IF(OR('DU DOAN'!K26="",'DU DOAN'!L26="",'DU DOAN'!CS26="",'DU DOAN'!CT26=""),0,IF(AND('DU DOAN'!CS26='DU DOAN'!K26,'DU DOAN'!CT26='DU DOAN'!L26),3*'DU DOAN'!C26,IF(('DU DOAN'!CS26-'DU DOAN'!CT26)=('DU DOAN'!K26-'DU DOAN'!L26),2*'DU DOAN'!C26,IF(SIGN('DU DOAN'!CS26-'DU DOAN'!CT26)=SIGN('DU DOAN'!K26-'DU DOAN'!L26),1*'DU DOAN'!C26,0))))</f>
        <v>0</v>
      </c>
      <c r="AX26" s="98">
        <f>IF(OR('DU DOAN'!K26="",'DU DOAN'!L26="",'DU DOAN'!CU26="",'DU DOAN'!CV26=""),0,IF(AND('DU DOAN'!CU26='DU DOAN'!K26,'DU DOAN'!CV26='DU DOAN'!L26),3*'DU DOAN'!C26,IF(('DU DOAN'!CU26-'DU DOAN'!CV26)=('DU DOAN'!K26-'DU DOAN'!L26),2*'DU DOAN'!C26,IF(SIGN('DU DOAN'!CU26-'DU DOAN'!CV26)=SIGN('DU DOAN'!K26-'DU DOAN'!L26),1*'DU DOAN'!C26,0))))</f>
        <v>0</v>
      </c>
      <c r="AY26" s="98">
        <f>IF(OR('DU DOAN'!K26="",'DU DOAN'!L26="",'DU DOAN'!CW26="",'DU DOAN'!CX26=""),0,IF(AND('DU DOAN'!CW26='DU DOAN'!K26,'DU DOAN'!CX26='DU DOAN'!L26),3*'DU DOAN'!C26,IF(('DU DOAN'!CW26-'DU DOAN'!CX26)=('DU DOAN'!K26-'DU DOAN'!L26),2*'DU DOAN'!C26,IF(SIGN('DU DOAN'!CW26-'DU DOAN'!CX26)=SIGN('DU DOAN'!K26-'DU DOAN'!L26),1*'DU DOAN'!C26,0))))</f>
        <v>0</v>
      </c>
      <c r="AZ26" s="98">
        <f>IF(OR('DU DOAN'!K26="",'DU DOAN'!L26="",'DU DOAN'!CY26="",'DU DOAN'!CZ26=""),0,IF(AND('DU DOAN'!CY26='DU DOAN'!K26,'DU DOAN'!CZ26='DU DOAN'!L26),3*'DU DOAN'!C26,IF(('DU DOAN'!CY26-'DU DOAN'!CZ26)=('DU DOAN'!K26-'DU DOAN'!L26),2*'DU DOAN'!C26,IF(SIGN('DU DOAN'!CY26-'DU DOAN'!CZ26)=SIGN('DU DOAN'!K26-'DU DOAN'!L26),1*'DU DOAN'!C26,0))))</f>
        <v>0</v>
      </c>
      <c r="BA26" s="98">
        <f>IF(OR('DU DOAN'!K26="",'DU DOAN'!L26="",'DU DOAN'!DA26="",'DU DOAN'!DB26=""),0,IF(AND('DU DOAN'!DA26='DU DOAN'!K26,'DU DOAN'!DB26='DU DOAN'!L26),3*'DU DOAN'!C26,IF(('DU DOAN'!DA26-'DU DOAN'!DB26)=('DU DOAN'!K26-'DU DOAN'!L26),2*'DU DOAN'!C26,IF(SIGN('DU DOAN'!DA26-'DU DOAN'!DB26)=SIGN('DU DOAN'!K26-'DU DOAN'!L26),1*'DU DOAN'!C26,0))))</f>
        <v>0</v>
      </c>
      <c r="BB26" s="98">
        <f>IF(OR('DU DOAN'!K26="",'DU DOAN'!L26="",'DU DOAN'!DC26="",'DU DOAN'!DD26=""),0,IF(AND('DU DOAN'!DC26='DU DOAN'!K26,'DU DOAN'!DD26='DU DOAN'!L26),3*'DU DOAN'!C26,IF(('DU DOAN'!DC26-'DU DOAN'!DD26)=('DU DOAN'!K26-'DU DOAN'!L26),2*'DU DOAN'!C26,IF(SIGN('DU DOAN'!DC26-'DU DOAN'!DD26)=SIGN('DU DOAN'!K26-'DU DOAN'!L26),1*'DU DOAN'!C26,0))))</f>
        <v>0</v>
      </c>
      <c r="BC26" s="98">
        <f>IF(OR('DU DOAN'!K26="",'DU DOAN'!L26="",'DU DOAN'!DE26="",'DU DOAN'!DF26=""),0,IF(AND('DU DOAN'!DE26='DU DOAN'!K26,'DU DOAN'!DF26='DU DOAN'!L26),3*'DU DOAN'!C26,IF(('DU DOAN'!DE26-'DU DOAN'!DF26)=('DU DOAN'!K26-'DU DOAN'!L26),2*'DU DOAN'!C26,IF(SIGN('DU DOAN'!DE26-'DU DOAN'!DF26)=SIGN('DU DOAN'!K26-'DU DOAN'!L26),1*'DU DOAN'!C26,0))))</f>
        <v>0</v>
      </c>
      <c r="BD26" s="98">
        <f>IF(OR('DU DOAN'!K26="",'DU DOAN'!L26="",'DU DOAN'!DG26="",'DU DOAN'!DH26=""),0,IF(AND('DU DOAN'!DG26='DU DOAN'!K26,'DU DOAN'!DH26='DU DOAN'!L26),3*'DU DOAN'!C26,IF(('DU DOAN'!DG26-'DU DOAN'!DH26)=('DU DOAN'!K26-'DU DOAN'!L26),2*'DU DOAN'!C26,IF(SIGN('DU DOAN'!DG26-'DU DOAN'!DH26)=SIGN('DU DOAN'!K26-'DU DOAN'!L26),1*'DU DOAN'!C26,0))))</f>
        <v>0</v>
      </c>
      <c r="BE26" s="98">
        <f>IF(OR('DU DOAN'!K26="",'DU DOAN'!L26="",'DU DOAN'!DI26="",'DU DOAN'!DJ26=""),0,IF(AND('DU DOAN'!DI26='DU DOAN'!K26,'DU DOAN'!DJ26='DU DOAN'!L26),3*'DU DOAN'!C26,IF(('DU DOAN'!DI26-'DU DOAN'!DJ26)=('DU DOAN'!K26-'DU DOAN'!L26),2*'DU DOAN'!C26,IF(SIGN('DU DOAN'!DI26-'DU DOAN'!DJ26)=SIGN('DU DOAN'!K26-'DU DOAN'!L26),1*'DU DOAN'!C26,0))))</f>
        <v>0</v>
      </c>
      <c r="BF26" s="98">
        <f>IF(OR('DU DOAN'!K26="",'DU DOAN'!L26="",'DU DOAN'!DK26="",'DU DOAN'!DL26=""),0,IF(AND('DU DOAN'!DK26='DU DOAN'!K26,'DU DOAN'!DL26='DU DOAN'!L26),3*'DU DOAN'!C26,IF(('DU DOAN'!DK26-'DU DOAN'!DL26)=('DU DOAN'!K26-'DU DOAN'!L26),2*'DU DOAN'!C26,IF(SIGN('DU DOAN'!DK26-'DU DOAN'!DL26)=SIGN('DU DOAN'!K26-'DU DOAN'!L26),1*'DU DOAN'!C26,0))))</f>
        <v>0</v>
      </c>
      <c r="BG26" s="98">
        <f>IF(OR('DU DOAN'!K26="",'DU DOAN'!L26="",'DU DOAN'!DM26="",'DU DOAN'!DN26=""),0,IF(AND('DU DOAN'!DM26='DU DOAN'!K26,'DU DOAN'!DN26='DU DOAN'!L26),3*'DU DOAN'!C26,IF(('DU DOAN'!DM26-'DU DOAN'!DN26)=('DU DOAN'!K26-'DU DOAN'!L26),2*'DU DOAN'!C26,IF(SIGN('DU DOAN'!DM26-'DU DOAN'!DN26)=SIGN('DU DOAN'!K26-'DU DOAN'!L26),1*'DU DOAN'!C26,0))))</f>
        <v>0</v>
      </c>
      <c r="BH26" s="98">
        <f>IF(OR('DU DOAN'!K26="",'DU DOAN'!L26="",'DU DOAN'!DO26="",'DU DOAN'!DP26=""),0,IF(AND('DU DOAN'!DO26='DU DOAN'!K26,'DU DOAN'!DP26='DU DOAN'!L26),3*'DU DOAN'!C26,IF(('DU DOAN'!DO26-'DU DOAN'!DP26)=('DU DOAN'!K26-'DU DOAN'!L26),2*'DU DOAN'!C26,IF(SIGN('DU DOAN'!DO26-'DU DOAN'!DP26)=SIGN('DU DOAN'!K26-'DU DOAN'!L26),1*'DU DOAN'!C26,0))))</f>
        <v>0</v>
      </c>
      <c r="BI26" s="98">
        <f>IF(OR('DU DOAN'!K26="",'DU DOAN'!L26="",'DU DOAN'!DQ26="",'DU DOAN'!DR26=""),0,IF(AND('DU DOAN'!DQ26='DU DOAN'!K26,'DU DOAN'!DR26='DU DOAN'!L26),3*'DU DOAN'!C26,IF(('DU DOAN'!DQ26-'DU DOAN'!DR26)=('DU DOAN'!K26-'DU DOAN'!L26),2*'DU DOAN'!C26,IF(SIGN('DU DOAN'!DQ26-'DU DOAN'!DR26)=SIGN('DU DOAN'!K26-'DU DOAN'!L26),1*'DU DOAN'!C26,0))))</f>
        <v>0</v>
      </c>
      <c r="BJ26" s="98">
        <f>IF(OR('DU DOAN'!K26="",'DU DOAN'!L26="",'DU DOAN'!DS26="",'DU DOAN'!DT26=""),0,IF(AND('DU DOAN'!DS26='DU DOAN'!K26,'DU DOAN'!DT26='DU DOAN'!L26),3*'DU DOAN'!C26,IF(('DU DOAN'!DS26-'DU DOAN'!DT26)=('DU DOAN'!K26-'DU DOAN'!L26),2*'DU DOAN'!C26,IF(SIGN('DU DOAN'!DS26-'DU DOAN'!DT26)=SIGN('DU DOAN'!K26-'DU DOAN'!L26),1*'DU DOAN'!C26,0))))</f>
        <v>0</v>
      </c>
      <c r="BK26" s="98">
        <f>IF(OR('DU DOAN'!K26="",'DU DOAN'!L26="",'DU DOAN'!DU26="",'DU DOAN'!DV26=""),0,IF(AND('DU DOAN'!DU26='DU DOAN'!K26,'DU DOAN'!DV26='DU DOAN'!L26),3*'DU DOAN'!C26,IF(('DU DOAN'!DU26-'DU DOAN'!DV26)=('DU DOAN'!K26-'DU DOAN'!L26),2*'DU DOAN'!C26,IF(SIGN('DU DOAN'!DU26-'DU DOAN'!DV26)=SIGN('DU DOAN'!K26-'DU DOAN'!L26),1*'DU DOAN'!C26,0))))</f>
        <v>0</v>
      </c>
      <c r="BL26" s="98">
        <f>IF(OR('DU DOAN'!K26="",'DU DOAN'!L26="",'DU DOAN'!DW26="",'DU DOAN'!DX26=""),0,IF(AND('DU DOAN'!DW26='DU DOAN'!K26,'DU DOAN'!DX26='DU DOAN'!L26),3*'DU DOAN'!C26,IF(('DU DOAN'!DW26-'DU DOAN'!DX26)=('DU DOAN'!K26-'DU DOAN'!L26),2*'DU DOAN'!C26,IF(SIGN('DU DOAN'!DW26-'DU DOAN'!DX26)=SIGN('DU DOAN'!K26-'DU DOAN'!L26),1*'DU DOAN'!C26,0))))</f>
        <v>0</v>
      </c>
      <c r="BM26" s="98">
        <f>IF(OR('DU DOAN'!K26="",'DU DOAN'!L26="",'DU DOAN'!DY26="",'DU DOAN'!DZ26=""),0,IF(AND('DU DOAN'!DY26='DU DOAN'!K26,'DU DOAN'!DZ26='DU DOAN'!L26),3*'DU DOAN'!C26,IF(('DU DOAN'!DY26-'DU DOAN'!DZ26)=('DU DOAN'!K26-'DU DOAN'!L26),2*'DU DOAN'!C26,IF(SIGN('DU DOAN'!DY26-'DU DOAN'!DZ26)=SIGN('DU DOAN'!K26-'DU DOAN'!L26),1*'DU DOAN'!C26,0))))</f>
        <v>0</v>
      </c>
      <c r="BN26" s="98">
        <f>IF(OR('DU DOAN'!K26="",'DU DOAN'!L26="",'DU DOAN'!EA26="",'DU DOAN'!EB26=""),0,IF(AND('DU DOAN'!EA26='DU DOAN'!K26,'DU DOAN'!EB26='DU DOAN'!L26),3*'DU DOAN'!C26,IF(('DU DOAN'!EA26-'DU DOAN'!EB26)=('DU DOAN'!K26-'DU DOAN'!L26),2*'DU DOAN'!C26,IF(SIGN('DU DOAN'!EA26-'DU DOAN'!EB26)=SIGN('DU DOAN'!K26-'DU DOAN'!L26),1*'DU DOAN'!C26,0))))</f>
        <v>0</v>
      </c>
      <c r="BO26" s="98">
        <f>IF(OR('DU DOAN'!K26="",'DU DOAN'!L26="",'DU DOAN'!EC26="",'DU DOAN'!ED26=""),0,IF(AND('DU DOAN'!EC26='DU DOAN'!K26,'DU DOAN'!ED26='DU DOAN'!L26),3*'DU DOAN'!C26,IF(('DU DOAN'!EC26-'DU DOAN'!ED26)=('DU DOAN'!K26-'DU DOAN'!L26),2*'DU DOAN'!C26,IF(SIGN('DU DOAN'!EC26-'DU DOAN'!ED26)=SIGN('DU DOAN'!K26-'DU DOAN'!L26),1*'DU DOAN'!C26,0))))</f>
        <v>0</v>
      </c>
      <c r="BP26" s="98">
        <f>IF(OR('DU DOAN'!K26="",'DU DOAN'!L26="",'DU DOAN'!EE26="",'DU DOAN'!EF26=""),0,IF(AND('DU DOAN'!EE26='DU DOAN'!K26,'DU DOAN'!EF26='DU DOAN'!L26),3*'DU DOAN'!C26,IF(('DU DOAN'!EE26-'DU DOAN'!EF26)=('DU DOAN'!K26-'DU DOAN'!L26),2*'DU DOAN'!C26,IF(SIGN('DU DOAN'!EE26-'DU DOAN'!EF26)=SIGN('DU DOAN'!K26-'DU DOAN'!L26),1*'DU DOAN'!C26,0))))</f>
        <v>0</v>
      </c>
      <c r="BQ26" s="98">
        <f>IF(OR('DU DOAN'!K26="",'DU DOAN'!L26="",'DU DOAN'!EG26="",'DU DOAN'!EH26=""),0,IF(AND('DU DOAN'!EG26='DU DOAN'!K26,'DU DOAN'!EH26='DU DOAN'!L26),3*'DU DOAN'!C26,IF(('DU DOAN'!EG26-'DU DOAN'!EH26)=('DU DOAN'!K26-'DU DOAN'!L26),2*'DU DOAN'!C26,IF(SIGN('DU DOAN'!EG26-'DU DOAN'!EH26)=SIGN('DU DOAN'!K26-'DU DOAN'!L26),1*'DU DOAN'!C26,0))))</f>
        <v>0</v>
      </c>
      <c r="BR26" s="98">
        <f>IF(OR('DU DOAN'!K26="",'DU DOAN'!L26="",'DU DOAN'!EI26="",'DU DOAN'!EJ26=""),0,IF(AND('DU DOAN'!EI26='DU DOAN'!K26,'DU DOAN'!EJ26='DU DOAN'!L26),3*'DU DOAN'!C26,IF(('DU DOAN'!EI26-'DU DOAN'!EJ26)=('DU DOAN'!K26-'DU DOAN'!L26),2*'DU DOAN'!C26,IF(SIGN('DU DOAN'!EI26-'DU DOAN'!EJ26)=SIGN('DU DOAN'!K26-'DU DOAN'!L26),1*'DU DOAN'!C26,0))))</f>
        <v>0</v>
      </c>
      <c r="BS26" s="98">
        <f>IF(OR('DU DOAN'!K26="",'DU DOAN'!L26="",'DU DOAN'!EK26="",'DU DOAN'!EL26=""),0,IF(AND('DU DOAN'!EK26='DU DOAN'!K26,'DU DOAN'!EL26='DU DOAN'!L26),3*'DU DOAN'!C26,IF(('DU DOAN'!EK26-'DU DOAN'!EL26)=('DU DOAN'!K26-'DU DOAN'!L26),2*'DU DOAN'!C26,IF(SIGN('DU DOAN'!EK26-'DU DOAN'!EL26)=SIGN('DU DOAN'!K26-'DU DOAN'!L26),1*'DU DOAN'!C26,0))))</f>
        <v>0</v>
      </c>
      <c r="BT26" s="98">
        <f>IF(OR('DU DOAN'!K26="",'DU DOAN'!L26="",'DU DOAN'!EM26="",'DU DOAN'!EN26=""),0,IF(AND('DU DOAN'!EM26='DU DOAN'!K26,'DU DOAN'!EN26='DU DOAN'!L26),3*'DU DOAN'!C26,IF(('DU DOAN'!EM26-'DU DOAN'!EN26)=('DU DOAN'!K26-'DU DOAN'!L26),2*'DU DOAN'!C26,IF(SIGN('DU DOAN'!EM26-'DU DOAN'!EN26)=SIGN('DU DOAN'!K26-'DU DOAN'!L26),1*'DU DOAN'!C26,0))))</f>
        <v>0</v>
      </c>
      <c r="BU26" s="98">
        <f>IF(OR('DU DOAN'!K26="",'DU DOAN'!L26="",'DU DOAN'!EO26="",'DU DOAN'!EP26=""),0,IF(AND('DU DOAN'!EO26='DU DOAN'!K26,'DU DOAN'!EP26='DU DOAN'!L26),3*'DU DOAN'!C26,IF(('DU DOAN'!EO26-'DU DOAN'!EP26)=('DU DOAN'!K26-'DU DOAN'!L26),2*'DU DOAN'!C26,IF(SIGN('DU DOAN'!EO26-'DU DOAN'!EP26)=SIGN('DU DOAN'!K26-'DU DOAN'!L26),1*'DU DOAN'!C26,0))))</f>
        <v>0</v>
      </c>
      <c r="BV26" s="98">
        <f>IF(OR('DU DOAN'!K26="",'DU DOAN'!L26="",'DU DOAN'!EQ26="",'DU DOAN'!ER26=""),0,IF(AND('DU DOAN'!EQ26='DU DOAN'!K26,'DU DOAN'!ER26='DU DOAN'!L26),3*'DU DOAN'!C26,IF(('DU DOAN'!EQ26-'DU DOAN'!ER26)=('DU DOAN'!K26-'DU DOAN'!L26),2*'DU DOAN'!C26,IF(SIGN('DU DOAN'!EQ26-'DU DOAN'!ER26)=SIGN('DU DOAN'!K26-'DU DOAN'!L26),1*'DU DOAN'!C26,0))))</f>
        <v>0</v>
      </c>
      <c r="BW26" s="98">
        <f>IF(OR('DU DOAN'!K26="",'DU DOAN'!L26="",'DU DOAN'!ES26="",'DU DOAN'!ET26=""),0,IF(AND('DU DOAN'!ES26='DU DOAN'!K26,'DU DOAN'!ET26='DU DOAN'!L26),3*'DU DOAN'!C26,IF(('DU DOAN'!ES26-'DU DOAN'!ET26)=('DU DOAN'!K26-'DU DOAN'!L26),2*'DU DOAN'!C26,IF(SIGN('DU DOAN'!ES26-'DU DOAN'!ET26)=SIGN('DU DOAN'!K26-'DU DOAN'!L26),1*'DU DOAN'!C26,0))))</f>
        <v>0</v>
      </c>
      <c r="BX26" s="98">
        <f>IF(OR('DU DOAN'!K26="",'DU DOAN'!L26="",'DU DOAN'!EU26="",'DU DOAN'!EV26=""),0,IF(AND('DU DOAN'!EU26='DU DOAN'!K26,'DU DOAN'!EV26='DU DOAN'!L26),3*'DU DOAN'!C26,IF(('DU DOAN'!EU26-'DU DOAN'!EV26)=('DU DOAN'!K26-'DU DOAN'!L26),2*'DU DOAN'!C26,IF(SIGN('DU DOAN'!EU26-'DU DOAN'!EV26)=SIGN('DU DOAN'!K26-'DU DOAN'!L26),1*'DU DOAN'!C26,0))))</f>
        <v>0</v>
      </c>
      <c r="BY26" s="98">
        <f>IF(OR('DU DOAN'!K26="",'DU DOAN'!L26="",'DU DOAN'!EW26="",'DU DOAN'!EX26=""),0,IF(AND('DU DOAN'!EW26='DU DOAN'!K26,'DU DOAN'!EX26='DU DOAN'!L26),3*'DU DOAN'!C26,IF(('DU DOAN'!EW26-'DU DOAN'!EX26)=('DU DOAN'!K26-'DU DOAN'!L26),2*'DU DOAN'!C26,IF(SIGN('DU DOAN'!EW26-'DU DOAN'!EX26)=SIGN('DU DOAN'!K26-'DU DOAN'!L26),1*'DU DOAN'!C26,0))))</f>
        <v>0</v>
      </c>
      <c r="BZ26" s="98">
        <f>IF(OR('DU DOAN'!K26="",'DU DOAN'!L26="",'DU DOAN'!EY26="",'DU DOAN'!EZ26=""),0,IF(AND('DU DOAN'!EY26='DU DOAN'!K26,'DU DOAN'!EZ26='DU DOAN'!L26),3*'DU DOAN'!C26,IF(('DU DOAN'!EY26-'DU DOAN'!EZ26)=('DU DOAN'!K26-'DU DOAN'!L26),2*'DU DOAN'!C26,IF(SIGN('DU DOAN'!EY26-'DU DOAN'!EZ26)=SIGN('DU DOAN'!K26-'DU DOAN'!L26),1*'DU DOAN'!C26,0))))</f>
        <v>0</v>
      </c>
      <c r="CA26" s="98">
        <f>IF(OR('DU DOAN'!K26="",'DU DOAN'!L26="",'DU DOAN'!FA26="",'DU DOAN'!FB26=""),0,IF(AND('DU DOAN'!FA26='DU DOAN'!K26,'DU DOAN'!FB26='DU DOAN'!L26),3*'DU DOAN'!C26,IF(('DU DOAN'!FA26-'DU DOAN'!FB26)=('DU DOAN'!K26-'DU DOAN'!L26),2*'DU DOAN'!C26,IF(SIGN('DU DOAN'!FA26-'DU DOAN'!FB26)=SIGN('DU DOAN'!K26-'DU DOAN'!L26),1*'DU DOAN'!C26,0))))</f>
        <v>0</v>
      </c>
      <c r="CB26" s="98">
        <f>IF(OR('DU DOAN'!K26="",'DU DOAN'!L26="",'DU DOAN'!FC26="",'DU DOAN'!FD26=""),0,IF(AND('DU DOAN'!FC26='DU DOAN'!K26,'DU DOAN'!FD26='DU DOAN'!L26),3*'DU DOAN'!C26,IF(('DU DOAN'!FC26-'DU DOAN'!FD26)=('DU DOAN'!K26-'DU DOAN'!L26),2*'DU DOAN'!C26,IF(SIGN('DU DOAN'!FC26-'DU DOAN'!FD26)=SIGN('DU DOAN'!K26-'DU DOAN'!L26),1*'DU DOAN'!C26,0))))</f>
        <v>0</v>
      </c>
      <c r="CC26" s="98">
        <f>IF(OR('DU DOAN'!K26="",'DU DOAN'!L26="",'DU DOAN'!FE26="",'DU DOAN'!FF26=""),0,IF(AND('DU DOAN'!FE26='DU DOAN'!K26,'DU DOAN'!FF26='DU DOAN'!L26),3*'DU DOAN'!C26,IF(('DU DOAN'!FE26-'DU DOAN'!FF26)=('DU DOAN'!K26-'DU DOAN'!L26),2*'DU DOAN'!C26,IF(SIGN('DU DOAN'!FE26-'DU DOAN'!FF26)=SIGN('DU DOAN'!K26-'DU DOAN'!L26),1*'DU DOAN'!C26,0))))</f>
        <v>0</v>
      </c>
      <c r="CD26" s="98">
        <f>IF(OR('DU DOAN'!K26="",'DU DOAN'!L26="",'DU DOAN'!FG26="",'DU DOAN'!FH26=""),0,IF(AND('DU DOAN'!FG26='DU DOAN'!K26,'DU DOAN'!FH26='DU DOAN'!L26),3*'DU DOAN'!C26,IF(('DU DOAN'!FG26-'DU DOAN'!FH26)=('DU DOAN'!K26-'DU DOAN'!L26),2*'DU DOAN'!C26,IF(SIGN('DU DOAN'!FG26-'DU DOAN'!FH26)=SIGN('DU DOAN'!K26-'DU DOAN'!L26),1*'DU DOAN'!C26,0))))</f>
        <v>0</v>
      </c>
      <c r="CE26" s="98">
        <f>IF(OR('DU DOAN'!K26="",'DU DOAN'!L26="",'DU DOAN'!FI26="",'DU DOAN'!FJ26=""),0,IF(AND('DU DOAN'!FI26='DU DOAN'!K26,'DU DOAN'!FJ26='DU DOAN'!L26),3*'DU DOAN'!C26,IF(('DU DOAN'!FI26-'DU DOAN'!FJ26)=('DU DOAN'!K26-'DU DOAN'!L26),2*'DU DOAN'!C26,IF(SIGN('DU DOAN'!FI26-'DU DOAN'!FJ26)=SIGN('DU DOAN'!K26-'DU DOAN'!L26),1*'DU DOAN'!C26,0))))</f>
        <v>0</v>
      </c>
      <c r="CF26" s="98">
        <f>IF(OR('DU DOAN'!K26="",'DU DOAN'!L26="",'DU DOAN'!FK26="",'DU DOAN'!FL26=""),0,IF(AND('DU DOAN'!FK26='DU DOAN'!K26,'DU DOAN'!FL26='DU DOAN'!L26),3*'DU DOAN'!C26,IF(('DU DOAN'!FK26-'DU DOAN'!FL26)=('DU DOAN'!K26-'DU DOAN'!L26),2*'DU DOAN'!C26,IF(SIGN('DU DOAN'!FK26-'DU DOAN'!FL26)=SIGN('DU DOAN'!K26-'DU DOAN'!L26),1*'DU DOAN'!C26,0))))</f>
        <v>0</v>
      </c>
      <c r="CG26" s="98">
        <f>IF(OR('DU DOAN'!K26="",'DU DOAN'!L26="",'DU DOAN'!FM26="",'DU DOAN'!FN26=""),0,IF(AND('DU DOAN'!FM26='DU DOAN'!K26,'DU DOAN'!FN26='DU DOAN'!L26),3*'DU DOAN'!C26,IF(('DU DOAN'!FM26-'DU DOAN'!FN26)=('DU DOAN'!K26-'DU DOAN'!L26),2*'DU DOAN'!C26,IF(SIGN('DU DOAN'!FM26-'DU DOAN'!FN26)=SIGN('DU DOAN'!K26-'DU DOAN'!L26),1*'DU DOAN'!C26,0))))</f>
        <v>0</v>
      </c>
      <c r="CH26" s="98">
        <f>IF(OR('DU DOAN'!K26="",'DU DOAN'!L26="",'DU DOAN'!FO26="",'DU DOAN'!FP26=""),0,IF(AND('DU DOAN'!FO26='DU DOAN'!K26,'DU DOAN'!FP26='DU DOAN'!L26),3*'DU DOAN'!C26,IF(('DU DOAN'!FO26-'DU DOAN'!FP26)=('DU DOAN'!K26-'DU DOAN'!L26),2*'DU DOAN'!C26,IF(SIGN('DU DOAN'!FO26-'DU DOAN'!FP26)=SIGN('DU DOAN'!K26-'DU DOAN'!L26),1*'DU DOAN'!C26,0))))</f>
        <v>0</v>
      </c>
      <c r="CI26" s="98">
        <f>IF(OR('DU DOAN'!K26="",'DU DOAN'!L26="",'DU DOAN'!FQ26="",'DU DOAN'!FR26=""),0,IF(AND('DU DOAN'!FQ26='DU DOAN'!K26,'DU DOAN'!FR26='DU DOAN'!L26),3*'DU DOAN'!C26,IF(('DU DOAN'!FQ26-'DU DOAN'!FR26)=('DU DOAN'!K26-'DU DOAN'!L26),2*'DU DOAN'!C26,IF(SIGN('DU DOAN'!FQ26-'DU DOAN'!FR26)=SIGN('DU DOAN'!K26-'DU DOAN'!L26),1*'DU DOAN'!C26,0))))</f>
        <v>0</v>
      </c>
      <c r="CJ26" s="98">
        <f>IF(OR('DU DOAN'!K26="",'DU DOAN'!L26="",'DU DOAN'!FS26="",'DU DOAN'!FT26=""),0,IF(AND('DU DOAN'!FS26='DU DOAN'!K26,'DU DOAN'!FT26='DU DOAN'!L26),3*'DU DOAN'!C26,IF(('DU DOAN'!FS26-'DU DOAN'!FT26)=('DU DOAN'!K26-'DU DOAN'!L26),2*'DU DOAN'!C26,IF(SIGN('DU DOAN'!FS26-'DU DOAN'!FT26)=SIGN('DU DOAN'!K26-'DU DOAN'!L26),1*'DU DOAN'!C26,0))))</f>
        <v>0</v>
      </c>
      <c r="CK26" s="98">
        <f>IF(OR('DU DOAN'!K26="",'DU DOAN'!L26="",'DU DOAN'!FU26="",'DU DOAN'!FV26=""),0,IF(AND('DU DOAN'!FU26='DU DOAN'!K26,'DU DOAN'!FV26='DU DOAN'!L26),3*'DU DOAN'!C26,IF(('DU DOAN'!FU26-'DU DOAN'!FV26)=('DU DOAN'!K26-'DU DOAN'!L26),2*'DU DOAN'!C26,IF(SIGN('DU DOAN'!FU26-'DU DOAN'!FV26)=SIGN('DU DOAN'!K26-'DU DOAN'!L26),1*'DU DOAN'!C26,0))))</f>
        <v>0</v>
      </c>
      <c r="CL26" s="98">
        <f>IF(OR('DU DOAN'!K26="",'DU DOAN'!L26="",'DU DOAN'!FW26="",'DU DOAN'!FX26=""),0,IF(AND('DU DOAN'!FW26='DU DOAN'!K26,'DU DOAN'!FX26='DU DOAN'!L26),3*'DU DOAN'!C26,IF(('DU DOAN'!FW26-'DU DOAN'!FX26)=('DU DOAN'!K26-'DU DOAN'!L26),2*'DU DOAN'!C26,IF(SIGN('DU DOAN'!FW26-'DU DOAN'!FX26)=SIGN('DU DOAN'!K26-'DU DOAN'!L26),1*'DU DOAN'!C26,0))))</f>
        <v>0</v>
      </c>
      <c r="CM26" s="98">
        <f>IF(OR('DU DOAN'!K26="",'DU DOAN'!L26="",'DU DOAN'!FY26="",'DU DOAN'!FZ26=""),0,IF(AND('DU DOAN'!FY26='DU DOAN'!K26,'DU DOAN'!FZ26='DU DOAN'!L26),3*'DU DOAN'!C26,IF(('DU DOAN'!FY26-'DU DOAN'!FZ26)=('DU DOAN'!K26-'DU DOAN'!L26),2*'DU DOAN'!C26,IF(SIGN('DU DOAN'!FY26-'DU DOAN'!FZ26)=SIGN('DU DOAN'!K26-'DU DOAN'!L26),1*'DU DOAN'!C26,0))))</f>
        <v>0</v>
      </c>
      <c r="CN26" s="98">
        <f>IF(OR('DU DOAN'!K26="",'DU DOAN'!L26="",'DU DOAN'!GA26="",'DU DOAN'!GB26=""),0,IF(AND('DU DOAN'!GA26='DU DOAN'!K26,'DU DOAN'!GB26='DU DOAN'!L26),3*'DU DOAN'!C26,IF(('DU DOAN'!GA26-'DU DOAN'!GB26)=('DU DOAN'!K26-'DU DOAN'!L26),2*'DU DOAN'!C26,IF(SIGN('DU DOAN'!GA26-'DU DOAN'!GB26)=SIGN('DU DOAN'!K26-'DU DOAN'!L26),1*'DU DOAN'!C26,0))))</f>
        <v>0</v>
      </c>
      <c r="CO26" s="98">
        <f>IF(OR('DU DOAN'!K26="",'DU DOAN'!L26="",'DU DOAN'!GC26="",'DU DOAN'!GD26=""),0,IF(AND('DU DOAN'!GC26='DU DOAN'!K26,'DU DOAN'!GD26='DU DOAN'!L26),3*'DU DOAN'!C26,IF(('DU DOAN'!GC26-'DU DOAN'!GD26)=('DU DOAN'!K26-'DU DOAN'!L26),2*'DU DOAN'!C26,IF(SIGN('DU DOAN'!GC26-'DU DOAN'!GD26)=SIGN('DU DOAN'!K26-'DU DOAN'!L26),1*'DU DOAN'!C26,0))))</f>
        <v>0</v>
      </c>
      <c r="CP26" s="98">
        <f>IF(OR('DU DOAN'!K26="",'DU DOAN'!L26="",'DU DOAN'!GE26="",'DU DOAN'!GF26=""),0,IF(AND('DU DOAN'!GE26='DU DOAN'!K26,'DU DOAN'!GF26='DU DOAN'!L26),3*'DU DOAN'!C26,IF(('DU DOAN'!GE26-'DU DOAN'!GF26)=('DU DOAN'!K26-'DU DOAN'!L26),2*'DU DOAN'!C26,IF(SIGN('DU DOAN'!GE26-'DU DOAN'!GF26)=SIGN('DU DOAN'!K26-'DU DOAN'!L26),1*'DU DOAN'!C26,0))))</f>
        <v>0</v>
      </c>
      <c r="CQ26" s="98">
        <f>IF(OR('DU DOAN'!K26="",'DU DOAN'!L26="",'DU DOAN'!GG26="",'DU DOAN'!GH26=""),0,IF(AND('DU DOAN'!GG26='DU DOAN'!K26,'DU DOAN'!GH26='DU DOAN'!L26),3*'DU DOAN'!C26,IF(('DU DOAN'!GG26-'DU DOAN'!GH26)=('DU DOAN'!K26-'DU DOAN'!L26),2*'DU DOAN'!C26,IF(SIGN('DU DOAN'!GG26-'DU DOAN'!GH26)=SIGN('DU DOAN'!K26-'DU DOAN'!L26),1*'DU DOAN'!C26,0))))</f>
        <v>0</v>
      </c>
      <c r="CR26" s="98">
        <f>IF(OR('DU DOAN'!K26="",'DU DOAN'!L26="",'DU DOAN'!GI26="",'DU DOAN'!GJ26=""),0,IF(AND('DU DOAN'!GI26='DU DOAN'!K26,'DU DOAN'!GJ26='DU DOAN'!L26),3*'DU DOAN'!C26,IF(('DU DOAN'!GI26-'DU DOAN'!GJ26)=('DU DOAN'!K26-'DU DOAN'!L26),2*'DU DOAN'!C26,IF(SIGN('DU DOAN'!GI26-'DU DOAN'!GJ26)=SIGN('DU DOAN'!K26-'DU DOAN'!L26),1*'DU DOAN'!C26,0))))</f>
        <v>0</v>
      </c>
      <c r="CS26" s="98">
        <f>IF(OR('DU DOAN'!K26="",'DU DOAN'!L26="",'DU DOAN'!GK26="",'DU DOAN'!GL26=""),0,IF(AND('DU DOAN'!GK26='DU DOAN'!K26,'DU DOAN'!GL26='DU DOAN'!L26),3*'DU DOAN'!C26,IF(('DU DOAN'!GK26-'DU DOAN'!GL26)=('DU DOAN'!K26-'DU DOAN'!L26),2*'DU DOAN'!C26,IF(SIGN('DU DOAN'!GK26-'DU DOAN'!GL26)=SIGN('DU DOAN'!K26-'DU DOAN'!L26),1*'DU DOAN'!C26,0))))</f>
        <v>0</v>
      </c>
      <c r="CT26" s="98">
        <f>IF(OR('DU DOAN'!K26="",'DU DOAN'!L26="",'DU DOAN'!GM26="",'DU DOAN'!GN26=""),0,IF(AND('DU DOAN'!GM26='DU DOAN'!K26,'DU DOAN'!GN26='DU DOAN'!L26),3*'DU DOAN'!C26,IF(('DU DOAN'!GM26-'DU DOAN'!GN26)=('DU DOAN'!K26-'DU DOAN'!L26),2*'DU DOAN'!C26,IF(SIGN('DU DOAN'!GM26-'DU DOAN'!GN26)=SIGN('DU DOAN'!K26-'DU DOAN'!L26),1*'DU DOAN'!C26,0))))</f>
        <v>0</v>
      </c>
      <c r="CU26" s="98">
        <f>IF(OR('DU DOAN'!K26="",'DU DOAN'!L26="",'DU DOAN'!GO26="",'DU DOAN'!GP26=""),0,IF(AND('DU DOAN'!GO26='DU DOAN'!K26,'DU DOAN'!GP26='DU DOAN'!L26),3*'DU DOAN'!C26,IF(('DU DOAN'!GO26-'DU DOAN'!GP26)=('DU DOAN'!K26-'DU DOAN'!L26),2*'DU DOAN'!C26,IF(SIGN('DU DOAN'!GO26-'DU DOAN'!GP26)=SIGN('DU DOAN'!K26-'DU DOAN'!L26),1*'DU DOAN'!C26,0))))</f>
        <v>0</v>
      </c>
      <c r="CV26" s="98">
        <f>IF(OR('DU DOAN'!K26="",'DU DOAN'!L26="",'DU DOAN'!GQ26="",'DU DOAN'!GR26=""),0,IF(AND('DU DOAN'!GQ26='DU DOAN'!K26,'DU DOAN'!GR26='DU DOAN'!L26),3*'DU DOAN'!C26,IF(('DU DOAN'!GQ26-'DU DOAN'!GR26)=('DU DOAN'!K26-'DU DOAN'!L26),2*'DU DOAN'!C26,IF(SIGN('DU DOAN'!GQ26-'DU DOAN'!GR26)=SIGN('DU DOAN'!K26-'DU DOAN'!L26),1*'DU DOAN'!C26,0))))</f>
        <v>0</v>
      </c>
      <c r="CW26" s="98">
        <f>IF(OR('DU DOAN'!K26="",'DU DOAN'!L26="",'DU DOAN'!GS26="",'DU DOAN'!GT26=""),0,IF(AND('DU DOAN'!GS26='DU DOAN'!K26,'DU DOAN'!GT26='DU DOAN'!L26),3*'DU DOAN'!C26,IF(('DU DOAN'!GS26-'DU DOAN'!GT26)=('DU DOAN'!K26-'DU DOAN'!L26),2*'DU DOAN'!C26,IF(SIGN('DU DOAN'!GS26-'DU DOAN'!GT26)=SIGN('DU DOAN'!K26-'DU DOAN'!L26),1*'DU DOAN'!C26,0))))</f>
        <v>0</v>
      </c>
      <c r="CX26" s="98">
        <f>IF(OR('DU DOAN'!K26="",'DU DOAN'!L26="",'DU DOAN'!GU26="",'DU DOAN'!GV26=""),0,IF(AND('DU DOAN'!GU26='DU DOAN'!K26,'DU DOAN'!GV26='DU DOAN'!L26),3*'DU DOAN'!C26,IF(('DU DOAN'!GU26-'DU DOAN'!GV26)=('DU DOAN'!K26-'DU DOAN'!L26),2*'DU DOAN'!C26,IF(SIGN('DU DOAN'!GU26-'DU DOAN'!GV26)=SIGN('DU DOAN'!K26-'DU DOAN'!L26),1*'DU DOAN'!C26,0))))</f>
        <v>0</v>
      </c>
      <c r="CY26" s="98">
        <f>IF(OR('DU DOAN'!K26="",'DU DOAN'!L26="",'DU DOAN'!GW26="",'DU DOAN'!GX26=""),0,IF(AND('DU DOAN'!GW26='DU DOAN'!K26,'DU DOAN'!GX26='DU DOAN'!L26),3*'DU DOAN'!C26,IF(('DU DOAN'!GW26-'DU DOAN'!GX26)=('DU DOAN'!K26-'DU DOAN'!L26),2*'DU DOAN'!C26,IF(SIGN('DU DOAN'!GW26-'DU DOAN'!GX26)=SIGN('DU DOAN'!K26-'DU DOAN'!L26),1*'DU DOAN'!C26,0))))</f>
        <v>0</v>
      </c>
      <c r="CZ26" s="98">
        <f>IF(OR('DU DOAN'!K26="",'DU DOAN'!L26="",'DU DOAN'!GY26="",'DU DOAN'!GZ26=""),0,IF(AND('DU DOAN'!GY26='DU DOAN'!K26,'DU DOAN'!GZ26='DU DOAN'!L26),3*'DU DOAN'!C26,IF(('DU DOAN'!GY26-'DU DOAN'!GZ26)=('DU DOAN'!K26-'DU DOAN'!L26),2*'DU DOAN'!C26,IF(SIGN('DU DOAN'!GY26-'DU DOAN'!GZ26)=SIGN('DU DOAN'!K26-'DU DOAN'!L26),1*'DU DOAN'!C26,0))))</f>
        <v>0</v>
      </c>
      <c r="DA26" s="98">
        <f>IF(OR('DU DOAN'!K26="",'DU DOAN'!L26="",'DU DOAN'!HA26="",'DU DOAN'!HB26=""),0,IF(AND('DU DOAN'!HA26='DU DOAN'!K26,'DU DOAN'!HB26='DU DOAN'!L26),3*'DU DOAN'!C26,IF(('DU DOAN'!HA26-'DU DOAN'!HB26)=('DU DOAN'!K26-'DU DOAN'!L26),2*'DU DOAN'!C26,IF(SIGN('DU DOAN'!HA26-'DU DOAN'!HB26)=SIGN('DU DOAN'!K26-'DU DOAN'!L26),1*'DU DOAN'!C26,0))))</f>
        <v>0</v>
      </c>
      <c r="DB26" s="98">
        <f>IF(OR('DU DOAN'!K26="",'DU DOAN'!L26="",'DU DOAN'!HC26="",'DU DOAN'!HD26=""),0,IF(AND('DU DOAN'!HC26='DU DOAN'!K26,'DU DOAN'!HD26='DU DOAN'!L26),3*'DU DOAN'!C26,IF(('DU DOAN'!HC26-'DU DOAN'!HD26)=('DU DOAN'!K26-'DU DOAN'!L26),2*'DU DOAN'!C26,IF(SIGN('DU DOAN'!HC26-'DU DOAN'!HD26)=SIGN('DU DOAN'!K26-'DU DOAN'!L26),1*'DU DOAN'!C26,0))))</f>
        <v>0</v>
      </c>
    </row>
    <row r="27" spans="1:106" ht="15" customHeight="1">
      <c r="A27" s="94">
        <f>'DU DOAN'!A27</f>
        <v>24</v>
      </c>
      <c r="B27" s="95" t="str">
        <f>'DU DOAN'!B27</f>
        <v>Vòng bảng</v>
      </c>
      <c r="C27" s="96">
        <f>'DU DOAN'!C27</f>
        <v>1</v>
      </c>
      <c r="D27" s="95" t="str">
        <f>'DU DOAN'!H27</f>
        <v>Paraguay</v>
      </c>
      <c r="E27" s="95" t="str">
        <f>'DU DOAN'!I27</f>
        <v>Australia</v>
      </c>
      <c r="F27" s="97" t="str">
        <f>IF(OR('DU DOAN'!K27="",'DU DOAN'!L27=""),"Chưa đá",'DU DOAN'!K27&amp;"-"&amp;'DU DOAN'!L27)</f>
        <v>Chưa đá</v>
      </c>
      <c r="G27" s="98">
        <f>IF(OR('DU DOAN'!K27="",'DU DOAN'!L27="",'DU DOAN'!M27="",'DU DOAN'!N27=""),0,IF(AND('DU DOAN'!M27='DU DOAN'!K27,'DU DOAN'!N27='DU DOAN'!L27),3*'DU DOAN'!C27,IF(('DU DOAN'!M27-'DU DOAN'!N27)=('DU DOAN'!K27-'DU DOAN'!L27),2*'DU DOAN'!C27,IF(SIGN('DU DOAN'!M27-'DU DOAN'!N27)=SIGN('DU DOAN'!K27-'DU DOAN'!L27),1*'DU DOAN'!C27,0))))</f>
        <v>0</v>
      </c>
      <c r="H27" s="98">
        <f>IF(OR('DU DOAN'!K27="",'DU DOAN'!L27="",'DU DOAN'!O27="",'DU DOAN'!P27=""),0,IF(AND('DU DOAN'!O27='DU DOAN'!K27,'DU DOAN'!P27='DU DOAN'!L27),3*'DU DOAN'!C27,IF(('DU DOAN'!O27-'DU DOAN'!P27)=('DU DOAN'!K27-'DU DOAN'!L27),2*'DU DOAN'!C27,IF(SIGN('DU DOAN'!O27-'DU DOAN'!P27)=SIGN('DU DOAN'!K27-'DU DOAN'!L27),1*'DU DOAN'!C27,0))))</f>
        <v>0</v>
      </c>
      <c r="I27" s="98">
        <f>IF(OR('DU DOAN'!K27="",'DU DOAN'!L27="",'DU DOAN'!Q27="",'DU DOAN'!R27=""),0,IF(AND('DU DOAN'!Q27='DU DOAN'!K27,'DU DOAN'!R27='DU DOAN'!L27),3*'DU DOAN'!C27,IF(('DU DOAN'!Q27-'DU DOAN'!R27)=('DU DOAN'!K27-'DU DOAN'!L27),2*'DU DOAN'!C27,IF(SIGN('DU DOAN'!Q27-'DU DOAN'!R27)=SIGN('DU DOAN'!K27-'DU DOAN'!L27),1*'DU DOAN'!C27,0))))</f>
        <v>0</v>
      </c>
      <c r="J27" s="98">
        <f>IF(OR('DU DOAN'!K27="",'DU DOAN'!L27="",'DU DOAN'!S27="",'DU DOAN'!T27=""),0,IF(AND('DU DOAN'!S27='DU DOAN'!K27,'DU DOAN'!T27='DU DOAN'!L27),3*'DU DOAN'!C27,IF(('DU DOAN'!S27-'DU DOAN'!T27)=('DU DOAN'!K27-'DU DOAN'!L27),2*'DU DOAN'!C27,IF(SIGN('DU DOAN'!S27-'DU DOAN'!T27)=SIGN('DU DOAN'!K27-'DU DOAN'!L27),1*'DU DOAN'!C27,0))))</f>
        <v>0</v>
      </c>
      <c r="K27" s="98">
        <f>IF(OR('DU DOAN'!K27="",'DU DOAN'!L27="",'DU DOAN'!U27="",'DU DOAN'!V27=""),0,IF(AND('DU DOAN'!U27='DU DOAN'!K27,'DU DOAN'!V27='DU DOAN'!L27),3*'DU DOAN'!C27,IF(('DU DOAN'!U27-'DU DOAN'!V27)=('DU DOAN'!K27-'DU DOAN'!L27),2*'DU DOAN'!C27,IF(SIGN('DU DOAN'!U27-'DU DOAN'!V27)=SIGN('DU DOAN'!K27-'DU DOAN'!L27),1*'DU DOAN'!C27,0))))</f>
        <v>0</v>
      </c>
      <c r="L27" s="98">
        <f>IF(OR('DU DOAN'!K27="",'DU DOAN'!L27="",'DU DOAN'!W27="",'DU DOAN'!X27=""),0,IF(AND('DU DOAN'!W27='DU DOAN'!K27,'DU DOAN'!X27='DU DOAN'!L27),3*'DU DOAN'!C27,IF(('DU DOAN'!W27-'DU DOAN'!X27)=('DU DOAN'!K27-'DU DOAN'!L27),2*'DU DOAN'!C27,IF(SIGN('DU DOAN'!W27-'DU DOAN'!X27)=SIGN('DU DOAN'!K27-'DU DOAN'!L27),1*'DU DOAN'!C27,0))))</f>
        <v>0</v>
      </c>
      <c r="M27" s="98">
        <f>IF(OR('DU DOAN'!K27="",'DU DOAN'!L27="",'DU DOAN'!Y27="",'DU DOAN'!Z27=""),0,IF(AND('DU DOAN'!Y27='DU DOAN'!K27,'DU DOAN'!Z27='DU DOAN'!L27),3*'DU DOAN'!C27,IF(('DU DOAN'!Y27-'DU DOAN'!Z27)=('DU DOAN'!K27-'DU DOAN'!L27),2*'DU DOAN'!C27,IF(SIGN('DU DOAN'!Y27-'DU DOAN'!Z27)=SIGN('DU DOAN'!K27-'DU DOAN'!L27),1*'DU DOAN'!C27,0))))</f>
        <v>0</v>
      </c>
      <c r="N27" s="98">
        <f>IF(OR('DU DOAN'!K27="",'DU DOAN'!L27="",'DU DOAN'!AA27="",'DU DOAN'!AB27=""),0,IF(AND('DU DOAN'!AA27='DU DOAN'!K27,'DU DOAN'!AB27='DU DOAN'!L27),3*'DU DOAN'!C27,IF(('DU DOAN'!AA27-'DU DOAN'!AB27)=('DU DOAN'!K27-'DU DOAN'!L27),2*'DU DOAN'!C27,IF(SIGN('DU DOAN'!AA27-'DU DOAN'!AB27)=SIGN('DU DOAN'!K27-'DU DOAN'!L27),1*'DU DOAN'!C27,0))))</f>
        <v>0</v>
      </c>
      <c r="O27" s="98">
        <f>IF(OR('DU DOAN'!K27="",'DU DOAN'!L27="",'DU DOAN'!AC27="",'DU DOAN'!AD27=""),0,IF(AND('DU DOAN'!AC27='DU DOAN'!K27,'DU DOAN'!AD27='DU DOAN'!L27),3*'DU DOAN'!C27,IF(('DU DOAN'!AC27-'DU DOAN'!AD27)=('DU DOAN'!K27-'DU DOAN'!L27),2*'DU DOAN'!C27,IF(SIGN('DU DOAN'!AC27-'DU DOAN'!AD27)=SIGN('DU DOAN'!K27-'DU DOAN'!L27),1*'DU DOAN'!C27,0))))</f>
        <v>0</v>
      </c>
      <c r="P27" s="98">
        <f>IF(OR('DU DOAN'!K27="",'DU DOAN'!L27="",'DU DOAN'!AE27="",'DU DOAN'!AF27=""),0,IF(AND('DU DOAN'!AE27='DU DOAN'!K27,'DU DOAN'!AF27='DU DOAN'!L27),3*'DU DOAN'!C27,IF(('DU DOAN'!AE27-'DU DOAN'!AF27)=('DU DOAN'!K27-'DU DOAN'!L27),2*'DU DOAN'!C27,IF(SIGN('DU DOAN'!AE27-'DU DOAN'!AF27)=SIGN('DU DOAN'!K27-'DU DOAN'!L27),1*'DU DOAN'!C27,0))))</f>
        <v>0</v>
      </c>
      <c r="Q27" s="98">
        <f>IF(OR('DU DOAN'!K27="",'DU DOAN'!L27="",'DU DOAN'!AG27="",'DU DOAN'!AH27=""),0,IF(AND('DU DOAN'!AG27='DU DOAN'!K27,'DU DOAN'!AH27='DU DOAN'!L27),3*'DU DOAN'!C27,IF(('DU DOAN'!AG27-'DU DOAN'!AH27)=('DU DOAN'!K27-'DU DOAN'!L27),2*'DU DOAN'!C27,IF(SIGN('DU DOAN'!AG27-'DU DOAN'!AH27)=SIGN('DU DOAN'!K27-'DU DOAN'!L27),1*'DU DOAN'!C27,0))))</f>
        <v>0</v>
      </c>
      <c r="R27" s="98">
        <f>IF(OR('DU DOAN'!K27="",'DU DOAN'!L27="",'DU DOAN'!AI27="",'DU DOAN'!AJ27=""),0,IF(AND('DU DOAN'!AI27='DU DOAN'!K27,'DU DOAN'!AJ27='DU DOAN'!L27),3*'DU DOAN'!C27,IF(('DU DOAN'!AI27-'DU DOAN'!AJ27)=('DU DOAN'!K27-'DU DOAN'!L27),2*'DU DOAN'!C27,IF(SIGN('DU DOAN'!AI27-'DU DOAN'!AJ27)=SIGN('DU DOAN'!K27-'DU DOAN'!L27),1*'DU DOAN'!C27,0))))</f>
        <v>0</v>
      </c>
      <c r="S27" s="98">
        <f>IF(OR('DU DOAN'!K27="",'DU DOAN'!L27="",'DU DOAN'!AK27="",'DU DOAN'!AL27=""),0,IF(AND('DU DOAN'!AK27='DU DOAN'!K27,'DU DOAN'!AL27='DU DOAN'!L27),3*'DU DOAN'!C27,IF(('DU DOAN'!AK27-'DU DOAN'!AL27)=('DU DOAN'!K27-'DU DOAN'!L27),2*'DU DOAN'!C27,IF(SIGN('DU DOAN'!AK27-'DU DOAN'!AL27)=SIGN('DU DOAN'!K27-'DU DOAN'!L27),1*'DU DOAN'!C27,0))))</f>
        <v>0</v>
      </c>
      <c r="T27" s="98">
        <f>IF(OR('DU DOAN'!K27="",'DU DOAN'!L27="",'DU DOAN'!AM27="",'DU DOAN'!AN27=""),0,IF(AND('DU DOAN'!AM27='DU DOAN'!K27,'DU DOAN'!AN27='DU DOAN'!L27),3*'DU DOAN'!C27,IF(('DU DOAN'!AM27-'DU DOAN'!AN27)=('DU DOAN'!K27-'DU DOAN'!L27),2*'DU DOAN'!C27,IF(SIGN('DU DOAN'!AM27-'DU DOAN'!AN27)=SIGN('DU DOAN'!K27-'DU DOAN'!L27),1*'DU DOAN'!C27,0))))</f>
        <v>0</v>
      </c>
      <c r="U27" s="98">
        <f>IF(OR('DU DOAN'!K27="",'DU DOAN'!L27="",'DU DOAN'!AO27="",'DU DOAN'!AP27=""),0,IF(AND('DU DOAN'!AO27='DU DOAN'!K27,'DU DOAN'!AP27='DU DOAN'!L27),3*'DU DOAN'!C27,IF(('DU DOAN'!AO27-'DU DOAN'!AP27)=('DU DOAN'!K27-'DU DOAN'!L27),2*'DU DOAN'!C27,IF(SIGN('DU DOAN'!AO27-'DU DOAN'!AP27)=SIGN('DU DOAN'!K27-'DU DOAN'!L27),1*'DU DOAN'!C27,0))))</f>
        <v>0</v>
      </c>
      <c r="V27" s="98">
        <f>IF(OR('DU DOAN'!K27="",'DU DOAN'!L27="",'DU DOAN'!AQ27="",'DU DOAN'!AR27=""),0,IF(AND('DU DOAN'!AQ27='DU DOAN'!K27,'DU DOAN'!AR27='DU DOAN'!L27),3*'DU DOAN'!C27,IF(('DU DOAN'!AQ27-'DU DOAN'!AR27)=('DU DOAN'!K27-'DU DOAN'!L27),2*'DU DOAN'!C27,IF(SIGN('DU DOAN'!AQ27-'DU DOAN'!AR27)=SIGN('DU DOAN'!K27-'DU DOAN'!L27),1*'DU DOAN'!C27,0))))</f>
        <v>0</v>
      </c>
      <c r="W27" s="98">
        <f>IF(OR('DU DOAN'!K27="",'DU DOAN'!L27="",'DU DOAN'!AS27="",'DU DOAN'!AT27=""),0,IF(AND('DU DOAN'!AS27='DU DOAN'!K27,'DU DOAN'!AT27='DU DOAN'!L27),3*'DU DOAN'!C27,IF(('DU DOAN'!AS27-'DU DOAN'!AT27)=('DU DOAN'!K27-'DU DOAN'!L27),2*'DU DOAN'!C27,IF(SIGN('DU DOAN'!AS27-'DU DOAN'!AT27)=SIGN('DU DOAN'!K27-'DU DOAN'!L27),1*'DU DOAN'!C27,0))))</f>
        <v>0</v>
      </c>
      <c r="X27" s="98">
        <f>IF(OR('DU DOAN'!K27="",'DU DOAN'!L27="",'DU DOAN'!AU27="",'DU DOAN'!AV27=""),0,IF(AND('DU DOAN'!AU27='DU DOAN'!K27,'DU DOAN'!AV27='DU DOAN'!L27),3*'DU DOAN'!C27,IF(('DU DOAN'!AU27-'DU DOAN'!AV27)=('DU DOAN'!K27-'DU DOAN'!L27),2*'DU DOAN'!C27,IF(SIGN('DU DOAN'!AU27-'DU DOAN'!AV27)=SIGN('DU DOAN'!K27-'DU DOAN'!L27),1*'DU DOAN'!C27,0))))</f>
        <v>0</v>
      </c>
      <c r="Y27" s="98">
        <f>IF(OR('DU DOAN'!K27="",'DU DOAN'!L27="",'DU DOAN'!AW27="",'DU DOAN'!AX27=""),0,IF(AND('DU DOAN'!AW27='DU DOAN'!K27,'DU DOAN'!AX27='DU DOAN'!L27),3*'DU DOAN'!C27,IF(('DU DOAN'!AW27-'DU DOAN'!AX27)=('DU DOAN'!K27-'DU DOAN'!L27),2*'DU DOAN'!C27,IF(SIGN('DU DOAN'!AW27-'DU DOAN'!AX27)=SIGN('DU DOAN'!K27-'DU DOAN'!L27),1*'DU DOAN'!C27,0))))</f>
        <v>0</v>
      </c>
      <c r="Z27" s="98">
        <f>IF(OR('DU DOAN'!K27="",'DU DOAN'!L27="",'DU DOAN'!AY27="",'DU DOAN'!AZ27=""),0,IF(AND('DU DOAN'!AY27='DU DOAN'!K27,'DU DOAN'!AZ27='DU DOAN'!L27),3*'DU DOAN'!C27,IF(('DU DOAN'!AY27-'DU DOAN'!AZ27)=('DU DOAN'!K27-'DU DOAN'!L27),2*'DU DOAN'!C27,IF(SIGN('DU DOAN'!AY27-'DU DOAN'!AZ27)=SIGN('DU DOAN'!K27-'DU DOAN'!L27),1*'DU DOAN'!C27,0))))</f>
        <v>0</v>
      </c>
      <c r="AA27" s="98">
        <f>IF(OR('DU DOAN'!K27="",'DU DOAN'!L27="",'DU DOAN'!BA27="",'DU DOAN'!BB27=""),0,IF(AND('DU DOAN'!BA27='DU DOAN'!K27,'DU DOAN'!BB27='DU DOAN'!L27),3*'DU DOAN'!C27,IF(('DU DOAN'!BA27-'DU DOAN'!BB27)=('DU DOAN'!K27-'DU DOAN'!L27),2*'DU DOAN'!C27,IF(SIGN('DU DOAN'!BA27-'DU DOAN'!BB27)=SIGN('DU DOAN'!K27-'DU DOAN'!L27),1*'DU DOAN'!C27,0))))</f>
        <v>0</v>
      </c>
      <c r="AB27" s="98">
        <f>IF(OR('DU DOAN'!K27="",'DU DOAN'!L27="",'DU DOAN'!BC27="",'DU DOAN'!BD27=""),0,IF(AND('DU DOAN'!BC27='DU DOAN'!K27,'DU DOAN'!BD27='DU DOAN'!L27),3*'DU DOAN'!C27,IF(('DU DOAN'!BC27-'DU DOAN'!BD27)=('DU DOAN'!K27-'DU DOAN'!L27),2*'DU DOAN'!C27,IF(SIGN('DU DOAN'!BC27-'DU DOAN'!BD27)=SIGN('DU DOAN'!K27-'DU DOAN'!L27),1*'DU DOAN'!C27,0))))</f>
        <v>0</v>
      </c>
      <c r="AC27" s="98">
        <f>IF(OR('DU DOAN'!K27="",'DU DOAN'!L27="",'DU DOAN'!BE27="",'DU DOAN'!BF27=""),0,IF(AND('DU DOAN'!BE27='DU DOAN'!K27,'DU DOAN'!BF27='DU DOAN'!L27),3*'DU DOAN'!C27,IF(('DU DOAN'!BE27-'DU DOAN'!BF27)=('DU DOAN'!K27-'DU DOAN'!L27),2*'DU DOAN'!C27,IF(SIGN('DU DOAN'!BE27-'DU DOAN'!BF27)=SIGN('DU DOAN'!K27-'DU DOAN'!L27),1*'DU DOAN'!C27,0))))</f>
        <v>0</v>
      </c>
      <c r="AD27" s="98">
        <f>IF(OR('DU DOAN'!K27="",'DU DOAN'!L27="",'DU DOAN'!BG27="",'DU DOAN'!BH27=""),0,IF(AND('DU DOAN'!BG27='DU DOAN'!K27,'DU DOAN'!BH27='DU DOAN'!L27),3*'DU DOAN'!C27,IF(('DU DOAN'!BG27-'DU DOAN'!BH27)=('DU DOAN'!K27-'DU DOAN'!L27),2*'DU DOAN'!C27,IF(SIGN('DU DOAN'!BG27-'DU DOAN'!BH27)=SIGN('DU DOAN'!K27-'DU DOAN'!L27),1*'DU DOAN'!C27,0))))</f>
        <v>0</v>
      </c>
      <c r="AE27" s="98">
        <f>IF(OR('DU DOAN'!K27="",'DU DOAN'!L27="",'DU DOAN'!BI27="",'DU DOAN'!BJ27=""),0,IF(AND('DU DOAN'!BI27='DU DOAN'!K27,'DU DOAN'!BJ27='DU DOAN'!L27),3*'DU DOAN'!C27,IF(('DU DOAN'!BI27-'DU DOAN'!BJ27)=('DU DOAN'!K27-'DU DOAN'!L27),2*'DU DOAN'!C27,IF(SIGN('DU DOAN'!BI27-'DU DOAN'!BJ27)=SIGN('DU DOAN'!K27-'DU DOAN'!L27),1*'DU DOAN'!C27,0))))</f>
        <v>0</v>
      </c>
      <c r="AF27" s="98">
        <f>IF(OR('DU DOAN'!K27="",'DU DOAN'!L27="",'DU DOAN'!BK27="",'DU DOAN'!BL27=""),0,IF(AND('DU DOAN'!BK27='DU DOAN'!K27,'DU DOAN'!BL27='DU DOAN'!L27),3*'DU DOAN'!C27,IF(('DU DOAN'!BK27-'DU DOAN'!BL27)=('DU DOAN'!K27-'DU DOAN'!L27),2*'DU DOAN'!C27,IF(SIGN('DU DOAN'!BK27-'DU DOAN'!BL27)=SIGN('DU DOAN'!K27-'DU DOAN'!L27),1*'DU DOAN'!C27,0))))</f>
        <v>0</v>
      </c>
      <c r="AG27" s="98">
        <f>IF(OR('DU DOAN'!K27="",'DU DOAN'!L27="",'DU DOAN'!BM27="",'DU DOAN'!BN27=""),0,IF(AND('DU DOAN'!BM27='DU DOAN'!K27,'DU DOAN'!BN27='DU DOAN'!L27),3*'DU DOAN'!C27,IF(('DU DOAN'!BM27-'DU DOAN'!BN27)=('DU DOAN'!K27-'DU DOAN'!L27),2*'DU DOAN'!C27,IF(SIGN('DU DOAN'!BM27-'DU DOAN'!BN27)=SIGN('DU DOAN'!K27-'DU DOAN'!L27),1*'DU DOAN'!C27,0))))</f>
        <v>0</v>
      </c>
      <c r="AH27" s="98">
        <f>IF(OR('DU DOAN'!K27="",'DU DOAN'!L27="",'DU DOAN'!BO27="",'DU DOAN'!BP27=""),0,IF(AND('DU DOAN'!BO27='DU DOAN'!K27,'DU DOAN'!BP27='DU DOAN'!L27),3*'DU DOAN'!C27,IF(('DU DOAN'!BO27-'DU DOAN'!BP27)=('DU DOAN'!K27-'DU DOAN'!L27),2*'DU DOAN'!C27,IF(SIGN('DU DOAN'!BO27-'DU DOAN'!BP27)=SIGN('DU DOAN'!K27-'DU DOAN'!L27),1*'DU DOAN'!C27,0))))</f>
        <v>0</v>
      </c>
      <c r="AI27" s="98">
        <f>IF(OR('DU DOAN'!K27="",'DU DOAN'!L27="",'DU DOAN'!BQ27="",'DU DOAN'!BR27=""),0,IF(AND('DU DOAN'!BQ27='DU DOAN'!K27,'DU DOAN'!BR27='DU DOAN'!L27),3*'DU DOAN'!C27,IF(('DU DOAN'!BQ27-'DU DOAN'!BR27)=('DU DOAN'!K27-'DU DOAN'!L27),2*'DU DOAN'!C27,IF(SIGN('DU DOAN'!BQ27-'DU DOAN'!BR27)=SIGN('DU DOAN'!K27-'DU DOAN'!L27),1*'DU DOAN'!C27,0))))</f>
        <v>0</v>
      </c>
      <c r="AJ27" s="98">
        <f>IF(OR('DU DOAN'!K27="",'DU DOAN'!L27="",'DU DOAN'!BS27="",'DU DOAN'!BT27=""),0,IF(AND('DU DOAN'!BS27='DU DOAN'!K27,'DU DOAN'!BT27='DU DOAN'!L27),3*'DU DOAN'!C27,IF(('DU DOAN'!BS27-'DU DOAN'!BT27)=('DU DOAN'!K27-'DU DOAN'!L27),2*'DU DOAN'!C27,IF(SIGN('DU DOAN'!BS27-'DU DOAN'!BT27)=SIGN('DU DOAN'!K27-'DU DOAN'!L27),1*'DU DOAN'!C27,0))))</f>
        <v>0</v>
      </c>
      <c r="AK27" s="98">
        <f>IF(OR('DU DOAN'!K27="",'DU DOAN'!L27="",'DU DOAN'!BU27="",'DU DOAN'!BV27=""),0,IF(AND('DU DOAN'!BU27='DU DOAN'!K27,'DU DOAN'!BV27='DU DOAN'!L27),3*'DU DOAN'!C27,IF(('DU DOAN'!BU27-'DU DOAN'!BV27)=('DU DOAN'!K27-'DU DOAN'!L27),2*'DU DOAN'!C27,IF(SIGN('DU DOAN'!BU27-'DU DOAN'!BV27)=SIGN('DU DOAN'!K27-'DU DOAN'!L27),1*'DU DOAN'!C27,0))))</f>
        <v>0</v>
      </c>
      <c r="AL27" s="98">
        <f>IF(OR('DU DOAN'!K27="",'DU DOAN'!L27="",'DU DOAN'!BW27="",'DU DOAN'!BX27=""),0,IF(AND('DU DOAN'!BW27='DU DOAN'!K27,'DU DOAN'!BX27='DU DOAN'!L27),3*'DU DOAN'!C27,IF(('DU DOAN'!BW27-'DU DOAN'!BX27)=('DU DOAN'!K27-'DU DOAN'!L27),2*'DU DOAN'!C27,IF(SIGN('DU DOAN'!BW27-'DU DOAN'!BX27)=SIGN('DU DOAN'!K27-'DU DOAN'!L27),1*'DU DOAN'!C27,0))))</f>
        <v>0</v>
      </c>
      <c r="AM27" s="98">
        <f>IF(OR('DU DOAN'!K27="",'DU DOAN'!L27="",'DU DOAN'!BY27="",'DU DOAN'!BZ27=""),0,IF(AND('DU DOAN'!BY27='DU DOAN'!K27,'DU DOAN'!BZ27='DU DOAN'!L27),3*'DU DOAN'!C27,IF(('DU DOAN'!BY27-'DU DOAN'!BZ27)=('DU DOAN'!K27-'DU DOAN'!L27),2*'DU DOAN'!C27,IF(SIGN('DU DOAN'!BY27-'DU DOAN'!BZ27)=SIGN('DU DOAN'!K27-'DU DOAN'!L27),1*'DU DOAN'!C27,0))))</f>
        <v>0</v>
      </c>
      <c r="AN27" s="98">
        <f>IF(OR('DU DOAN'!K27="",'DU DOAN'!L27="",'DU DOAN'!CA27="",'DU DOAN'!CB27=""),0,IF(AND('DU DOAN'!CA27='DU DOAN'!K27,'DU DOAN'!CB27='DU DOAN'!L27),3*'DU DOAN'!C27,IF(('DU DOAN'!CA27-'DU DOAN'!CB27)=('DU DOAN'!K27-'DU DOAN'!L27),2*'DU DOAN'!C27,IF(SIGN('DU DOAN'!CA27-'DU DOAN'!CB27)=SIGN('DU DOAN'!K27-'DU DOAN'!L27),1*'DU DOAN'!C27,0))))</f>
        <v>0</v>
      </c>
      <c r="AO27" s="98">
        <f>IF(OR('DU DOAN'!K27="",'DU DOAN'!L27="",'DU DOAN'!CC27="",'DU DOAN'!CD27=""),0,IF(AND('DU DOAN'!CC27='DU DOAN'!K27,'DU DOAN'!CD27='DU DOAN'!L27),3*'DU DOAN'!C27,IF(('DU DOAN'!CC27-'DU DOAN'!CD27)=('DU DOAN'!K27-'DU DOAN'!L27),2*'DU DOAN'!C27,IF(SIGN('DU DOAN'!CC27-'DU DOAN'!CD27)=SIGN('DU DOAN'!K27-'DU DOAN'!L27),1*'DU DOAN'!C27,0))))</f>
        <v>0</v>
      </c>
      <c r="AP27" s="98">
        <f>IF(OR('DU DOAN'!K27="",'DU DOAN'!L27="",'DU DOAN'!CE27="",'DU DOAN'!CF27=""),0,IF(AND('DU DOAN'!CE27='DU DOAN'!K27,'DU DOAN'!CF27='DU DOAN'!L27),3*'DU DOAN'!C27,IF(('DU DOAN'!CE27-'DU DOAN'!CF27)=('DU DOAN'!K27-'DU DOAN'!L27),2*'DU DOAN'!C27,IF(SIGN('DU DOAN'!CE27-'DU DOAN'!CF27)=SIGN('DU DOAN'!K27-'DU DOAN'!L27),1*'DU DOAN'!C27,0))))</f>
        <v>0</v>
      </c>
      <c r="AQ27" s="98">
        <f>IF(OR('DU DOAN'!K27="",'DU DOAN'!L27="",'DU DOAN'!CG27="",'DU DOAN'!CH27=""),0,IF(AND('DU DOAN'!CG27='DU DOAN'!K27,'DU DOAN'!CH27='DU DOAN'!L27),3*'DU DOAN'!C27,IF(('DU DOAN'!CG27-'DU DOAN'!CH27)=('DU DOAN'!K27-'DU DOAN'!L27),2*'DU DOAN'!C27,IF(SIGN('DU DOAN'!CG27-'DU DOAN'!CH27)=SIGN('DU DOAN'!K27-'DU DOAN'!L27),1*'DU DOAN'!C27,0))))</f>
        <v>0</v>
      </c>
      <c r="AR27" s="98">
        <f>IF(OR('DU DOAN'!K27="",'DU DOAN'!L27="",'DU DOAN'!CI27="",'DU DOAN'!CJ27=""),0,IF(AND('DU DOAN'!CI27='DU DOAN'!K27,'DU DOAN'!CJ27='DU DOAN'!L27),3*'DU DOAN'!C27,IF(('DU DOAN'!CI27-'DU DOAN'!CJ27)=('DU DOAN'!K27-'DU DOAN'!L27),2*'DU DOAN'!C27,IF(SIGN('DU DOAN'!CI27-'DU DOAN'!CJ27)=SIGN('DU DOAN'!K27-'DU DOAN'!L27),1*'DU DOAN'!C27,0))))</f>
        <v>0</v>
      </c>
      <c r="AS27" s="98">
        <f>IF(OR('DU DOAN'!K27="",'DU DOAN'!L27="",'DU DOAN'!CK27="",'DU DOAN'!CL27=""),0,IF(AND('DU DOAN'!CK27='DU DOAN'!K27,'DU DOAN'!CL27='DU DOAN'!L27),3*'DU DOAN'!C27,IF(('DU DOAN'!CK27-'DU DOAN'!CL27)=('DU DOAN'!K27-'DU DOAN'!L27),2*'DU DOAN'!C27,IF(SIGN('DU DOAN'!CK27-'DU DOAN'!CL27)=SIGN('DU DOAN'!K27-'DU DOAN'!L27),1*'DU DOAN'!C27,0))))</f>
        <v>0</v>
      </c>
      <c r="AT27" s="98">
        <f>IF(OR('DU DOAN'!K27="",'DU DOAN'!L27="",'DU DOAN'!CM27="",'DU DOAN'!CN27=""),0,IF(AND('DU DOAN'!CM27='DU DOAN'!K27,'DU DOAN'!CN27='DU DOAN'!L27),3*'DU DOAN'!C27,IF(('DU DOAN'!CM27-'DU DOAN'!CN27)=('DU DOAN'!K27-'DU DOAN'!L27),2*'DU DOAN'!C27,IF(SIGN('DU DOAN'!CM27-'DU DOAN'!CN27)=SIGN('DU DOAN'!K27-'DU DOAN'!L27),1*'DU DOAN'!C27,0))))</f>
        <v>0</v>
      </c>
      <c r="AU27" s="98">
        <f>IF(OR('DU DOAN'!K27="",'DU DOAN'!L27="",'DU DOAN'!CO27="",'DU DOAN'!CP27=""),0,IF(AND('DU DOAN'!CO27='DU DOAN'!K27,'DU DOAN'!CP27='DU DOAN'!L27),3*'DU DOAN'!C27,IF(('DU DOAN'!CO27-'DU DOAN'!CP27)=('DU DOAN'!K27-'DU DOAN'!L27),2*'DU DOAN'!C27,IF(SIGN('DU DOAN'!CO27-'DU DOAN'!CP27)=SIGN('DU DOAN'!K27-'DU DOAN'!L27),1*'DU DOAN'!C27,0))))</f>
        <v>0</v>
      </c>
      <c r="AV27" s="98">
        <f>IF(OR('DU DOAN'!K27="",'DU DOAN'!L27="",'DU DOAN'!CQ27="",'DU DOAN'!CR27=""),0,IF(AND('DU DOAN'!CQ27='DU DOAN'!K27,'DU DOAN'!CR27='DU DOAN'!L27),3*'DU DOAN'!C27,IF(('DU DOAN'!CQ27-'DU DOAN'!CR27)=('DU DOAN'!K27-'DU DOAN'!L27),2*'DU DOAN'!C27,IF(SIGN('DU DOAN'!CQ27-'DU DOAN'!CR27)=SIGN('DU DOAN'!K27-'DU DOAN'!L27),1*'DU DOAN'!C27,0))))</f>
        <v>0</v>
      </c>
      <c r="AW27" s="98">
        <f>IF(OR('DU DOAN'!K27="",'DU DOAN'!L27="",'DU DOAN'!CS27="",'DU DOAN'!CT27=""),0,IF(AND('DU DOAN'!CS27='DU DOAN'!K27,'DU DOAN'!CT27='DU DOAN'!L27),3*'DU DOAN'!C27,IF(('DU DOAN'!CS27-'DU DOAN'!CT27)=('DU DOAN'!K27-'DU DOAN'!L27),2*'DU DOAN'!C27,IF(SIGN('DU DOAN'!CS27-'DU DOAN'!CT27)=SIGN('DU DOAN'!K27-'DU DOAN'!L27),1*'DU DOAN'!C27,0))))</f>
        <v>0</v>
      </c>
      <c r="AX27" s="98">
        <f>IF(OR('DU DOAN'!K27="",'DU DOAN'!L27="",'DU DOAN'!CU27="",'DU DOAN'!CV27=""),0,IF(AND('DU DOAN'!CU27='DU DOAN'!K27,'DU DOAN'!CV27='DU DOAN'!L27),3*'DU DOAN'!C27,IF(('DU DOAN'!CU27-'DU DOAN'!CV27)=('DU DOAN'!K27-'DU DOAN'!L27),2*'DU DOAN'!C27,IF(SIGN('DU DOAN'!CU27-'DU DOAN'!CV27)=SIGN('DU DOAN'!K27-'DU DOAN'!L27),1*'DU DOAN'!C27,0))))</f>
        <v>0</v>
      </c>
      <c r="AY27" s="98">
        <f>IF(OR('DU DOAN'!K27="",'DU DOAN'!L27="",'DU DOAN'!CW27="",'DU DOAN'!CX27=""),0,IF(AND('DU DOAN'!CW27='DU DOAN'!K27,'DU DOAN'!CX27='DU DOAN'!L27),3*'DU DOAN'!C27,IF(('DU DOAN'!CW27-'DU DOAN'!CX27)=('DU DOAN'!K27-'DU DOAN'!L27),2*'DU DOAN'!C27,IF(SIGN('DU DOAN'!CW27-'DU DOAN'!CX27)=SIGN('DU DOAN'!K27-'DU DOAN'!L27),1*'DU DOAN'!C27,0))))</f>
        <v>0</v>
      </c>
      <c r="AZ27" s="98">
        <f>IF(OR('DU DOAN'!K27="",'DU DOAN'!L27="",'DU DOAN'!CY27="",'DU DOAN'!CZ27=""),0,IF(AND('DU DOAN'!CY27='DU DOAN'!K27,'DU DOAN'!CZ27='DU DOAN'!L27),3*'DU DOAN'!C27,IF(('DU DOAN'!CY27-'DU DOAN'!CZ27)=('DU DOAN'!K27-'DU DOAN'!L27),2*'DU DOAN'!C27,IF(SIGN('DU DOAN'!CY27-'DU DOAN'!CZ27)=SIGN('DU DOAN'!K27-'DU DOAN'!L27),1*'DU DOAN'!C27,0))))</f>
        <v>0</v>
      </c>
      <c r="BA27" s="98">
        <f>IF(OR('DU DOAN'!K27="",'DU DOAN'!L27="",'DU DOAN'!DA27="",'DU DOAN'!DB27=""),0,IF(AND('DU DOAN'!DA27='DU DOAN'!K27,'DU DOAN'!DB27='DU DOAN'!L27),3*'DU DOAN'!C27,IF(('DU DOAN'!DA27-'DU DOAN'!DB27)=('DU DOAN'!K27-'DU DOAN'!L27),2*'DU DOAN'!C27,IF(SIGN('DU DOAN'!DA27-'DU DOAN'!DB27)=SIGN('DU DOAN'!K27-'DU DOAN'!L27),1*'DU DOAN'!C27,0))))</f>
        <v>0</v>
      </c>
      <c r="BB27" s="98">
        <f>IF(OR('DU DOAN'!K27="",'DU DOAN'!L27="",'DU DOAN'!DC27="",'DU DOAN'!DD27=""),0,IF(AND('DU DOAN'!DC27='DU DOAN'!K27,'DU DOAN'!DD27='DU DOAN'!L27),3*'DU DOAN'!C27,IF(('DU DOAN'!DC27-'DU DOAN'!DD27)=('DU DOAN'!K27-'DU DOAN'!L27),2*'DU DOAN'!C27,IF(SIGN('DU DOAN'!DC27-'DU DOAN'!DD27)=SIGN('DU DOAN'!K27-'DU DOAN'!L27),1*'DU DOAN'!C27,0))))</f>
        <v>0</v>
      </c>
      <c r="BC27" s="98">
        <f>IF(OR('DU DOAN'!K27="",'DU DOAN'!L27="",'DU DOAN'!DE27="",'DU DOAN'!DF27=""),0,IF(AND('DU DOAN'!DE27='DU DOAN'!K27,'DU DOAN'!DF27='DU DOAN'!L27),3*'DU DOAN'!C27,IF(('DU DOAN'!DE27-'DU DOAN'!DF27)=('DU DOAN'!K27-'DU DOAN'!L27),2*'DU DOAN'!C27,IF(SIGN('DU DOAN'!DE27-'DU DOAN'!DF27)=SIGN('DU DOAN'!K27-'DU DOAN'!L27),1*'DU DOAN'!C27,0))))</f>
        <v>0</v>
      </c>
      <c r="BD27" s="98">
        <f>IF(OR('DU DOAN'!K27="",'DU DOAN'!L27="",'DU DOAN'!DG27="",'DU DOAN'!DH27=""),0,IF(AND('DU DOAN'!DG27='DU DOAN'!K27,'DU DOAN'!DH27='DU DOAN'!L27),3*'DU DOAN'!C27,IF(('DU DOAN'!DG27-'DU DOAN'!DH27)=('DU DOAN'!K27-'DU DOAN'!L27),2*'DU DOAN'!C27,IF(SIGN('DU DOAN'!DG27-'DU DOAN'!DH27)=SIGN('DU DOAN'!K27-'DU DOAN'!L27),1*'DU DOAN'!C27,0))))</f>
        <v>0</v>
      </c>
      <c r="BE27" s="98">
        <f>IF(OR('DU DOAN'!K27="",'DU DOAN'!L27="",'DU DOAN'!DI27="",'DU DOAN'!DJ27=""),0,IF(AND('DU DOAN'!DI27='DU DOAN'!K27,'DU DOAN'!DJ27='DU DOAN'!L27),3*'DU DOAN'!C27,IF(('DU DOAN'!DI27-'DU DOAN'!DJ27)=('DU DOAN'!K27-'DU DOAN'!L27),2*'DU DOAN'!C27,IF(SIGN('DU DOAN'!DI27-'DU DOAN'!DJ27)=SIGN('DU DOAN'!K27-'DU DOAN'!L27),1*'DU DOAN'!C27,0))))</f>
        <v>0</v>
      </c>
      <c r="BF27" s="98">
        <f>IF(OR('DU DOAN'!K27="",'DU DOAN'!L27="",'DU DOAN'!DK27="",'DU DOAN'!DL27=""),0,IF(AND('DU DOAN'!DK27='DU DOAN'!K27,'DU DOAN'!DL27='DU DOAN'!L27),3*'DU DOAN'!C27,IF(('DU DOAN'!DK27-'DU DOAN'!DL27)=('DU DOAN'!K27-'DU DOAN'!L27),2*'DU DOAN'!C27,IF(SIGN('DU DOAN'!DK27-'DU DOAN'!DL27)=SIGN('DU DOAN'!K27-'DU DOAN'!L27),1*'DU DOAN'!C27,0))))</f>
        <v>0</v>
      </c>
      <c r="BG27" s="98">
        <f>IF(OR('DU DOAN'!K27="",'DU DOAN'!L27="",'DU DOAN'!DM27="",'DU DOAN'!DN27=""),0,IF(AND('DU DOAN'!DM27='DU DOAN'!K27,'DU DOAN'!DN27='DU DOAN'!L27),3*'DU DOAN'!C27,IF(('DU DOAN'!DM27-'DU DOAN'!DN27)=('DU DOAN'!K27-'DU DOAN'!L27),2*'DU DOAN'!C27,IF(SIGN('DU DOAN'!DM27-'DU DOAN'!DN27)=SIGN('DU DOAN'!K27-'DU DOAN'!L27),1*'DU DOAN'!C27,0))))</f>
        <v>0</v>
      </c>
      <c r="BH27" s="98">
        <f>IF(OR('DU DOAN'!K27="",'DU DOAN'!L27="",'DU DOAN'!DO27="",'DU DOAN'!DP27=""),0,IF(AND('DU DOAN'!DO27='DU DOAN'!K27,'DU DOAN'!DP27='DU DOAN'!L27),3*'DU DOAN'!C27,IF(('DU DOAN'!DO27-'DU DOAN'!DP27)=('DU DOAN'!K27-'DU DOAN'!L27),2*'DU DOAN'!C27,IF(SIGN('DU DOAN'!DO27-'DU DOAN'!DP27)=SIGN('DU DOAN'!K27-'DU DOAN'!L27),1*'DU DOAN'!C27,0))))</f>
        <v>0</v>
      </c>
      <c r="BI27" s="98">
        <f>IF(OR('DU DOAN'!K27="",'DU DOAN'!L27="",'DU DOAN'!DQ27="",'DU DOAN'!DR27=""),0,IF(AND('DU DOAN'!DQ27='DU DOAN'!K27,'DU DOAN'!DR27='DU DOAN'!L27),3*'DU DOAN'!C27,IF(('DU DOAN'!DQ27-'DU DOAN'!DR27)=('DU DOAN'!K27-'DU DOAN'!L27),2*'DU DOAN'!C27,IF(SIGN('DU DOAN'!DQ27-'DU DOAN'!DR27)=SIGN('DU DOAN'!K27-'DU DOAN'!L27),1*'DU DOAN'!C27,0))))</f>
        <v>0</v>
      </c>
      <c r="BJ27" s="98">
        <f>IF(OR('DU DOAN'!K27="",'DU DOAN'!L27="",'DU DOAN'!DS27="",'DU DOAN'!DT27=""),0,IF(AND('DU DOAN'!DS27='DU DOAN'!K27,'DU DOAN'!DT27='DU DOAN'!L27),3*'DU DOAN'!C27,IF(('DU DOAN'!DS27-'DU DOAN'!DT27)=('DU DOAN'!K27-'DU DOAN'!L27),2*'DU DOAN'!C27,IF(SIGN('DU DOAN'!DS27-'DU DOAN'!DT27)=SIGN('DU DOAN'!K27-'DU DOAN'!L27),1*'DU DOAN'!C27,0))))</f>
        <v>0</v>
      </c>
      <c r="BK27" s="98">
        <f>IF(OR('DU DOAN'!K27="",'DU DOAN'!L27="",'DU DOAN'!DU27="",'DU DOAN'!DV27=""),0,IF(AND('DU DOAN'!DU27='DU DOAN'!K27,'DU DOAN'!DV27='DU DOAN'!L27),3*'DU DOAN'!C27,IF(('DU DOAN'!DU27-'DU DOAN'!DV27)=('DU DOAN'!K27-'DU DOAN'!L27),2*'DU DOAN'!C27,IF(SIGN('DU DOAN'!DU27-'DU DOAN'!DV27)=SIGN('DU DOAN'!K27-'DU DOAN'!L27),1*'DU DOAN'!C27,0))))</f>
        <v>0</v>
      </c>
      <c r="BL27" s="98">
        <f>IF(OR('DU DOAN'!K27="",'DU DOAN'!L27="",'DU DOAN'!DW27="",'DU DOAN'!DX27=""),0,IF(AND('DU DOAN'!DW27='DU DOAN'!K27,'DU DOAN'!DX27='DU DOAN'!L27),3*'DU DOAN'!C27,IF(('DU DOAN'!DW27-'DU DOAN'!DX27)=('DU DOAN'!K27-'DU DOAN'!L27),2*'DU DOAN'!C27,IF(SIGN('DU DOAN'!DW27-'DU DOAN'!DX27)=SIGN('DU DOAN'!K27-'DU DOAN'!L27),1*'DU DOAN'!C27,0))))</f>
        <v>0</v>
      </c>
      <c r="BM27" s="98">
        <f>IF(OR('DU DOAN'!K27="",'DU DOAN'!L27="",'DU DOAN'!DY27="",'DU DOAN'!DZ27=""),0,IF(AND('DU DOAN'!DY27='DU DOAN'!K27,'DU DOAN'!DZ27='DU DOAN'!L27),3*'DU DOAN'!C27,IF(('DU DOAN'!DY27-'DU DOAN'!DZ27)=('DU DOAN'!K27-'DU DOAN'!L27),2*'DU DOAN'!C27,IF(SIGN('DU DOAN'!DY27-'DU DOAN'!DZ27)=SIGN('DU DOAN'!K27-'DU DOAN'!L27),1*'DU DOAN'!C27,0))))</f>
        <v>0</v>
      </c>
      <c r="BN27" s="98">
        <f>IF(OR('DU DOAN'!K27="",'DU DOAN'!L27="",'DU DOAN'!EA27="",'DU DOAN'!EB27=""),0,IF(AND('DU DOAN'!EA27='DU DOAN'!K27,'DU DOAN'!EB27='DU DOAN'!L27),3*'DU DOAN'!C27,IF(('DU DOAN'!EA27-'DU DOAN'!EB27)=('DU DOAN'!K27-'DU DOAN'!L27),2*'DU DOAN'!C27,IF(SIGN('DU DOAN'!EA27-'DU DOAN'!EB27)=SIGN('DU DOAN'!K27-'DU DOAN'!L27),1*'DU DOAN'!C27,0))))</f>
        <v>0</v>
      </c>
      <c r="BO27" s="98">
        <f>IF(OR('DU DOAN'!K27="",'DU DOAN'!L27="",'DU DOAN'!EC27="",'DU DOAN'!ED27=""),0,IF(AND('DU DOAN'!EC27='DU DOAN'!K27,'DU DOAN'!ED27='DU DOAN'!L27),3*'DU DOAN'!C27,IF(('DU DOAN'!EC27-'DU DOAN'!ED27)=('DU DOAN'!K27-'DU DOAN'!L27),2*'DU DOAN'!C27,IF(SIGN('DU DOAN'!EC27-'DU DOAN'!ED27)=SIGN('DU DOAN'!K27-'DU DOAN'!L27),1*'DU DOAN'!C27,0))))</f>
        <v>0</v>
      </c>
      <c r="BP27" s="98">
        <f>IF(OR('DU DOAN'!K27="",'DU DOAN'!L27="",'DU DOAN'!EE27="",'DU DOAN'!EF27=""),0,IF(AND('DU DOAN'!EE27='DU DOAN'!K27,'DU DOAN'!EF27='DU DOAN'!L27),3*'DU DOAN'!C27,IF(('DU DOAN'!EE27-'DU DOAN'!EF27)=('DU DOAN'!K27-'DU DOAN'!L27),2*'DU DOAN'!C27,IF(SIGN('DU DOAN'!EE27-'DU DOAN'!EF27)=SIGN('DU DOAN'!K27-'DU DOAN'!L27),1*'DU DOAN'!C27,0))))</f>
        <v>0</v>
      </c>
      <c r="BQ27" s="98">
        <f>IF(OR('DU DOAN'!K27="",'DU DOAN'!L27="",'DU DOAN'!EG27="",'DU DOAN'!EH27=""),0,IF(AND('DU DOAN'!EG27='DU DOAN'!K27,'DU DOAN'!EH27='DU DOAN'!L27),3*'DU DOAN'!C27,IF(('DU DOAN'!EG27-'DU DOAN'!EH27)=('DU DOAN'!K27-'DU DOAN'!L27),2*'DU DOAN'!C27,IF(SIGN('DU DOAN'!EG27-'DU DOAN'!EH27)=SIGN('DU DOAN'!K27-'DU DOAN'!L27),1*'DU DOAN'!C27,0))))</f>
        <v>0</v>
      </c>
      <c r="BR27" s="98">
        <f>IF(OR('DU DOAN'!K27="",'DU DOAN'!L27="",'DU DOAN'!EI27="",'DU DOAN'!EJ27=""),0,IF(AND('DU DOAN'!EI27='DU DOAN'!K27,'DU DOAN'!EJ27='DU DOAN'!L27),3*'DU DOAN'!C27,IF(('DU DOAN'!EI27-'DU DOAN'!EJ27)=('DU DOAN'!K27-'DU DOAN'!L27),2*'DU DOAN'!C27,IF(SIGN('DU DOAN'!EI27-'DU DOAN'!EJ27)=SIGN('DU DOAN'!K27-'DU DOAN'!L27),1*'DU DOAN'!C27,0))))</f>
        <v>0</v>
      </c>
      <c r="BS27" s="98">
        <f>IF(OR('DU DOAN'!K27="",'DU DOAN'!L27="",'DU DOAN'!EK27="",'DU DOAN'!EL27=""),0,IF(AND('DU DOAN'!EK27='DU DOAN'!K27,'DU DOAN'!EL27='DU DOAN'!L27),3*'DU DOAN'!C27,IF(('DU DOAN'!EK27-'DU DOAN'!EL27)=('DU DOAN'!K27-'DU DOAN'!L27),2*'DU DOAN'!C27,IF(SIGN('DU DOAN'!EK27-'DU DOAN'!EL27)=SIGN('DU DOAN'!K27-'DU DOAN'!L27),1*'DU DOAN'!C27,0))))</f>
        <v>0</v>
      </c>
      <c r="BT27" s="98">
        <f>IF(OR('DU DOAN'!K27="",'DU DOAN'!L27="",'DU DOAN'!EM27="",'DU DOAN'!EN27=""),0,IF(AND('DU DOAN'!EM27='DU DOAN'!K27,'DU DOAN'!EN27='DU DOAN'!L27),3*'DU DOAN'!C27,IF(('DU DOAN'!EM27-'DU DOAN'!EN27)=('DU DOAN'!K27-'DU DOAN'!L27),2*'DU DOAN'!C27,IF(SIGN('DU DOAN'!EM27-'DU DOAN'!EN27)=SIGN('DU DOAN'!K27-'DU DOAN'!L27),1*'DU DOAN'!C27,0))))</f>
        <v>0</v>
      </c>
      <c r="BU27" s="98">
        <f>IF(OR('DU DOAN'!K27="",'DU DOAN'!L27="",'DU DOAN'!EO27="",'DU DOAN'!EP27=""),0,IF(AND('DU DOAN'!EO27='DU DOAN'!K27,'DU DOAN'!EP27='DU DOAN'!L27),3*'DU DOAN'!C27,IF(('DU DOAN'!EO27-'DU DOAN'!EP27)=('DU DOAN'!K27-'DU DOAN'!L27),2*'DU DOAN'!C27,IF(SIGN('DU DOAN'!EO27-'DU DOAN'!EP27)=SIGN('DU DOAN'!K27-'DU DOAN'!L27),1*'DU DOAN'!C27,0))))</f>
        <v>0</v>
      </c>
      <c r="BV27" s="98">
        <f>IF(OR('DU DOAN'!K27="",'DU DOAN'!L27="",'DU DOAN'!EQ27="",'DU DOAN'!ER27=""),0,IF(AND('DU DOAN'!EQ27='DU DOAN'!K27,'DU DOAN'!ER27='DU DOAN'!L27),3*'DU DOAN'!C27,IF(('DU DOAN'!EQ27-'DU DOAN'!ER27)=('DU DOAN'!K27-'DU DOAN'!L27),2*'DU DOAN'!C27,IF(SIGN('DU DOAN'!EQ27-'DU DOAN'!ER27)=SIGN('DU DOAN'!K27-'DU DOAN'!L27),1*'DU DOAN'!C27,0))))</f>
        <v>0</v>
      </c>
      <c r="BW27" s="98">
        <f>IF(OR('DU DOAN'!K27="",'DU DOAN'!L27="",'DU DOAN'!ES27="",'DU DOAN'!ET27=""),0,IF(AND('DU DOAN'!ES27='DU DOAN'!K27,'DU DOAN'!ET27='DU DOAN'!L27),3*'DU DOAN'!C27,IF(('DU DOAN'!ES27-'DU DOAN'!ET27)=('DU DOAN'!K27-'DU DOAN'!L27),2*'DU DOAN'!C27,IF(SIGN('DU DOAN'!ES27-'DU DOAN'!ET27)=SIGN('DU DOAN'!K27-'DU DOAN'!L27),1*'DU DOAN'!C27,0))))</f>
        <v>0</v>
      </c>
      <c r="BX27" s="98">
        <f>IF(OR('DU DOAN'!K27="",'DU DOAN'!L27="",'DU DOAN'!EU27="",'DU DOAN'!EV27=""),0,IF(AND('DU DOAN'!EU27='DU DOAN'!K27,'DU DOAN'!EV27='DU DOAN'!L27),3*'DU DOAN'!C27,IF(('DU DOAN'!EU27-'DU DOAN'!EV27)=('DU DOAN'!K27-'DU DOAN'!L27),2*'DU DOAN'!C27,IF(SIGN('DU DOAN'!EU27-'DU DOAN'!EV27)=SIGN('DU DOAN'!K27-'DU DOAN'!L27),1*'DU DOAN'!C27,0))))</f>
        <v>0</v>
      </c>
      <c r="BY27" s="98">
        <f>IF(OR('DU DOAN'!K27="",'DU DOAN'!L27="",'DU DOAN'!EW27="",'DU DOAN'!EX27=""),0,IF(AND('DU DOAN'!EW27='DU DOAN'!K27,'DU DOAN'!EX27='DU DOAN'!L27),3*'DU DOAN'!C27,IF(('DU DOAN'!EW27-'DU DOAN'!EX27)=('DU DOAN'!K27-'DU DOAN'!L27),2*'DU DOAN'!C27,IF(SIGN('DU DOAN'!EW27-'DU DOAN'!EX27)=SIGN('DU DOAN'!K27-'DU DOAN'!L27),1*'DU DOAN'!C27,0))))</f>
        <v>0</v>
      </c>
      <c r="BZ27" s="98">
        <f>IF(OR('DU DOAN'!K27="",'DU DOAN'!L27="",'DU DOAN'!EY27="",'DU DOAN'!EZ27=""),0,IF(AND('DU DOAN'!EY27='DU DOAN'!K27,'DU DOAN'!EZ27='DU DOAN'!L27),3*'DU DOAN'!C27,IF(('DU DOAN'!EY27-'DU DOAN'!EZ27)=('DU DOAN'!K27-'DU DOAN'!L27),2*'DU DOAN'!C27,IF(SIGN('DU DOAN'!EY27-'DU DOAN'!EZ27)=SIGN('DU DOAN'!K27-'DU DOAN'!L27),1*'DU DOAN'!C27,0))))</f>
        <v>0</v>
      </c>
      <c r="CA27" s="98">
        <f>IF(OR('DU DOAN'!K27="",'DU DOAN'!L27="",'DU DOAN'!FA27="",'DU DOAN'!FB27=""),0,IF(AND('DU DOAN'!FA27='DU DOAN'!K27,'DU DOAN'!FB27='DU DOAN'!L27),3*'DU DOAN'!C27,IF(('DU DOAN'!FA27-'DU DOAN'!FB27)=('DU DOAN'!K27-'DU DOAN'!L27),2*'DU DOAN'!C27,IF(SIGN('DU DOAN'!FA27-'DU DOAN'!FB27)=SIGN('DU DOAN'!K27-'DU DOAN'!L27),1*'DU DOAN'!C27,0))))</f>
        <v>0</v>
      </c>
      <c r="CB27" s="98">
        <f>IF(OR('DU DOAN'!K27="",'DU DOAN'!L27="",'DU DOAN'!FC27="",'DU DOAN'!FD27=""),0,IF(AND('DU DOAN'!FC27='DU DOAN'!K27,'DU DOAN'!FD27='DU DOAN'!L27),3*'DU DOAN'!C27,IF(('DU DOAN'!FC27-'DU DOAN'!FD27)=('DU DOAN'!K27-'DU DOAN'!L27),2*'DU DOAN'!C27,IF(SIGN('DU DOAN'!FC27-'DU DOAN'!FD27)=SIGN('DU DOAN'!K27-'DU DOAN'!L27),1*'DU DOAN'!C27,0))))</f>
        <v>0</v>
      </c>
      <c r="CC27" s="98">
        <f>IF(OR('DU DOAN'!K27="",'DU DOAN'!L27="",'DU DOAN'!FE27="",'DU DOAN'!FF27=""),0,IF(AND('DU DOAN'!FE27='DU DOAN'!K27,'DU DOAN'!FF27='DU DOAN'!L27),3*'DU DOAN'!C27,IF(('DU DOAN'!FE27-'DU DOAN'!FF27)=('DU DOAN'!K27-'DU DOAN'!L27),2*'DU DOAN'!C27,IF(SIGN('DU DOAN'!FE27-'DU DOAN'!FF27)=SIGN('DU DOAN'!K27-'DU DOAN'!L27),1*'DU DOAN'!C27,0))))</f>
        <v>0</v>
      </c>
      <c r="CD27" s="98">
        <f>IF(OR('DU DOAN'!K27="",'DU DOAN'!L27="",'DU DOAN'!FG27="",'DU DOAN'!FH27=""),0,IF(AND('DU DOAN'!FG27='DU DOAN'!K27,'DU DOAN'!FH27='DU DOAN'!L27),3*'DU DOAN'!C27,IF(('DU DOAN'!FG27-'DU DOAN'!FH27)=('DU DOAN'!K27-'DU DOAN'!L27),2*'DU DOAN'!C27,IF(SIGN('DU DOAN'!FG27-'DU DOAN'!FH27)=SIGN('DU DOAN'!K27-'DU DOAN'!L27),1*'DU DOAN'!C27,0))))</f>
        <v>0</v>
      </c>
      <c r="CE27" s="98">
        <f>IF(OR('DU DOAN'!K27="",'DU DOAN'!L27="",'DU DOAN'!FI27="",'DU DOAN'!FJ27=""),0,IF(AND('DU DOAN'!FI27='DU DOAN'!K27,'DU DOAN'!FJ27='DU DOAN'!L27),3*'DU DOAN'!C27,IF(('DU DOAN'!FI27-'DU DOAN'!FJ27)=('DU DOAN'!K27-'DU DOAN'!L27),2*'DU DOAN'!C27,IF(SIGN('DU DOAN'!FI27-'DU DOAN'!FJ27)=SIGN('DU DOAN'!K27-'DU DOAN'!L27),1*'DU DOAN'!C27,0))))</f>
        <v>0</v>
      </c>
      <c r="CF27" s="98">
        <f>IF(OR('DU DOAN'!K27="",'DU DOAN'!L27="",'DU DOAN'!FK27="",'DU DOAN'!FL27=""),0,IF(AND('DU DOAN'!FK27='DU DOAN'!K27,'DU DOAN'!FL27='DU DOAN'!L27),3*'DU DOAN'!C27,IF(('DU DOAN'!FK27-'DU DOAN'!FL27)=('DU DOAN'!K27-'DU DOAN'!L27),2*'DU DOAN'!C27,IF(SIGN('DU DOAN'!FK27-'DU DOAN'!FL27)=SIGN('DU DOAN'!K27-'DU DOAN'!L27),1*'DU DOAN'!C27,0))))</f>
        <v>0</v>
      </c>
      <c r="CG27" s="98">
        <f>IF(OR('DU DOAN'!K27="",'DU DOAN'!L27="",'DU DOAN'!FM27="",'DU DOAN'!FN27=""),0,IF(AND('DU DOAN'!FM27='DU DOAN'!K27,'DU DOAN'!FN27='DU DOAN'!L27),3*'DU DOAN'!C27,IF(('DU DOAN'!FM27-'DU DOAN'!FN27)=('DU DOAN'!K27-'DU DOAN'!L27),2*'DU DOAN'!C27,IF(SIGN('DU DOAN'!FM27-'DU DOAN'!FN27)=SIGN('DU DOAN'!K27-'DU DOAN'!L27),1*'DU DOAN'!C27,0))))</f>
        <v>0</v>
      </c>
      <c r="CH27" s="98">
        <f>IF(OR('DU DOAN'!K27="",'DU DOAN'!L27="",'DU DOAN'!FO27="",'DU DOAN'!FP27=""),0,IF(AND('DU DOAN'!FO27='DU DOAN'!K27,'DU DOAN'!FP27='DU DOAN'!L27),3*'DU DOAN'!C27,IF(('DU DOAN'!FO27-'DU DOAN'!FP27)=('DU DOAN'!K27-'DU DOAN'!L27),2*'DU DOAN'!C27,IF(SIGN('DU DOAN'!FO27-'DU DOAN'!FP27)=SIGN('DU DOAN'!K27-'DU DOAN'!L27),1*'DU DOAN'!C27,0))))</f>
        <v>0</v>
      </c>
      <c r="CI27" s="98">
        <f>IF(OR('DU DOAN'!K27="",'DU DOAN'!L27="",'DU DOAN'!FQ27="",'DU DOAN'!FR27=""),0,IF(AND('DU DOAN'!FQ27='DU DOAN'!K27,'DU DOAN'!FR27='DU DOAN'!L27),3*'DU DOAN'!C27,IF(('DU DOAN'!FQ27-'DU DOAN'!FR27)=('DU DOAN'!K27-'DU DOAN'!L27),2*'DU DOAN'!C27,IF(SIGN('DU DOAN'!FQ27-'DU DOAN'!FR27)=SIGN('DU DOAN'!K27-'DU DOAN'!L27),1*'DU DOAN'!C27,0))))</f>
        <v>0</v>
      </c>
      <c r="CJ27" s="98">
        <f>IF(OR('DU DOAN'!K27="",'DU DOAN'!L27="",'DU DOAN'!FS27="",'DU DOAN'!FT27=""),0,IF(AND('DU DOAN'!FS27='DU DOAN'!K27,'DU DOAN'!FT27='DU DOAN'!L27),3*'DU DOAN'!C27,IF(('DU DOAN'!FS27-'DU DOAN'!FT27)=('DU DOAN'!K27-'DU DOAN'!L27),2*'DU DOAN'!C27,IF(SIGN('DU DOAN'!FS27-'DU DOAN'!FT27)=SIGN('DU DOAN'!K27-'DU DOAN'!L27),1*'DU DOAN'!C27,0))))</f>
        <v>0</v>
      </c>
      <c r="CK27" s="98">
        <f>IF(OR('DU DOAN'!K27="",'DU DOAN'!L27="",'DU DOAN'!FU27="",'DU DOAN'!FV27=""),0,IF(AND('DU DOAN'!FU27='DU DOAN'!K27,'DU DOAN'!FV27='DU DOAN'!L27),3*'DU DOAN'!C27,IF(('DU DOAN'!FU27-'DU DOAN'!FV27)=('DU DOAN'!K27-'DU DOAN'!L27),2*'DU DOAN'!C27,IF(SIGN('DU DOAN'!FU27-'DU DOAN'!FV27)=SIGN('DU DOAN'!K27-'DU DOAN'!L27),1*'DU DOAN'!C27,0))))</f>
        <v>0</v>
      </c>
      <c r="CL27" s="98">
        <f>IF(OR('DU DOAN'!K27="",'DU DOAN'!L27="",'DU DOAN'!FW27="",'DU DOAN'!FX27=""),0,IF(AND('DU DOAN'!FW27='DU DOAN'!K27,'DU DOAN'!FX27='DU DOAN'!L27),3*'DU DOAN'!C27,IF(('DU DOAN'!FW27-'DU DOAN'!FX27)=('DU DOAN'!K27-'DU DOAN'!L27),2*'DU DOAN'!C27,IF(SIGN('DU DOAN'!FW27-'DU DOAN'!FX27)=SIGN('DU DOAN'!K27-'DU DOAN'!L27),1*'DU DOAN'!C27,0))))</f>
        <v>0</v>
      </c>
      <c r="CM27" s="98">
        <f>IF(OR('DU DOAN'!K27="",'DU DOAN'!L27="",'DU DOAN'!FY27="",'DU DOAN'!FZ27=""),0,IF(AND('DU DOAN'!FY27='DU DOAN'!K27,'DU DOAN'!FZ27='DU DOAN'!L27),3*'DU DOAN'!C27,IF(('DU DOAN'!FY27-'DU DOAN'!FZ27)=('DU DOAN'!K27-'DU DOAN'!L27),2*'DU DOAN'!C27,IF(SIGN('DU DOAN'!FY27-'DU DOAN'!FZ27)=SIGN('DU DOAN'!K27-'DU DOAN'!L27),1*'DU DOAN'!C27,0))))</f>
        <v>0</v>
      </c>
      <c r="CN27" s="98">
        <f>IF(OR('DU DOAN'!K27="",'DU DOAN'!L27="",'DU DOAN'!GA27="",'DU DOAN'!GB27=""),0,IF(AND('DU DOAN'!GA27='DU DOAN'!K27,'DU DOAN'!GB27='DU DOAN'!L27),3*'DU DOAN'!C27,IF(('DU DOAN'!GA27-'DU DOAN'!GB27)=('DU DOAN'!K27-'DU DOAN'!L27),2*'DU DOAN'!C27,IF(SIGN('DU DOAN'!GA27-'DU DOAN'!GB27)=SIGN('DU DOAN'!K27-'DU DOAN'!L27),1*'DU DOAN'!C27,0))))</f>
        <v>0</v>
      </c>
      <c r="CO27" s="98">
        <f>IF(OR('DU DOAN'!K27="",'DU DOAN'!L27="",'DU DOAN'!GC27="",'DU DOAN'!GD27=""),0,IF(AND('DU DOAN'!GC27='DU DOAN'!K27,'DU DOAN'!GD27='DU DOAN'!L27),3*'DU DOAN'!C27,IF(('DU DOAN'!GC27-'DU DOAN'!GD27)=('DU DOAN'!K27-'DU DOAN'!L27),2*'DU DOAN'!C27,IF(SIGN('DU DOAN'!GC27-'DU DOAN'!GD27)=SIGN('DU DOAN'!K27-'DU DOAN'!L27),1*'DU DOAN'!C27,0))))</f>
        <v>0</v>
      </c>
      <c r="CP27" s="98">
        <f>IF(OR('DU DOAN'!K27="",'DU DOAN'!L27="",'DU DOAN'!GE27="",'DU DOAN'!GF27=""),0,IF(AND('DU DOAN'!GE27='DU DOAN'!K27,'DU DOAN'!GF27='DU DOAN'!L27),3*'DU DOAN'!C27,IF(('DU DOAN'!GE27-'DU DOAN'!GF27)=('DU DOAN'!K27-'DU DOAN'!L27),2*'DU DOAN'!C27,IF(SIGN('DU DOAN'!GE27-'DU DOAN'!GF27)=SIGN('DU DOAN'!K27-'DU DOAN'!L27),1*'DU DOAN'!C27,0))))</f>
        <v>0</v>
      </c>
      <c r="CQ27" s="98">
        <f>IF(OR('DU DOAN'!K27="",'DU DOAN'!L27="",'DU DOAN'!GG27="",'DU DOAN'!GH27=""),0,IF(AND('DU DOAN'!GG27='DU DOAN'!K27,'DU DOAN'!GH27='DU DOAN'!L27),3*'DU DOAN'!C27,IF(('DU DOAN'!GG27-'DU DOAN'!GH27)=('DU DOAN'!K27-'DU DOAN'!L27),2*'DU DOAN'!C27,IF(SIGN('DU DOAN'!GG27-'DU DOAN'!GH27)=SIGN('DU DOAN'!K27-'DU DOAN'!L27),1*'DU DOAN'!C27,0))))</f>
        <v>0</v>
      </c>
      <c r="CR27" s="98">
        <f>IF(OR('DU DOAN'!K27="",'DU DOAN'!L27="",'DU DOAN'!GI27="",'DU DOAN'!GJ27=""),0,IF(AND('DU DOAN'!GI27='DU DOAN'!K27,'DU DOAN'!GJ27='DU DOAN'!L27),3*'DU DOAN'!C27,IF(('DU DOAN'!GI27-'DU DOAN'!GJ27)=('DU DOAN'!K27-'DU DOAN'!L27),2*'DU DOAN'!C27,IF(SIGN('DU DOAN'!GI27-'DU DOAN'!GJ27)=SIGN('DU DOAN'!K27-'DU DOAN'!L27),1*'DU DOAN'!C27,0))))</f>
        <v>0</v>
      </c>
      <c r="CS27" s="98">
        <f>IF(OR('DU DOAN'!K27="",'DU DOAN'!L27="",'DU DOAN'!GK27="",'DU DOAN'!GL27=""),0,IF(AND('DU DOAN'!GK27='DU DOAN'!K27,'DU DOAN'!GL27='DU DOAN'!L27),3*'DU DOAN'!C27,IF(('DU DOAN'!GK27-'DU DOAN'!GL27)=('DU DOAN'!K27-'DU DOAN'!L27),2*'DU DOAN'!C27,IF(SIGN('DU DOAN'!GK27-'DU DOAN'!GL27)=SIGN('DU DOAN'!K27-'DU DOAN'!L27),1*'DU DOAN'!C27,0))))</f>
        <v>0</v>
      </c>
      <c r="CT27" s="98">
        <f>IF(OR('DU DOAN'!K27="",'DU DOAN'!L27="",'DU DOAN'!GM27="",'DU DOAN'!GN27=""),0,IF(AND('DU DOAN'!GM27='DU DOAN'!K27,'DU DOAN'!GN27='DU DOAN'!L27),3*'DU DOAN'!C27,IF(('DU DOAN'!GM27-'DU DOAN'!GN27)=('DU DOAN'!K27-'DU DOAN'!L27),2*'DU DOAN'!C27,IF(SIGN('DU DOAN'!GM27-'DU DOAN'!GN27)=SIGN('DU DOAN'!K27-'DU DOAN'!L27),1*'DU DOAN'!C27,0))))</f>
        <v>0</v>
      </c>
      <c r="CU27" s="98">
        <f>IF(OR('DU DOAN'!K27="",'DU DOAN'!L27="",'DU DOAN'!GO27="",'DU DOAN'!GP27=""),0,IF(AND('DU DOAN'!GO27='DU DOAN'!K27,'DU DOAN'!GP27='DU DOAN'!L27),3*'DU DOAN'!C27,IF(('DU DOAN'!GO27-'DU DOAN'!GP27)=('DU DOAN'!K27-'DU DOAN'!L27),2*'DU DOAN'!C27,IF(SIGN('DU DOAN'!GO27-'DU DOAN'!GP27)=SIGN('DU DOAN'!K27-'DU DOAN'!L27),1*'DU DOAN'!C27,0))))</f>
        <v>0</v>
      </c>
      <c r="CV27" s="98">
        <f>IF(OR('DU DOAN'!K27="",'DU DOAN'!L27="",'DU DOAN'!GQ27="",'DU DOAN'!GR27=""),0,IF(AND('DU DOAN'!GQ27='DU DOAN'!K27,'DU DOAN'!GR27='DU DOAN'!L27),3*'DU DOAN'!C27,IF(('DU DOAN'!GQ27-'DU DOAN'!GR27)=('DU DOAN'!K27-'DU DOAN'!L27),2*'DU DOAN'!C27,IF(SIGN('DU DOAN'!GQ27-'DU DOAN'!GR27)=SIGN('DU DOAN'!K27-'DU DOAN'!L27),1*'DU DOAN'!C27,0))))</f>
        <v>0</v>
      </c>
      <c r="CW27" s="98">
        <f>IF(OR('DU DOAN'!K27="",'DU DOAN'!L27="",'DU DOAN'!GS27="",'DU DOAN'!GT27=""),0,IF(AND('DU DOAN'!GS27='DU DOAN'!K27,'DU DOAN'!GT27='DU DOAN'!L27),3*'DU DOAN'!C27,IF(('DU DOAN'!GS27-'DU DOAN'!GT27)=('DU DOAN'!K27-'DU DOAN'!L27),2*'DU DOAN'!C27,IF(SIGN('DU DOAN'!GS27-'DU DOAN'!GT27)=SIGN('DU DOAN'!K27-'DU DOAN'!L27),1*'DU DOAN'!C27,0))))</f>
        <v>0</v>
      </c>
      <c r="CX27" s="98">
        <f>IF(OR('DU DOAN'!K27="",'DU DOAN'!L27="",'DU DOAN'!GU27="",'DU DOAN'!GV27=""),0,IF(AND('DU DOAN'!GU27='DU DOAN'!K27,'DU DOAN'!GV27='DU DOAN'!L27),3*'DU DOAN'!C27,IF(('DU DOAN'!GU27-'DU DOAN'!GV27)=('DU DOAN'!K27-'DU DOAN'!L27),2*'DU DOAN'!C27,IF(SIGN('DU DOAN'!GU27-'DU DOAN'!GV27)=SIGN('DU DOAN'!K27-'DU DOAN'!L27),1*'DU DOAN'!C27,0))))</f>
        <v>0</v>
      </c>
      <c r="CY27" s="98">
        <f>IF(OR('DU DOAN'!K27="",'DU DOAN'!L27="",'DU DOAN'!GW27="",'DU DOAN'!GX27=""),0,IF(AND('DU DOAN'!GW27='DU DOAN'!K27,'DU DOAN'!GX27='DU DOAN'!L27),3*'DU DOAN'!C27,IF(('DU DOAN'!GW27-'DU DOAN'!GX27)=('DU DOAN'!K27-'DU DOAN'!L27),2*'DU DOAN'!C27,IF(SIGN('DU DOAN'!GW27-'DU DOAN'!GX27)=SIGN('DU DOAN'!K27-'DU DOAN'!L27),1*'DU DOAN'!C27,0))))</f>
        <v>0</v>
      </c>
      <c r="CZ27" s="98">
        <f>IF(OR('DU DOAN'!K27="",'DU DOAN'!L27="",'DU DOAN'!GY27="",'DU DOAN'!GZ27=""),0,IF(AND('DU DOAN'!GY27='DU DOAN'!K27,'DU DOAN'!GZ27='DU DOAN'!L27),3*'DU DOAN'!C27,IF(('DU DOAN'!GY27-'DU DOAN'!GZ27)=('DU DOAN'!K27-'DU DOAN'!L27),2*'DU DOAN'!C27,IF(SIGN('DU DOAN'!GY27-'DU DOAN'!GZ27)=SIGN('DU DOAN'!K27-'DU DOAN'!L27),1*'DU DOAN'!C27,0))))</f>
        <v>0</v>
      </c>
      <c r="DA27" s="98">
        <f>IF(OR('DU DOAN'!K27="",'DU DOAN'!L27="",'DU DOAN'!HA27="",'DU DOAN'!HB27=""),0,IF(AND('DU DOAN'!HA27='DU DOAN'!K27,'DU DOAN'!HB27='DU DOAN'!L27),3*'DU DOAN'!C27,IF(('DU DOAN'!HA27-'DU DOAN'!HB27)=('DU DOAN'!K27-'DU DOAN'!L27),2*'DU DOAN'!C27,IF(SIGN('DU DOAN'!HA27-'DU DOAN'!HB27)=SIGN('DU DOAN'!K27-'DU DOAN'!L27),1*'DU DOAN'!C27,0))))</f>
        <v>0</v>
      </c>
      <c r="DB27" s="98">
        <f>IF(OR('DU DOAN'!K27="",'DU DOAN'!L27="",'DU DOAN'!HC27="",'DU DOAN'!HD27=""),0,IF(AND('DU DOAN'!HC27='DU DOAN'!K27,'DU DOAN'!HD27='DU DOAN'!L27),3*'DU DOAN'!C27,IF(('DU DOAN'!HC27-'DU DOAN'!HD27)=('DU DOAN'!K27-'DU DOAN'!L27),2*'DU DOAN'!C27,IF(SIGN('DU DOAN'!HC27-'DU DOAN'!HD27)=SIGN('DU DOAN'!K27-'DU DOAN'!L27),1*'DU DOAN'!C27,0))))</f>
        <v>0</v>
      </c>
    </row>
    <row r="28" spans="1:106" ht="15" customHeight="1">
      <c r="A28" s="94">
        <f>'DU DOAN'!A28</f>
        <v>25</v>
      </c>
      <c r="B28" s="95" t="str">
        <f>'DU DOAN'!B28</f>
        <v>Vòng bảng</v>
      </c>
      <c r="C28" s="96">
        <f>'DU DOAN'!C28</f>
        <v>1</v>
      </c>
      <c r="D28" s="95" t="str">
        <f>'DU DOAN'!H28</f>
        <v>Germany</v>
      </c>
      <c r="E28" s="95" t="str">
        <f>'DU DOAN'!I28</f>
        <v>Curaçao</v>
      </c>
      <c r="F28" s="97" t="str">
        <f>IF(OR('DU DOAN'!K28="",'DU DOAN'!L28=""),"Chưa đá",'DU DOAN'!K28&amp;"-"&amp;'DU DOAN'!L28)</f>
        <v>Chưa đá</v>
      </c>
      <c r="G28" s="98">
        <f>IF(OR('DU DOAN'!K28="",'DU DOAN'!L28="",'DU DOAN'!M28="",'DU DOAN'!N28=""),0,IF(AND('DU DOAN'!M28='DU DOAN'!K28,'DU DOAN'!N28='DU DOAN'!L28),3*'DU DOAN'!C28,IF(('DU DOAN'!M28-'DU DOAN'!N28)=('DU DOAN'!K28-'DU DOAN'!L28),2*'DU DOAN'!C28,IF(SIGN('DU DOAN'!M28-'DU DOAN'!N28)=SIGN('DU DOAN'!K28-'DU DOAN'!L28),1*'DU DOAN'!C28,0))))</f>
        <v>0</v>
      </c>
      <c r="H28" s="98">
        <f>IF(OR('DU DOAN'!K28="",'DU DOAN'!L28="",'DU DOAN'!O28="",'DU DOAN'!P28=""),0,IF(AND('DU DOAN'!O28='DU DOAN'!K28,'DU DOAN'!P28='DU DOAN'!L28),3*'DU DOAN'!C28,IF(('DU DOAN'!O28-'DU DOAN'!P28)=('DU DOAN'!K28-'DU DOAN'!L28),2*'DU DOAN'!C28,IF(SIGN('DU DOAN'!O28-'DU DOAN'!P28)=SIGN('DU DOAN'!K28-'DU DOAN'!L28),1*'DU DOAN'!C28,0))))</f>
        <v>0</v>
      </c>
      <c r="I28" s="98">
        <f>IF(OR('DU DOAN'!K28="",'DU DOAN'!L28="",'DU DOAN'!Q28="",'DU DOAN'!R28=""),0,IF(AND('DU DOAN'!Q28='DU DOAN'!K28,'DU DOAN'!R28='DU DOAN'!L28),3*'DU DOAN'!C28,IF(('DU DOAN'!Q28-'DU DOAN'!R28)=('DU DOAN'!K28-'DU DOAN'!L28),2*'DU DOAN'!C28,IF(SIGN('DU DOAN'!Q28-'DU DOAN'!R28)=SIGN('DU DOAN'!K28-'DU DOAN'!L28),1*'DU DOAN'!C28,0))))</f>
        <v>0</v>
      </c>
      <c r="J28" s="98">
        <f>IF(OR('DU DOAN'!K28="",'DU DOAN'!L28="",'DU DOAN'!S28="",'DU DOAN'!T28=""),0,IF(AND('DU DOAN'!S28='DU DOAN'!K28,'DU DOAN'!T28='DU DOAN'!L28),3*'DU DOAN'!C28,IF(('DU DOAN'!S28-'DU DOAN'!T28)=('DU DOAN'!K28-'DU DOAN'!L28),2*'DU DOAN'!C28,IF(SIGN('DU DOAN'!S28-'DU DOAN'!T28)=SIGN('DU DOAN'!K28-'DU DOAN'!L28),1*'DU DOAN'!C28,0))))</f>
        <v>0</v>
      </c>
      <c r="K28" s="98">
        <f>IF(OR('DU DOAN'!K28="",'DU DOAN'!L28="",'DU DOAN'!U28="",'DU DOAN'!V28=""),0,IF(AND('DU DOAN'!U28='DU DOAN'!K28,'DU DOAN'!V28='DU DOAN'!L28),3*'DU DOAN'!C28,IF(('DU DOAN'!U28-'DU DOAN'!V28)=('DU DOAN'!K28-'DU DOAN'!L28),2*'DU DOAN'!C28,IF(SIGN('DU DOAN'!U28-'DU DOAN'!V28)=SIGN('DU DOAN'!K28-'DU DOAN'!L28),1*'DU DOAN'!C28,0))))</f>
        <v>0</v>
      </c>
      <c r="L28" s="98">
        <f>IF(OR('DU DOAN'!K28="",'DU DOAN'!L28="",'DU DOAN'!W28="",'DU DOAN'!X28=""),0,IF(AND('DU DOAN'!W28='DU DOAN'!K28,'DU DOAN'!X28='DU DOAN'!L28),3*'DU DOAN'!C28,IF(('DU DOAN'!W28-'DU DOAN'!X28)=('DU DOAN'!K28-'DU DOAN'!L28),2*'DU DOAN'!C28,IF(SIGN('DU DOAN'!W28-'DU DOAN'!X28)=SIGN('DU DOAN'!K28-'DU DOAN'!L28),1*'DU DOAN'!C28,0))))</f>
        <v>0</v>
      </c>
      <c r="M28" s="98">
        <f>IF(OR('DU DOAN'!K28="",'DU DOAN'!L28="",'DU DOAN'!Y28="",'DU DOAN'!Z28=""),0,IF(AND('DU DOAN'!Y28='DU DOAN'!K28,'DU DOAN'!Z28='DU DOAN'!L28),3*'DU DOAN'!C28,IF(('DU DOAN'!Y28-'DU DOAN'!Z28)=('DU DOAN'!K28-'DU DOAN'!L28),2*'DU DOAN'!C28,IF(SIGN('DU DOAN'!Y28-'DU DOAN'!Z28)=SIGN('DU DOAN'!K28-'DU DOAN'!L28),1*'DU DOAN'!C28,0))))</f>
        <v>0</v>
      </c>
      <c r="N28" s="98">
        <f>IF(OR('DU DOAN'!K28="",'DU DOAN'!L28="",'DU DOAN'!AA28="",'DU DOAN'!AB28=""),0,IF(AND('DU DOAN'!AA28='DU DOAN'!K28,'DU DOAN'!AB28='DU DOAN'!L28),3*'DU DOAN'!C28,IF(('DU DOAN'!AA28-'DU DOAN'!AB28)=('DU DOAN'!K28-'DU DOAN'!L28),2*'DU DOAN'!C28,IF(SIGN('DU DOAN'!AA28-'DU DOAN'!AB28)=SIGN('DU DOAN'!K28-'DU DOAN'!L28),1*'DU DOAN'!C28,0))))</f>
        <v>0</v>
      </c>
      <c r="O28" s="98">
        <f>IF(OR('DU DOAN'!K28="",'DU DOAN'!L28="",'DU DOAN'!AC28="",'DU DOAN'!AD28=""),0,IF(AND('DU DOAN'!AC28='DU DOAN'!K28,'DU DOAN'!AD28='DU DOAN'!L28),3*'DU DOAN'!C28,IF(('DU DOAN'!AC28-'DU DOAN'!AD28)=('DU DOAN'!K28-'DU DOAN'!L28),2*'DU DOAN'!C28,IF(SIGN('DU DOAN'!AC28-'DU DOAN'!AD28)=SIGN('DU DOAN'!K28-'DU DOAN'!L28),1*'DU DOAN'!C28,0))))</f>
        <v>0</v>
      </c>
      <c r="P28" s="98">
        <f>IF(OR('DU DOAN'!K28="",'DU DOAN'!L28="",'DU DOAN'!AE28="",'DU DOAN'!AF28=""),0,IF(AND('DU DOAN'!AE28='DU DOAN'!K28,'DU DOAN'!AF28='DU DOAN'!L28),3*'DU DOAN'!C28,IF(('DU DOAN'!AE28-'DU DOAN'!AF28)=('DU DOAN'!K28-'DU DOAN'!L28),2*'DU DOAN'!C28,IF(SIGN('DU DOAN'!AE28-'DU DOAN'!AF28)=SIGN('DU DOAN'!K28-'DU DOAN'!L28),1*'DU DOAN'!C28,0))))</f>
        <v>0</v>
      </c>
      <c r="Q28" s="98">
        <f>IF(OR('DU DOAN'!K28="",'DU DOAN'!L28="",'DU DOAN'!AG28="",'DU DOAN'!AH28=""),0,IF(AND('DU DOAN'!AG28='DU DOAN'!K28,'DU DOAN'!AH28='DU DOAN'!L28),3*'DU DOAN'!C28,IF(('DU DOAN'!AG28-'DU DOAN'!AH28)=('DU DOAN'!K28-'DU DOAN'!L28),2*'DU DOAN'!C28,IF(SIGN('DU DOAN'!AG28-'DU DOAN'!AH28)=SIGN('DU DOAN'!K28-'DU DOAN'!L28),1*'DU DOAN'!C28,0))))</f>
        <v>0</v>
      </c>
      <c r="R28" s="98">
        <f>IF(OR('DU DOAN'!K28="",'DU DOAN'!L28="",'DU DOAN'!AI28="",'DU DOAN'!AJ28=""),0,IF(AND('DU DOAN'!AI28='DU DOAN'!K28,'DU DOAN'!AJ28='DU DOAN'!L28),3*'DU DOAN'!C28,IF(('DU DOAN'!AI28-'DU DOAN'!AJ28)=('DU DOAN'!K28-'DU DOAN'!L28),2*'DU DOAN'!C28,IF(SIGN('DU DOAN'!AI28-'DU DOAN'!AJ28)=SIGN('DU DOAN'!K28-'DU DOAN'!L28),1*'DU DOAN'!C28,0))))</f>
        <v>0</v>
      </c>
      <c r="S28" s="98">
        <f>IF(OR('DU DOAN'!K28="",'DU DOAN'!L28="",'DU DOAN'!AK28="",'DU DOAN'!AL28=""),0,IF(AND('DU DOAN'!AK28='DU DOAN'!K28,'DU DOAN'!AL28='DU DOAN'!L28),3*'DU DOAN'!C28,IF(('DU DOAN'!AK28-'DU DOAN'!AL28)=('DU DOAN'!K28-'DU DOAN'!L28),2*'DU DOAN'!C28,IF(SIGN('DU DOAN'!AK28-'DU DOAN'!AL28)=SIGN('DU DOAN'!K28-'DU DOAN'!L28),1*'DU DOAN'!C28,0))))</f>
        <v>0</v>
      </c>
      <c r="T28" s="98">
        <f>IF(OR('DU DOAN'!K28="",'DU DOAN'!L28="",'DU DOAN'!AM28="",'DU DOAN'!AN28=""),0,IF(AND('DU DOAN'!AM28='DU DOAN'!K28,'DU DOAN'!AN28='DU DOAN'!L28),3*'DU DOAN'!C28,IF(('DU DOAN'!AM28-'DU DOAN'!AN28)=('DU DOAN'!K28-'DU DOAN'!L28),2*'DU DOAN'!C28,IF(SIGN('DU DOAN'!AM28-'DU DOAN'!AN28)=SIGN('DU DOAN'!K28-'DU DOAN'!L28),1*'DU DOAN'!C28,0))))</f>
        <v>0</v>
      </c>
      <c r="U28" s="98">
        <f>IF(OR('DU DOAN'!K28="",'DU DOAN'!L28="",'DU DOAN'!AO28="",'DU DOAN'!AP28=""),0,IF(AND('DU DOAN'!AO28='DU DOAN'!K28,'DU DOAN'!AP28='DU DOAN'!L28),3*'DU DOAN'!C28,IF(('DU DOAN'!AO28-'DU DOAN'!AP28)=('DU DOAN'!K28-'DU DOAN'!L28),2*'DU DOAN'!C28,IF(SIGN('DU DOAN'!AO28-'DU DOAN'!AP28)=SIGN('DU DOAN'!K28-'DU DOAN'!L28),1*'DU DOAN'!C28,0))))</f>
        <v>0</v>
      </c>
      <c r="V28" s="98">
        <f>IF(OR('DU DOAN'!K28="",'DU DOAN'!L28="",'DU DOAN'!AQ28="",'DU DOAN'!AR28=""),0,IF(AND('DU DOAN'!AQ28='DU DOAN'!K28,'DU DOAN'!AR28='DU DOAN'!L28),3*'DU DOAN'!C28,IF(('DU DOAN'!AQ28-'DU DOAN'!AR28)=('DU DOAN'!K28-'DU DOAN'!L28),2*'DU DOAN'!C28,IF(SIGN('DU DOAN'!AQ28-'DU DOAN'!AR28)=SIGN('DU DOAN'!K28-'DU DOAN'!L28),1*'DU DOAN'!C28,0))))</f>
        <v>0</v>
      </c>
      <c r="W28" s="98">
        <f>IF(OR('DU DOAN'!K28="",'DU DOAN'!L28="",'DU DOAN'!AS28="",'DU DOAN'!AT28=""),0,IF(AND('DU DOAN'!AS28='DU DOAN'!K28,'DU DOAN'!AT28='DU DOAN'!L28),3*'DU DOAN'!C28,IF(('DU DOAN'!AS28-'DU DOAN'!AT28)=('DU DOAN'!K28-'DU DOAN'!L28),2*'DU DOAN'!C28,IF(SIGN('DU DOAN'!AS28-'DU DOAN'!AT28)=SIGN('DU DOAN'!K28-'DU DOAN'!L28),1*'DU DOAN'!C28,0))))</f>
        <v>0</v>
      </c>
      <c r="X28" s="98">
        <f>IF(OR('DU DOAN'!K28="",'DU DOAN'!L28="",'DU DOAN'!AU28="",'DU DOAN'!AV28=""),0,IF(AND('DU DOAN'!AU28='DU DOAN'!K28,'DU DOAN'!AV28='DU DOAN'!L28),3*'DU DOAN'!C28,IF(('DU DOAN'!AU28-'DU DOAN'!AV28)=('DU DOAN'!K28-'DU DOAN'!L28),2*'DU DOAN'!C28,IF(SIGN('DU DOAN'!AU28-'DU DOAN'!AV28)=SIGN('DU DOAN'!K28-'DU DOAN'!L28),1*'DU DOAN'!C28,0))))</f>
        <v>0</v>
      </c>
      <c r="Y28" s="98">
        <f>IF(OR('DU DOAN'!K28="",'DU DOAN'!L28="",'DU DOAN'!AW28="",'DU DOAN'!AX28=""),0,IF(AND('DU DOAN'!AW28='DU DOAN'!K28,'DU DOAN'!AX28='DU DOAN'!L28),3*'DU DOAN'!C28,IF(('DU DOAN'!AW28-'DU DOAN'!AX28)=('DU DOAN'!K28-'DU DOAN'!L28),2*'DU DOAN'!C28,IF(SIGN('DU DOAN'!AW28-'DU DOAN'!AX28)=SIGN('DU DOAN'!K28-'DU DOAN'!L28),1*'DU DOAN'!C28,0))))</f>
        <v>0</v>
      </c>
      <c r="Z28" s="98">
        <f>IF(OR('DU DOAN'!K28="",'DU DOAN'!L28="",'DU DOAN'!AY28="",'DU DOAN'!AZ28=""),0,IF(AND('DU DOAN'!AY28='DU DOAN'!K28,'DU DOAN'!AZ28='DU DOAN'!L28),3*'DU DOAN'!C28,IF(('DU DOAN'!AY28-'DU DOAN'!AZ28)=('DU DOAN'!K28-'DU DOAN'!L28),2*'DU DOAN'!C28,IF(SIGN('DU DOAN'!AY28-'DU DOAN'!AZ28)=SIGN('DU DOAN'!K28-'DU DOAN'!L28),1*'DU DOAN'!C28,0))))</f>
        <v>0</v>
      </c>
      <c r="AA28" s="98">
        <f>IF(OR('DU DOAN'!K28="",'DU DOAN'!L28="",'DU DOAN'!BA28="",'DU DOAN'!BB28=""),0,IF(AND('DU DOAN'!BA28='DU DOAN'!K28,'DU DOAN'!BB28='DU DOAN'!L28),3*'DU DOAN'!C28,IF(('DU DOAN'!BA28-'DU DOAN'!BB28)=('DU DOAN'!K28-'DU DOAN'!L28),2*'DU DOAN'!C28,IF(SIGN('DU DOAN'!BA28-'DU DOAN'!BB28)=SIGN('DU DOAN'!K28-'DU DOAN'!L28),1*'DU DOAN'!C28,0))))</f>
        <v>0</v>
      </c>
      <c r="AB28" s="98">
        <f>IF(OR('DU DOAN'!K28="",'DU DOAN'!L28="",'DU DOAN'!BC28="",'DU DOAN'!BD28=""),0,IF(AND('DU DOAN'!BC28='DU DOAN'!K28,'DU DOAN'!BD28='DU DOAN'!L28),3*'DU DOAN'!C28,IF(('DU DOAN'!BC28-'DU DOAN'!BD28)=('DU DOAN'!K28-'DU DOAN'!L28),2*'DU DOAN'!C28,IF(SIGN('DU DOAN'!BC28-'DU DOAN'!BD28)=SIGN('DU DOAN'!K28-'DU DOAN'!L28),1*'DU DOAN'!C28,0))))</f>
        <v>0</v>
      </c>
      <c r="AC28" s="98">
        <f>IF(OR('DU DOAN'!K28="",'DU DOAN'!L28="",'DU DOAN'!BE28="",'DU DOAN'!BF28=""),0,IF(AND('DU DOAN'!BE28='DU DOAN'!K28,'DU DOAN'!BF28='DU DOAN'!L28),3*'DU DOAN'!C28,IF(('DU DOAN'!BE28-'DU DOAN'!BF28)=('DU DOAN'!K28-'DU DOAN'!L28),2*'DU DOAN'!C28,IF(SIGN('DU DOAN'!BE28-'DU DOAN'!BF28)=SIGN('DU DOAN'!K28-'DU DOAN'!L28),1*'DU DOAN'!C28,0))))</f>
        <v>0</v>
      </c>
      <c r="AD28" s="98">
        <f>IF(OR('DU DOAN'!K28="",'DU DOAN'!L28="",'DU DOAN'!BG28="",'DU DOAN'!BH28=""),0,IF(AND('DU DOAN'!BG28='DU DOAN'!K28,'DU DOAN'!BH28='DU DOAN'!L28),3*'DU DOAN'!C28,IF(('DU DOAN'!BG28-'DU DOAN'!BH28)=('DU DOAN'!K28-'DU DOAN'!L28),2*'DU DOAN'!C28,IF(SIGN('DU DOAN'!BG28-'DU DOAN'!BH28)=SIGN('DU DOAN'!K28-'DU DOAN'!L28),1*'DU DOAN'!C28,0))))</f>
        <v>0</v>
      </c>
      <c r="AE28" s="98">
        <f>IF(OR('DU DOAN'!K28="",'DU DOAN'!L28="",'DU DOAN'!BI28="",'DU DOAN'!BJ28=""),0,IF(AND('DU DOAN'!BI28='DU DOAN'!K28,'DU DOAN'!BJ28='DU DOAN'!L28),3*'DU DOAN'!C28,IF(('DU DOAN'!BI28-'DU DOAN'!BJ28)=('DU DOAN'!K28-'DU DOAN'!L28),2*'DU DOAN'!C28,IF(SIGN('DU DOAN'!BI28-'DU DOAN'!BJ28)=SIGN('DU DOAN'!K28-'DU DOAN'!L28),1*'DU DOAN'!C28,0))))</f>
        <v>0</v>
      </c>
      <c r="AF28" s="98">
        <f>IF(OR('DU DOAN'!K28="",'DU DOAN'!L28="",'DU DOAN'!BK28="",'DU DOAN'!BL28=""),0,IF(AND('DU DOAN'!BK28='DU DOAN'!K28,'DU DOAN'!BL28='DU DOAN'!L28),3*'DU DOAN'!C28,IF(('DU DOAN'!BK28-'DU DOAN'!BL28)=('DU DOAN'!K28-'DU DOAN'!L28),2*'DU DOAN'!C28,IF(SIGN('DU DOAN'!BK28-'DU DOAN'!BL28)=SIGN('DU DOAN'!K28-'DU DOAN'!L28),1*'DU DOAN'!C28,0))))</f>
        <v>0</v>
      </c>
      <c r="AG28" s="98">
        <f>IF(OR('DU DOAN'!K28="",'DU DOAN'!L28="",'DU DOAN'!BM28="",'DU DOAN'!BN28=""),0,IF(AND('DU DOAN'!BM28='DU DOAN'!K28,'DU DOAN'!BN28='DU DOAN'!L28),3*'DU DOAN'!C28,IF(('DU DOAN'!BM28-'DU DOAN'!BN28)=('DU DOAN'!K28-'DU DOAN'!L28),2*'DU DOAN'!C28,IF(SIGN('DU DOAN'!BM28-'DU DOAN'!BN28)=SIGN('DU DOAN'!K28-'DU DOAN'!L28),1*'DU DOAN'!C28,0))))</f>
        <v>0</v>
      </c>
      <c r="AH28" s="98">
        <f>IF(OR('DU DOAN'!K28="",'DU DOAN'!L28="",'DU DOAN'!BO28="",'DU DOAN'!BP28=""),0,IF(AND('DU DOAN'!BO28='DU DOAN'!K28,'DU DOAN'!BP28='DU DOAN'!L28),3*'DU DOAN'!C28,IF(('DU DOAN'!BO28-'DU DOAN'!BP28)=('DU DOAN'!K28-'DU DOAN'!L28),2*'DU DOAN'!C28,IF(SIGN('DU DOAN'!BO28-'DU DOAN'!BP28)=SIGN('DU DOAN'!K28-'DU DOAN'!L28),1*'DU DOAN'!C28,0))))</f>
        <v>0</v>
      </c>
      <c r="AI28" s="98">
        <f>IF(OR('DU DOAN'!K28="",'DU DOAN'!L28="",'DU DOAN'!BQ28="",'DU DOAN'!BR28=""),0,IF(AND('DU DOAN'!BQ28='DU DOAN'!K28,'DU DOAN'!BR28='DU DOAN'!L28),3*'DU DOAN'!C28,IF(('DU DOAN'!BQ28-'DU DOAN'!BR28)=('DU DOAN'!K28-'DU DOAN'!L28),2*'DU DOAN'!C28,IF(SIGN('DU DOAN'!BQ28-'DU DOAN'!BR28)=SIGN('DU DOAN'!K28-'DU DOAN'!L28),1*'DU DOAN'!C28,0))))</f>
        <v>0</v>
      </c>
      <c r="AJ28" s="98">
        <f>IF(OR('DU DOAN'!K28="",'DU DOAN'!L28="",'DU DOAN'!BS28="",'DU DOAN'!BT28=""),0,IF(AND('DU DOAN'!BS28='DU DOAN'!K28,'DU DOAN'!BT28='DU DOAN'!L28),3*'DU DOAN'!C28,IF(('DU DOAN'!BS28-'DU DOAN'!BT28)=('DU DOAN'!K28-'DU DOAN'!L28),2*'DU DOAN'!C28,IF(SIGN('DU DOAN'!BS28-'DU DOAN'!BT28)=SIGN('DU DOAN'!K28-'DU DOAN'!L28),1*'DU DOAN'!C28,0))))</f>
        <v>0</v>
      </c>
      <c r="AK28" s="98">
        <f>IF(OR('DU DOAN'!K28="",'DU DOAN'!L28="",'DU DOAN'!BU28="",'DU DOAN'!BV28=""),0,IF(AND('DU DOAN'!BU28='DU DOAN'!K28,'DU DOAN'!BV28='DU DOAN'!L28),3*'DU DOAN'!C28,IF(('DU DOAN'!BU28-'DU DOAN'!BV28)=('DU DOAN'!K28-'DU DOAN'!L28),2*'DU DOAN'!C28,IF(SIGN('DU DOAN'!BU28-'DU DOAN'!BV28)=SIGN('DU DOAN'!K28-'DU DOAN'!L28),1*'DU DOAN'!C28,0))))</f>
        <v>0</v>
      </c>
      <c r="AL28" s="98">
        <f>IF(OR('DU DOAN'!K28="",'DU DOAN'!L28="",'DU DOAN'!BW28="",'DU DOAN'!BX28=""),0,IF(AND('DU DOAN'!BW28='DU DOAN'!K28,'DU DOAN'!BX28='DU DOAN'!L28),3*'DU DOAN'!C28,IF(('DU DOAN'!BW28-'DU DOAN'!BX28)=('DU DOAN'!K28-'DU DOAN'!L28),2*'DU DOAN'!C28,IF(SIGN('DU DOAN'!BW28-'DU DOAN'!BX28)=SIGN('DU DOAN'!K28-'DU DOAN'!L28),1*'DU DOAN'!C28,0))))</f>
        <v>0</v>
      </c>
      <c r="AM28" s="98">
        <f>IF(OR('DU DOAN'!K28="",'DU DOAN'!L28="",'DU DOAN'!BY28="",'DU DOAN'!BZ28=""),0,IF(AND('DU DOAN'!BY28='DU DOAN'!K28,'DU DOAN'!BZ28='DU DOAN'!L28),3*'DU DOAN'!C28,IF(('DU DOAN'!BY28-'DU DOAN'!BZ28)=('DU DOAN'!K28-'DU DOAN'!L28),2*'DU DOAN'!C28,IF(SIGN('DU DOAN'!BY28-'DU DOAN'!BZ28)=SIGN('DU DOAN'!K28-'DU DOAN'!L28),1*'DU DOAN'!C28,0))))</f>
        <v>0</v>
      </c>
      <c r="AN28" s="98">
        <f>IF(OR('DU DOAN'!K28="",'DU DOAN'!L28="",'DU DOAN'!CA28="",'DU DOAN'!CB28=""),0,IF(AND('DU DOAN'!CA28='DU DOAN'!K28,'DU DOAN'!CB28='DU DOAN'!L28),3*'DU DOAN'!C28,IF(('DU DOAN'!CA28-'DU DOAN'!CB28)=('DU DOAN'!K28-'DU DOAN'!L28),2*'DU DOAN'!C28,IF(SIGN('DU DOAN'!CA28-'DU DOAN'!CB28)=SIGN('DU DOAN'!K28-'DU DOAN'!L28),1*'DU DOAN'!C28,0))))</f>
        <v>0</v>
      </c>
      <c r="AO28" s="98">
        <f>IF(OR('DU DOAN'!K28="",'DU DOAN'!L28="",'DU DOAN'!CC28="",'DU DOAN'!CD28=""),0,IF(AND('DU DOAN'!CC28='DU DOAN'!K28,'DU DOAN'!CD28='DU DOAN'!L28),3*'DU DOAN'!C28,IF(('DU DOAN'!CC28-'DU DOAN'!CD28)=('DU DOAN'!K28-'DU DOAN'!L28),2*'DU DOAN'!C28,IF(SIGN('DU DOAN'!CC28-'DU DOAN'!CD28)=SIGN('DU DOAN'!K28-'DU DOAN'!L28),1*'DU DOAN'!C28,0))))</f>
        <v>0</v>
      </c>
      <c r="AP28" s="98">
        <f>IF(OR('DU DOAN'!K28="",'DU DOAN'!L28="",'DU DOAN'!CE28="",'DU DOAN'!CF28=""),0,IF(AND('DU DOAN'!CE28='DU DOAN'!K28,'DU DOAN'!CF28='DU DOAN'!L28),3*'DU DOAN'!C28,IF(('DU DOAN'!CE28-'DU DOAN'!CF28)=('DU DOAN'!K28-'DU DOAN'!L28),2*'DU DOAN'!C28,IF(SIGN('DU DOAN'!CE28-'DU DOAN'!CF28)=SIGN('DU DOAN'!K28-'DU DOAN'!L28),1*'DU DOAN'!C28,0))))</f>
        <v>0</v>
      </c>
      <c r="AQ28" s="98">
        <f>IF(OR('DU DOAN'!K28="",'DU DOAN'!L28="",'DU DOAN'!CG28="",'DU DOAN'!CH28=""),0,IF(AND('DU DOAN'!CG28='DU DOAN'!K28,'DU DOAN'!CH28='DU DOAN'!L28),3*'DU DOAN'!C28,IF(('DU DOAN'!CG28-'DU DOAN'!CH28)=('DU DOAN'!K28-'DU DOAN'!L28),2*'DU DOAN'!C28,IF(SIGN('DU DOAN'!CG28-'DU DOAN'!CH28)=SIGN('DU DOAN'!K28-'DU DOAN'!L28),1*'DU DOAN'!C28,0))))</f>
        <v>0</v>
      </c>
      <c r="AR28" s="98">
        <f>IF(OR('DU DOAN'!K28="",'DU DOAN'!L28="",'DU DOAN'!CI28="",'DU DOAN'!CJ28=""),0,IF(AND('DU DOAN'!CI28='DU DOAN'!K28,'DU DOAN'!CJ28='DU DOAN'!L28),3*'DU DOAN'!C28,IF(('DU DOAN'!CI28-'DU DOAN'!CJ28)=('DU DOAN'!K28-'DU DOAN'!L28),2*'DU DOAN'!C28,IF(SIGN('DU DOAN'!CI28-'DU DOAN'!CJ28)=SIGN('DU DOAN'!K28-'DU DOAN'!L28),1*'DU DOAN'!C28,0))))</f>
        <v>0</v>
      </c>
      <c r="AS28" s="98">
        <f>IF(OR('DU DOAN'!K28="",'DU DOAN'!L28="",'DU DOAN'!CK28="",'DU DOAN'!CL28=""),0,IF(AND('DU DOAN'!CK28='DU DOAN'!K28,'DU DOAN'!CL28='DU DOAN'!L28),3*'DU DOAN'!C28,IF(('DU DOAN'!CK28-'DU DOAN'!CL28)=('DU DOAN'!K28-'DU DOAN'!L28),2*'DU DOAN'!C28,IF(SIGN('DU DOAN'!CK28-'DU DOAN'!CL28)=SIGN('DU DOAN'!K28-'DU DOAN'!L28),1*'DU DOAN'!C28,0))))</f>
        <v>0</v>
      </c>
      <c r="AT28" s="98">
        <f>IF(OR('DU DOAN'!K28="",'DU DOAN'!L28="",'DU DOAN'!CM28="",'DU DOAN'!CN28=""),0,IF(AND('DU DOAN'!CM28='DU DOAN'!K28,'DU DOAN'!CN28='DU DOAN'!L28),3*'DU DOAN'!C28,IF(('DU DOAN'!CM28-'DU DOAN'!CN28)=('DU DOAN'!K28-'DU DOAN'!L28),2*'DU DOAN'!C28,IF(SIGN('DU DOAN'!CM28-'DU DOAN'!CN28)=SIGN('DU DOAN'!K28-'DU DOAN'!L28),1*'DU DOAN'!C28,0))))</f>
        <v>0</v>
      </c>
      <c r="AU28" s="98">
        <f>IF(OR('DU DOAN'!K28="",'DU DOAN'!L28="",'DU DOAN'!CO28="",'DU DOAN'!CP28=""),0,IF(AND('DU DOAN'!CO28='DU DOAN'!K28,'DU DOAN'!CP28='DU DOAN'!L28),3*'DU DOAN'!C28,IF(('DU DOAN'!CO28-'DU DOAN'!CP28)=('DU DOAN'!K28-'DU DOAN'!L28),2*'DU DOAN'!C28,IF(SIGN('DU DOAN'!CO28-'DU DOAN'!CP28)=SIGN('DU DOAN'!K28-'DU DOAN'!L28),1*'DU DOAN'!C28,0))))</f>
        <v>0</v>
      </c>
      <c r="AV28" s="98">
        <f>IF(OR('DU DOAN'!K28="",'DU DOAN'!L28="",'DU DOAN'!CQ28="",'DU DOAN'!CR28=""),0,IF(AND('DU DOAN'!CQ28='DU DOAN'!K28,'DU DOAN'!CR28='DU DOAN'!L28),3*'DU DOAN'!C28,IF(('DU DOAN'!CQ28-'DU DOAN'!CR28)=('DU DOAN'!K28-'DU DOAN'!L28),2*'DU DOAN'!C28,IF(SIGN('DU DOAN'!CQ28-'DU DOAN'!CR28)=SIGN('DU DOAN'!K28-'DU DOAN'!L28),1*'DU DOAN'!C28,0))))</f>
        <v>0</v>
      </c>
      <c r="AW28" s="98">
        <f>IF(OR('DU DOAN'!K28="",'DU DOAN'!L28="",'DU DOAN'!CS28="",'DU DOAN'!CT28=""),0,IF(AND('DU DOAN'!CS28='DU DOAN'!K28,'DU DOAN'!CT28='DU DOAN'!L28),3*'DU DOAN'!C28,IF(('DU DOAN'!CS28-'DU DOAN'!CT28)=('DU DOAN'!K28-'DU DOAN'!L28),2*'DU DOAN'!C28,IF(SIGN('DU DOAN'!CS28-'DU DOAN'!CT28)=SIGN('DU DOAN'!K28-'DU DOAN'!L28),1*'DU DOAN'!C28,0))))</f>
        <v>0</v>
      </c>
      <c r="AX28" s="98">
        <f>IF(OR('DU DOAN'!K28="",'DU DOAN'!L28="",'DU DOAN'!CU28="",'DU DOAN'!CV28=""),0,IF(AND('DU DOAN'!CU28='DU DOAN'!K28,'DU DOAN'!CV28='DU DOAN'!L28),3*'DU DOAN'!C28,IF(('DU DOAN'!CU28-'DU DOAN'!CV28)=('DU DOAN'!K28-'DU DOAN'!L28),2*'DU DOAN'!C28,IF(SIGN('DU DOAN'!CU28-'DU DOAN'!CV28)=SIGN('DU DOAN'!K28-'DU DOAN'!L28),1*'DU DOAN'!C28,0))))</f>
        <v>0</v>
      </c>
      <c r="AY28" s="98">
        <f>IF(OR('DU DOAN'!K28="",'DU DOAN'!L28="",'DU DOAN'!CW28="",'DU DOAN'!CX28=""),0,IF(AND('DU DOAN'!CW28='DU DOAN'!K28,'DU DOAN'!CX28='DU DOAN'!L28),3*'DU DOAN'!C28,IF(('DU DOAN'!CW28-'DU DOAN'!CX28)=('DU DOAN'!K28-'DU DOAN'!L28),2*'DU DOAN'!C28,IF(SIGN('DU DOAN'!CW28-'DU DOAN'!CX28)=SIGN('DU DOAN'!K28-'DU DOAN'!L28),1*'DU DOAN'!C28,0))))</f>
        <v>0</v>
      </c>
      <c r="AZ28" s="98">
        <f>IF(OR('DU DOAN'!K28="",'DU DOAN'!L28="",'DU DOAN'!CY28="",'DU DOAN'!CZ28=""),0,IF(AND('DU DOAN'!CY28='DU DOAN'!K28,'DU DOAN'!CZ28='DU DOAN'!L28),3*'DU DOAN'!C28,IF(('DU DOAN'!CY28-'DU DOAN'!CZ28)=('DU DOAN'!K28-'DU DOAN'!L28),2*'DU DOAN'!C28,IF(SIGN('DU DOAN'!CY28-'DU DOAN'!CZ28)=SIGN('DU DOAN'!K28-'DU DOAN'!L28),1*'DU DOAN'!C28,0))))</f>
        <v>0</v>
      </c>
      <c r="BA28" s="98">
        <f>IF(OR('DU DOAN'!K28="",'DU DOAN'!L28="",'DU DOAN'!DA28="",'DU DOAN'!DB28=""),0,IF(AND('DU DOAN'!DA28='DU DOAN'!K28,'DU DOAN'!DB28='DU DOAN'!L28),3*'DU DOAN'!C28,IF(('DU DOAN'!DA28-'DU DOAN'!DB28)=('DU DOAN'!K28-'DU DOAN'!L28),2*'DU DOAN'!C28,IF(SIGN('DU DOAN'!DA28-'DU DOAN'!DB28)=SIGN('DU DOAN'!K28-'DU DOAN'!L28),1*'DU DOAN'!C28,0))))</f>
        <v>0</v>
      </c>
      <c r="BB28" s="98">
        <f>IF(OR('DU DOAN'!K28="",'DU DOAN'!L28="",'DU DOAN'!DC28="",'DU DOAN'!DD28=""),0,IF(AND('DU DOAN'!DC28='DU DOAN'!K28,'DU DOAN'!DD28='DU DOAN'!L28),3*'DU DOAN'!C28,IF(('DU DOAN'!DC28-'DU DOAN'!DD28)=('DU DOAN'!K28-'DU DOAN'!L28),2*'DU DOAN'!C28,IF(SIGN('DU DOAN'!DC28-'DU DOAN'!DD28)=SIGN('DU DOAN'!K28-'DU DOAN'!L28),1*'DU DOAN'!C28,0))))</f>
        <v>0</v>
      </c>
      <c r="BC28" s="98">
        <f>IF(OR('DU DOAN'!K28="",'DU DOAN'!L28="",'DU DOAN'!DE28="",'DU DOAN'!DF28=""),0,IF(AND('DU DOAN'!DE28='DU DOAN'!K28,'DU DOAN'!DF28='DU DOAN'!L28),3*'DU DOAN'!C28,IF(('DU DOAN'!DE28-'DU DOAN'!DF28)=('DU DOAN'!K28-'DU DOAN'!L28),2*'DU DOAN'!C28,IF(SIGN('DU DOAN'!DE28-'DU DOAN'!DF28)=SIGN('DU DOAN'!K28-'DU DOAN'!L28),1*'DU DOAN'!C28,0))))</f>
        <v>0</v>
      </c>
      <c r="BD28" s="98">
        <f>IF(OR('DU DOAN'!K28="",'DU DOAN'!L28="",'DU DOAN'!DG28="",'DU DOAN'!DH28=""),0,IF(AND('DU DOAN'!DG28='DU DOAN'!K28,'DU DOAN'!DH28='DU DOAN'!L28),3*'DU DOAN'!C28,IF(('DU DOAN'!DG28-'DU DOAN'!DH28)=('DU DOAN'!K28-'DU DOAN'!L28),2*'DU DOAN'!C28,IF(SIGN('DU DOAN'!DG28-'DU DOAN'!DH28)=SIGN('DU DOAN'!K28-'DU DOAN'!L28),1*'DU DOAN'!C28,0))))</f>
        <v>0</v>
      </c>
      <c r="BE28" s="98">
        <f>IF(OR('DU DOAN'!K28="",'DU DOAN'!L28="",'DU DOAN'!DI28="",'DU DOAN'!DJ28=""),0,IF(AND('DU DOAN'!DI28='DU DOAN'!K28,'DU DOAN'!DJ28='DU DOAN'!L28),3*'DU DOAN'!C28,IF(('DU DOAN'!DI28-'DU DOAN'!DJ28)=('DU DOAN'!K28-'DU DOAN'!L28),2*'DU DOAN'!C28,IF(SIGN('DU DOAN'!DI28-'DU DOAN'!DJ28)=SIGN('DU DOAN'!K28-'DU DOAN'!L28),1*'DU DOAN'!C28,0))))</f>
        <v>0</v>
      </c>
      <c r="BF28" s="98">
        <f>IF(OR('DU DOAN'!K28="",'DU DOAN'!L28="",'DU DOAN'!DK28="",'DU DOAN'!DL28=""),0,IF(AND('DU DOAN'!DK28='DU DOAN'!K28,'DU DOAN'!DL28='DU DOAN'!L28),3*'DU DOAN'!C28,IF(('DU DOAN'!DK28-'DU DOAN'!DL28)=('DU DOAN'!K28-'DU DOAN'!L28),2*'DU DOAN'!C28,IF(SIGN('DU DOAN'!DK28-'DU DOAN'!DL28)=SIGN('DU DOAN'!K28-'DU DOAN'!L28),1*'DU DOAN'!C28,0))))</f>
        <v>0</v>
      </c>
      <c r="BG28" s="98">
        <f>IF(OR('DU DOAN'!K28="",'DU DOAN'!L28="",'DU DOAN'!DM28="",'DU DOAN'!DN28=""),0,IF(AND('DU DOAN'!DM28='DU DOAN'!K28,'DU DOAN'!DN28='DU DOAN'!L28),3*'DU DOAN'!C28,IF(('DU DOAN'!DM28-'DU DOAN'!DN28)=('DU DOAN'!K28-'DU DOAN'!L28),2*'DU DOAN'!C28,IF(SIGN('DU DOAN'!DM28-'DU DOAN'!DN28)=SIGN('DU DOAN'!K28-'DU DOAN'!L28),1*'DU DOAN'!C28,0))))</f>
        <v>0</v>
      </c>
      <c r="BH28" s="98">
        <f>IF(OR('DU DOAN'!K28="",'DU DOAN'!L28="",'DU DOAN'!DO28="",'DU DOAN'!DP28=""),0,IF(AND('DU DOAN'!DO28='DU DOAN'!K28,'DU DOAN'!DP28='DU DOAN'!L28),3*'DU DOAN'!C28,IF(('DU DOAN'!DO28-'DU DOAN'!DP28)=('DU DOAN'!K28-'DU DOAN'!L28),2*'DU DOAN'!C28,IF(SIGN('DU DOAN'!DO28-'DU DOAN'!DP28)=SIGN('DU DOAN'!K28-'DU DOAN'!L28),1*'DU DOAN'!C28,0))))</f>
        <v>0</v>
      </c>
      <c r="BI28" s="98">
        <f>IF(OR('DU DOAN'!K28="",'DU DOAN'!L28="",'DU DOAN'!DQ28="",'DU DOAN'!DR28=""),0,IF(AND('DU DOAN'!DQ28='DU DOAN'!K28,'DU DOAN'!DR28='DU DOAN'!L28),3*'DU DOAN'!C28,IF(('DU DOAN'!DQ28-'DU DOAN'!DR28)=('DU DOAN'!K28-'DU DOAN'!L28),2*'DU DOAN'!C28,IF(SIGN('DU DOAN'!DQ28-'DU DOAN'!DR28)=SIGN('DU DOAN'!K28-'DU DOAN'!L28),1*'DU DOAN'!C28,0))))</f>
        <v>0</v>
      </c>
      <c r="BJ28" s="98">
        <f>IF(OR('DU DOAN'!K28="",'DU DOAN'!L28="",'DU DOAN'!DS28="",'DU DOAN'!DT28=""),0,IF(AND('DU DOAN'!DS28='DU DOAN'!K28,'DU DOAN'!DT28='DU DOAN'!L28),3*'DU DOAN'!C28,IF(('DU DOAN'!DS28-'DU DOAN'!DT28)=('DU DOAN'!K28-'DU DOAN'!L28),2*'DU DOAN'!C28,IF(SIGN('DU DOAN'!DS28-'DU DOAN'!DT28)=SIGN('DU DOAN'!K28-'DU DOAN'!L28),1*'DU DOAN'!C28,0))))</f>
        <v>0</v>
      </c>
      <c r="BK28" s="98">
        <f>IF(OR('DU DOAN'!K28="",'DU DOAN'!L28="",'DU DOAN'!DU28="",'DU DOAN'!DV28=""),0,IF(AND('DU DOAN'!DU28='DU DOAN'!K28,'DU DOAN'!DV28='DU DOAN'!L28),3*'DU DOAN'!C28,IF(('DU DOAN'!DU28-'DU DOAN'!DV28)=('DU DOAN'!K28-'DU DOAN'!L28),2*'DU DOAN'!C28,IF(SIGN('DU DOAN'!DU28-'DU DOAN'!DV28)=SIGN('DU DOAN'!K28-'DU DOAN'!L28),1*'DU DOAN'!C28,0))))</f>
        <v>0</v>
      </c>
      <c r="BL28" s="98">
        <f>IF(OR('DU DOAN'!K28="",'DU DOAN'!L28="",'DU DOAN'!DW28="",'DU DOAN'!DX28=""),0,IF(AND('DU DOAN'!DW28='DU DOAN'!K28,'DU DOAN'!DX28='DU DOAN'!L28),3*'DU DOAN'!C28,IF(('DU DOAN'!DW28-'DU DOAN'!DX28)=('DU DOAN'!K28-'DU DOAN'!L28),2*'DU DOAN'!C28,IF(SIGN('DU DOAN'!DW28-'DU DOAN'!DX28)=SIGN('DU DOAN'!K28-'DU DOAN'!L28),1*'DU DOAN'!C28,0))))</f>
        <v>0</v>
      </c>
      <c r="BM28" s="98">
        <f>IF(OR('DU DOAN'!K28="",'DU DOAN'!L28="",'DU DOAN'!DY28="",'DU DOAN'!DZ28=""),0,IF(AND('DU DOAN'!DY28='DU DOAN'!K28,'DU DOAN'!DZ28='DU DOAN'!L28),3*'DU DOAN'!C28,IF(('DU DOAN'!DY28-'DU DOAN'!DZ28)=('DU DOAN'!K28-'DU DOAN'!L28),2*'DU DOAN'!C28,IF(SIGN('DU DOAN'!DY28-'DU DOAN'!DZ28)=SIGN('DU DOAN'!K28-'DU DOAN'!L28),1*'DU DOAN'!C28,0))))</f>
        <v>0</v>
      </c>
      <c r="BN28" s="98">
        <f>IF(OR('DU DOAN'!K28="",'DU DOAN'!L28="",'DU DOAN'!EA28="",'DU DOAN'!EB28=""),0,IF(AND('DU DOAN'!EA28='DU DOAN'!K28,'DU DOAN'!EB28='DU DOAN'!L28),3*'DU DOAN'!C28,IF(('DU DOAN'!EA28-'DU DOAN'!EB28)=('DU DOAN'!K28-'DU DOAN'!L28),2*'DU DOAN'!C28,IF(SIGN('DU DOAN'!EA28-'DU DOAN'!EB28)=SIGN('DU DOAN'!K28-'DU DOAN'!L28),1*'DU DOAN'!C28,0))))</f>
        <v>0</v>
      </c>
      <c r="BO28" s="98">
        <f>IF(OR('DU DOAN'!K28="",'DU DOAN'!L28="",'DU DOAN'!EC28="",'DU DOAN'!ED28=""),0,IF(AND('DU DOAN'!EC28='DU DOAN'!K28,'DU DOAN'!ED28='DU DOAN'!L28),3*'DU DOAN'!C28,IF(('DU DOAN'!EC28-'DU DOAN'!ED28)=('DU DOAN'!K28-'DU DOAN'!L28),2*'DU DOAN'!C28,IF(SIGN('DU DOAN'!EC28-'DU DOAN'!ED28)=SIGN('DU DOAN'!K28-'DU DOAN'!L28),1*'DU DOAN'!C28,0))))</f>
        <v>0</v>
      </c>
      <c r="BP28" s="98">
        <f>IF(OR('DU DOAN'!K28="",'DU DOAN'!L28="",'DU DOAN'!EE28="",'DU DOAN'!EF28=""),0,IF(AND('DU DOAN'!EE28='DU DOAN'!K28,'DU DOAN'!EF28='DU DOAN'!L28),3*'DU DOAN'!C28,IF(('DU DOAN'!EE28-'DU DOAN'!EF28)=('DU DOAN'!K28-'DU DOAN'!L28),2*'DU DOAN'!C28,IF(SIGN('DU DOAN'!EE28-'DU DOAN'!EF28)=SIGN('DU DOAN'!K28-'DU DOAN'!L28),1*'DU DOAN'!C28,0))))</f>
        <v>0</v>
      </c>
      <c r="BQ28" s="98">
        <f>IF(OR('DU DOAN'!K28="",'DU DOAN'!L28="",'DU DOAN'!EG28="",'DU DOAN'!EH28=""),0,IF(AND('DU DOAN'!EG28='DU DOAN'!K28,'DU DOAN'!EH28='DU DOAN'!L28),3*'DU DOAN'!C28,IF(('DU DOAN'!EG28-'DU DOAN'!EH28)=('DU DOAN'!K28-'DU DOAN'!L28),2*'DU DOAN'!C28,IF(SIGN('DU DOAN'!EG28-'DU DOAN'!EH28)=SIGN('DU DOAN'!K28-'DU DOAN'!L28),1*'DU DOAN'!C28,0))))</f>
        <v>0</v>
      </c>
      <c r="BR28" s="98">
        <f>IF(OR('DU DOAN'!K28="",'DU DOAN'!L28="",'DU DOAN'!EI28="",'DU DOAN'!EJ28=""),0,IF(AND('DU DOAN'!EI28='DU DOAN'!K28,'DU DOAN'!EJ28='DU DOAN'!L28),3*'DU DOAN'!C28,IF(('DU DOAN'!EI28-'DU DOAN'!EJ28)=('DU DOAN'!K28-'DU DOAN'!L28),2*'DU DOAN'!C28,IF(SIGN('DU DOAN'!EI28-'DU DOAN'!EJ28)=SIGN('DU DOAN'!K28-'DU DOAN'!L28),1*'DU DOAN'!C28,0))))</f>
        <v>0</v>
      </c>
      <c r="BS28" s="98">
        <f>IF(OR('DU DOAN'!K28="",'DU DOAN'!L28="",'DU DOAN'!EK28="",'DU DOAN'!EL28=""),0,IF(AND('DU DOAN'!EK28='DU DOAN'!K28,'DU DOAN'!EL28='DU DOAN'!L28),3*'DU DOAN'!C28,IF(('DU DOAN'!EK28-'DU DOAN'!EL28)=('DU DOAN'!K28-'DU DOAN'!L28),2*'DU DOAN'!C28,IF(SIGN('DU DOAN'!EK28-'DU DOAN'!EL28)=SIGN('DU DOAN'!K28-'DU DOAN'!L28),1*'DU DOAN'!C28,0))))</f>
        <v>0</v>
      </c>
      <c r="BT28" s="98">
        <f>IF(OR('DU DOAN'!K28="",'DU DOAN'!L28="",'DU DOAN'!EM28="",'DU DOAN'!EN28=""),0,IF(AND('DU DOAN'!EM28='DU DOAN'!K28,'DU DOAN'!EN28='DU DOAN'!L28),3*'DU DOAN'!C28,IF(('DU DOAN'!EM28-'DU DOAN'!EN28)=('DU DOAN'!K28-'DU DOAN'!L28),2*'DU DOAN'!C28,IF(SIGN('DU DOAN'!EM28-'DU DOAN'!EN28)=SIGN('DU DOAN'!K28-'DU DOAN'!L28),1*'DU DOAN'!C28,0))))</f>
        <v>0</v>
      </c>
      <c r="BU28" s="98">
        <f>IF(OR('DU DOAN'!K28="",'DU DOAN'!L28="",'DU DOAN'!EO28="",'DU DOAN'!EP28=""),0,IF(AND('DU DOAN'!EO28='DU DOAN'!K28,'DU DOAN'!EP28='DU DOAN'!L28),3*'DU DOAN'!C28,IF(('DU DOAN'!EO28-'DU DOAN'!EP28)=('DU DOAN'!K28-'DU DOAN'!L28),2*'DU DOAN'!C28,IF(SIGN('DU DOAN'!EO28-'DU DOAN'!EP28)=SIGN('DU DOAN'!K28-'DU DOAN'!L28),1*'DU DOAN'!C28,0))))</f>
        <v>0</v>
      </c>
      <c r="BV28" s="98">
        <f>IF(OR('DU DOAN'!K28="",'DU DOAN'!L28="",'DU DOAN'!EQ28="",'DU DOAN'!ER28=""),0,IF(AND('DU DOAN'!EQ28='DU DOAN'!K28,'DU DOAN'!ER28='DU DOAN'!L28),3*'DU DOAN'!C28,IF(('DU DOAN'!EQ28-'DU DOAN'!ER28)=('DU DOAN'!K28-'DU DOAN'!L28),2*'DU DOAN'!C28,IF(SIGN('DU DOAN'!EQ28-'DU DOAN'!ER28)=SIGN('DU DOAN'!K28-'DU DOAN'!L28),1*'DU DOAN'!C28,0))))</f>
        <v>0</v>
      </c>
      <c r="BW28" s="98">
        <f>IF(OR('DU DOAN'!K28="",'DU DOAN'!L28="",'DU DOAN'!ES28="",'DU DOAN'!ET28=""),0,IF(AND('DU DOAN'!ES28='DU DOAN'!K28,'DU DOAN'!ET28='DU DOAN'!L28),3*'DU DOAN'!C28,IF(('DU DOAN'!ES28-'DU DOAN'!ET28)=('DU DOAN'!K28-'DU DOAN'!L28),2*'DU DOAN'!C28,IF(SIGN('DU DOAN'!ES28-'DU DOAN'!ET28)=SIGN('DU DOAN'!K28-'DU DOAN'!L28),1*'DU DOAN'!C28,0))))</f>
        <v>0</v>
      </c>
      <c r="BX28" s="98">
        <f>IF(OR('DU DOAN'!K28="",'DU DOAN'!L28="",'DU DOAN'!EU28="",'DU DOAN'!EV28=""),0,IF(AND('DU DOAN'!EU28='DU DOAN'!K28,'DU DOAN'!EV28='DU DOAN'!L28),3*'DU DOAN'!C28,IF(('DU DOAN'!EU28-'DU DOAN'!EV28)=('DU DOAN'!K28-'DU DOAN'!L28),2*'DU DOAN'!C28,IF(SIGN('DU DOAN'!EU28-'DU DOAN'!EV28)=SIGN('DU DOAN'!K28-'DU DOAN'!L28),1*'DU DOAN'!C28,0))))</f>
        <v>0</v>
      </c>
      <c r="BY28" s="98">
        <f>IF(OR('DU DOAN'!K28="",'DU DOAN'!L28="",'DU DOAN'!EW28="",'DU DOAN'!EX28=""),0,IF(AND('DU DOAN'!EW28='DU DOAN'!K28,'DU DOAN'!EX28='DU DOAN'!L28),3*'DU DOAN'!C28,IF(('DU DOAN'!EW28-'DU DOAN'!EX28)=('DU DOAN'!K28-'DU DOAN'!L28),2*'DU DOAN'!C28,IF(SIGN('DU DOAN'!EW28-'DU DOAN'!EX28)=SIGN('DU DOAN'!K28-'DU DOAN'!L28),1*'DU DOAN'!C28,0))))</f>
        <v>0</v>
      </c>
      <c r="BZ28" s="98">
        <f>IF(OR('DU DOAN'!K28="",'DU DOAN'!L28="",'DU DOAN'!EY28="",'DU DOAN'!EZ28=""),0,IF(AND('DU DOAN'!EY28='DU DOAN'!K28,'DU DOAN'!EZ28='DU DOAN'!L28),3*'DU DOAN'!C28,IF(('DU DOAN'!EY28-'DU DOAN'!EZ28)=('DU DOAN'!K28-'DU DOAN'!L28),2*'DU DOAN'!C28,IF(SIGN('DU DOAN'!EY28-'DU DOAN'!EZ28)=SIGN('DU DOAN'!K28-'DU DOAN'!L28),1*'DU DOAN'!C28,0))))</f>
        <v>0</v>
      </c>
      <c r="CA28" s="98">
        <f>IF(OR('DU DOAN'!K28="",'DU DOAN'!L28="",'DU DOAN'!FA28="",'DU DOAN'!FB28=""),0,IF(AND('DU DOAN'!FA28='DU DOAN'!K28,'DU DOAN'!FB28='DU DOAN'!L28),3*'DU DOAN'!C28,IF(('DU DOAN'!FA28-'DU DOAN'!FB28)=('DU DOAN'!K28-'DU DOAN'!L28),2*'DU DOAN'!C28,IF(SIGN('DU DOAN'!FA28-'DU DOAN'!FB28)=SIGN('DU DOAN'!K28-'DU DOAN'!L28),1*'DU DOAN'!C28,0))))</f>
        <v>0</v>
      </c>
      <c r="CB28" s="98">
        <f>IF(OR('DU DOAN'!K28="",'DU DOAN'!L28="",'DU DOAN'!FC28="",'DU DOAN'!FD28=""),0,IF(AND('DU DOAN'!FC28='DU DOAN'!K28,'DU DOAN'!FD28='DU DOAN'!L28),3*'DU DOAN'!C28,IF(('DU DOAN'!FC28-'DU DOAN'!FD28)=('DU DOAN'!K28-'DU DOAN'!L28),2*'DU DOAN'!C28,IF(SIGN('DU DOAN'!FC28-'DU DOAN'!FD28)=SIGN('DU DOAN'!K28-'DU DOAN'!L28),1*'DU DOAN'!C28,0))))</f>
        <v>0</v>
      </c>
      <c r="CC28" s="98">
        <f>IF(OR('DU DOAN'!K28="",'DU DOAN'!L28="",'DU DOAN'!FE28="",'DU DOAN'!FF28=""),0,IF(AND('DU DOAN'!FE28='DU DOAN'!K28,'DU DOAN'!FF28='DU DOAN'!L28),3*'DU DOAN'!C28,IF(('DU DOAN'!FE28-'DU DOAN'!FF28)=('DU DOAN'!K28-'DU DOAN'!L28),2*'DU DOAN'!C28,IF(SIGN('DU DOAN'!FE28-'DU DOAN'!FF28)=SIGN('DU DOAN'!K28-'DU DOAN'!L28),1*'DU DOAN'!C28,0))))</f>
        <v>0</v>
      </c>
      <c r="CD28" s="98">
        <f>IF(OR('DU DOAN'!K28="",'DU DOAN'!L28="",'DU DOAN'!FG28="",'DU DOAN'!FH28=""),0,IF(AND('DU DOAN'!FG28='DU DOAN'!K28,'DU DOAN'!FH28='DU DOAN'!L28),3*'DU DOAN'!C28,IF(('DU DOAN'!FG28-'DU DOAN'!FH28)=('DU DOAN'!K28-'DU DOAN'!L28),2*'DU DOAN'!C28,IF(SIGN('DU DOAN'!FG28-'DU DOAN'!FH28)=SIGN('DU DOAN'!K28-'DU DOAN'!L28),1*'DU DOAN'!C28,0))))</f>
        <v>0</v>
      </c>
      <c r="CE28" s="98">
        <f>IF(OR('DU DOAN'!K28="",'DU DOAN'!L28="",'DU DOAN'!FI28="",'DU DOAN'!FJ28=""),0,IF(AND('DU DOAN'!FI28='DU DOAN'!K28,'DU DOAN'!FJ28='DU DOAN'!L28),3*'DU DOAN'!C28,IF(('DU DOAN'!FI28-'DU DOAN'!FJ28)=('DU DOAN'!K28-'DU DOAN'!L28),2*'DU DOAN'!C28,IF(SIGN('DU DOAN'!FI28-'DU DOAN'!FJ28)=SIGN('DU DOAN'!K28-'DU DOAN'!L28),1*'DU DOAN'!C28,0))))</f>
        <v>0</v>
      </c>
      <c r="CF28" s="98">
        <f>IF(OR('DU DOAN'!K28="",'DU DOAN'!L28="",'DU DOAN'!FK28="",'DU DOAN'!FL28=""),0,IF(AND('DU DOAN'!FK28='DU DOAN'!K28,'DU DOAN'!FL28='DU DOAN'!L28),3*'DU DOAN'!C28,IF(('DU DOAN'!FK28-'DU DOAN'!FL28)=('DU DOAN'!K28-'DU DOAN'!L28),2*'DU DOAN'!C28,IF(SIGN('DU DOAN'!FK28-'DU DOAN'!FL28)=SIGN('DU DOAN'!K28-'DU DOAN'!L28),1*'DU DOAN'!C28,0))))</f>
        <v>0</v>
      </c>
      <c r="CG28" s="98">
        <f>IF(OR('DU DOAN'!K28="",'DU DOAN'!L28="",'DU DOAN'!FM28="",'DU DOAN'!FN28=""),0,IF(AND('DU DOAN'!FM28='DU DOAN'!K28,'DU DOAN'!FN28='DU DOAN'!L28),3*'DU DOAN'!C28,IF(('DU DOAN'!FM28-'DU DOAN'!FN28)=('DU DOAN'!K28-'DU DOAN'!L28),2*'DU DOAN'!C28,IF(SIGN('DU DOAN'!FM28-'DU DOAN'!FN28)=SIGN('DU DOAN'!K28-'DU DOAN'!L28),1*'DU DOAN'!C28,0))))</f>
        <v>0</v>
      </c>
      <c r="CH28" s="98">
        <f>IF(OR('DU DOAN'!K28="",'DU DOAN'!L28="",'DU DOAN'!FO28="",'DU DOAN'!FP28=""),0,IF(AND('DU DOAN'!FO28='DU DOAN'!K28,'DU DOAN'!FP28='DU DOAN'!L28),3*'DU DOAN'!C28,IF(('DU DOAN'!FO28-'DU DOAN'!FP28)=('DU DOAN'!K28-'DU DOAN'!L28),2*'DU DOAN'!C28,IF(SIGN('DU DOAN'!FO28-'DU DOAN'!FP28)=SIGN('DU DOAN'!K28-'DU DOAN'!L28),1*'DU DOAN'!C28,0))))</f>
        <v>0</v>
      </c>
      <c r="CI28" s="98">
        <f>IF(OR('DU DOAN'!K28="",'DU DOAN'!L28="",'DU DOAN'!FQ28="",'DU DOAN'!FR28=""),0,IF(AND('DU DOAN'!FQ28='DU DOAN'!K28,'DU DOAN'!FR28='DU DOAN'!L28),3*'DU DOAN'!C28,IF(('DU DOAN'!FQ28-'DU DOAN'!FR28)=('DU DOAN'!K28-'DU DOAN'!L28),2*'DU DOAN'!C28,IF(SIGN('DU DOAN'!FQ28-'DU DOAN'!FR28)=SIGN('DU DOAN'!K28-'DU DOAN'!L28),1*'DU DOAN'!C28,0))))</f>
        <v>0</v>
      </c>
      <c r="CJ28" s="98">
        <f>IF(OR('DU DOAN'!K28="",'DU DOAN'!L28="",'DU DOAN'!FS28="",'DU DOAN'!FT28=""),0,IF(AND('DU DOAN'!FS28='DU DOAN'!K28,'DU DOAN'!FT28='DU DOAN'!L28),3*'DU DOAN'!C28,IF(('DU DOAN'!FS28-'DU DOAN'!FT28)=('DU DOAN'!K28-'DU DOAN'!L28),2*'DU DOAN'!C28,IF(SIGN('DU DOAN'!FS28-'DU DOAN'!FT28)=SIGN('DU DOAN'!K28-'DU DOAN'!L28),1*'DU DOAN'!C28,0))))</f>
        <v>0</v>
      </c>
      <c r="CK28" s="98">
        <f>IF(OR('DU DOAN'!K28="",'DU DOAN'!L28="",'DU DOAN'!FU28="",'DU DOAN'!FV28=""),0,IF(AND('DU DOAN'!FU28='DU DOAN'!K28,'DU DOAN'!FV28='DU DOAN'!L28),3*'DU DOAN'!C28,IF(('DU DOAN'!FU28-'DU DOAN'!FV28)=('DU DOAN'!K28-'DU DOAN'!L28),2*'DU DOAN'!C28,IF(SIGN('DU DOAN'!FU28-'DU DOAN'!FV28)=SIGN('DU DOAN'!K28-'DU DOAN'!L28),1*'DU DOAN'!C28,0))))</f>
        <v>0</v>
      </c>
      <c r="CL28" s="98">
        <f>IF(OR('DU DOAN'!K28="",'DU DOAN'!L28="",'DU DOAN'!FW28="",'DU DOAN'!FX28=""),0,IF(AND('DU DOAN'!FW28='DU DOAN'!K28,'DU DOAN'!FX28='DU DOAN'!L28),3*'DU DOAN'!C28,IF(('DU DOAN'!FW28-'DU DOAN'!FX28)=('DU DOAN'!K28-'DU DOAN'!L28),2*'DU DOAN'!C28,IF(SIGN('DU DOAN'!FW28-'DU DOAN'!FX28)=SIGN('DU DOAN'!K28-'DU DOAN'!L28),1*'DU DOAN'!C28,0))))</f>
        <v>0</v>
      </c>
      <c r="CM28" s="98">
        <f>IF(OR('DU DOAN'!K28="",'DU DOAN'!L28="",'DU DOAN'!FY28="",'DU DOAN'!FZ28=""),0,IF(AND('DU DOAN'!FY28='DU DOAN'!K28,'DU DOAN'!FZ28='DU DOAN'!L28),3*'DU DOAN'!C28,IF(('DU DOAN'!FY28-'DU DOAN'!FZ28)=('DU DOAN'!K28-'DU DOAN'!L28),2*'DU DOAN'!C28,IF(SIGN('DU DOAN'!FY28-'DU DOAN'!FZ28)=SIGN('DU DOAN'!K28-'DU DOAN'!L28),1*'DU DOAN'!C28,0))))</f>
        <v>0</v>
      </c>
      <c r="CN28" s="98">
        <f>IF(OR('DU DOAN'!K28="",'DU DOAN'!L28="",'DU DOAN'!GA28="",'DU DOAN'!GB28=""),0,IF(AND('DU DOAN'!GA28='DU DOAN'!K28,'DU DOAN'!GB28='DU DOAN'!L28),3*'DU DOAN'!C28,IF(('DU DOAN'!GA28-'DU DOAN'!GB28)=('DU DOAN'!K28-'DU DOAN'!L28),2*'DU DOAN'!C28,IF(SIGN('DU DOAN'!GA28-'DU DOAN'!GB28)=SIGN('DU DOAN'!K28-'DU DOAN'!L28),1*'DU DOAN'!C28,0))))</f>
        <v>0</v>
      </c>
      <c r="CO28" s="98">
        <f>IF(OR('DU DOAN'!K28="",'DU DOAN'!L28="",'DU DOAN'!GC28="",'DU DOAN'!GD28=""),0,IF(AND('DU DOAN'!GC28='DU DOAN'!K28,'DU DOAN'!GD28='DU DOAN'!L28),3*'DU DOAN'!C28,IF(('DU DOAN'!GC28-'DU DOAN'!GD28)=('DU DOAN'!K28-'DU DOAN'!L28),2*'DU DOAN'!C28,IF(SIGN('DU DOAN'!GC28-'DU DOAN'!GD28)=SIGN('DU DOAN'!K28-'DU DOAN'!L28),1*'DU DOAN'!C28,0))))</f>
        <v>0</v>
      </c>
      <c r="CP28" s="98">
        <f>IF(OR('DU DOAN'!K28="",'DU DOAN'!L28="",'DU DOAN'!GE28="",'DU DOAN'!GF28=""),0,IF(AND('DU DOAN'!GE28='DU DOAN'!K28,'DU DOAN'!GF28='DU DOAN'!L28),3*'DU DOAN'!C28,IF(('DU DOAN'!GE28-'DU DOAN'!GF28)=('DU DOAN'!K28-'DU DOAN'!L28),2*'DU DOAN'!C28,IF(SIGN('DU DOAN'!GE28-'DU DOAN'!GF28)=SIGN('DU DOAN'!K28-'DU DOAN'!L28),1*'DU DOAN'!C28,0))))</f>
        <v>0</v>
      </c>
      <c r="CQ28" s="98">
        <f>IF(OR('DU DOAN'!K28="",'DU DOAN'!L28="",'DU DOAN'!GG28="",'DU DOAN'!GH28=""),0,IF(AND('DU DOAN'!GG28='DU DOAN'!K28,'DU DOAN'!GH28='DU DOAN'!L28),3*'DU DOAN'!C28,IF(('DU DOAN'!GG28-'DU DOAN'!GH28)=('DU DOAN'!K28-'DU DOAN'!L28),2*'DU DOAN'!C28,IF(SIGN('DU DOAN'!GG28-'DU DOAN'!GH28)=SIGN('DU DOAN'!K28-'DU DOAN'!L28),1*'DU DOAN'!C28,0))))</f>
        <v>0</v>
      </c>
      <c r="CR28" s="98">
        <f>IF(OR('DU DOAN'!K28="",'DU DOAN'!L28="",'DU DOAN'!GI28="",'DU DOAN'!GJ28=""),0,IF(AND('DU DOAN'!GI28='DU DOAN'!K28,'DU DOAN'!GJ28='DU DOAN'!L28),3*'DU DOAN'!C28,IF(('DU DOAN'!GI28-'DU DOAN'!GJ28)=('DU DOAN'!K28-'DU DOAN'!L28),2*'DU DOAN'!C28,IF(SIGN('DU DOAN'!GI28-'DU DOAN'!GJ28)=SIGN('DU DOAN'!K28-'DU DOAN'!L28),1*'DU DOAN'!C28,0))))</f>
        <v>0</v>
      </c>
      <c r="CS28" s="98">
        <f>IF(OR('DU DOAN'!K28="",'DU DOAN'!L28="",'DU DOAN'!GK28="",'DU DOAN'!GL28=""),0,IF(AND('DU DOAN'!GK28='DU DOAN'!K28,'DU DOAN'!GL28='DU DOAN'!L28),3*'DU DOAN'!C28,IF(('DU DOAN'!GK28-'DU DOAN'!GL28)=('DU DOAN'!K28-'DU DOAN'!L28),2*'DU DOAN'!C28,IF(SIGN('DU DOAN'!GK28-'DU DOAN'!GL28)=SIGN('DU DOAN'!K28-'DU DOAN'!L28),1*'DU DOAN'!C28,0))))</f>
        <v>0</v>
      </c>
      <c r="CT28" s="98">
        <f>IF(OR('DU DOAN'!K28="",'DU DOAN'!L28="",'DU DOAN'!GM28="",'DU DOAN'!GN28=""),0,IF(AND('DU DOAN'!GM28='DU DOAN'!K28,'DU DOAN'!GN28='DU DOAN'!L28),3*'DU DOAN'!C28,IF(('DU DOAN'!GM28-'DU DOAN'!GN28)=('DU DOAN'!K28-'DU DOAN'!L28),2*'DU DOAN'!C28,IF(SIGN('DU DOAN'!GM28-'DU DOAN'!GN28)=SIGN('DU DOAN'!K28-'DU DOAN'!L28),1*'DU DOAN'!C28,0))))</f>
        <v>0</v>
      </c>
      <c r="CU28" s="98">
        <f>IF(OR('DU DOAN'!K28="",'DU DOAN'!L28="",'DU DOAN'!GO28="",'DU DOAN'!GP28=""),0,IF(AND('DU DOAN'!GO28='DU DOAN'!K28,'DU DOAN'!GP28='DU DOAN'!L28),3*'DU DOAN'!C28,IF(('DU DOAN'!GO28-'DU DOAN'!GP28)=('DU DOAN'!K28-'DU DOAN'!L28),2*'DU DOAN'!C28,IF(SIGN('DU DOAN'!GO28-'DU DOAN'!GP28)=SIGN('DU DOAN'!K28-'DU DOAN'!L28),1*'DU DOAN'!C28,0))))</f>
        <v>0</v>
      </c>
      <c r="CV28" s="98">
        <f>IF(OR('DU DOAN'!K28="",'DU DOAN'!L28="",'DU DOAN'!GQ28="",'DU DOAN'!GR28=""),0,IF(AND('DU DOAN'!GQ28='DU DOAN'!K28,'DU DOAN'!GR28='DU DOAN'!L28),3*'DU DOAN'!C28,IF(('DU DOAN'!GQ28-'DU DOAN'!GR28)=('DU DOAN'!K28-'DU DOAN'!L28),2*'DU DOAN'!C28,IF(SIGN('DU DOAN'!GQ28-'DU DOAN'!GR28)=SIGN('DU DOAN'!K28-'DU DOAN'!L28),1*'DU DOAN'!C28,0))))</f>
        <v>0</v>
      </c>
      <c r="CW28" s="98">
        <f>IF(OR('DU DOAN'!K28="",'DU DOAN'!L28="",'DU DOAN'!GS28="",'DU DOAN'!GT28=""),0,IF(AND('DU DOAN'!GS28='DU DOAN'!K28,'DU DOAN'!GT28='DU DOAN'!L28),3*'DU DOAN'!C28,IF(('DU DOAN'!GS28-'DU DOAN'!GT28)=('DU DOAN'!K28-'DU DOAN'!L28),2*'DU DOAN'!C28,IF(SIGN('DU DOAN'!GS28-'DU DOAN'!GT28)=SIGN('DU DOAN'!K28-'DU DOAN'!L28),1*'DU DOAN'!C28,0))))</f>
        <v>0</v>
      </c>
      <c r="CX28" s="98">
        <f>IF(OR('DU DOAN'!K28="",'DU DOAN'!L28="",'DU DOAN'!GU28="",'DU DOAN'!GV28=""),0,IF(AND('DU DOAN'!GU28='DU DOAN'!K28,'DU DOAN'!GV28='DU DOAN'!L28),3*'DU DOAN'!C28,IF(('DU DOAN'!GU28-'DU DOAN'!GV28)=('DU DOAN'!K28-'DU DOAN'!L28),2*'DU DOAN'!C28,IF(SIGN('DU DOAN'!GU28-'DU DOAN'!GV28)=SIGN('DU DOAN'!K28-'DU DOAN'!L28),1*'DU DOAN'!C28,0))))</f>
        <v>0</v>
      </c>
      <c r="CY28" s="98">
        <f>IF(OR('DU DOAN'!K28="",'DU DOAN'!L28="",'DU DOAN'!GW28="",'DU DOAN'!GX28=""),0,IF(AND('DU DOAN'!GW28='DU DOAN'!K28,'DU DOAN'!GX28='DU DOAN'!L28),3*'DU DOAN'!C28,IF(('DU DOAN'!GW28-'DU DOAN'!GX28)=('DU DOAN'!K28-'DU DOAN'!L28),2*'DU DOAN'!C28,IF(SIGN('DU DOAN'!GW28-'DU DOAN'!GX28)=SIGN('DU DOAN'!K28-'DU DOAN'!L28),1*'DU DOAN'!C28,0))))</f>
        <v>0</v>
      </c>
      <c r="CZ28" s="98">
        <f>IF(OR('DU DOAN'!K28="",'DU DOAN'!L28="",'DU DOAN'!GY28="",'DU DOAN'!GZ28=""),0,IF(AND('DU DOAN'!GY28='DU DOAN'!K28,'DU DOAN'!GZ28='DU DOAN'!L28),3*'DU DOAN'!C28,IF(('DU DOAN'!GY28-'DU DOAN'!GZ28)=('DU DOAN'!K28-'DU DOAN'!L28),2*'DU DOAN'!C28,IF(SIGN('DU DOAN'!GY28-'DU DOAN'!GZ28)=SIGN('DU DOAN'!K28-'DU DOAN'!L28),1*'DU DOAN'!C28,0))))</f>
        <v>0</v>
      </c>
      <c r="DA28" s="98">
        <f>IF(OR('DU DOAN'!K28="",'DU DOAN'!L28="",'DU DOAN'!HA28="",'DU DOAN'!HB28=""),0,IF(AND('DU DOAN'!HA28='DU DOAN'!K28,'DU DOAN'!HB28='DU DOAN'!L28),3*'DU DOAN'!C28,IF(('DU DOAN'!HA28-'DU DOAN'!HB28)=('DU DOAN'!K28-'DU DOAN'!L28),2*'DU DOAN'!C28,IF(SIGN('DU DOAN'!HA28-'DU DOAN'!HB28)=SIGN('DU DOAN'!K28-'DU DOAN'!L28),1*'DU DOAN'!C28,0))))</f>
        <v>0</v>
      </c>
      <c r="DB28" s="98">
        <f>IF(OR('DU DOAN'!K28="",'DU DOAN'!L28="",'DU DOAN'!HC28="",'DU DOAN'!HD28=""),0,IF(AND('DU DOAN'!HC28='DU DOAN'!K28,'DU DOAN'!HD28='DU DOAN'!L28),3*'DU DOAN'!C28,IF(('DU DOAN'!HC28-'DU DOAN'!HD28)=('DU DOAN'!K28-'DU DOAN'!L28),2*'DU DOAN'!C28,IF(SIGN('DU DOAN'!HC28-'DU DOAN'!HD28)=SIGN('DU DOAN'!K28-'DU DOAN'!L28),1*'DU DOAN'!C28,0))))</f>
        <v>0</v>
      </c>
    </row>
    <row r="29" spans="1:106" ht="15" customHeight="1">
      <c r="A29" s="94">
        <f>'DU DOAN'!A29</f>
        <v>26</v>
      </c>
      <c r="B29" s="95" t="str">
        <f>'DU DOAN'!B29</f>
        <v>Vòng bảng</v>
      </c>
      <c r="C29" s="96">
        <f>'DU DOAN'!C29</f>
        <v>1</v>
      </c>
      <c r="D29" s="95" t="str">
        <f>'DU DOAN'!H29</f>
        <v>Côte d'Ivoire</v>
      </c>
      <c r="E29" s="95" t="str">
        <f>'DU DOAN'!I29</f>
        <v>Ecuador</v>
      </c>
      <c r="F29" s="97" t="str">
        <f>IF(OR('DU DOAN'!K29="",'DU DOAN'!L29=""),"Chưa đá",'DU DOAN'!K29&amp;"-"&amp;'DU DOAN'!L29)</f>
        <v>Chưa đá</v>
      </c>
      <c r="G29" s="98">
        <f>IF(OR('DU DOAN'!K29="",'DU DOAN'!L29="",'DU DOAN'!M29="",'DU DOAN'!N29=""),0,IF(AND('DU DOAN'!M29='DU DOAN'!K29,'DU DOAN'!N29='DU DOAN'!L29),3*'DU DOAN'!C29,IF(('DU DOAN'!M29-'DU DOAN'!N29)=('DU DOAN'!K29-'DU DOAN'!L29),2*'DU DOAN'!C29,IF(SIGN('DU DOAN'!M29-'DU DOAN'!N29)=SIGN('DU DOAN'!K29-'DU DOAN'!L29),1*'DU DOAN'!C29,0))))</f>
        <v>0</v>
      </c>
      <c r="H29" s="98">
        <f>IF(OR('DU DOAN'!K29="",'DU DOAN'!L29="",'DU DOAN'!O29="",'DU DOAN'!P29=""),0,IF(AND('DU DOAN'!O29='DU DOAN'!K29,'DU DOAN'!P29='DU DOAN'!L29),3*'DU DOAN'!C29,IF(('DU DOAN'!O29-'DU DOAN'!P29)=('DU DOAN'!K29-'DU DOAN'!L29),2*'DU DOAN'!C29,IF(SIGN('DU DOAN'!O29-'DU DOAN'!P29)=SIGN('DU DOAN'!K29-'DU DOAN'!L29),1*'DU DOAN'!C29,0))))</f>
        <v>0</v>
      </c>
      <c r="I29" s="98">
        <f>IF(OR('DU DOAN'!K29="",'DU DOAN'!L29="",'DU DOAN'!Q29="",'DU DOAN'!R29=""),0,IF(AND('DU DOAN'!Q29='DU DOAN'!K29,'DU DOAN'!R29='DU DOAN'!L29),3*'DU DOAN'!C29,IF(('DU DOAN'!Q29-'DU DOAN'!R29)=('DU DOAN'!K29-'DU DOAN'!L29),2*'DU DOAN'!C29,IF(SIGN('DU DOAN'!Q29-'DU DOAN'!R29)=SIGN('DU DOAN'!K29-'DU DOAN'!L29),1*'DU DOAN'!C29,0))))</f>
        <v>0</v>
      </c>
      <c r="J29" s="98">
        <f>IF(OR('DU DOAN'!K29="",'DU DOAN'!L29="",'DU DOAN'!S29="",'DU DOAN'!T29=""),0,IF(AND('DU DOAN'!S29='DU DOAN'!K29,'DU DOAN'!T29='DU DOAN'!L29),3*'DU DOAN'!C29,IF(('DU DOAN'!S29-'DU DOAN'!T29)=('DU DOAN'!K29-'DU DOAN'!L29),2*'DU DOAN'!C29,IF(SIGN('DU DOAN'!S29-'DU DOAN'!T29)=SIGN('DU DOAN'!K29-'DU DOAN'!L29),1*'DU DOAN'!C29,0))))</f>
        <v>0</v>
      </c>
      <c r="K29" s="98">
        <f>IF(OR('DU DOAN'!K29="",'DU DOAN'!L29="",'DU DOAN'!U29="",'DU DOAN'!V29=""),0,IF(AND('DU DOAN'!U29='DU DOAN'!K29,'DU DOAN'!V29='DU DOAN'!L29),3*'DU DOAN'!C29,IF(('DU DOAN'!U29-'DU DOAN'!V29)=('DU DOAN'!K29-'DU DOAN'!L29),2*'DU DOAN'!C29,IF(SIGN('DU DOAN'!U29-'DU DOAN'!V29)=SIGN('DU DOAN'!K29-'DU DOAN'!L29),1*'DU DOAN'!C29,0))))</f>
        <v>0</v>
      </c>
      <c r="L29" s="98">
        <f>IF(OR('DU DOAN'!K29="",'DU DOAN'!L29="",'DU DOAN'!W29="",'DU DOAN'!X29=""),0,IF(AND('DU DOAN'!W29='DU DOAN'!K29,'DU DOAN'!X29='DU DOAN'!L29),3*'DU DOAN'!C29,IF(('DU DOAN'!W29-'DU DOAN'!X29)=('DU DOAN'!K29-'DU DOAN'!L29),2*'DU DOAN'!C29,IF(SIGN('DU DOAN'!W29-'DU DOAN'!X29)=SIGN('DU DOAN'!K29-'DU DOAN'!L29),1*'DU DOAN'!C29,0))))</f>
        <v>0</v>
      </c>
      <c r="M29" s="98">
        <f>IF(OR('DU DOAN'!K29="",'DU DOAN'!L29="",'DU DOAN'!Y29="",'DU DOAN'!Z29=""),0,IF(AND('DU DOAN'!Y29='DU DOAN'!K29,'DU DOAN'!Z29='DU DOAN'!L29),3*'DU DOAN'!C29,IF(('DU DOAN'!Y29-'DU DOAN'!Z29)=('DU DOAN'!K29-'DU DOAN'!L29),2*'DU DOAN'!C29,IF(SIGN('DU DOAN'!Y29-'DU DOAN'!Z29)=SIGN('DU DOAN'!K29-'DU DOAN'!L29),1*'DU DOAN'!C29,0))))</f>
        <v>0</v>
      </c>
      <c r="N29" s="98">
        <f>IF(OR('DU DOAN'!K29="",'DU DOAN'!L29="",'DU DOAN'!AA29="",'DU DOAN'!AB29=""),0,IF(AND('DU DOAN'!AA29='DU DOAN'!K29,'DU DOAN'!AB29='DU DOAN'!L29),3*'DU DOAN'!C29,IF(('DU DOAN'!AA29-'DU DOAN'!AB29)=('DU DOAN'!K29-'DU DOAN'!L29),2*'DU DOAN'!C29,IF(SIGN('DU DOAN'!AA29-'DU DOAN'!AB29)=SIGN('DU DOAN'!K29-'DU DOAN'!L29),1*'DU DOAN'!C29,0))))</f>
        <v>0</v>
      </c>
      <c r="O29" s="98">
        <f>IF(OR('DU DOAN'!K29="",'DU DOAN'!L29="",'DU DOAN'!AC29="",'DU DOAN'!AD29=""),0,IF(AND('DU DOAN'!AC29='DU DOAN'!K29,'DU DOAN'!AD29='DU DOAN'!L29),3*'DU DOAN'!C29,IF(('DU DOAN'!AC29-'DU DOAN'!AD29)=('DU DOAN'!K29-'DU DOAN'!L29),2*'DU DOAN'!C29,IF(SIGN('DU DOAN'!AC29-'DU DOAN'!AD29)=SIGN('DU DOAN'!K29-'DU DOAN'!L29),1*'DU DOAN'!C29,0))))</f>
        <v>0</v>
      </c>
      <c r="P29" s="98">
        <f>IF(OR('DU DOAN'!K29="",'DU DOAN'!L29="",'DU DOAN'!AE29="",'DU DOAN'!AF29=""),0,IF(AND('DU DOAN'!AE29='DU DOAN'!K29,'DU DOAN'!AF29='DU DOAN'!L29),3*'DU DOAN'!C29,IF(('DU DOAN'!AE29-'DU DOAN'!AF29)=('DU DOAN'!K29-'DU DOAN'!L29),2*'DU DOAN'!C29,IF(SIGN('DU DOAN'!AE29-'DU DOAN'!AF29)=SIGN('DU DOAN'!K29-'DU DOAN'!L29),1*'DU DOAN'!C29,0))))</f>
        <v>0</v>
      </c>
      <c r="Q29" s="98">
        <f>IF(OR('DU DOAN'!K29="",'DU DOAN'!L29="",'DU DOAN'!AG29="",'DU DOAN'!AH29=""),0,IF(AND('DU DOAN'!AG29='DU DOAN'!K29,'DU DOAN'!AH29='DU DOAN'!L29),3*'DU DOAN'!C29,IF(('DU DOAN'!AG29-'DU DOAN'!AH29)=('DU DOAN'!K29-'DU DOAN'!L29),2*'DU DOAN'!C29,IF(SIGN('DU DOAN'!AG29-'DU DOAN'!AH29)=SIGN('DU DOAN'!K29-'DU DOAN'!L29),1*'DU DOAN'!C29,0))))</f>
        <v>0</v>
      </c>
      <c r="R29" s="98">
        <f>IF(OR('DU DOAN'!K29="",'DU DOAN'!L29="",'DU DOAN'!AI29="",'DU DOAN'!AJ29=""),0,IF(AND('DU DOAN'!AI29='DU DOAN'!K29,'DU DOAN'!AJ29='DU DOAN'!L29),3*'DU DOAN'!C29,IF(('DU DOAN'!AI29-'DU DOAN'!AJ29)=('DU DOAN'!K29-'DU DOAN'!L29),2*'DU DOAN'!C29,IF(SIGN('DU DOAN'!AI29-'DU DOAN'!AJ29)=SIGN('DU DOAN'!K29-'DU DOAN'!L29),1*'DU DOAN'!C29,0))))</f>
        <v>0</v>
      </c>
      <c r="S29" s="98">
        <f>IF(OR('DU DOAN'!K29="",'DU DOAN'!L29="",'DU DOAN'!AK29="",'DU DOAN'!AL29=""),0,IF(AND('DU DOAN'!AK29='DU DOAN'!K29,'DU DOAN'!AL29='DU DOAN'!L29),3*'DU DOAN'!C29,IF(('DU DOAN'!AK29-'DU DOAN'!AL29)=('DU DOAN'!K29-'DU DOAN'!L29),2*'DU DOAN'!C29,IF(SIGN('DU DOAN'!AK29-'DU DOAN'!AL29)=SIGN('DU DOAN'!K29-'DU DOAN'!L29),1*'DU DOAN'!C29,0))))</f>
        <v>0</v>
      </c>
      <c r="T29" s="98">
        <f>IF(OR('DU DOAN'!K29="",'DU DOAN'!L29="",'DU DOAN'!AM29="",'DU DOAN'!AN29=""),0,IF(AND('DU DOAN'!AM29='DU DOAN'!K29,'DU DOAN'!AN29='DU DOAN'!L29),3*'DU DOAN'!C29,IF(('DU DOAN'!AM29-'DU DOAN'!AN29)=('DU DOAN'!K29-'DU DOAN'!L29),2*'DU DOAN'!C29,IF(SIGN('DU DOAN'!AM29-'DU DOAN'!AN29)=SIGN('DU DOAN'!K29-'DU DOAN'!L29),1*'DU DOAN'!C29,0))))</f>
        <v>0</v>
      </c>
      <c r="U29" s="98">
        <f>IF(OR('DU DOAN'!K29="",'DU DOAN'!L29="",'DU DOAN'!AO29="",'DU DOAN'!AP29=""),0,IF(AND('DU DOAN'!AO29='DU DOAN'!K29,'DU DOAN'!AP29='DU DOAN'!L29),3*'DU DOAN'!C29,IF(('DU DOAN'!AO29-'DU DOAN'!AP29)=('DU DOAN'!K29-'DU DOAN'!L29),2*'DU DOAN'!C29,IF(SIGN('DU DOAN'!AO29-'DU DOAN'!AP29)=SIGN('DU DOAN'!K29-'DU DOAN'!L29),1*'DU DOAN'!C29,0))))</f>
        <v>0</v>
      </c>
      <c r="V29" s="98">
        <f>IF(OR('DU DOAN'!K29="",'DU DOAN'!L29="",'DU DOAN'!AQ29="",'DU DOAN'!AR29=""),0,IF(AND('DU DOAN'!AQ29='DU DOAN'!K29,'DU DOAN'!AR29='DU DOAN'!L29),3*'DU DOAN'!C29,IF(('DU DOAN'!AQ29-'DU DOAN'!AR29)=('DU DOAN'!K29-'DU DOAN'!L29),2*'DU DOAN'!C29,IF(SIGN('DU DOAN'!AQ29-'DU DOAN'!AR29)=SIGN('DU DOAN'!K29-'DU DOAN'!L29),1*'DU DOAN'!C29,0))))</f>
        <v>0</v>
      </c>
      <c r="W29" s="98">
        <f>IF(OR('DU DOAN'!K29="",'DU DOAN'!L29="",'DU DOAN'!AS29="",'DU DOAN'!AT29=""),0,IF(AND('DU DOAN'!AS29='DU DOAN'!K29,'DU DOAN'!AT29='DU DOAN'!L29),3*'DU DOAN'!C29,IF(('DU DOAN'!AS29-'DU DOAN'!AT29)=('DU DOAN'!K29-'DU DOAN'!L29),2*'DU DOAN'!C29,IF(SIGN('DU DOAN'!AS29-'DU DOAN'!AT29)=SIGN('DU DOAN'!K29-'DU DOAN'!L29),1*'DU DOAN'!C29,0))))</f>
        <v>0</v>
      </c>
      <c r="X29" s="98">
        <f>IF(OR('DU DOAN'!K29="",'DU DOAN'!L29="",'DU DOAN'!AU29="",'DU DOAN'!AV29=""),0,IF(AND('DU DOAN'!AU29='DU DOAN'!K29,'DU DOAN'!AV29='DU DOAN'!L29),3*'DU DOAN'!C29,IF(('DU DOAN'!AU29-'DU DOAN'!AV29)=('DU DOAN'!K29-'DU DOAN'!L29),2*'DU DOAN'!C29,IF(SIGN('DU DOAN'!AU29-'DU DOAN'!AV29)=SIGN('DU DOAN'!K29-'DU DOAN'!L29),1*'DU DOAN'!C29,0))))</f>
        <v>0</v>
      </c>
      <c r="Y29" s="98">
        <f>IF(OR('DU DOAN'!K29="",'DU DOAN'!L29="",'DU DOAN'!AW29="",'DU DOAN'!AX29=""),0,IF(AND('DU DOAN'!AW29='DU DOAN'!K29,'DU DOAN'!AX29='DU DOAN'!L29),3*'DU DOAN'!C29,IF(('DU DOAN'!AW29-'DU DOAN'!AX29)=('DU DOAN'!K29-'DU DOAN'!L29),2*'DU DOAN'!C29,IF(SIGN('DU DOAN'!AW29-'DU DOAN'!AX29)=SIGN('DU DOAN'!K29-'DU DOAN'!L29),1*'DU DOAN'!C29,0))))</f>
        <v>0</v>
      </c>
      <c r="Z29" s="98">
        <f>IF(OR('DU DOAN'!K29="",'DU DOAN'!L29="",'DU DOAN'!AY29="",'DU DOAN'!AZ29=""),0,IF(AND('DU DOAN'!AY29='DU DOAN'!K29,'DU DOAN'!AZ29='DU DOAN'!L29),3*'DU DOAN'!C29,IF(('DU DOAN'!AY29-'DU DOAN'!AZ29)=('DU DOAN'!K29-'DU DOAN'!L29),2*'DU DOAN'!C29,IF(SIGN('DU DOAN'!AY29-'DU DOAN'!AZ29)=SIGN('DU DOAN'!K29-'DU DOAN'!L29),1*'DU DOAN'!C29,0))))</f>
        <v>0</v>
      </c>
      <c r="AA29" s="98">
        <f>IF(OR('DU DOAN'!K29="",'DU DOAN'!L29="",'DU DOAN'!BA29="",'DU DOAN'!BB29=""),0,IF(AND('DU DOAN'!BA29='DU DOAN'!K29,'DU DOAN'!BB29='DU DOAN'!L29),3*'DU DOAN'!C29,IF(('DU DOAN'!BA29-'DU DOAN'!BB29)=('DU DOAN'!K29-'DU DOAN'!L29),2*'DU DOAN'!C29,IF(SIGN('DU DOAN'!BA29-'DU DOAN'!BB29)=SIGN('DU DOAN'!K29-'DU DOAN'!L29),1*'DU DOAN'!C29,0))))</f>
        <v>0</v>
      </c>
      <c r="AB29" s="98">
        <f>IF(OR('DU DOAN'!K29="",'DU DOAN'!L29="",'DU DOAN'!BC29="",'DU DOAN'!BD29=""),0,IF(AND('DU DOAN'!BC29='DU DOAN'!K29,'DU DOAN'!BD29='DU DOAN'!L29),3*'DU DOAN'!C29,IF(('DU DOAN'!BC29-'DU DOAN'!BD29)=('DU DOAN'!K29-'DU DOAN'!L29),2*'DU DOAN'!C29,IF(SIGN('DU DOAN'!BC29-'DU DOAN'!BD29)=SIGN('DU DOAN'!K29-'DU DOAN'!L29),1*'DU DOAN'!C29,0))))</f>
        <v>0</v>
      </c>
      <c r="AC29" s="98">
        <f>IF(OR('DU DOAN'!K29="",'DU DOAN'!L29="",'DU DOAN'!BE29="",'DU DOAN'!BF29=""),0,IF(AND('DU DOAN'!BE29='DU DOAN'!K29,'DU DOAN'!BF29='DU DOAN'!L29),3*'DU DOAN'!C29,IF(('DU DOAN'!BE29-'DU DOAN'!BF29)=('DU DOAN'!K29-'DU DOAN'!L29),2*'DU DOAN'!C29,IF(SIGN('DU DOAN'!BE29-'DU DOAN'!BF29)=SIGN('DU DOAN'!K29-'DU DOAN'!L29),1*'DU DOAN'!C29,0))))</f>
        <v>0</v>
      </c>
      <c r="AD29" s="98">
        <f>IF(OR('DU DOAN'!K29="",'DU DOAN'!L29="",'DU DOAN'!BG29="",'DU DOAN'!BH29=""),0,IF(AND('DU DOAN'!BG29='DU DOAN'!K29,'DU DOAN'!BH29='DU DOAN'!L29),3*'DU DOAN'!C29,IF(('DU DOAN'!BG29-'DU DOAN'!BH29)=('DU DOAN'!K29-'DU DOAN'!L29),2*'DU DOAN'!C29,IF(SIGN('DU DOAN'!BG29-'DU DOAN'!BH29)=SIGN('DU DOAN'!K29-'DU DOAN'!L29),1*'DU DOAN'!C29,0))))</f>
        <v>0</v>
      </c>
      <c r="AE29" s="98">
        <f>IF(OR('DU DOAN'!K29="",'DU DOAN'!L29="",'DU DOAN'!BI29="",'DU DOAN'!BJ29=""),0,IF(AND('DU DOAN'!BI29='DU DOAN'!K29,'DU DOAN'!BJ29='DU DOAN'!L29),3*'DU DOAN'!C29,IF(('DU DOAN'!BI29-'DU DOAN'!BJ29)=('DU DOAN'!K29-'DU DOAN'!L29),2*'DU DOAN'!C29,IF(SIGN('DU DOAN'!BI29-'DU DOAN'!BJ29)=SIGN('DU DOAN'!K29-'DU DOAN'!L29),1*'DU DOAN'!C29,0))))</f>
        <v>0</v>
      </c>
      <c r="AF29" s="98">
        <f>IF(OR('DU DOAN'!K29="",'DU DOAN'!L29="",'DU DOAN'!BK29="",'DU DOAN'!BL29=""),0,IF(AND('DU DOAN'!BK29='DU DOAN'!K29,'DU DOAN'!BL29='DU DOAN'!L29),3*'DU DOAN'!C29,IF(('DU DOAN'!BK29-'DU DOAN'!BL29)=('DU DOAN'!K29-'DU DOAN'!L29),2*'DU DOAN'!C29,IF(SIGN('DU DOAN'!BK29-'DU DOAN'!BL29)=SIGN('DU DOAN'!K29-'DU DOAN'!L29),1*'DU DOAN'!C29,0))))</f>
        <v>0</v>
      </c>
      <c r="AG29" s="98">
        <f>IF(OR('DU DOAN'!K29="",'DU DOAN'!L29="",'DU DOAN'!BM29="",'DU DOAN'!BN29=""),0,IF(AND('DU DOAN'!BM29='DU DOAN'!K29,'DU DOAN'!BN29='DU DOAN'!L29),3*'DU DOAN'!C29,IF(('DU DOAN'!BM29-'DU DOAN'!BN29)=('DU DOAN'!K29-'DU DOAN'!L29),2*'DU DOAN'!C29,IF(SIGN('DU DOAN'!BM29-'DU DOAN'!BN29)=SIGN('DU DOAN'!K29-'DU DOAN'!L29),1*'DU DOAN'!C29,0))))</f>
        <v>0</v>
      </c>
      <c r="AH29" s="98">
        <f>IF(OR('DU DOAN'!K29="",'DU DOAN'!L29="",'DU DOAN'!BO29="",'DU DOAN'!BP29=""),0,IF(AND('DU DOAN'!BO29='DU DOAN'!K29,'DU DOAN'!BP29='DU DOAN'!L29),3*'DU DOAN'!C29,IF(('DU DOAN'!BO29-'DU DOAN'!BP29)=('DU DOAN'!K29-'DU DOAN'!L29),2*'DU DOAN'!C29,IF(SIGN('DU DOAN'!BO29-'DU DOAN'!BP29)=SIGN('DU DOAN'!K29-'DU DOAN'!L29),1*'DU DOAN'!C29,0))))</f>
        <v>0</v>
      </c>
      <c r="AI29" s="98">
        <f>IF(OR('DU DOAN'!K29="",'DU DOAN'!L29="",'DU DOAN'!BQ29="",'DU DOAN'!BR29=""),0,IF(AND('DU DOAN'!BQ29='DU DOAN'!K29,'DU DOAN'!BR29='DU DOAN'!L29),3*'DU DOAN'!C29,IF(('DU DOAN'!BQ29-'DU DOAN'!BR29)=('DU DOAN'!K29-'DU DOAN'!L29),2*'DU DOAN'!C29,IF(SIGN('DU DOAN'!BQ29-'DU DOAN'!BR29)=SIGN('DU DOAN'!K29-'DU DOAN'!L29),1*'DU DOAN'!C29,0))))</f>
        <v>0</v>
      </c>
      <c r="AJ29" s="98">
        <f>IF(OR('DU DOAN'!K29="",'DU DOAN'!L29="",'DU DOAN'!BS29="",'DU DOAN'!BT29=""),0,IF(AND('DU DOAN'!BS29='DU DOAN'!K29,'DU DOAN'!BT29='DU DOAN'!L29),3*'DU DOAN'!C29,IF(('DU DOAN'!BS29-'DU DOAN'!BT29)=('DU DOAN'!K29-'DU DOAN'!L29),2*'DU DOAN'!C29,IF(SIGN('DU DOAN'!BS29-'DU DOAN'!BT29)=SIGN('DU DOAN'!K29-'DU DOAN'!L29),1*'DU DOAN'!C29,0))))</f>
        <v>0</v>
      </c>
      <c r="AK29" s="98">
        <f>IF(OR('DU DOAN'!K29="",'DU DOAN'!L29="",'DU DOAN'!BU29="",'DU DOAN'!BV29=""),0,IF(AND('DU DOAN'!BU29='DU DOAN'!K29,'DU DOAN'!BV29='DU DOAN'!L29),3*'DU DOAN'!C29,IF(('DU DOAN'!BU29-'DU DOAN'!BV29)=('DU DOAN'!K29-'DU DOAN'!L29),2*'DU DOAN'!C29,IF(SIGN('DU DOAN'!BU29-'DU DOAN'!BV29)=SIGN('DU DOAN'!K29-'DU DOAN'!L29),1*'DU DOAN'!C29,0))))</f>
        <v>0</v>
      </c>
      <c r="AL29" s="98">
        <f>IF(OR('DU DOAN'!K29="",'DU DOAN'!L29="",'DU DOAN'!BW29="",'DU DOAN'!BX29=""),0,IF(AND('DU DOAN'!BW29='DU DOAN'!K29,'DU DOAN'!BX29='DU DOAN'!L29),3*'DU DOAN'!C29,IF(('DU DOAN'!BW29-'DU DOAN'!BX29)=('DU DOAN'!K29-'DU DOAN'!L29),2*'DU DOAN'!C29,IF(SIGN('DU DOAN'!BW29-'DU DOAN'!BX29)=SIGN('DU DOAN'!K29-'DU DOAN'!L29),1*'DU DOAN'!C29,0))))</f>
        <v>0</v>
      </c>
      <c r="AM29" s="98">
        <f>IF(OR('DU DOAN'!K29="",'DU DOAN'!L29="",'DU DOAN'!BY29="",'DU DOAN'!BZ29=""),0,IF(AND('DU DOAN'!BY29='DU DOAN'!K29,'DU DOAN'!BZ29='DU DOAN'!L29),3*'DU DOAN'!C29,IF(('DU DOAN'!BY29-'DU DOAN'!BZ29)=('DU DOAN'!K29-'DU DOAN'!L29),2*'DU DOAN'!C29,IF(SIGN('DU DOAN'!BY29-'DU DOAN'!BZ29)=SIGN('DU DOAN'!K29-'DU DOAN'!L29),1*'DU DOAN'!C29,0))))</f>
        <v>0</v>
      </c>
      <c r="AN29" s="98">
        <f>IF(OR('DU DOAN'!K29="",'DU DOAN'!L29="",'DU DOAN'!CA29="",'DU DOAN'!CB29=""),0,IF(AND('DU DOAN'!CA29='DU DOAN'!K29,'DU DOAN'!CB29='DU DOAN'!L29),3*'DU DOAN'!C29,IF(('DU DOAN'!CA29-'DU DOAN'!CB29)=('DU DOAN'!K29-'DU DOAN'!L29),2*'DU DOAN'!C29,IF(SIGN('DU DOAN'!CA29-'DU DOAN'!CB29)=SIGN('DU DOAN'!K29-'DU DOAN'!L29),1*'DU DOAN'!C29,0))))</f>
        <v>0</v>
      </c>
      <c r="AO29" s="98">
        <f>IF(OR('DU DOAN'!K29="",'DU DOAN'!L29="",'DU DOAN'!CC29="",'DU DOAN'!CD29=""),0,IF(AND('DU DOAN'!CC29='DU DOAN'!K29,'DU DOAN'!CD29='DU DOAN'!L29),3*'DU DOAN'!C29,IF(('DU DOAN'!CC29-'DU DOAN'!CD29)=('DU DOAN'!K29-'DU DOAN'!L29),2*'DU DOAN'!C29,IF(SIGN('DU DOAN'!CC29-'DU DOAN'!CD29)=SIGN('DU DOAN'!K29-'DU DOAN'!L29),1*'DU DOAN'!C29,0))))</f>
        <v>0</v>
      </c>
      <c r="AP29" s="98">
        <f>IF(OR('DU DOAN'!K29="",'DU DOAN'!L29="",'DU DOAN'!CE29="",'DU DOAN'!CF29=""),0,IF(AND('DU DOAN'!CE29='DU DOAN'!K29,'DU DOAN'!CF29='DU DOAN'!L29),3*'DU DOAN'!C29,IF(('DU DOAN'!CE29-'DU DOAN'!CF29)=('DU DOAN'!K29-'DU DOAN'!L29),2*'DU DOAN'!C29,IF(SIGN('DU DOAN'!CE29-'DU DOAN'!CF29)=SIGN('DU DOAN'!K29-'DU DOAN'!L29),1*'DU DOAN'!C29,0))))</f>
        <v>0</v>
      </c>
      <c r="AQ29" s="98">
        <f>IF(OR('DU DOAN'!K29="",'DU DOAN'!L29="",'DU DOAN'!CG29="",'DU DOAN'!CH29=""),0,IF(AND('DU DOAN'!CG29='DU DOAN'!K29,'DU DOAN'!CH29='DU DOAN'!L29),3*'DU DOAN'!C29,IF(('DU DOAN'!CG29-'DU DOAN'!CH29)=('DU DOAN'!K29-'DU DOAN'!L29),2*'DU DOAN'!C29,IF(SIGN('DU DOAN'!CG29-'DU DOAN'!CH29)=SIGN('DU DOAN'!K29-'DU DOAN'!L29),1*'DU DOAN'!C29,0))))</f>
        <v>0</v>
      </c>
      <c r="AR29" s="98">
        <f>IF(OR('DU DOAN'!K29="",'DU DOAN'!L29="",'DU DOAN'!CI29="",'DU DOAN'!CJ29=""),0,IF(AND('DU DOAN'!CI29='DU DOAN'!K29,'DU DOAN'!CJ29='DU DOAN'!L29),3*'DU DOAN'!C29,IF(('DU DOAN'!CI29-'DU DOAN'!CJ29)=('DU DOAN'!K29-'DU DOAN'!L29),2*'DU DOAN'!C29,IF(SIGN('DU DOAN'!CI29-'DU DOAN'!CJ29)=SIGN('DU DOAN'!K29-'DU DOAN'!L29),1*'DU DOAN'!C29,0))))</f>
        <v>0</v>
      </c>
      <c r="AS29" s="98">
        <f>IF(OR('DU DOAN'!K29="",'DU DOAN'!L29="",'DU DOAN'!CK29="",'DU DOAN'!CL29=""),0,IF(AND('DU DOAN'!CK29='DU DOAN'!K29,'DU DOAN'!CL29='DU DOAN'!L29),3*'DU DOAN'!C29,IF(('DU DOAN'!CK29-'DU DOAN'!CL29)=('DU DOAN'!K29-'DU DOAN'!L29),2*'DU DOAN'!C29,IF(SIGN('DU DOAN'!CK29-'DU DOAN'!CL29)=SIGN('DU DOAN'!K29-'DU DOAN'!L29),1*'DU DOAN'!C29,0))))</f>
        <v>0</v>
      </c>
      <c r="AT29" s="98">
        <f>IF(OR('DU DOAN'!K29="",'DU DOAN'!L29="",'DU DOAN'!CM29="",'DU DOAN'!CN29=""),0,IF(AND('DU DOAN'!CM29='DU DOAN'!K29,'DU DOAN'!CN29='DU DOAN'!L29),3*'DU DOAN'!C29,IF(('DU DOAN'!CM29-'DU DOAN'!CN29)=('DU DOAN'!K29-'DU DOAN'!L29),2*'DU DOAN'!C29,IF(SIGN('DU DOAN'!CM29-'DU DOAN'!CN29)=SIGN('DU DOAN'!K29-'DU DOAN'!L29),1*'DU DOAN'!C29,0))))</f>
        <v>0</v>
      </c>
      <c r="AU29" s="98">
        <f>IF(OR('DU DOAN'!K29="",'DU DOAN'!L29="",'DU DOAN'!CO29="",'DU DOAN'!CP29=""),0,IF(AND('DU DOAN'!CO29='DU DOAN'!K29,'DU DOAN'!CP29='DU DOAN'!L29),3*'DU DOAN'!C29,IF(('DU DOAN'!CO29-'DU DOAN'!CP29)=('DU DOAN'!K29-'DU DOAN'!L29),2*'DU DOAN'!C29,IF(SIGN('DU DOAN'!CO29-'DU DOAN'!CP29)=SIGN('DU DOAN'!K29-'DU DOAN'!L29),1*'DU DOAN'!C29,0))))</f>
        <v>0</v>
      </c>
      <c r="AV29" s="98">
        <f>IF(OR('DU DOAN'!K29="",'DU DOAN'!L29="",'DU DOAN'!CQ29="",'DU DOAN'!CR29=""),0,IF(AND('DU DOAN'!CQ29='DU DOAN'!K29,'DU DOAN'!CR29='DU DOAN'!L29),3*'DU DOAN'!C29,IF(('DU DOAN'!CQ29-'DU DOAN'!CR29)=('DU DOAN'!K29-'DU DOAN'!L29),2*'DU DOAN'!C29,IF(SIGN('DU DOAN'!CQ29-'DU DOAN'!CR29)=SIGN('DU DOAN'!K29-'DU DOAN'!L29),1*'DU DOAN'!C29,0))))</f>
        <v>0</v>
      </c>
      <c r="AW29" s="98">
        <f>IF(OR('DU DOAN'!K29="",'DU DOAN'!L29="",'DU DOAN'!CS29="",'DU DOAN'!CT29=""),0,IF(AND('DU DOAN'!CS29='DU DOAN'!K29,'DU DOAN'!CT29='DU DOAN'!L29),3*'DU DOAN'!C29,IF(('DU DOAN'!CS29-'DU DOAN'!CT29)=('DU DOAN'!K29-'DU DOAN'!L29),2*'DU DOAN'!C29,IF(SIGN('DU DOAN'!CS29-'DU DOAN'!CT29)=SIGN('DU DOAN'!K29-'DU DOAN'!L29),1*'DU DOAN'!C29,0))))</f>
        <v>0</v>
      </c>
      <c r="AX29" s="98">
        <f>IF(OR('DU DOAN'!K29="",'DU DOAN'!L29="",'DU DOAN'!CU29="",'DU DOAN'!CV29=""),0,IF(AND('DU DOAN'!CU29='DU DOAN'!K29,'DU DOAN'!CV29='DU DOAN'!L29),3*'DU DOAN'!C29,IF(('DU DOAN'!CU29-'DU DOAN'!CV29)=('DU DOAN'!K29-'DU DOAN'!L29),2*'DU DOAN'!C29,IF(SIGN('DU DOAN'!CU29-'DU DOAN'!CV29)=SIGN('DU DOAN'!K29-'DU DOAN'!L29),1*'DU DOAN'!C29,0))))</f>
        <v>0</v>
      </c>
      <c r="AY29" s="98">
        <f>IF(OR('DU DOAN'!K29="",'DU DOAN'!L29="",'DU DOAN'!CW29="",'DU DOAN'!CX29=""),0,IF(AND('DU DOAN'!CW29='DU DOAN'!K29,'DU DOAN'!CX29='DU DOAN'!L29),3*'DU DOAN'!C29,IF(('DU DOAN'!CW29-'DU DOAN'!CX29)=('DU DOAN'!K29-'DU DOAN'!L29),2*'DU DOAN'!C29,IF(SIGN('DU DOAN'!CW29-'DU DOAN'!CX29)=SIGN('DU DOAN'!K29-'DU DOAN'!L29),1*'DU DOAN'!C29,0))))</f>
        <v>0</v>
      </c>
      <c r="AZ29" s="98">
        <f>IF(OR('DU DOAN'!K29="",'DU DOAN'!L29="",'DU DOAN'!CY29="",'DU DOAN'!CZ29=""),0,IF(AND('DU DOAN'!CY29='DU DOAN'!K29,'DU DOAN'!CZ29='DU DOAN'!L29),3*'DU DOAN'!C29,IF(('DU DOAN'!CY29-'DU DOAN'!CZ29)=('DU DOAN'!K29-'DU DOAN'!L29),2*'DU DOAN'!C29,IF(SIGN('DU DOAN'!CY29-'DU DOAN'!CZ29)=SIGN('DU DOAN'!K29-'DU DOAN'!L29),1*'DU DOAN'!C29,0))))</f>
        <v>0</v>
      </c>
      <c r="BA29" s="98">
        <f>IF(OR('DU DOAN'!K29="",'DU DOAN'!L29="",'DU DOAN'!DA29="",'DU DOAN'!DB29=""),0,IF(AND('DU DOAN'!DA29='DU DOAN'!K29,'DU DOAN'!DB29='DU DOAN'!L29),3*'DU DOAN'!C29,IF(('DU DOAN'!DA29-'DU DOAN'!DB29)=('DU DOAN'!K29-'DU DOAN'!L29),2*'DU DOAN'!C29,IF(SIGN('DU DOAN'!DA29-'DU DOAN'!DB29)=SIGN('DU DOAN'!K29-'DU DOAN'!L29),1*'DU DOAN'!C29,0))))</f>
        <v>0</v>
      </c>
      <c r="BB29" s="98">
        <f>IF(OR('DU DOAN'!K29="",'DU DOAN'!L29="",'DU DOAN'!DC29="",'DU DOAN'!DD29=""),0,IF(AND('DU DOAN'!DC29='DU DOAN'!K29,'DU DOAN'!DD29='DU DOAN'!L29),3*'DU DOAN'!C29,IF(('DU DOAN'!DC29-'DU DOAN'!DD29)=('DU DOAN'!K29-'DU DOAN'!L29),2*'DU DOAN'!C29,IF(SIGN('DU DOAN'!DC29-'DU DOAN'!DD29)=SIGN('DU DOAN'!K29-'DU DOAN'!L29),1*'DU DOAN'!C29,0))))</f>
        <v>0</v>
      </c>
      <c r="BC29" s="98">
        <f>IF(OR('DU DOAN'!K29="",'DU DOAN'!L29="",'DU DOAN'!DE29="",'DU DOAN'!DF29=""),0,IF(AND('DU DOAN'!DE29='DU DOAN'!K29,'DU DOAN'!DF29='DU DOAN'!L29),3*'DU DOAN'!C29,IF(('DU DOAN'!DE29-'DU DOAN'!DF29)=('DU DOAN'!K29-'DU DOAN'!L29),2*'DU DOAN'!C29,IF(SIGN('DU DOAN'!DE29-'DU DOAN'!DF29)=SIGN('DU DOAN'!K29-'DU DOAN'!L29),1*'DU DOAN'!C29,0))))</f>
        <v>0</v>
      </c>
      <c r="BD29" s="98">
        <f>IF(OR('DU DOAN'!K29="",'DU DOAN'!L29="",'DU DOAN'!DG29="",'DU DOAN'!DH29=""),0,IF(AND('DU DOAN'!DG29='DU DOAN'!K29,'DU DOAN'!DH29='DU DOAN'!L29),3*'DU DOAN'!C29,IF(('DU DOAN'!DG29-'DU DOAN'!DH29)=('DU DOAN'!K29-'DU DOAN'!L29),2*'DU DOAN'!C29,IF(SIGN('DU DOAN'!DG29-'DU DOAN'!DH29)=SIGN('DU DOAN'!K29-'DU DOAN'!L29),1*'DU DOAN'!C29,0))))</f>
        <v>0</v>
      </c>
      <c r="BE29" s="98">
        <f>IF(OR('DU DOAN'!K29="",'DU DOAN'!L29="",'DU DOAN'!DI29="",'DU DOAN'!DJ29=""),0,IF(AND('DU DOAN'!DI29='DU DOAN'!K29,'DU DOAN'!DJ29='DU DOAN'!L29),3*'DU DOAN'!C29,IF(('DU DOAN'!DI29-'DU DOAN'!DJ29)=('DU DOAN'!K29-'DU DOAN'!L29),2*'DU DOAN'!C29,IF(SIGN('DU DOAN'!DI29-'DU DOAN'!DJ29)=SIGN('DU DOAN'!K29-'DU DOAN'!L29),1*'DU DOAN'!C29,0))))</f>
        <v>0</v>
      </c>
      <c r="BF29" s="98">
        <f>IF(OR('DU DOAN'!K29="",'DU DOAN'!L29="",'DU DOAN'!DK29="",'DU DOAN'!DL29=""),0,IF(AND('DU DOAN'!DK29='DU DOAN'!K29,'DU DOAN'!DL29='DU DOAN'!L29),3*'DU DOAN'!C29,IF(('DU DOAN'!DK29-'DU DOAN'!DL29)=('DU DOAN'!K29-'DU DOAN'!L29),2*'DU DOAN'!C29,IF(SIGN('DU DOAN'!DK29-'DU DOAN'!DL29)=SIGN('DU DOAN'!K29-'DU DOAN'!L29),1*'DU DOAN'!C29,0))))</f>
        <v>0</v>
      </c>
      <c r="BG29" s="98">
        <f>IF(OR('DU DOAN'!K29="",'DU DOAN'!L29="",'DU DOAN'!DM29="",'DU DOAN'!DN29=""),0,IF(AND('DU DOAN'!DM29='DU DOAN'!K29,'DU DOAN'!DN29='DU DOAN'!L29),3*'DU DOAN'!C29,IF(('DU DOAN'!DM29-'DU DOAN'!DN29)=('DU DOAN'!K29-'DU DOAN'!L29),2*'DU DOAN'!C29,IF(SIGN('DU DOAN'!DM29-'DU DOAN'!DN29)=SIGN('DU DOAN'!K29-'DU DOAN'!L29),1*'DU DOAN'!C29,0))))</f>
        <v>0</v>
      </c>
      <c r="BH29" s="98">
        <f>IF(OR('DU DOAN'!K29="",'DU DOAN'!L29="",'DU DOAN'!DO29="",'DU DOAN'!DP29=""),0,IF(AND('DU DOAN'!DO29='DU DOAN'!K29,'DU DOAN'!DP29='DU DOAN'!L29),3*'DU DOAN'!C29,IF(('DU DOAN'!DO29-'DU DOAN'!DP29)=('DU DOAN'!K29-'DU DOAN'!L29),2*'DU DOAN'!C29,IF(SIGN('DU DOAN'!DO29-'DU DOAN'!DP29)=SIGN('DU DOAN'!K29-'DU DOAN'!L29),1*'DU DOAN'!C29,0))))</f>
        <v>0</v>
      </c>
      <c r="BI29" s="98">
        <f>IF(OR('DU DOAN'!K29="",'DU DOAN'!L29="",'DU DOAN'!DQ29="",'DU DOAN'!DR29=""),0,IF(AND('DU DOAN'!DQ29='DU DOAN'!K29,'DU DOAN'!DR29='DU DOAN'!L29),3*'DU DOAN'!C29,IF(('DU DOAN'!DQ29-'DU DOAN'!DR29)=('DU DOAN'!K29-'DU DOAN'!L29),2*'DU DOAN'!C29,IF(SIGN('DU DOAN'!DQ29-'DU DOAN'!DR29)=SIGN('DU DOAN'!K29-'DU DOAN'!L29),1*'DU DOAN'!C29,0))))</f>
        <v>0</v>
      </c>
      <c r="BJ29" s="98">
        <f>IF(OR('DU DOAN'!K29="",'DU DOAN'!L29="",'DU DOAN'!DS29="",'DU DOAN'!DT29=""),0,IF(AND('DU DOAN'!DS29='DU DOAN'!K29,'DU DOAN'!DT29='DU DOAN'!L29),3*'DU DOAN'!C29,IF(('DU DOAN'!DS29-'DU DOAN'!DT29)=('DU DOAN'!K29-'DU DOAN'!L29),2*'DU DOAN'!C29,IF(SIGN('DU DOAN'!DS29-'DU DOAN'!DT29)=SIGN('DU DOAN'!K29-'DU DOAN'!L29),1*'DU DOAN'!C29,0))))</f>
        <v>0</v>
      </c>
      <c r="BK29" s="98">
        <f>IF(OR('DU DOAN'!K29="",'DU DOAN'!L29="",'DU DOAN'!DU29="",'DU DOAN'!DV29=""),0,IF(AND('DU DOAN'!DU29='DU DOAN'!K29,'DU DOAN'!DV29='DU DOAN'!L29),3*'DU DOAN'!C29,IF(('DU DOAN'!DU29-'DU DOAN'!DV29)=('DU DOAN'!K29-'DU DOAN'!L29),2*'DU DOAN'!C29,IF(SIGN('DU DOAN'!DU29-'DU DOAN'!DV29)=SIGN('DU DOAN'!K29-'DU DOAN'!L29),1*'DU DOAN'!C29,0))))</f>
        <v>0</v>
      </c>
      <c r="BL29" s="98">
        <f>IF(OR('DU DOAN'!K29="",'DU DOAN'!L29="",'DU DOAN'!DW29="",'DU DOAN'!DX29=""),0,IF(AND('DU DOAN'!DW29='DU DOAN'!K29,'DU DOAN'!DX29='DU DOAN'!L29),3*'DU DOAN'!C29,IF(('DU DOAN'!DW29-'DU DOAN'!DX29)=('DU DOAN'!K29-'DU DOAN'!L29),2*'DU DOAN'!C29,IF(SIGN('DU DOAN'!DW29-'DU DOAN'!DX29)=SIGN('DU DOAN'!K29-'DU DOAN'!L29),1*'DU DOAN'!C29,0))))</f>
        <v>0</v>
      </c>
      <c r="BM29" s="98">
        <f>IF(OR('DU DOAN'!K29="",'DU DOAN'!L29="",'DU DOAN'!DY29="",'DU DOAN'!DZ29=""),0,IF(AND('DU DOAN'!DY29='DU DOAN'!K29,'DU DOAN'!DZ29='DU DOAN'!L29),3*'DU DOAN'!C29,IF(('DU DOAN'!DY29-'DU DOAN'!DZ29)=('DU DOAN'!K29-'DU DOAN'!L29),2*'DU DOAN'!C29,IF(SIGN('DU DOAN'!DY29-'DU DOAN'!DZ29)=SIGN('DU DOAN'!K29-'DU DOAN'!L29),1*'DU DOAN'!C29,0))))</f>
        <v>0</v>
      </c>
      <c r="BN29" s="98">
        <f>IF(OR('DU DOAN'!K29="",'DU DOAN'!L29="",'DU DOAN'!EA29="",'DU DOAN'!EB29=""),0,IF(AND('DU DOAN'!EA29='DU DOAN'!K29,'DU DOAN'!EB29='DU DOAN'!L29),3*'DU DOAN'!C29,IF(('DU DOAN'!EA29-'DU DOAN'!EB29)=('DU DOAN'!K29-'DU DOAN'!L29),2*'DU DOAN'!C29,IF(SIGN('DU DOAN'!EA29-'DU DOAN'!EB29)=SIGN('DU DOAN'!K29-'DU DOAN'!L29),1*'DU DOAN'!C29,0))))</f>
        <v>0</v>
      </c>
      <c r="BO29" s="98">
        <f>IF(OR('DU DOAN'!K29="",'DU DOAN'!L29="",'DU DOAN'!EC29="",'DU DOAN'!ED29=""),0,IF(AND('DU DOAN'!EC29='DU DOAN'!K29,'DU DOAN'!ED29='DU DOAN'!L29),3*'DU DOAN'!C29,IF(('DU DOAN'!EC29-'DU DOAN'!ED29)=('DU DOAN'!K29-'DU DOAN'!L29),2*'DU DOAN'!C29,IF(SIGN('DU DOAN'!EC29-'DU DOAN'!ED29)=SIGN('DU DOAN'!K29-'DU DOAN'!L29),1*'DU DOAN'!C29,0))))</f>
        <v>0</v>
      </c>
      <c r="BP29" s="98">
        <f>IF(OR('DU DOAN'!K29="",'DU DOAN'!L29="",'DU DOAN'!EE29="",'DU DOAN'!EF29=""),0,IF(AND('DU DOAN'!EE29='DU DOAN'!K29,'DU DOAN'!EF29='DU DOAN'!L29),3*'DU DOAN'!C29,IF(('DU DOAN'!EE29-'DU DOAN'!EF29)=('DU DOAN'!K29-'DU DOAN'!L29),2*'DU DOAN'!C29,IF(SIGN('DU DOAN'!EE29-'DU DOAN'!EF29)=SIGN('DU DOAN'!K29-'DU DOAN'!L29),1*'DU DOAN'!C29,0))))</f>
        <v>0</v>
      </c>
      <c r="BQ29" s="98">
        <f>IF(OR('DU DOAN'!K29="",'DU DOAN'!L29="",'DU DOAN'!EG29="",'DU DOAN'!EH29=""),0,IF(AND('DU DOAN'!EG29='DU DOAN'!K29,'DU DOAN'!EH29='DU DOAN'!L29),3*'DU DOAN'!C29,IF(('DU DOAN'!EG29-'DU DOAN'!EH29)=('DU DOAN'!K29-'DU DOAN'!L29),2*'DU DOAN'!C29,IF(SIGN('DU DOAN'!EG29-'DU DOAN'!EH29)=SIGN('DU DOAN'!K29-'DU DOAN'!L29),1*'DU DOAN'!C29,0))))</f>
        <v>0</v>
      </c>
      <c r="BR29" s="98">
        <f>IF(OR('DU DOAN'!K29="",'DU DOAN'!L29="",'DU DOAN'!EI29="",'DU DOAN'!EJ29=""),0,IF(AND('DU DOAN'!EI29='DU DOAN'!K29,'DU DOAN'!EJ29='DU DOAN'!L29),3*'DU DOAN'!C29,IF(('DU DOAN'!EI29-'DU DOAN'!EJ29)=('DU DOAN'!K29-'DU DOAN'!L29),2*'DU DOAN'!C29,IF(SIGN('DU DOAN'!EI29-'DU DOAN'!EJ29)=SIGN('DU DOAN'!K29-'DU DOAN'!L29),1*'DU DOAN'!C29,0))))</f>
        <v>0</v>
      </c>
      <c r="BS29" s="98">
        <f>IF(OR('DU DOAN'!K29="",'DU DOAN'!L29="",'DU DOAN'!EK29="",'DU DOAN'!EL29=""),0,IF(AND('DU DOAN'!EK29='DU DOAN'!K29,'DU DOAN'!EL29='DU DOAN'!L29),3*'DU DOAN'!C29,IF(('DU DOAN'!EK29-'DU DOAN'!EL29)=('DU DOAN'!K29-'DU DOAN'!L29),2*'DU DOAN'!C29,IF(SIGN('DU DOAN'!EK29-'DU DOAN'!EL29)=SIGN('DU DOAN'!K29-'DU DOAN'!L29),1*'DU DOAN'!C29,0))))</f>
        <v>0</v>
      </c>
      <c r="BT29" s="98">
        <f>IF(OR('DU DOAN'!K29="",'DU DOAN'!L29="",'DU DOAN'!EM29="",'DU DOAN'!EN29=""),0,IF(AND('DU DOAN'!EM29='DU DOAN'!K29,'DU DOAN'!EN29='DU DOAN'!L29),3*'DU DOAN'!C29,IF(('DU DOAN'!EM29-'DU DOAN'!EN29)=('DU DOAN'!K29-'DU DOAN'!L29),2*'DU DOAN'!C29,IF(SIGN('DU DOAN'!EM29-'DU DOAN'!EN29)=SIGN('DU DOAN'!K29-'DU DOAN'!L29),1*'DU DOAN'!C29,0))))</f>
        <v>0</v>
      </c>
      <c r="BU29" s="98">
        <f>IF(OR('DU DOAN'!K29="",'DU DOAN'!L29="",'DU DOAN'!EO29="",'DU DOAN'!EP29=""),0,IF(AND('DU DOAN'!EO29='DU DOAN'!K29,'DU DOAN'!EP29='DU DOAN'!L29),3*'DU DOAN'!C29,IF(('DU DOAN'!EO29-'DU DOAN'!EP29)=('DU DOAN'!K29-'DU DOAN'!L29),2*'DU DOAN'!C29,IF(SIGN('DU DOAN'!EO29-'DU DOAN'!EP29)=SIGN('DU DOAN'!K29-'DU DOAN'!L29),1*'DU DOAN'!C29,0))))</f>
        <v>0</v>
      </c>
      <c r="BV29" s="98">
        <f>IF(OR('DU DOAN'!K29="",'DU DOAN'!L29="",'DU DOAN'!EQ29="",'DU DOAN'!ER29=""),0,IF(AND('DU DOAN'!EQ29='DU DOAN'!K29,'DU DOAN'!ER29='DU DOAN'!L29),3*'DU DOAN'!C29,IF(('DU DOAN'!EQ29-'DU DOAN'!ER29)=('DU DOAN'!K29-'DU DOAN'!L29),2*'DU DOAN'!C29,IF(SIGN('DU DOAN'!EQ29-'DU DOAN'!ER29)=SIGN('DU DOAN'!K29-'DU DOAN'!L29),1*'DU DOAN'!C29,0))))</f>
        <v>0</v>
      </c>
      <c r="BW29" s="98">
        <f>IF(OR('DU DOAN'!K29="",'DU DOAN'!L29="",'DU DOAN'!ES29="",'DU DOAN'!ET29=""),0,IF(AND('DU DOAN'!ES29='DU DOAN'!K29,'DU DOAN'!ET29='DU DOAN'!L29),3*'DU DOAN'!C29,IF(('DU DOAN'!ES29-'DU DOAN'!ET29)=('DU DOAN'!K29-'DU DOAN'!L29),2*'DU DOAN'!C29,IF(SIGN('DU DOAN'!ES29-'DU DOAN'!ET29)=SIGN('DU DOAN'!K29-'DU DOAN'!L29),1*'DU DOAN'!C29,0))))</f>
        <v>0</v>
      </c>
      <c r="BX29" s="98">
        <f>IF(OR('DU DOAN'!K29="",'DU DOAN'!L29="",'DU DOAN'!EU29="",'DU DOAN'!EV29=""),0,IF(AND('DU DOAN'!EU29='DU DOAN'!K29,'DU DOAN'!EV29='DU DOAN'!L29),3*'DU DOAN'!C29,IF(('DU DOAN'!EU29-'DU DOAN'!EV29)=('DU DOAN'!K29-'DU DOAN'!L29),2*'DU DOAN'!C29,IF(SIGN('DU DOAN'!EU29-'DU DOAN'!EV29)=SIGN('DU DOAN'!K29-'DU DOAN'!L29),1*'DU DOAN'!C29,0))))</f>
        <v>0</v>
      </c>
      <c r="BY29" s="98">
        <f>IF(OR('DU DOAN'!K29="",'DU DOAN'!L29="",'DU DOAN'!EW29="",'DU DOAN'!EX29=""),0,IF(AND('DU DOAN'!EW29='DU DOAN'!K29,'DU DOAN'!EX29='DU DOAN'!L29),3*'DU DOAN'!C29,IF(('DU DOAN'!EW29-'DU DOAN'!EX29)=('DU DOAN'!K29-'DU DOAN'!L29),2*'DU DOAN'!C29,IF(SIGN('DU DOAN'!EW29-'DU DOAN'!EX29)=SIGN('DU DOAN'!K29-'DU DOAN'!L29),1*'DU DOAN'!C29,0))))</f>
        <v>0</v>
      </c>
      <c r="BZ29" s="98">
        <f>IF(OR('DU DOAN'!K29="",'DU DOAN'!L29="",'DU DOAN'!EY29="",'DU DOAN'!EZ29=""),0,IF(AND('DU DOAN'!EY29='DU DOAN'!K29,'DU DOAN'!EZ29='DU DOAN'!L29),3*'DU DOAN'!C29,IF(('DU DOAN'!EY29-'DU DOAN'!EZ29)=('DU DOAN'!K29-'DU DOAN'!L29),2*'DU DOAN'!C29,IF(SIGN('DU DOAN'!EY29-'DU DOAN'!EZ29)=SIGN('DU DOAN'!K29-'DU DOAN'!L29),1*'DU DOAN'!C29,0))))</f>
        <v>0</v>
      </c>
      <c r="CA29" s="98">
        <f>IF(OR('DU DOAN'!K29="",'DU DOAN'!L29="",'DU DOAN'!FA29="",'DU DOAN'!FB29=""),0,IF(AND('DU DOAN'!FA29='DU DOAN'!K29,'DU DOAN'!FB29='DU DOAN'!L29),3*'DU DOAN'!C29,IF(('DU DOAN'!FA29-'DU DOAN'!FB29)=('DU DOAN'!K29-'DU DOAN'!L29),2*'DU DOAN'!C29,IF(SIGN('DU DOAN'!FA29-'DU DOAN'!FB29)=SIGN('DU DOAN'!K29-'DU DOAN'!L29),1*'DU DOAN'!C29,0))))</f>
        <v>0</v>
      </c>
      <c r="CB29" s="98">
        <f>IF(OR('DU DOAN'!K29="",'DU DOAN'!L29="",'DU DOAN'!FC29="",'DU DOAN'!FD29=""),0,IF(AND('DU DOAN'!FC29='DU DOAN'!K29,'DU DOAN'!FD29='DU DOAN'!L29),3*'DU DOAN'!C29,IF(('DU DOAN'!FC29-'DU DOAN'!FD29)=('DU DOAN'!K29-'DU DOAN'!L29),2*'DU DOAN'!C29,IF(SIGN('DU DOAN'!FC29-'DU DOAN'!FD29)=SIGN('DU DOAN'!K29-'DU DOAN'!L29),1*'DU DOAN'!C29,0))))</f>
        <v>0</v>
      </c>
      <c r="CC29" s="98">
        <f>IF(OR('DU DOAN'!K29="",'DU DOAN'!L29="",'DU DOAN'!FE29="",'DU DOAN'!FF29=""),0,IF(AND('DU DOAN'!FE29='DU DOAN'!K29,'DU DOAN'!FF29='DU DOAN'!L29),3*'DU DOAN'!C29,IF(('DU DOAN'!FE29-'DU DOAN'!FF29)=('DU DOAN'!K29-'DU DOAN'!L29),2*'DU DOAN'!C29,IF(SIGN('DU DOAN'!FE29-'DU DOAN'!FF29)=SIGN('DU DOAN'!K29-'DU DOAN'!L29),1*'DU DOAN'!C29,0))))</f>
        <v>0</v>
      </c>
      <c r="CD29" s="98">
        <f>IF(OR('DU DOAN'!K29="",'DU DOAN'!L29="",'DU DOAN'!FG29="",'DU DOAN'!FH29=""),0,IF(AND('DU DOAN'!FG29='DU DOAN'!K29,'DU DOAN'!FH29='DU DOAN'!L29),3*'DU DOAN'!C29,IF(('DU DOAN'!FG29-'DU DOAN'!FH29)=('DU DOAN'!K29-'DU DOAN'!L29),2*'DU DOAN'!C29,IF(SIGN('DU DOAN'!FG29-'DU DOAN'!FH29)=SIGN('DU DOAN'!K29-'DU DOAN'!L29),1*'DU DOAN'!C29,0))))</f>
        <v>0</v>
      </c>
      <c r="CE29" s="98">
        <f>IF(OR('DU DOAN'!K29="",'DU DOAN'!L29="",'DU DOAN'!FI29="",'DU DOAN'!FJ29=""),0,IF(AND('DU DOAN'!FI29='DU DOAN'!K29,'DU DOAN'!FJ29='DU DOAN'!L29),3*'DU DOAN'!C29,IF(('DU DOAN'!FI29-'DU DOAN'!FJ29)=('DU DOAN'!K29-'DU DOAN'!L29),2*'DU DOAN'!C29,IF(SIGN('DU DOAN'!FI29-'DU DOAN'!FJ29)=SIGN('DU DOAN'!K29-'DU DOAN'!L29),1*'DU DOAN'!C29,0))))</f>
        <v>0</v>
      </c>
      <c r="CF29" s="98">
        <f>IF(OR('DU DOAN'!K29="",'DU DOAN'!L29="",'DU DOAN'!FK29="",'DU DOAN'!FL29=""),0,IF(AND('DU DOAN'!FK29='DU DOAN'!K29,'DU DOAN'!FL29='DU DOAN'!L29),3*'DU DOAN'!C29,IF(('DU DOAN'!FK29-'DU DOAN'!FL29)=('DU DOAN'!K29-'DU DOAN'!L29),2*'DU DOAN'!C29,IF(SIGN('DU DOAN'!FK29-'DU DOAN'!FL29)=SIGN('DU DOAN'!K29-'DU DOAN'!L29),1*'DU DOAN'!C29,0))))</f>
        <v>0</v>
      </c>
      <c r="CG29" s="98">
        <f>IF(OR('DU DOAN'!K29="",'DU DOAN'!L29="",'DU DOAN'!FM29="",'DU DOAN'!FN29=""),0,IF(AND('DU DOAN'!FM29='DU DOAN'!K29,'DU DOAN'!FN29='DU DOAN'!L29),3*'DU DOAN'!C29,IF(('DU DOAN'!FM29-'DU DOAN'!FN29)=('DU DOAN'!K29-'DU DOAN'!L29),2*'DU DOAN'!C29,IF(SIGN('DU DOAN'!FM29-'DU DOAN'!FN29)=SIGN('DU DOAN'!K29-'DU DOAN'!L29),1*'DU DOAN'!C29,0))))</f>
        <v>0</v>
      </c>
      <c r="CH29" s="98">
        <f>IF(OR('DU DOAN'!K29="",'DU DOAN'!L29="",'DU DOAN'!FO29="",'DU DOAN'!FP29=""),0,IF(AND('DU DOAN'!FO29='DU DOAN'!K29,'DU DOAN'!FP29='DU DOAN'!L29),3*'DU DOAN'!C29,IF(('DU DOAN'!FO29-'DU DOAN'!FP29)=('DU DOAN'!K29-'DU DOAN'!L29),2*'DU DOAN'!C29,IF(SIGN('DU DOAN'!FO29-'DU DOAN'!FP29)=SIGN('DU DOAN'!K29-'DU DOAN'!L29),1*'DU DOAN'!C29,0))))</f>
        <v>0</v>
      </c>
      <c r="CI29" s="98">
        <f>IF(OR('DU DOAN'!K29="",'DU DOAN'!L29="",'DU DOAN'!FQ29="",'DU DOAN'!FR29=""),0,IF(AND('DU DOAN'!FQ29='DU DOAN'!K29,'DU DOAN'!FR29='DU DOAN'!L29),3*'DU DOAN'!C29,IF(('DU DOAN'!FQ29-'DU DOAN'!FR29)=('DU DOAN'!K29-'DU DOAN'!L29),2*'DU DOAN'!C29,IF(SIGN('DU DOAN'!FQ29-'DU DOAN'!FR29)=SIGN('DU DOAN'!K29-'DU DOAN'!L29),1*'DU DOAN'!C29,0))))</f>
        <v>0</v>
      </c>
      <c r="CJ29" s="98">
        <f>IF(OR('DU DOAN'!K29="",'DU DOAN'!L29="",'DU DOAN'!FS29="",'DU DOAN'!FT29=""),0,IF(AND('DU DOAN'!FS29='DU DOAN'!K29,'DU DOAN'!FT29='DU DOAN'!L29),3*'DU DOAN'!C29,IF(('DU DOAN'!FS29-'DU DOAN'!FT29)=('DU DOAN'!K29-'DU DOAN'!L29),2*'DU DOAN'!C29,IF(SIGN('DU DOAN'!FS29-'DU DOAN'!FT29)=SIGN('DU DOAN'!K29-'DU DOAN'!L29),1*'DU DOAN'!C29,0))))</f>
        <v>0</v>
      </c>
      <c r="CK29" s="98">
        <f>IF(OR('DU DOAN'!K29="",'DU DOAN'!L29="",'DU DOAN'!FU29="",'DU DOAN'!FV29=""),0,IF(AND('DU DOAN'!FU29='DU DOAN'!K29,'DU DOAN'!FV29='DU DOAN'!L29),3*'DU DOAN'!C29,IF(('DU DOAN'!FU29-'DU DOAN'!FV29)=('DU DOAN'!K29-'DU DOAN'!L29),2*'DU DOAN'!C29,IF(SIGN('DU DOAN'!FU29-'DU DOAN'!FV29)=SIGN('DU DOAN'!K29-'DU DOAN'!L29),1*'DU DOAN'!C29,0))))</f>
        <v>0</v>
      </c>
      <c r="CL29" s="98">
        <f>IF(OR('DU DOAN'!K29="",'DU DOAN'!L29="",'DU DOAN'!FW29="",'DU DOAN'!FX29=""),0,IF(AND('DU DOAN'!FW29='DU DOAN'!K29,'DU DOAN'!FX29='DU DOAN'!L29),3*'DU DOAN'!C29,IF(('DU DOAN'!FW29-'DU DOAN'!FX29)=('DU DOAN'!K29-'DU DOAN'!L29),2*'DU DOAN'!C29,IF(SIGN('DU DOAN'!FW29-'DU DOAN'!FX29)=SIGN('DU DOAN'!K29-'DU DOAN'!L29),1*'DU DOAN'!C29,0))))</f>
        <v>0</v>
      </c>
      <c r="CM29" s="98">
        <f>IF(OR('DU DOAN'!K29="",'DU DOAN'!L29="",'DU DOAN'!FY29="",'DU DOAN'!FZ29=""),0,IF(AND('DU DOAN'!FY29='DU DOAN'!K29,'DU DOAN'!FZ29='DU DOAN'!L29),3*'DU DOAN'!C29,IF(('DU DOAN'!FY29-'DU DOAN'!FZ29)=('DU DOAN'!K29-'DU DOAN'!L29),2*'DU DOAN'!C29,IF(SIGN('DU DOAN'!FY29-'DU DOAN'!FZ29)=SIGN('DU DOAN'!K29-'DU DOAN'!L29),1*'DU DOAN'!C29,0))))</f>
        <v>0</v>
      </c>
      <c r="CN29" s="98">
        <f>IF(OR('DU DOAN'!K29="",'DU DOAN'!L29="",'DU DOAN'!GA29="",'DU DOAN'!GB29=""),0,IF(AND('DU DOAN'!GA29='DU DOAN'!K29,'DU DOAN'!GB29='DU DOAN'!L29),3*'DU DOAN'!C29,IF(('DU DOAN'!GA29-'DU DOAN'!GB29)=('DU DOAN'!K29-'DU DOAN'!L29),2*'DU DOAN'!C29,IF(SIGN('DU DOAN'!GA29-'DU DOAN'!GB29)=SIGN('DU DOAN'!K29-'DU DOAN'!L29),1*'DU DOAN'!C29,0))))</f>
        <v>0</v>
      </c>
      <c r="CO29" s="98">
        <f>IF(OR('DU DOAN'!K29="",'DU DOAN'!L29="",'DU DOAN'!GC29="",'DU DOAN'!GD29=""),0,IF(AND('DU DOAN'!GC29='DU DOAN'!K29,'DU DOAN'!GD29='DU DOAN'!L29),3*'DU DOAN'!C29,IF(('DU DOAN'!GC29-'DU DOAN'!GD29)=('DU DOAN'!K29-'DU DOAN'!L29),2*'DU DOAN'!C29,IF(SIGN('DU DOAN'!GC29-'DU DOAN'!GD29)=SIGN('DU DOAN'!K29-'DU DOAN'!L29),1*'DU DOAN'!C29,0))))</f>
        <v>0</v>
      </c>
      <c r="CP29" s="98">
        <f>IF(OR('DU DOAN'!K29="",'DU DOAN'!L29="",'DU DOAN'!GE29="",'DU DOAN'!GF29=""),0,IF(AND('DU DOAN'!GE29='DU DOAN'!K29,'DU DOAN'!GF29='DU DOAN'!L29),3*'DU DOAN'!C29,IF(('DU DOAN'!GE29-'DU DOAN'!GF29)=('DU DOAN'!K29-'DU DOAN'!L29),2*'DU DOAN'!C29,IF(SIGN('DU DOAN'!GE29-'DU DOAN'!GF29)=SIGN('DU DOAN'!K29-'DU DOAN'!L29),1*'DU DOAN'!C29,0))))</f>
        <v>0</v>
      </c>
      <c r="CQ29" s="98">
        <f>IF(OR('DU DOAN'!K29="",'DU DOAN'!L29="",'DU DOAN'!GG29="",'DU DOAN'!GH29=""),0,IF(AND('DU DOAN'!GG29='DU DOAN'!K29,'DU DOAN'!GH29='DU DOAN'!L29),3*'DU DOAN'!C29,IF(('DU DOAN'!GG29-'DU DOAN'!GH29)=('DU DOAN'!K29-'DU DOAN'!L29),2*'DU DOAN'!C29,IF(SIGN('DU DOAN'!GG29-'DU DOAN'!GH29)=SIGN('DU DOAN'!K29-'DU DOAN'!L29),1*'DU DOAN'!C29,0))))</f>
        <v>0</v>
      </c>
      <c r="CR29" s="98">
        <f>IF(OR('DU DOAN'!K29="",'DU DOAN'!L29="",'DU DOAN'!GI29="",'DU DOAN'!GJ29=""),0,IF(AND('DU DOAN'!GI29='DU DOAN'!K29,'DU DOAN'!GJ29='DU DOAN'!L29),3*'DU DOAN'!C29,IF(('DU DOAN'!GI29-'DU DOAN'!GJ29)=('DU DOAN'!K29-'DU DOAN'!L29),2*'DU DOAN'!C29,IF(SIGN('DU DOAN'!GI29-'DU DOAN'!GJ29)=SIGN('DU DOAN'!K29-'DU DOAN'!L29),1*'DU DOAN'!C29,0))))</f>
        <v>0</v>
      </c>
      <c r="CS29" s="98">
        <f>IF(OR('DU DOAN'!K29="",'DU DOAN'!L29="",'DU DOAN'!GK29="",'DU DOAN'!GL29=""),0,IF(AND('DU DOAN'!GK29='DU DOAN'!K29,'DU DOAN'!GL29='DU DOAN'!L29),3*'DU DOAN'!C29,IF(('DU DOAN'!GK29-'DU DOAN'!GL29)=('DU DOAN'!K29-'DU DOAN'!L29),2*'DU DOAN'!C29,IF(SIGN('DU DOAN'!GK29-'DU DOAN'!GL29)=SIGN('DU DOAN'!K29-'DU DOAN'!L29),1*'DU DOAN'!C29,0))))</f>
        <v>0</v>
      </c>
      <c r="CT29" s="98">
        <f>IF(OR('DU DOAN'!K29="",'DU DOAN'!L29="",'DU DOAN'!GM29="",'DU DOAN'!GN29=""),0,IF(AND('DU DOAN'!GM29='DU DOAN'!K29,'DU DOAN'!GN29='DU DOAN'!L29),3*'DU DOAN'!C29,IF(('DU DOAN'!GM29-'DU DOAN'!GN29)=('DU DOAN'!K29-'DU DOAN'!L29),2*'DU DOAN'!C29,IF(SIGN('DU DOAN'!GM29-'DU DOAN'!GN29)=SIGN('DU DOAN'!K29-'DU DOAN'!L29),1*'DU DOAN'!C29,0))))</f>
        <v>0</v>
      </c>
      <c r="CU29" s="98">
        <f>IF(OR('DU DOAN'!K29="",'DU DOAN'!L29="",'DU DOAN'!GO29="",'DU DOAN'!GP29=""),0,IF(AND('DU DOAN'!GO29='DU DOAN'!K29,'DU DOAN'!GP29='DU DOAN'!L29),3*'DU DOAN'!C29,IF(('DU DOAN'!GO29-'DU DOAN'!GP29)=('DU DOAN'!K29-'DU DOAN'!L29),2*'DU DOAN'!C29,IF(SIGN('DU DOAN'!GO29-'DU DOAN'!GP29)=SIGN('DU DOAN'!K29-'DU DOAN'!L29),1*'DU DOAN'!C29,0))))</f>
        <v>0</v>
      </c>
      <c r="CV29" s="98">
        <f>IF(OR('DU DOAN'!K29="",'DU DOAN'!L29="",'DU DOAN'!GQ29="",'DU DOAN'!GR29=""),0,IF(AND('DU DOAN'!GQ29='DU DOAN'!K29,'DU DOAN'!GR29='DU DOAN'!L29),3*'DU DOAN'!C29,IF(('DU DOAN'!GQ29-'DU DOAN'!GR29)=('DU DOAN'!K29-'DU DOAN'!L29),2*'DU DOAN'!C29,IF(SIGN('DU DOAN'!GQ29-'DU DOAN'!GR29)=SIGN('DU DOAN'!K29-'DU DOAN'!L29),1*'DU DOAN'!C29,0))))</f>
        <v>0</v>
      </c>
      <c r="CW29" s="98">
        <f>IF(OR('DU DOAN'!K29="",'DU DOAN'!L29="",'DU DOAN'!GS29="",'DU DOAN'!GT29=""),0,IF(AND('DU DOAN'!GS29='DU DOAN'!K29,'DU DOAN'!GT29='DU DOAN'!L29),3*'DU DOAN'!C29,IF(('DU DOAN'!GS29-'DU DOAN'!GT29)=('DU DOAN'!K29-'DU DOAN'!L29),2*'DU DOAN'!C29,IF(SIGN('DU DOAN'!GS29-'DU DOAN'!GT29)=SIGN('DU DOAN'!K29-'DU DOAN'!L29),1*'DU DOAN'!C29,0))))</f>
        <v>0</v>
      </c>
      <c r="CX29" s="98">
        <f>IF(OR('DU DOAN'!K29="",'DU DOAN'!L29="",'DU DOAN'!GU29="",'DU DOAN'!GV29=""),0,IF(AND('DU DOAN'!GU29='DU DOAN'!K29,'DU DOAN'!GV29='DU DOAN'!L29),3*'DU DOAN'!C29,IF(('DU DOAN'!GU29-'DU DOAN'!GV29)=('DU DOAN'!K29-'DU DOAN'!L29),2*'DU DOAN'!C29,IF(SIGN('DU DOAN'!GU29-'DU DOAN'!GV29)=SIGN('DU DOAN'!K29-'DU DOAN'!L29),1*'DU DOAN'!C29,0))))</f>
        <v>0</v>
      </c>
      <c r="CY29" s="98">
        <f>IF(OR('DU DOAN'!K29="",'DU DOAN'!L29="",'DU DOAN'!GW29="",'DU DOAN'!GX29=""),0,IF(AND('DU DOAN'!GW29='DU DOAN'!K29,'DU DOAN'!GX29='DU DOAN'!L29),3*'DU DOAN'!C29,IF(('DU DOAN'!GW29-'DU DOAN'!GX29)=('DU DOAN'!K29-'DU DOAN'!L29),2*'DU DOAN'!C29,IF(SIGN('DU DOAN'!GW29-'DU DOAN'!GX29)=SIGN('DU DOAN'!K29-'DU DOAN'!L29),1*'DU DOAN'!C29,0))))</f>
        <v>0</v>
      </c>
      <c r="CZ29" s="98">
        <f>IF(OR('DU DOAN'!K29="",'DU DOAN'!L29="",'DU DOAN'!GY29="",'DU DOAN'!GZ29=""),0,IF(AND('DU DOAN'!GY29='DU DOAN'!K29,'DU DOAN'!GZ29='DU DOAN'!L29),3*'DU DOAN'!C29,IF(('DU DOAN'!GY29-'DU DOAN'!GZ29)=('DU DOAN'!K29-'DU DOAN'!L29),2*'DU DOAN'!C29,IF(SIGN('DU DOAN'!GY29-'DU DOAN'!GZ29)=SIGN('DU DOAN'!K29-'DU DOAN'!L29),1*'DU DOAN'!C29,0))))</f>
        <v>0</v>
      </c>
      <c r="DA29" s="98">
        <f>IF(OR('DU DOAN'!K29="",'DU DOAN'!L29="",'DU DOAN'!HA29="",'DU DOAN'!HB29=""),0,IF(AND('DU DOAN'!HA29='DU DOAN'!K29,'DU DOAN'!HB29='DU DOAN'!L29),3*'DU DOAN'!C29,IF(('DU DOAN'!HA29-'DU DOAN'!HB29)=('DU DOAN'!K29-'DU DOAN'!L29),2*'DU DOAN'!C29,IF(SIGN('DU DOAN'!HA29-'DU DOAN'!HB29)=SIGN('DU DOAN'!K29-'DU DOAN'!L29),1*'DU DOAN'!C29,0))))</f>
        <v>0</v>
      </c>
      <c r="DB29" s="98">
        <f>IF(OR('DU DOAN'!K29="",'DU DOAN'!L29="",'DU DOAN'!HC29="",'DU DOAN'!HD29=""),0,IF(AND('DU DOAN'!HC29='DU DOAN'!K29,'DU DOAN'!HD29='DU DOAN'!L29),3*'DU DOAN'!C29,IF(('DU DOAN'!HC29-'DU DOAN'!HD29)=('DU DOAN'!K29-'DU DOAN'!L29),2*'DU DOAN'!C29,IF(SIGN('DU DOAN'!HC29-'DU DOAN'!HD29)=SIGN('DU DOAN'!K29-'DU DOAN'!L29),1*'DU DOAN'!C29,0))))</f>
        <v>0</v>
      </c>
    </row>
    <row r="30" spans="1:106" ht="15" customHeight="1">
      <c r="A30" s="94">
        <f>'DU DOAN'!A30</f>
        <v>27</v>
      </c>
      <c r="B30" s="95" t="str">
        <f>'DU DOAN'!B30</f>
        <v>Vòng bảng</v>
      </c>
      <c r="C30" s="96">
        <f>'DU DOAN'!C30</f>
        <v>1</v>
      </c>
      <c r="D30" s="95" t="str">
        <f>'DU DOAN'!H30</f>
        <v>Germany</v>
      </c>
      <c r="E30" s="95" t="str">
        <f>'DU DOAN'!I30</f>
        <v>Côte d'Ivoire</v>
      </c>
      <c r="F30" s="97" t="str">
        <f>IF(OR('DU DOAN'!K30="",'DU DOAN'!L30=""),"Chưa đá",'DU DOAN'!K30&amp;"-"&amp;'DU DOAN'!L30)</f>
        <v>Chưa đá</v>
      </c>
      <c r="G30" s="98">
        <f>IF(OR('DU DOAN'!K30="",'DU DOAN'!L30="",'DU DOAN'!M30="",'DU DOAN'!N30=""),0,IF(AND('DU DOAN'!M30='DU DOAN'!K30,'DU DOAN'!N30='DU DOAN'!L30),3*'DU DOAN'!C30,IF(('DU DOAN'!M30-'DU DOAN'!N30)=('DU DOAN'!K30-'DU DOAN'!L30),2*'DU DOAN'!C30,IF(SIGN('DU DOAN'!M30-'DU DOAN'!N30)=SIGN('DU DOAN'!K30-'DU DOAN'!L30),1*'DU DOAN'!C30,0))))</f>
        <v>0</v>
      </c>
      <c r="H30" s="98">
        <f>IF(OR('DU DOAN'!K30="",'DU DOAN'!L30="",'DU DOAN'!O30="",'DU DOAN'!P30=""),0,IF(AND('DU DOAN'!O30='DU DOAN'!K30,'DU DOAN'!P30='DU DOAN'!L30),3*'DU DOAN'!C30,IF(('DU DOAN'!O30-'DU DOAN'!P30)=('DU DOAN'!K30-'DU DOAN'!L30),2*'DU DOAN'!C30,IF(SIGN('DU DOAN'!O30-'DU DOAN'!P30)=SIGN('DU DOAN'!K30-'DU DOAN'!L30),1*'DU DOAN'!C30,0))))</f>
        <v>0</v>
      </c>
      <c r="I30" s="98">
        <f>IF(OR('DU DOAN'!K30="",'DU DOAN'!L30="",'DU DOAN'!Q30="",'DU DOAN'!R30=""),0,IF(AND('DU DOAN'!Q30='DU DOAN'!K30,'DU DOAN'!R30='DU DOAN'!L30),3*'DU DOAN'!C30,IF(('DU DOAN'!Q30-'DU DOAN'!R30)=('DU DOAN'!K30-'DU DOAN'!L30),2*'DU DOAN'!C30,IF(SIGN('DU DOAN'!Q30-'DU DOAN'!R30)=SIGN('DU DOAN'!K30-'DU DOAN'!L30),1*'DU DOAN'!C30,0))))</f>
        <v>0</v>
      </c>
      <c r="J30" s="98">
        <f>IF(OR('DU DOAN'!K30="",'DU DOAN'!L30="",'DU DOAN'!S30="",'DU DOAN'!T30=""),0,IF(AND('DU DOAN'!S30='DU DOAN'!K30,'DU DOAN'!T30='DU DOAN'!L30),3*'DU DOAN'!C30,IF(('DU DOAN'!S30-'DU DOAN'!T30)=('DU DOAN'!K30-'DU DOAN'!L30),2*'DU DOAN'!C30,IF(SIGN('DU DOAN'!S30-'DU DOAN'!T30)=SIGN('DU DOAN'!K30-'DU DOAN'!L30),1*'DU DOAN'!C30,0))))</f>
        <v>0</v>
      </c>
      <c r="K30" s="98">
        <f>IF(OR('DU DOAN'!K30="",'DU DOAN'!L30="",'DU DOAN'!U30="",'DU DOAN'!V30=""),0,IF(AND('DU DOAN'!U30='DU DOAN'!K30,'DU DOAN'!V30='DU DOAN'!L30),3*'DU DOAN'!C30,IF(('DU DOAN'!U30-'DU DOAN'!V30)=('DU DOAN'!K30-'DU DOAN'!L30),2*'DU DOAN'!C30,IF(SIGN('DU DOAN'!U30-'DU DOAN'!V30)=SIGN('DU DOAN'!K30-'DU DOAN'!L30),1*'DU DOAN'!C30,0))))</f>
        <v>0</v>
      </c>
      <c r="L30" s="98">
        <f>IF(OR('DU DOAN'!K30="",'DU DOAN'!L30="",'DU DOAN'!W30="",'DU DOAN'!X30=""),0,IF(AND('DU DOAN'!W30='DU DOAN'!K30,'DU DOAN'!X30='DU DOAN'!L30),3*'DU DOAN'!C30,IF(('DU DOAN'!W30-'DU DOAN'!X30)=('DU DOAN'!K30-'DU DOAN'!L30),2*'DU DOAN'!C30,IF(SIGN('DU DOAN'!W30-'DU DOAN'!X30)=SIGN('DU DOAN'!K30-'DU DOAN'!L30),1*'DU DOAN'!C30,0))))</f>
        <v>0</v>
      </c>
      <c r="M30" s="98">
        <f>IF(OR('DU DOAN'!K30="",'DU DOAN'!L30="",'DU DOAN'!Y30="",'DU DOAN'!Z30=""),0,IF(AND('DU DOAN'!Y30='DU DOAN'!K30,'DU DOAN'!Z30='DU DOAN'!L30),3*'DU DOAN'!C30,IF(('DU DOAN'!Y30-'DU DOAN'!Z30)=('DU DOAN'!K30-'DU DOAN'!L30),2*'DU DOAN'!C30,IF(SIGN('DU DOAN'!Y30-'DU DOAN'!Z30)=SIGN('DU DOAN'!K30-'DU DOAN'!L30),1*'DU DOAN'!C30,0))))</f>
        <v>0</v>
      </c>
      <c r="N30" s="98">
        <f>IF(OR('DU DOAN'!K30="",'DU DOAN'!L30="",'DU DOAN'!AA30="",'DU DOAN'!AB30=""),0,IF(AND('DU DOAN'!AA30='DU DOAN'!K30,'DU DOAN'!AB30='DU DOAN'!L30),3*'DU DOAN'!C30,IF(('DU DOAN'!AA30-'DU DOAN'!AB30)=('DU DOAN'!K30-'DU DOAN'!L30),2*'DU DOAN'!C30,IF(SIGN('DU DOAN'!AA30-'DU DOAN'!AB30)=SIGN('DU DOAN'!K30-'DU DOAN'!L30),1*'DU DOAN'!C30,0))))</f>
        <v>0</v>
      </c>
      <c r="O30" s="98">
        <f>IF(OR('DU DOAN'!K30="",'DU DOAN'!L30="",'DU DOAN'!AC30="",'DU DOAN'!AD30=""),0,IF(AND('DU DOAN'!AC30='DU DOAN'!K30,'DU DOAN'!AD30='DU DOAN'!L30),3*'DU DOAN'!C30,IF(('DU DOAN'!AC30-'DU DOAN'!AD30)=('DU DOAN'!K30-'DU DOAN'!L30),2*'DU DOAN'!C30,IF(SIGN('DU DOAN'!AC30-'DU DOAN'!AD30)=SIGN('DU DOAN'!K30-'DU DOAN'!L30),1*'DU DOAN'!C30,0))))</f>
        <v>0</v>
      </c>
      <c r="P30" s="98">
        <f>IF(OR('DU DOAN'!K30="",'DU DOAN'!L30="",'DU DOAN'!AE30="",'DU DOAN'!AF30=""),0,IF(AND('DU DOAN'!AE30='DU DOAN'!K30,'DU DOAN'!AF30='DU DOAN'!L30),3*'DU DOAN'!C30,IF(('DU DOAN'!AE30-'DU DOAN'!AF30)=('DU DOAN'!K30-'DU DOAN'!L30),2*'DU DOAN'!C30,IF(SIGN('DU DOAN'!AE30-'DU DOAN'!AF30)=SIGN('DU DOAN'!K30-'DU DOAN'!L30),1*'DU DOAN'!C30,0))))</f>
        <v>0</v>
      </c>
      <c r="Q30" s="98">
        <f>IF(OR('DU DOAN'!K30="",'DU DOAN'!L30="",'DU DOAN'!AG30="",'DU DOAN'!AH30=""),0,IF(AND('DU DOAN'!AG30='DU DOAN'!K30,'DU DOAN'!AH30='DU DOAN'!L30),3*'DU DOAN'!C30,IF(('DU DOAN'!AG30-'DU DOAN'!AH30)=('DU DOAN'!K30-'DU DOAN'!L30),2*'DU DOAN'!C30,IF(SIGN('DU DOAN'!AG30-'DU DOAN'!AH30)=SIGN('DU DOAN'!K30-'DU DOAN'!L30),1*'DU DOAN'!C30,0))))</f>
        <v>0</v>
      </c>
      <c r="R30" s="98">
        <f>IF(OR('DU DOAN'!K30="",'DU DOAN'!L30="",'DU DOAN'!AI30="",'DU DOAN'!AJ30=""),0,IF(AND('DU DOAN'!AI30='DU DOAN'!K30,'DU DOAN'!AJ30='DU DOAN'!L30),3*'DU DOAN'!C30,IF(('DU DOAN'!AI30-'DU DOAN'!AJ30)=('DU DOAN'!K30-'DU DOAN'!L30),2*'DU DOAN'!C30,IF(SIGN('DU DOAN'!AI30-'DU DOAN'!AJ30)=SIGN('DU DOAN'!K30-'DU DOAN'!L30),1*'DU DOAN'!C30,0))))</f>
        <v>0</v>
      </c>
      <c r="S30" s="98">
        <f>IF(OR('DU DOAN'!K30="",'DU DOAN'!L30="",'DU DOAN'!AK30="",'DU DOAN'!AL30=""),0,IF(AND('DU DOAN'!AK30='DU DOAN'!K30,'DU DOAN'!AL30='DU DOAN'!L30),3*'DU DOAN'!C30,IF(('DU DOAN'!AK30-'DU DOAN'!AL30)=('DU DOAN'!K30-'DU DOAN'!L30),2*'DU DOAN'!C30,IF(SIGN('DU DOAN'!AK30-'DU DOAN'!AL30)=SIGN('DU DOAN'!K30-'DU DOAN'!L30),1*'DU DOAN'!C30,0))))</f>
        <v>0</v>
      </c>
      <c r="T30" s="98">
        <f>IF(OR('DU DOAN'!K30="",'DU DOAN'!L30="",'DU DOAN'!AM30="",'DU DOAN'!AN30=""),0,IF(AND('DU DOAN'!AM30='DU DOAN'!K30,'DU DOAN'!AN30='DU DOAN'!L30),3*'DU DOAN'!C30,IF(('DU DOAN'!AM30-'DU DOAN'!AN30)=('DU DOAN'!K30-'DU DOAN'!L30),2*'DU DOAN'!C30,IF(SIGN('DU DOAN'!AM30-'DU DOAN'!AN30)=SIGN('DU DOAN'!K30-'DU DOAN'!L30),1*'DU DOAN'!C30,0))))</f>
        <v>0</v>
      </c>
      <c r="U30" s="98">
        <f>IF(OR('DU DOAN'!K30="",'DU DOAN'!L30="",'DU DOAN'!AO30="",'DU DOAN'!AP30=""),0,IF(AND('DU DOAN'!AO30='DU DOAN'!K30,'DU DOAN'!AP30='DU DOAN'!L30),3*'DU DOAN'!C30,IF(('DU DOAN'!AO30-'DU DOAN'!AP30)=('DU DOAN'!K30-'DU DOAN'!L30),2*'DU DOAN'!C30,IF(SIGN('DU DOAN'!AO30-'DU DOAN'!AP30)=SIGN('DU DOAN'!K30-'DU DOAN'!L30),1*'DU DOAN'!C30,0))))</f>
        <v>0</v>
      </c>
      <c r="V30" s="98">
        <f>IF(OR('DU DOAN'!K30="",'DU DOAN'!L30="",'DU DOAN'!AQ30="",'DU DOAN'!AR30=""),0,IF(AND('DU DOAN'!AQ30='DU DOAN'!K30,'DU DOAN'!AR30='DU DOAN'!L30),3*'DU DOAN'!C30,IF(('DU DOAN'!AQ30-'DU DOAN'!AR30)=('DU DOAN'!K30-'DU DOAN'!L30),2*'DU DOAN'!C30,IF(SIGN('DU DOAN'!AQ30-'DU DOAN'!AR30)=SIGN('DU DOAN'!K30-'DU DOAN'!L30),1*'DU DOAN'!C30,0))))</f>
        <v>0</v>
      </c>
      <c r="W30" s="98">
        <f>IF(OR('DU DOAN'!K30="",'DU DOAN'!L30="",'DU DOAN'!AS30="",'DU DOAN'!AT30=""),0,IF(AND('DU DOAN'!AS30='DU DOAN'!K30,'DU DOAN'!AT30='DU DOAN'!L30),3*'DU DOAN'!C30,IF(('DU DOAN'!AS30-'DU DOAN'!AT30)=('DU DOAN'!K30-'DU DOAN'!L30),2*'DU DOAN'!C30,IF(SIGN('DU DOAN'!AS30-'DU DOAN'!AT30)=SIGN('DU DOAN'!K30-'DU DOAN'!L30),1*'DU DOAN'!C30,0))))</f>
        <v>0</v>
      </c>
      <c r="X30" s="98">
        <f>IF(OR('DU DOAN'!K30="",'DU DOAN'!L30="",'DU DOAN'!AU30="",'DU DOAN'!AV30=""),0,IF(AND('DU DOAN'!AU30='DU DOAN'!K30,'DU DOAN'!AV30='DU DOAN'!L30),3*'DU DOAN'!C30,IF(('DU DOAN'!AU30-'DU DOAN'!AV30)=('DU DOAN'!K30-'DU DOAN'!L30),2*'DU DOAN'!C30,IF(SIGN('DU DOAN'!AU30-'DU DOAN'!AV30)=SIGN('DU DOAN'!K30-'DU DOAN'!L30),1*'DU DOAN'!C30,0))))</f>
        <v>0</v>
      </c>
      <c r="Y30" s="98">
        <f>IF(OR('DU DOAN'!K30="",'DU DOAN'!L30="",'DU DOAN'!AW30="",'DU DOAN'!AX30=""),0,IF(AND('DU DOAN'!AW30='DU DOAN'!K30,'DU DOAN'!AX30='DU DOAN'!L30),3*'DU DOAN'!C30,IF(('DU DOAN'!AW30-'DU DOAN'!AX30)=('DU DOAN'!K30-'DU DOAN'!L30),2*'DU DOAN'!C30,IF(SIGN('DU DOAN'!AW30-'DU DOAN'!AX30)=SIGN('DU DOAN'!K30-'DU DOAN'!L30),1*'DU DOAN'!C30,0))))</f>
        <v>0</v>
      </c>
      <c r="Z30" s="98">
        <f>IF(OR('DU DOAN'!K30="",'DU DOAN'!L30="",'DU DOAN'!AY30="",'DU DOAN'!AZ30=""),0,IF(AND('DU DOAN'!AY30='DU DOAN'!K30,'DU DOAN'!AZ30='DU DOAN'!L30),3*'DU DOAN'!C30,IF(('DU DOAN'!AY30-'DU DOAN'!AZ30)=('DU DOAN'!K30-'DU DOAN'!L30),2*'DU DOAN'!C30,IF(SIGN('DU DOAN'!AY30-'DU DOAN'!AZ30)=SIGN('DU DOAN'!K30-'DU DOAN'!L30),1*'DU DOAN'!C30,0))))</f>
        <v>0</v>
      </c>
      <c r="AA30" s="98">
        <f>IF(OR('DU DOAN'!K30="",'DU DOAN'!L30="",'DU DOAN'!BA30="",'DU DOAN'!BB30=""),0,IF(AND('DU DOAN'!BA30='DU DOAN'!K30,'DU DOAN'!BB30='DU DOAN'!L30),3*'DU DOAN'!C30,IF(('DU DOAN'!BA30-'DU DOAN'!BB30)=('DU DOAN'!K30-'DU DOAN'!L30),2*'DU DOAN'!C30,IF(SIGN('DU DOAN'!BA30-'DU DOAN'!BB30)=SIGN('DU DOAN'!K30-'DU DOAN'!L30),1*'DU DOAN'!C30,0))))</f>
        <v>0</v>
      </c>
      <c r="AB30" s="98">
        <f>IF(OR('DU DOAN'!K30="",'DU DOAN'!L30="",'DU DOAN'!BC30="",'DU DOAN'!BD30=""),0,IF(AND('DU DOAN'!BC30='DU DOAN'!K30,'DU DOAN'!BD30='DU DOAN'!L30),3*'DU DOAN'!C30,IF(('DU DOAN'!BC30-'DU DOAN'!BD30)=('DU DOAN'!K30-'DU DOAN'!L30),2*'DU DOAN'!C30,IF(SIGN('DU DOAN'!BC30-'DU DOAN'!BD30)=SIGN('DU DOAN'!K30-'DU DOAN'!L30),1*'DU DOAN'!C30,0))))</f>
        <v>0</v>
      </c>
      <c r="AC30" s="98">
        <f>IF(OR('DU DOAN'!K30="",'DU DOAN'!L30="",'DU DOAN'!BE30="",'DU DOAN'!BF30=""),0,IF(AND('DU DOAN'!BE30='DU DOAN'!K30,'DU DOAN'!BF30='DU DOAN'!L30),3*'DU DOAN'!C30,IF(('DU DOAN'!BE30-'DU DOAN'!BF30)=('DU DOAN'!K30-'DU DOAN'!L30),2*'DU DOAN'!C30,IF(SIGN('DU DOAN'!BE30-'DU DOAN'!BF30)=SIGN('DU DOAN'!K30-'DU DOAN'!L30),1*'DU DOAN'!C30,0))))</f>
        <v>0</v>
      </c>
      <c r="AD30" s="98">
        <f>IF(OR('DU DOAN'!K30="",'DU DOAN'!L30="",'DU DOAN'!BG30="",'DU DOAN'!BH30=""),0,IF(AND('DU DOAN'!BG30='DU DOAN'!K30,'DU DOAN'!BH30='DU DOAN'!L30),3*'DU DOAN'!C30,IF(('DU DOAN'!BG30-'DU DOAN'!BH30)=('DU DOAN'!K30-'DU DOAN'!L30),2*'DU DOAN'!C30,IF(SIGN('DU DOAN'!BG30-'DU DOAN'!BH30)=SIGN('DU DOAN'!K30-'DU DOAN'!L30),1*'DU DOAN'!C30,0))))</f>
        <v>0</v>
      </c>
      <c r="AE30" s="98">
        <f>IF(OR('DU DOAN'!K30="",'DU DOAN'!L30="",'DU DOAN'!BI30="",'DU DOAN'!BJ30=""),0,IF(AND('DU DOAN'!BI30='DU DOAN'!K30,'DU DOAN'!BJ30='DU DOAN'!L30),3*'DU DOAN'!C30,IF(('DU DOAN'!BI30-'DU DOAN'!BJ30)=('DU DOAN'!K30-'DU DOAN'!L30),2*'DU DOAN'!C30,IF(SIGN('DU DOAN'!BI30-'DU DOAN'!BJ30)=SIGN('DU DOAN'!K30-'DU DOAN'!L30),1*'DU DOAN'!C30,0))))</f>
        <v>0</v>
      </c>
      <c r="AF30" s="98">
        <f>IF(OR('DU DOAN'!K30="",'DU DOAN'!L30="",'DU DOAN'!BK30="",'DU DOAN'!BL30=""),0,IF(AND('DU DOAN'!BK30='DU DOAN'!K30,'DU DOAN'!BL30='DU DOAN'!L30),3*'DU DOAN'!C30,IF(('DU DOAN'!BK30-'DU DOAN'!BL30)=('DU DOAN'!K30-'DU DOAN'!L30),2*'DU DOAN'!C30,IF(SIGN('DU DOAN'!BK30-'DU DOAN'!BL30)=SIGN('DU DOAN'!K30-'DU DOAN'!L30),1*'DU DOAN'!C30,0))))</f>
        <v>0</v>
      </c>
      <c r="AG30" s="98">
        <f>IF(OR('DU DOAN'!K30="",'DU DOAN'!L30="",'DU DOAN'!BM30="",'DU DOAN'!BN30=""),0,IF(AND('DU DOAN'!BM30='DU DOAN'!K30,'DU DOAN'!BN30='DU DOAN'!L30),3*'DU DOAN'!C30,IF(('DU DOAN'!BM30-'DU DOAN'!BN30)=('DU DOAN'!K30-'DU DOAN'!L30),2*'DU DOAN'!C30,IF(SIGN('DU DOAN'!BM30-'DU DOAN'!BN30)=SIGN('DU DOAN'!K30-'DU DOAN'!L30),1*'DU DOAN'!C30,0))))</f>
        <v>0</v>
      </c>
      <c r="AH30" s="98">
        <f>IF(OR('DU DOAN'!K30="",'DU DOAN'!L30="",'DU DOAN'!BO30="",'DU DOAN'!BP30=""),0,IF(AND('DU DOAN'!BO30='DU DOAN'!K30,'DU DOAN'!BP30='DU DOAN'!L30),3*'DU DOAN'!C30,IF(('DU DOAN'!BO30-'DU DOAN'!BP30)=('DU DOAN'!K30-'DU DOAN'!L30),2*'DU DOAN'!C30,IF(SIGN('DU DOAN'!BO30-'DU DOAN'!BP30)=SIGN('DU DOAN'!K30-'DU DOAN'!L30),1*'DU DOAN'!C30,0))))</f>
        <v>0</v>
      </c>
      <c r="AI30" s="98">
        <f>IF(OR('DU DOAN'!K30="",'DU DOAN'!L30="",'DU DOAN'!BQ30="",'DU DOAN'!BR30=""),0,IF(AND('DU DOAN'!BQ30='DU DOAN'!K30,'DU DOAN'!BR30='DU DOAN'!L30),3*'DU DOAN'!C30,IF(('DU DOAN'!BQ30-'DU DOAN'!BR30)=('DU DOAN'!K30-'DU DOAN'!L30),2*'DU DOAN'!C30,IF(SIGN('DU DOAN'!BQ30-'DU DOAN'!BR30)=SIGN('DU DOAN'!K30-'DU DOAN'!L30),1*'DU DOAN'!C30,0))))</f>
        <v>0</v>
      </c>
      <c r="AJ30" s="98">
        <f>IF(OR('DU DOAN'!K30="",'DU DOAN'!L30="",'DU DOAN'!BS30="",'DU DOAN'!BT30=""),0,IF(AND('DU DOAN'!BS30='DU DOAN'!K30,'DU DOAN'!BT30='DU DOAN'!L30),3*'DU DOAN'!C30,IF(('DU DOAN'!BS30-'DU DOAN'!BT30)=('DU DOAN'!K30-'DU DOAN'!L30),2*'DU DOAN'!C30,IF(SIGN('DU DOAN'!BS30-'DU DOAN'!BT30)=SIGN('DU DOAN'!K30-'DU DOAN'!L30),1*'DU DOAN'!C30,0))))</f>
        <v>0</v>
      </c>
      <c r="AK30" s="98">
        <f>IF(OR('DU DOAN'!K30="",'DU DOAN'!L30="",'DU DOAN'!BU30="",'DU DOAN'!BV30=""),0,IF(AND('DU DOAN'!BU30='DU DOAN'!K30,'DU DOAN'!BV30='DU DOAN'!L30),3*'DU DOAN'!C30,IF(('DU DOAN'!BU30-'DU DOAN'!BV30)=('DU DOAN'!K30-'DU DOAN'!L30),2*'DU DOAN'!C30,IF(SIGN('DU DOAN'!BU30-'DU DOAN'!BV30)=SIGN('DU DOAN'!K30-'DU DOAN'!L30),1*'DU DOAN'!C30,0))))</f>
        <v>0</v>
      </c>
      <c r="AL30" s="98">
        <f>IF(OR('DU DOAN'!K30="",'DU DOAN'!L30="",'DU DOAN'!BW30="",'DU DOAN'!BX30=""),0,IF(AND('DU DOAN'!BW30='DU DOAN'!K30,'DU DOAN'!BX30='DU DOAN'!L30),3*'DU DOAN'!C30,IF(('DU DOAN'!BW30-'DU DOAN'!BX30)=('DU DOAN'!K30-'DU DOAN'!L30),2*'DU DOAN'!C30,IF(SIGN('DU DOAN'!BW30-'DU DOAN'!BX30)=SIGN('DU DOAN'!K30-'DU DOAN'!L30),1*'DU DOAN'!C30,0))))</f>
        <v>0</v>
      </c>
      <c r="AM30" s="98">
        <f>IF(OR('DU DOAN'!K30="",'DU DOAN'!L30="",'DU DOAN'!BY30="",'DU DOAN'!BZ30=""),0,IF(AND('DU DOAN'!BY30='DU DOAN'!K30,'DU DOAN'!BZ30='DU DOAN'!L30),3*'DU DOAN'!C30,IF(('DU DOAN'!BY30-'DU DOAN'!BZ30)=('DU DOAN'!K30-'DU DOAN'!L30),2*'DU DOAN'!C30,IF(SIGN('DU DOAN'!BY30-'DU DOAN'!BZ30)=SIGN('DU DOAN'!K30-'DU DOAN'!L30),1*'DU DOAN'!C30,0))))</f>
        <v>0</v>
      </c>
      <c r="AN30" s="98">
        <f>IF(OR('DU DOAN'!K30="",'DU DOAN'!L30="",'DU DOAN'!CA30="",'DU DOAN'!CB30=""),0,IF(AND('DU DOAN'!CA30='DU DOAN'!K30,'DU DOAN'!CB30='DU DOAN'!L30),3*'DU DOAN'!C30,IF(('DU DOAN'!CA30-'DU DOAN'!CB30)=('DU DOAN'!K30-'DU DOAN'!L30),2*'DU DOAN'!C30,IF(SIGN('DU DOAN'!CA30-'DU DOAN'!CB30)=SIGN('DU DOAN'!K30-'DU DOAN'!L30),1*'DU DOAN'!C30,0))))</f>
        <v>0</v>
      </c>
      <c r="AO30" s="98">
        <f>IF(OR('DU DOAN'!K30="",'DU DOAN'!L30="",'DU DOAN'!CC30="",'DU DOAN'!CD30=""),0,IF(AND('DU DOAN'!CC30='DU DOAN'!K30,'DU DOAN'!CD30='DU DOAN'!L30),3*'DU DOAN'!C30,IF(('DU DOAN'!CC30-'DU DOAN'!CD30)=('DU DOAN'!K30-'DU DOAN'!L30),2*'DU DOAN'!C30,IF(SIGN('DU DOAN'!CC30-'DU DOAN'!CD30)=SIGN('DU DOAN'!K30-'DU DOAN'!L30),1*'DU DOAN'!C30,0))))</f>
        <v>0</v>
      </c>
      <c r="AP30" s="98">
        <f>IF(OR('DU DOAN'!K30="",'DU DOAN'!L30="",'DU DOAN'!CE30="",'DU DOAN'!CF30=""),0,IF(AND('DU DOAN'!CE30='DU DOAN'!K30,'DU DOAN'!CF30='DU DOAN'!L30),3*'DU DOAN'!C30,IF(('DU DOAN'!CE30-'DU DOAN'!CF30)=('DU DOAN'!K30-'DU DOAN'!L30),2*'DU DOAN'!C30,IF(SIGN('DU DOAN'!CE30-'DU DOAN'!CF30)=SIGN('DU DOAN'!K30-'DU DOAN'!L30),1*'DU DOAN'!C30,0))))</f>
        <v>0</v>
      </c>
      <c r="AQ30" s="98">
        <f>IF(OR('DU DOAN'!K30="",'DU DOAN'!L30="",'DU DOAN'!CG30="",'DU DOAN'!CH30=""),0,IF(AND('DU DOAN'!CG30='DU DOAN'!K30,'DU DOAN'!CH30='DU DOAN'!L30),3*'DU DOAN'!C30,IF(('DU DOAN'!CG30-'DU DOAN'!CH30)=('DU DOAN'!K30-'DU DOAN'!L30),2*'DU DOAN'!C30,IF(SIGN('DU DOAN'!CG30-'DU DOAN'!CH30)=SIGN('DU DOAN'!K30-'DU DOAN'!L30),1*'DU DOAN'!C30,0))))</f>
        <v>0</v>
      </c>
      <c r="AR30" s="98">
        <f>IF(OR('DU DOAN'!K30="",'DU DOAN'!L30="",'DU DOAN'!CI30="",'DU DOAN'!CJ30=""),0,IF(AND('DU DOAN'!CI30='DU DOAN'!K30,'DU DOAN'!CJ30='DU DOAN'!L30),3*'DU DOAN'!C30,IF(('DU DOAN'!CI30-'DU DOAN'!CJ30)=('DU DOAN'!K30-'DU DOAN'!L30),2*'DU DOAN'!C30,IF(SIGN('DU DOAN'!CI30-'DU DOAN'!CJ30)=SIGN('DU DOAN'!K30-'DU DOAN'!L30),1*'DU DOAN'!C30,0))))</f>
        <v>0</v>
      </c>
      <c r="AS30" s="98">
        <f>IF(OR('DU DOAN'!K30="",'DU DOAN'!L30="",'DU DOAN'!CK30="",'DU DOAN'!CL30=""),0,IF(AND('DU DOAN'!CK30='DU DOAN'!K30,'DU DOAN'!CL30='DU DOAN'!L30),3*'DU DOAN'!C30,IF(('DU DOAN'!CK30-'DU DOAN'!CL30)=('DU DOAN'!K30-'DU DOAN'!L30),2*'DU DOAN'!C30,IF(SIGN('DU DOAN'!CK30-'DU DOAN'!CL30)=SIGN('DU DOAN'!K30-'DU DOAN'!L30),1*'DU DOAN'!C30,0))))</f>
        <v>0</v>
      </c>
      <c r="AT30" s="98">
        <f>IF(OR('DU DOAN'!K30="",'DU DOAN'!L30="",'DU DOAN'!CM30="",'DU DOAN'!CN30=""),0,IF(AND('DU DOAN'!CM30='DU DOAN'!K30,'DU DOAN'!CN30='DU DOAN'!L30),3*'DU DOAN'!C30,IF(('DU DOAN'!CM30-'DU DOAN'!CN30)=('DU DOAN'!K30-'DU DOAN'!L30),2*'DU DOAN'!C30,IF(SIGN('DU DOAN'!CM30-'DU DOAN'!CN30)=SIGN('DU DOAN'!K30-'DU DOAN'!L30),1*'DU DOAN'!C30,0))))</f>
        <v>0</v>
      </c>
      <c r="AU30" s="98">
        <f>IF(OR('DU DOAN'!K30="",'DU DOAN'!L30="",'DU DOAN'!CO30="",'DU DOAN'!CP30=""),0,IF(AND('DU DOAN'!CO30='DU DOAN'!K30,'DU DOAN'!CP30='DU DOAN'!L30),3*'DU DOAN'!C30,IF(('DU DOAN'!CO30-'DU DOAN'!CP30)=('DU DOAN'!K30-'DU DOAN'!L30),2*'DU DOAN'!C30,IF(SIGN('DU DOAN'!CO30-'DU DOAN'!CP30)=SIGN('DU DOAN'!K30-'DU DOAN'!L30),1*'DU DOAN'!C30,0))))</f>
        <v>0</v>
      </c>
      <c r="AV30" s="98">
        <f>IF(OR('DU DOAN'!K30="",'DU DOAN'!L30="",'DU DOAN'!CQ30="",'DU DOAN'!CR30=""),0,IF(AND('DU DOAN'!CQ30='DU DOAN'!K30,'DU DOAN'!CR30='DU DOAN'!L30),3*'DU DOAN'!C30,IF(('DU DOAN'!CQ30-'DU DOAN'!CR30)=('DU DOAN'!K30-'DU DOAN'!L30),2*'DU DOAN'!C30,IF(SIGN('DU DOAN'!CQ30-'DU DOAN'!CR30)=SIGN('DU DOAN'!K30-'DU DOAN'!L30),1*'DU DOAN'!C30,0))))</f>
        <v>0</v>
      </c>
      <c r="AW30" s="98">
        <f>IF(OR('DU DOAN'!K30="",'DU DOAN'!L30="",'DU DOAN'!CS30="",'DU DOAN'!CT30=""),0,IF(AND('DU DOAN'!CS30='DU DOAN'!K30,'DU DOAN'!CT30='DU DOAN'!L30),3*'DU DOAN'!C30,IF(('DU DOAN'!CS30-'DU DOAN'!CT30)=('DU DOAN'!K30-'DU DOAN'!L30),2*'DU DOAN'!C30,IF(SIGN('DU DOAN'!CS30-'DU DOAN'!CT30)=SIGN('DU DOAN'!K30-'DU DOAN'!L30),1*'DU DOAN'!C30,0))))</f>
        <v>0</v>
      </c>
      <c r="AX30" s="98">
        <f>IF(OR('DU DOAN'!K30="",'DU DOAN'!L30="",'DU DOAN'!CU30="",'DU DOAN'!CV30=""),0,IF(AND('DU DOAN'!CU30='DU DOAN'!K30,'DU DOAN'!CV30='DU DOAN'!L30),3*'DU DOAN'!C30,IF(('DU DOAN'!CU30-'DU DOAN'!CV30)=('DU DOAN'!K30-'DU DOAN'!L30),2*'DU DOAN'!C30,IF(SIGN('DU DOAN'!CU30-'DU DOAN'!CV30)=SIGN('DU DOAN'!K30-'DU DOAN'!L30),1*'DU DOAN'!C30,0))))</f>
        <v>0</v>
      </c>
      <c r="AY30" s="98">
        <f>IF(OR('DU DOAN'!K30="",'DU DOAN'!L30="",'DU DOAN'!CW30="",'DU DOAN'!CX30=""),0,IF(AND('DU DOAN'!CW30='DU DOAN'!K30,'DU DOAN'!CX30='DU DOAN'!L30),3*'DU DOAN'!C30,IF(('DU DOAN'!CW30-'DU DOAN'!CX30)=('DU DOAN'!K30-'DU DOAN'!L30),2*'DU DOAN'!C30,IF(SIGN('DU DOAN'!CW30-'DU DOAN'!CX30)=SIGN('DU DOAN'!K30-'DU DOAN'!L30),1*'DU DOAN'!C30,0))))</f>
        <v>0</v>
      </c>
      <c r="AZ30" s="98">
        <f>IF(OR('DU DOAN'!K30="",'DU DOAN'!L30="",'DU DOAN'!CY30="",'DU DOAN'!CZ30=""),0,IF(AND('DU DOAN'!CY30='DU DOAN'!K30,'DU DOAN'!CZ30='DU DOAN'!L30),3*'DU DOAN'!C30,IF(('DU DOAN'!CY30-'DU DOAN'!CZ30)=('DU DOAN'!K30-'DU DOAN'!L30),2*'DU DOAN'!C30,IF(SIGN('DU DOAN'!CY30-'DU DOAN'!CZ30)=SIGN('DU DOAN'!K30-'DU DOAN'!L30),1*'DU DOAN'!C30,0))))</f>
        <v>0</v>
      </c>
      <c r="BA30" s="98">
        <f>IF(OR('DU DOAN'!K30="",'DU DOAN'!L30="",'DU DOAN'!DA30="",'DU DOAN'!DB30=""),0,IF(AND('DU DOAN'!DA30='DU DOAN'!K30,'DU DOAN'!DB30='DU DOAN'!L30),3*'DU DOAN'!C30,IF(('DU DOAN'!DA30-'DU DOAN'!DB30)=('DU DOAN'!K30-'DU DOAN'!L30),2*'DU DOAN'!C30,IF(SIGN('DU DOAN'!DA30-'DU DOAN'!DB30)=SIGN('DU DOAN'!K30-'DU DOAN'!L30),1*'DU DOAN'!C30,0))))</f>
        <v>0</v>
      </c>
      <c r="BB30" s="98">
        <f>IF(OR('DU DOAN'!K30="",'DU DOAN'!L30="",'DU DOAN'!DC30="",'DU DOAN'!DD30=""),0,IF(AND('DU DOAN'!DC30='DU DOAN'!K30,'DU DOAN'!DD30='DU DOAN'!L30),3*'DU DOAN'!C30,IF(('DU DOAN'!DC30-'DU DOAN'!DD30)=('DU DOAN'!K30-'DU DOAN'!L30),2*'DU DOAN'!C30,IF(SIGN('DU DOAN'!DC30-'DU DOAN'!DD30)=SIGN('DU DOAN'!K30-'DU DOAN'!L30),1*'DU DOAN'!C30,0))))</f>
        <v>0</v>
      </c>
      <c r="BC30" s="98">
        <f>IF(OR('DU DOAN'!K30="",'DU DOAN'!L30="",'DU DOAN'!DE30="",'DU DOAN'!DF30=""),0,IF(AND('DU DOAN'!DE30='DU DOAN'!K30,'DU DOAN'!DF30='DU DOAN'!L30),3*'DU DOAN'!C30,IF(('DU DOAN'!DE30-'DU DOAN'!DF30)=('DU DOAN'!K30-'DU DOAN'!L30),2*'DU DOAN'!C30,IF(SIGN('DU DOAN'!DE30-'DU DOAN'!DF30)=SIGN('DU DOAN'!K30-'DU DOAN'!L30),1*'DU DOAN'!C30,0))))</f>
        <v>0</v>
      </c>
      <c r="BD30" s="98">
        <f>IF(OR('DU DOAN'!K30="",'DU DOAN'!L30="",'DU DOAN'!DG30="",'DU DOAN'!DH30=""),0,IF(AND('DU DOAN'!DG30='DU DOAN'!K30,'DU DOAN'!DH30='DU DOAN'!L30),3*'DU DOAN'!C30,IF(('DU DOAN'!DG30-'DU DOAN'!DH30)=('DU DOAN'!K30-'DU DOAN'!L30),2*'DU DOAN'!C30,IF(SIGN('DU DOAN'!DG30-'DU DOAN'!DH30)=SIGN('DU DOAN'!K30-'DU DOAN'!L30),1*'DU DOAN'!C30,0))))</f>
        <v>0</v>
      </c>
      <c r="BE30" s="98">
        <f>IF(OR('DU DOAN'!K30="",'DU DOAN'!L30="",'DU DOAN'!DI30="",'DU DOAN'!DJ30=""),0,IF(AND('DU DOAN'!DI30='DU DOAN'!K30,'DU DOAN'!DJ30='DU DOAN'!L30),3*'DU DOAN'!C30,IF(('DU DOAN'!DI30-'DU DOAN'!DJ30)=('DU DOAN'!K30-'DU DOAN'!L30),2*'DU DOAN'!C30,IF(SIGN('DU DOAN'!DI30-'DU DOAN'!DJ30)=SIGN('DU DOAN'!K30-'DU DOAN'!L30),1*'DU DOAN'!C30,0))))</f>
        <v>0</v>
      </c>
      <c r="BF30" s="98">
        <f>IF(OR('DU DOAN'!K30="",'DU DOAN'!L30="",'DU DOAN'!DK30="",'DU DOAN'!DL30=""),0,IF(AND('DU DOAN'!DK30='DU DOAN'!K30,'DU DOAN'!DL30='DU DOAN'!L30),3*'DU DOAN'!C30,IF(('DU DOAN'!DK30-'DU DOAN'!DL30)=('DU DOAN'!K30-'DU DOAN'!L30),2*'DU DOAN'!C30,IF(SIGN('DU DOAN'!DK30-'DU DOAN'!DL30)=SIGN('DU DOAN'!K30-'DU DOAN'!L30),1*'DU DOAN'!C30,0))))</f>
        <v>0</v>
      </c>
      <c r="BG30" s="98">
        <f>IF(OR('DU DOAN'!K30="",'DU DOAN'!L30="",'DU DOAN'!DM30="",'DU DOAN'!DN30=""),0,IF(AND('DU DOAN'!DM30='DU DOAN'!K30,'DU DOAN'!DN30='DU DOAN'!L30),3*'DU DOAN'!C30,IF(('DU DOAN'!DM30-'DU DOAN'!DN30)=('DU DOAN'!K30-'DU DOAN'!L30),2*'DU DOAN'!C30,IF(SIGN('DU DOAN'!DM30-'DU DOAN'!DN30)=SIGN('DU DOAN'!K30-'DU DOAN'!L30),1*'DU DOAN'!C30,0))))</f>
        <v>0</v>
      </c>
      <c r="BH30" s="98">
        <f>IF(OR('DU DOAN'!K30="",'DU DOAN'!L30="",'DU DOAN'!DO30="",'DU DOAN'!DP30=""),0,IF(AND('DU DOAN'!DO30='DU DOAN'!K30,'DU DOAN'!DP30='DU DOAN'!L30),3*'DU DOAN'!C30,IF(('DU DOAN'!DO30-'DU DOAN'!DP30)=('DU DOAN'!K30-'DU DOAN'!L30),2*'DU DOAN'!C30,IF(SIGN('DU DOAN'!DO30-'DU DOAN'!DP30)=SIGN('DU DOAN'!K30-'DU DOAN'!L30),1*'DU DOAN'!C30,0))))</f>
        <v>0</v>
      </c>
      <c r="BI30" s="98">
        <f>IF(OR('DU DOAN'!K30="",'DU DOAN'!L30="",'DU DOAN'!DQ30="",'DU DOAN'!DR30=""),0,IF(AND('DU DOAN'!DQ30='DU DOAN'!K30,'DU DOAN'!DR30='DU DOAN'!L30),3*'DU DOAN'!C30,IF(('DU DOAN'!DQ30-'DU DOAN'!DR30)=('DU DOAN'!K30-'DU DOAN'!L30),2*'DU DOAN'!C30,IF(SIGN('DU DOAN'!DQ30-'DU DOAN'!DR30)=SIGN('DU DOAN'!K30-'DU DOAN'!L30),1*'DU DOAN'!C30,0))))</f>
        <v>0</v>
      </c>
      <c r="BJ30" s="98">
        <f>IF(OR('DU DOAN'!K30="",'DU DOAN'!L30="",'DU DOAN'!DS30="",'DU DOAN'!DT30=""),0,IF(AND('DU DOAN'!DS30='DU DOAN'!K30,'DU DOAN'!DT30='DU DOAN'!L30),3*'DU DOAN'!C30,IF(('DU DOAN'!DS30-'DU DOAN'!DT30)=('DU DOAN'!K30-'DU DOAN'!L30),2*'DU DOAN'!C30,IF(SIGN('DU DOAN'!DS30-'DU DOAN'!DT30)=SIGN('DU DOAN'!K30-'DU DOAN'!L30),1*'DU DOAN'!C30,0))))</f>
        <v>0</v>
      </c>
      <c r="BK30" s="98">
        <f>IF(OR('DU DOAN'!K30="",'DU DOAN'!L30="",'DU DOAN'!DU30="",'DU DOAN'!DV30=""),0,IF(AND('DU DOAN'!DU30='DU DOAN'!K30,'DU DOAN'!DV30='DU DOAN'!L30),3*'DU DOAN'!C30,IF(('DU DOAN'!DU30-'DU DOAN'!DV30)=('DU DOAN'!K30-'DU DOAN'!L30),2*'DU DOAN'!C30,IF(SIGN('DU DOAN'!DU30-'DU DOAN'!DV30)=SIGN('DU DOAN'!K30-'DU DOAN'!L30),1*'DU DOAN'!C30,0))))</f>
        <v>0</v>
      </c>
      <c r="BL30" s="98">
        <f>IF(OR('DU DOAN'!K30="",'DU DOAN'!L30="",'DU DOAN'!DW30="",'DU DOAN'!DX30=""),0,IF(AND('DU DOAN'!DW30='DU DOAN'!K30,'DU DOAN'!DX30='DU DOAN'!L30),3*'DU DOAN'!C30,IF(('DU DOAN'!DW30-'DU DOAN'!DX30)=('DU DOAN'!K30-'DU DOAN'!L30),2*'DU DOAN'!C30,IF(SIGN('DU DOAN'!DW30-'DU DOAN'!DX30)=SIGN('DU DOAN'!K30-'DU DOAN'!L30),1*'DU DOAN'!C30,0))))</f>
        <v>0</v>
      </c>
      <c r="BM30" s="98">
        <f>IF(OR('DU DOAN'!K30="",'DU DOAN'!L30="",'DU DOAN'!DY30="",'DU DOAN'!DZ30=""),0,IF(AND('DU DOAN'!DY30='DU DOAN'!K30,'DU DOAN'!DZ30='DU DOAN'!L30),3*'DU DOAN'!C30,IF(('DU DOAN'!DY30-'DU DOAN'!DZ30)=('DU DOAN'!K30-'DU DOAN'!L30),2*'DU DOAN'!C30,IF(SIGN('DU DOAN'!DY30-'DU DOAN'!DZ30)=SIGN('DU DOAN'!K30-'DU DOAN'!L30),1*'DU DOAN'!C30,0))))</f>
        <v>0</v>
      </c>
      <c r="BN30" s="98">
        <f>IF(OR('DU DOAN'!K30="",'DU DOAN'!L30="",'DU DOAN'!EA30="",'DU DOAN'!EB30=""),0,IF(AND('DU DOAN'!EA30='DU DOAN'!K30,'DU DOAN'!EB30='DU DOAN'!L30),3*'DU DOAN'!C30,IF(('DU DOAN'!EA30-'DU DOAN'!EB30)=('DU DOAN'!K30-'DU DOAN'!L30),2*'DU DOAN'!C30,IF(SIGN('DU DOAN'!EA30-'DU DOAN'!EB30)=SIGN('DU DOAN'!K30-'DU DOAN'!L30),1*'DU DOAN'!C30,0))))</f>
        <v>0</v>
      </c>
      <c r="BO30" s="98">
        <f>IF(OR('DU DOAN'!K30="",'DU DOAN'!L30="",'DU DOAN'!EC30="",'DU DOAN'!ED30=""),0,IF(AND('DU DOAN'!EC30='DU DOAN'!K30,'DU DOAN'!ED30='DU DOAN'!L30),3*'DU DOAN'!C30,IF(('DU DOAN'!EC30-'DU DOAN'!ED30)=('DU DOAN'!K30-'DU DOAN'!L30),2*'DU DOAN'!C30,IF(SIGN('DU DOAN'!EC30-'DU DOAN'!ED30)=SIGN('DU DOAN'!K30-'DU DOAN'!L30),1*'DU DOAN'!C30,0))))</f>
        <v>0</v>
      </c>
      <c r="BP30" s="98">
        <f>IF(OR('DU DOAN'!K30="",'DU DOAN'!L30="",'DU DOAN'!EE30="",'DU DOAN'!EF30=""),0,IF(AND('DU DOAN'!EE30='DU DOAN'!K30,'DU DOAN'!EF30='DU DOAN'!L30),3*'DU DOAN'!C30,IF(('DU DOAN'!EE30-'DU DOAN'!EF30)=('DU DOAN'!K30-'DU DOAN'!L30),2*'DU DOAN'!C30,IF(SIGN('DU DOAN'!EE30-'DU DOAN'!EF30)=SIGN('DU DOAN'!K30-'DU DOAN'!L30),1*'DU DOAN'!C30,0))))</f>
        <v>0</v>
      </c>
      <c r="BQ30" s="98">
        <f>IF(OR('DU DOAN'!K30="",'DU DOAN'!L30="",'DU DOAN'!EG30="",'DU DOAN'!EH30=""),0,IF(AND('DU DOAN'!EG30='DU DOAN'!K30,'DU DOAN'!EH30='DU DOAN'!L30),3*'DU DOAN'!C30,IF(('DU DOAN'!EG30-'DU DOAN'!EH30)=('DU DOAN'!K30-'DU DOAN'!L30),2*'DU DOAN'!C30,IF(SIGN('DU DOAN'!EG30-'DU DOAN'!EH30)=SIGN('DU DOAN'!K30-'DU DOAN'!L30),1*'DU DOAN'!C30,0))))</f>
        <v>0</v>
      </c>
      <c r="BR30" s="98">
        <f>IF(OR('DU DOAN'!K30="",'DU DOAN'!L30="",'DU DOAN'!EI30="",'DU DOAN'!EJ30=""),0,IF(AND('DU DOAN'!EI30='DU DOAN'!K30,'DU DOAN'!EJ30='DU DOAN'!L30),3*'DU DOAN'!C30,IF(('DU DOAN'!EI30-'DU DOAN'!EJ30)=('DU DOAN'!K30-'DU DOAN'!L30),2*'DU DOAN'!C30,IF(SIGN('DU DOAN'!EI30-'DU DOAN'!EJ30)=SIGN('DU DOAN'!K30-'DU DOAN'!L30),1*'DU DOAN'!C30,0))))</f>
        <v>0</v>
      </c>
      <c r="BS30" s="98">
        <f>IF(OR('DU DOAN'!K30="",'DU DOAN'!L30="",'DU DOAN'!EK30="",'DU DOAN'!EL30=""),0,IF(AND('DU DOAN'!EK30='DU DOAN'!K30,'DU DOAN'!EL30='DU DOAN'!L30),3*'DU DOAN'!C30,IF(('DU DOAN'!EK30-'DU DOAN'!EL30)=('DU DOAN'!K30-'DU DOAN'!L30),2*'DU DOAN'!C30,IF(SIGN('DU DOAN'!EK30-'DU DOAN'!EL30)=SIGN('DU DOAN'!K30-'DU DOAN'!L30),1*'DU DOAN'!C30,0))))</f>
        <v>0</v>
      </c>
      <c r="BT30" s="98">
        <f>IF(OR('DU DOAN'!K30="",'DU DOAN'!L30="",'DU DOAN'!EM30="",'DU DOAN'!EN30=""),0,IF(AND('DU DOAN'!EM30='DU DOAN'!K30,'DU DOAN'!EN30='DU DOAN'!L30),3*'DU DOAN'!C30,IF(('DU DOAN'!EM30-'DU DOAN'!EN30)=('DU DOAN'!K30-'DU DOAN'!L30),2*'DU DOAN'!C30,IF(SIGN('DU DOAN'!EM30-'DU DOAN'!EN30)=SIGN('DU DOAN'!K30-'DU DOAN'!L30),1*'DU DOAN'!C30,0))))</f>
        <v>0</v>
      </c>
      <c r="BU30" s="98">
        <f>IF(OR('DU DOAN'!K30="",'DU DOAN'!L30="",'DU DOAN'!EO30="",'DU DOAN'!EP30=""),0,IF(AND('DU DOAN'!EO30='DU DOAN'!K30,'DU DOAN'!EP30='DU DOAN'!L30),3*'DU DOAN'!C30,IF(('DU DOAN'!EO30-'DU DOAN'!EP30)=('DU DOAN'!K30-'DU DOAN'!L30),2*'DU DOAN'!C30,IF(SIGN('DU DOAN'!EO30-'DU DOAN'!EP30)=SIGN('DU DOAN'!K30-'DU DOAN'!L30),1*'DU DOAN'!C30,0))))</f>
        <v>0</v>
      </c>
      <c r="BV30" s="98">
        <f>IF(OR('DU DOAN'!K30="",'DU DOAN'!L30="",'DU DOAN'!EQ30="",'DU DOAN'!ER30=""),0,IF(AND('DU DOAN'!EQ30='DU DOAN'!K30,'DU DOAN'!ER30='DU DOAN'!L30),3*'DU DOAN'!C30,IF(('DU DOAN'!EQ30-'DU DOAN'!ER30)=('DU DOAN'!K30-'DU DOAN'!L30),2*'DU DOAN'!C30,IF(SIGN('DU DOAN'!EQ30-'DU DOAN'!ER30)=SIGN('DU DOAN'!K30-'DU DOAN'!L30),1*'DU DOAN'!C30,0))))</f>
        <v>0</v>
      </c>
      <c r="BW30" s="98">
        <f>IF(OR('DU DOAN'!K30="",'DU DOAN'!L30="",'DU DOAN'!ES30="",'DU DOAN'!ET30=""),0,IF(AND('DU DOAN'!ES30='DU DOAN'!K30,'DU DOAN'!ET30='DU DOAN'!L30),3*'DU DOAN'!C30,IF(('DU DOAN'!ES30-'DU DOAN'!ET30)=('DU DOAN'!K30-'DU DOAN'!L30),2*'DU DOAN'!C30,IF(SIGN('DU DOAN'!ES30-'DU DOAN'!ET30)=SIGN('DU DOAN'!K30-'DU DOAN'!L30),1*'DU DOAN'!C30,0))))</f>
        <v>0</v>
      </c>
      <c r="BX30" s="98">
        <f>IF(OR('DU DOAN'!K30="",'DU DOAN'!L30="",'DU DOAN'!EU30="",'DU DOAN'!EV30=""),0,IF(AND('DU DOAN'!EU30='DU DOAN'!K30,'DU DOAN'!EV30='DU DOAN'!L30),3*'DU DOAN'!C30,IF(('DU DOAN'!EU30-'DU DOAN'!EV30)=('DU DOAN'!K30-'DU DOAN'!L30),2*'DU DOAN'!C30,IF(SIGN('DU DOAN'!EU30-'DU DOAN'!EV30)=SIGN('DU DOAN'!K30-'DU DOAN'!L30),1*'DU DOAN'!C30,0))))</f>
        <v>0</v>
      </c>
      <c r="BY30" s="98">
        <f>IF(OR('DU DOAN'!K30="",'DU DOAN'!L30="",'DU DOAN'!EW30="",'DU DOAN'!EX30=""),0,IF(AND('DU DOAN'!EW30='DU DOAN'!K30,'DU DOAN'!EX30='DU DOAN'!L30),3*'DU DOAN'!C30,IF(('DU DOAN'!EW30-'DU DOAN'!EX30)=('DU DOAN'!K30-'DU DOAN'!L30),2*'DU DOAN'!C30,IF(SIGN('DU DOAN'!EW30-'DU DOAN'!EX30)=SIGN('DU DOAN'!K30-'DU DOAN'!L30),1*'DU DOAN'!C30,0))))</f>
        <v>0</v>
      </c>
      <c r="BZ30" s="98">
        <f>IF(OR('DU DOAN'!K30="",'DU DOAN'!L30="",'DU DOAN'!EY30="",'DU DOAN'!EZ30=""),0,IF(AND('DU DOAN'!EY30='DU DOAN'!K30,'DU DOAN'!EZ30='DU DOAN'!L30),3*'DU DOAN'!C30,IF(('DU DOAN'!EY30-'DU DOAN'!EZ30)=('DU DOAN'!K30-'DU DOAN'!L30),2*'DU DOAN'!C30,IF(SIGN('DU DOAN'!EY30-'DU DOAN'!EZ30)=SIGN('DU DOAN'!K30-'DU DOAN'!L30),1*'DU DOAN'!C30,0))))</f>
        <v>0</v>
      </c>
      <c r="CA30" s="98">
        <f>IF(OR('DU DOAN'!K30="",'DU DOAN'!L30="",'DU DOAN'!FA30="",'DU DOAN'!FB30=""),0,IF(AND('DU DOAN'!FA30='DU DOAN'!K30,'DU DOAN'!FB30='DU DOAN'!L30),3*'DU DOAN'!C30,IF(('DU DOAN'!FA30-'DU DOAN'!FB30)=('DU DOAN'!K30-'DU DOAN'!L30),2*'DU DOAN'!C30,IF(SIGN('DU DOAN'!FA30-'DU DOAN'!FB30)=SIGN('DU DOAN'!K30-'DU DOAN'!L30),1*'DU DOAN'!C30,0))))</f>
        <v>0</v>
      </c>
      <c r="CB30" s="98">
        <f>IF(OR('DU DOAN'!K30="",'DU DOAN'!L30="",'DU DOAN'!FC30="",'DU DOAN'!FD30=""),0,IF(AND('DU DOAN'!FC30='DU DOAN'!K30,'DU DOAN'!FD30='DU DOAN'!L30),3*'DU DOAN'!C30,IF(('DU DOAN'!FC30-'DU DOAN'!FD30)=('DU DOAN'!K30-'DU DOAN'!L30),2*'DU DOAN'!C30,IF(SIGN('DU DOAN'!FC30-'DU DOAN'!FD30)=SIGN('DU DOAN'!K30-'DU DOAN'!L30),1*'DU DOAN'!C30,0))))</f>
        <v>0</v>
      </c>
      <c r="CC30" s="98">
        <f>IF(OR('DU DOAN'!K30="",'DU DOAN'!L30="",'DU DOAN'!FE30="",'DU DOAN'!FF30=""),0,IF(AND('DU DOAN'!FE30='DU DOAN'!K30,'DU DOAN'!FF30='DU DOAN'!L30),3*'DU DOAN'!C30,IF(('DU DOAN'!FE30-'DU DOAN'!FF30)=('DU DOAN'!K30-'DU DOAN'!L30),2*'DU DOAN'!C30,IF(SIGN('DU DOAN'!FE30-'DU DOAN'!FF30)=SIGN('DU DOAN'!K30-'DU DOAN'!L30),1*'DU DOAN'!C30,0))))</f>
        <v>0</v>
      </c>
      <c r="CD30" s="98">
        <f>IF(OR('DU DOAN'!K30="",'DU DOAN'!L30="",'DU DOAN'!FG30="",'DU DOAN'!FH30=""),0,IF(AND('DU DOAN'!FG30='DU DOAN'!K30,'DU DOAN'!FH30='DU DOAN'!L30),3*'DU DOAN'!C30,IF(('DU DOAN'!FG30-'DU DOAN'!FH30)=('DU DOAN'!K30-'DU DOAN'!L30),2*'DU DOAN'!C30,IF(SIGN('DU DOAN'!FG30-'DU DOAN'!FH30)=SIGN('DU DOAN'!K30-'DU DOAN'!L30),1*'DU DOAN'!C30,0))))</f>
        <v>0</v>
      </c>
      <c r="CE30" s="98">
        <f>IF(OR('DU DOAN'!K30="",'DU DOAN'!L30="",'DU DOAN'!FI30="",'DU DOAN'!FJ30=""),0,IF(AND('DU DOAN'!FI30='DU DOAN'!K30,'DU DOAN'!FJ30='DU DOAN'!L30),3*'DU DOAN'!C30,IF(('DU DOAN'!FI30-'DU DOAN'!FJ30)=('DU DOAN'!K30-'DU DOAN'!L30),2*'DU DOAN'!C30,IF(SIGN('DU DOAN'!FI30-'DU DOAN'!FJ30)=SIGN('DU DOAN'!K30-'DU DOAN'!L30),1*'DU DOAN'!C30,0))))</f>
        <v>0</v>
      </c>
      <c r="CF30" s="98">
        <f>IF(OR('DU DOAN'!K30="",'DU DOAN'!L30="",'DU DOAN'!FK30="",'DU DOAN'!FL30=""),0,IF(AND('DU DOAN'!FK30='DU DOAN'!K30,'DU DOAN'!FL30='DU DOAN'!L30),3*'DU DOAN'!C30,IF(('DU DOAN'!FK30-'DU DOAN'!FL30)=('DU DOAN'!K30-'DU DOAN'!L30),2*'DU DOAN'!C30,IF(SIGN('DU DOAN'!FK30-'DU DOAN'!FL30)=SIGN('DU DOAN'!K30-'DU DOAN'!L30),1*'DU DOAN'!C30,0))))</f>
        <v>0</v>
      </c>
      <c r="CG30" s="98">
        <f>IF(OR('DU DOAN'!K30="",'DU DOAN'!L30="",'DU DOAN'!FM30="",'DU DOAN'!FN30=""),0,IF(AND('DU DOAN'!FM30='DU DOAN'!K30,'DU DOAN'!FN30='DU DOAN'!L30),3*'DU DOAN'!C30,IF(('DU DOAN'!FM30-'DU DOAN'!FN30)=('DU DOAN'!K30-'DU DOAN'!L30),2*'DU DOAN'!C30,IF(SIGN('DU DOAN'!FM30-'DU DOAN'!FN30)=SIGN('DU DOAN'!K30-'DU DOAN'!L30),1*'DU DOAN'!C30,0))))</f>
        <v>0</v>
      </c>
      <c r="CH30" s="98">
        <f>IF(OR('DU DOAN'!K30="",'DU DOAN'!L30="",'DU DOAN'!FO30="",'DU DOAN'!FP30=""),0,IF(AND('DU DOAN'!FO30='DU DOAN'!K30,'DU DOAN'!FP30='DU DOAN'!L30),3*'DU DOAN'!C30,IF(('DU DOAN'!FO30-'DU DOAN'!FP30)=('DU DOAN'!K30-'DU DOAN'!L30),2*'DU DOAN'!C30,IF(SIGN('DU DOAN'!FO30-'DU DOAN'!FP30)=SIGN('DU DOAN'!K30-'DU DOAN'!L30),1*'DU DOAN'!C30,0))))</f>
        <v>0</v>
      </c>
      <c r="CI30" s="98">
        <f>IF(OR('DU DOAN'!K30="",'DU DOAN'!L30="",'DU DOAN'!FQ30="",'DU DOAN'!FR30=""),0,IF(AND('DU DOAN'!FQ30='DU DOAN'!K30,'DU DOAN'!FR30='DU DOAN'!L30),3*'DU DOAN'!C30,IF(('DU DOAN'!FQ30-'DU DOAN'!FR30)=('DU DOAN'!K30-'DU DOAN'!L30),2*'DU DOAN'!C30,IF(SIGN('DU DOAN'!FQ30-'DU DOAN'!FR30)=SIGN('DU DOAN'!K30-'DU DOAN'!L30),1*'DU DOAN'!C30,0))))</f>
        <v>0</v>
      </c>
      <c r="CJ30" s="98">
        <f>IF(OR('DU DOAN'!K30="",'DU DOAN'!L30="",'DU DOAN'!FS30="",'DU DOAN'!FT30=""),0,IF(AND('DU DOAN'!FS30='DU DOAN'!K30,'DU DOAN'!FT30='DU DOAN'!L30),3*'DU DOAN'!C30,IF(('DU DOAN'!FS30-'DU DOAN'!FT30)=('DU DOAN'!K30-'DU DOAN'!L30),2*'DU DOAN'!C30,IF(SIGN('DU DOAN'!FS30-'DU DOAN'!FT30)=SIGN('DU DOAN'!K30-'DU DOAN'!L30),1*'DU DOAN'!C30,0))))</f>
        <v>0</v>
      </c>
      <c r="CK30" s="98">
        <f>IF(OR('DU DOAN'!K30="",'DU DOAN'!L30="",'DU DOAN'!FU30="",'DU DOAN'!FV30=""),0,IF(AND('DU DOAN'!FU30='DU DOAN'!K30,'DU DOAN'!FV30='DU DOAN'!L30),3*'DU DOAN'!C30,IF(('DU DOAN'!FU30-'DU DOAN'!FV30)=('DU DOAN'!K30-'DU DOAN'!L30),2*'DU DOAN'!C30,IF(SIGN('DU DOAN'!FU30-'DU DOAN'!FV30)=SIGN('DU DOAN'!K30-'DU DOAN'!L30),1*'DU DOAN'!C30,0))))</f>
        <v>0</v>
      </c>
      <c r="CL30" s="98">
        <f>IF(OR('DU DOAN'!K30="",'DU DOAN'!L30="",'DU DOAN'!FW30="",'DU DOAN'!FX30=""),0,IF(AND('DU DOAN'!FW30='DU DOAN'!K30,'DU DOAN'!FX30='DU DOAN'!L30),3*'DU DOAN'!C30,IF(('DU DOAN'!FW30-'DU DOAN'!FX30)=('DU DOAN'!K30-'DU DOAN'!L30),2*'DU DOAN'!C30,IF(SIGN('DU DOAN'!FW30-'DU DOAN'!FX30)=SIGN('DU DOAN'!K30-'DU DOAN'!L30),1*'DU DOAN'!C30,0))))</f>
        <v>0</v>
      </c>
      <c r="CM30" s="98">
        <f>IF(OR('DU DOAN'!K30="",'DU DOAN'!L30="",'DU DOAN'!FY30="",'DU DOAN'!FZ30=""),0,IF(AND('DU DOAN'!FY30='DU DOAN'!K30,'DU DOAN'!FZ30='DU DOAN'!L30),3*'DU DOAN'!C30,IF(('DU DOAN'!FY30-'DU DOAN'!FZ30)=('DU DOAN'!K30-'DU DOAN'!L30),2*'DU DOAN'!C30,IF(SIGN('DU DOAN'!FY30-'DU DOAN'!FZ30)=SIGN('DU DOAN'!K30-'DU DOAN'!L30),1*'DU DOAN'!C30,0))))</f>
        <v>0</v>
      </c>
      <c r="CN30" s="98">
        <f>IF(OR('DU DOAN'!K30="",'DU DOAN'!L30="",'DU DOAN'!GA30="",'DU DOAN'!GB30=""),0,IF(AND('DU DOAN'!GA30='DU DOAN'!K30,'DU DOAN'!GB30='DU DOAN'!L30),3*'DU DOAN'!C30,IF(('DU DOAN'!GA30-'DU DOAN'!GB30)=('DU DOAN'!K30-'DU DOAN'!L30),2*'DU DOAN'!C30,IF(SIGN('DU DOAN'!GA30-'DU DOAN'!GB30)=SIGN('DU DOAN'!K30-'DU DOAN'!L30),1*'DU DOAN'!C30,0))))</f>
        <v>0</v>
      </c>
      <c r="CO30" s="98">
        <f>IF(OR('DU DOAN'!K30="",'DU DOAN'!L30="",'DU DOAN'!GC30="",'DU DOAN'!GD30=""),0,IF(AND('DU DOAN'!GC30='DU DOAN'!K30,'DU DOAN'!GD30='DU DOAN'!L30),3*'DU DOAN'!C30,IF(('DU DOAN'!GC30-'DU DOAN'!GD30)=('DU DOAN'!K30-'DU DOAN'!L30),2*'DU DOAN'!C30,IF(SIGN('DU DOAN'!GC30-'DU DOAN'!GD30)=SIGN('DU DOAN'!K30-'DU DOAN'!L30),1*'DU DOAN'!C30,0))))</f>
        <v>0</v>
      </c>
      <c r="CP30" s="98">
        <f>IF(OR('DU DOAN'!K30="",'DU DOAN'!L30="",'DU DOAN'!GE30="",'DU DOAN'!GF30=""),0,IF(AND('DU DOAN'!GE30='DU DOAN'!K30,'DU DOAN'!GF30='DU DOAN'!L30),3*'DU DOAN'!C30,IF(('DU DOAN'!GE30-'DU DOAN'!GF30)=('DU DOAN'!K30-'DU DOAN'!L30),2*'DU DOAN'!C30,IF(SIGN('DU DOAN'!GE30-'DU DOAN'!GF30)=SIGN('DU DOAN'!K30-'DU DOAN'!L30),1*'DU DOAN'!C30,0))))</f>
        <v>0</v>
      </c>
      <c r="CQ30" s="98">
        <f>IF(OR('DU DOAN'!K30="",'DU DOAN'!L30="",'DU DOAN'!GG30="",'DU DOAN'!GH30=""),0,IF(AND('DU DOAN'!GG30='DU DOAN'!K30,'DU DOAN'!GH30='DU DOAN'!L30),3*'DU DOAN'!C30,IF(('DU DOAN'!GG30-'DU DOAN'!GH30)=('DU DOAN'!K30-'DU DOAN'!L30),2*'DU DOAN'!C30,IF(SIGN('DU DOAN'!GG30-'DU DOAN'!GH30)=SIGN('DU DOAN'!K30-'DU DOAN'!L30),1*'DU DOAN'!C30,0))))</f>
        <v>0</v>
      </c>
      <c r="CR30" s="98">
        <f>IF(OR('DU DOAN'!K30="",'DU DOAN'!L30="",'DU DOAN'!GI30="",'DU DOAN'!GJ30=""),0,IF(AND('DU DOAN'!GI30='DU DOAN'!K30,'DU DOAN'!GJ30='DU DOAN'!L30),3*'DU DOAN'!C30,IF(('DU DOAN'!GI30-'DU DOAN'!GJ30)=('DU DOAN'!K30-'DU DOAN'!L30),2*'DU DOAN'!C30,IF(SIGN('DU DOAN'!GI30-'DU DOAN'!GJ30)=SIGN('DU DOAN'!K30-'DU DOAN'!L30),1*'DU DOAN'!C30,0))))</f>
        <v>0</v>
      </c>
      <c r="CS30" s="98">
        <f>IF(OR('DU DOAN'!K30="",'DU DOAN'!L30="",'DU DOAN'!GK30="",'DU DOAN'!GL30=""),0,IF(AND('DU DOAN'!GK30='DU DOAN'!K30,'DU DOAN'!GL30='DU DOAN'!L30),3*'DU DOAN'!C30,IF(('DU DOAN'!GK30-'DU DOAN'!GL30)=('DU DOAN'!K30-'DU DOAN'!L30),2*'DU DOAN'!C30,IF(SIGN('DU DOAN'!GK30-'DU DOAN'!GL30)=SIGN('DU DOAN'!K30-'DU DOAN'!L30),1*'DU DOAN'!C30,0))))</f>
        <v>0</v>
      </c>
      <c r="CT30" s="98">
        <f>IF(OR('DU DOAN'!K30="",'DU DOAN'!L30="",'DU DOAN'!GM30="",'DU DOAN'!GN30=""),0,IF(AND('DU DOAN'!GM30='DU DOAN'!K30,'DU DOAN'!GN30='DU DOAN'!L30),3*'DU DOAN'!C30,IF(('DU DOAN'!GM30-'DU DOAN'!GN30)=('DU DOAN'!K30-'DU DOAN'!L30),2*'DU DOAN'!C30,IF(SIGN('DU DOAN'!GM30-'DU DOAN'!GN30)=SIGN('DU DOAN'!K30-'DU DOAN'!L30),1*'DU DOAN'!C30,0))))</f>
        <v>0</v>
      </c>
      <c r="CU30" s="98">
        <f>IF(OR('DU DOAN'!K30="",'DU DOAN'!L30="",'DU DOAN'!GO30="",'DU DOAN'!GP30=""),0,IF(AND('DU DOAN'!GO30='DU DOAN'!K30,'DU DOAN'!GP30='DU DOAN'!L30),3*'DU DOAN'!C30,IF(('DU DOAN'!GO30-'DU DOAN'!GP30)=('DU DOAN'!K30-'DU DOAN'!L30),2*'DU DOAN'!C30,IF(SIGN('DU DOAN'!GO30-'DU DOAN'!GP30)=SIGN('DU DOAN'!K30-'DU DOAN'!L30),1*'DU DOAN'!C30,0))))</f>
        <v>0</v>
      </c>
      <c r="CV30" s="98">
        <f>IF(OR('DU DOAN'!K30="",'DU DOAN'!L30="",'DU DOAN'!GQ30="",'DU DOAN'!GR30=""),0,IF(AND('DU DOAN'!GQ30='DU DOAN'!K30,'DU DOAN'!GR30='DU DOAN'!L30),3*'DU DOAN'!C30,IF(('DU DOAN'!GQ30-'DU DOAN'!GR30)=('DU DOAN'!K30-'DU DOAN'!L30),2*'DU DOAN'!C30,IF(SIGN('DU DOAN'!GQ30-'DU DOAN'!GR30)=SIGN('DU DOAN'!K30-'DU DOAN'!L30),1*'DU DOAN'!C30,0))))</f>
        <v>0</v>
      </c>
      <c r="CW30" s="98">
        <f>IF(OR('DU DOAN'!K30="",'DU DOAN'!L30="",'DU DOAN'!GS30="",'DU DOAN'!GT30=""),0,IF(AND('DU DOAN'!GS30='DU DOAN'!K30,'DU DOAN'!GT30='DU DOAN'!L30),3*'DU DOAN'!C30,IF(('DU DOAN'!GS30-'DU DOAN'!GT30)=('DU DOAN'!K30-'DU DOAN'!L30),2*'DU DOAN'!C30,IF(SIGN('DU DOAN'!GS30-'DU DOAN'!GT30)=SIGN('DU DOAN'!K30-'DU DOAN'!L30),1*'DU DOAN'!C30,0))))</f>
        <v>0</v>
      </c>
      <c r="CX30" s="98">
        <f>IF(OR('DU DOAN'!K30="",'DU DOAN'!L30="",'DU DOAN'!GU30="",'DU DOAN'!GV30=""),0,IF(AND('DU DOAN'!GU30='DU DOAN'!K30,'DU DOAN'!GV30='DU DOAN'!L30),3*'DU DOAN'!C30,IF(('DU DOAN'!GU30-'DU DOAN'!GV30)=('DU DOAN'!K30-'DU DOAN'!L30),2*'DU DOAN'!C30,IF(SIGN('DU DOAN'!GU30-'DU DOAN'!GV30)=SIGN('DU DOAN'!K30-'DU DOAN'!L30),1*'DU DOAN'!C30,0))))</f>
        <v>0</v>
      </c>
      <c r="CY30" s="98">
        <f>IF(OR('DU DOAN'!K30="",'DU DOAN'!L30="",'DU DOAN'!GW30="",'DU DOAN'!GX30=""),0,IF(AND('DU DOAN'!GW30='DU DOAN'!K30,'DU DOAN'!GX30='DU DOAN'!L30),3*'DU DOAN'!C30,IF(('DU DOAN'!GW30-'DU DOAN'!GX30)=('DU DOAN'!K30-'DU DOAN'!L30),2*'DU DOAN'!C30,IF(SIGN('DU DOAN'!GW30-'DU DOAN'!GX30)=SIGN('DU DOAN'!K30-'DU DOAN'!L30),1*'DU DOAN'!C30,0))))</f>
        <v>0</v>
      </c>
      <c r="CZ30" s="98">
        <f>IF(OR('DU DOAN'!K30="",'DU DOAN'!L30="",'DU DOAN'!GY30="",'DU DOAN'!GZ30=""),0,IF(AND('DU DOAN'!GY30='DU DOAN'!K30,'DU DOAN'!GZ30='DU DOAN'!L30),3*'DU DOAN'!C30,IF(('DU DOAN'!GY30-'DU DOAN'!GZ30)=('DU DOAN'!K30-'DU DOAN'!L30),2*'DU DOAN'!C30,IF(SIGN('DU DOAN'!GY30-'DU DOAN'!GZ30)=SIGN('DU DOAN'!K30-'DU DOAN'!L30),1*'DU DOAN'!C30,0))))</f>
        <v>0</v>
      </c>
      <c r="DA30" s="98">
        <f>IF(OR('DU DOAN'!K30="",'DU DOAN'!L30="",'DU DOAN'!HA30="",'DU DOAN'!HB30=""),0,IF(AND('DU DOAN'!HA30='DU DOAN'!K30,'DU DOAN'!HB30='DU DOAN'!L30),3*'DU DOAN'!C30,IF(('DU DOAN'!HA30-'DU DOAN'!HB30)=('DU DOAN'!K30-'DU DOAN'!L30),2*'DU DOAN'!C30,IF(SIGN('DU DOAN'!HA30-'DU DOAN'!HB30)=SIGN('DU DOAN'!K30-'DU DOAN'!L30),1*'DU DOAN'!C30,0))))</f>
        <v>0</v>
      </c>
      <c r="DB30" s="98">
        <f>IF(OR('DU DOAN'!K30="",'DU DOAN'!L30="",'DU DOAN'!HC30="",'DU DOAN'!HD30=""),0,IF(AND('DU DOAN'!HC30='DU DOAN'!K30,'DU DOAN'!HD30='DU DOAN'!L30),3*'DU DOAN'!C30,IF(('DU DOAN'!HC30-'DU DOAN'!HD30)=('DU DOAN'!K30-'DU DOAN'!L30),2*'DU DOAN'!C30,IF(SIGN('DU DOAN'!HC30-'DU DOAN'!HD30)=SIGN('DU DOAN'!K30-'DU DOAN'!L30),1*'DU DOAN'!C30,0))))</f>
        <v>0</v>
      </c>
    </row>
    <row r="31" spans="1:106" ht="15" customHeight="1">
      <c r="A31" s="94">
        <f>'DU DOAN'!A31</f>
        <v>28</v>
      </c>
      <c r="B31" s="95" t="str">
        <f>'DU DOAN'!B31</f>
        <v>Vòng bảng</v>
      </c>
      <c r="C31" s="96">
        <f>'DU DOAN'!C31</f>
        <v>1</v>
      </c>
      <c r="D31" s="95" t="str">
        <f>'DU DOAN'!H31</f>
        <v>Ecuador</v>
      </c>
      <c r="E31" s="95" t="str">
        <f>'DU DOAN'!I31</f>
        <v>Curaçao</v>
      </c>
      <c r="F31" s="97" t="str">
        <f>IF(OR('DU DOAN'!K31="",'DU DOAN'!L31=""),"Chưa đá",'DU DOAN'!K31&amp;"-"&amp;'DU DOAN'!L31)</f>
        <v>Chưa đá</v>
      </c>
      <c r="G31" s="98">
        <f>IF(OR('DU DOAN'!K31="",'DU DOAN'!L31="",'DU DOAN'!M31="",'DU DOAN'!N31=""),0,IF(AND('DU DOAN'!M31='DU DOAN'!K31,'DU DOAN'!N31='DU DOAN'!L31),3*'DU DOAN'!C31,IF(('DU DOAN'!M31-'DU DOAN'!N31)=('DU DOAN'!K31-'DU DOAN'!L31),2*'DU DOAN'!C31,IF(SIGN('DU DOAN'!M31-'DU DOAN'!N31)=SIGN('DU DOAN'!K31-'DU DOAN'!L31),1*'DU DOAN'!C31,0))))</f>
        <v>0</v>
      </c>
      <c r="H31" s="98">
        <f>IF(OR('DU DOAN'!K31="",'DU DOAN'!L31="",'DU DOAN'!O31="",'DU DOAN'!P31=""),0,IF(AND('DU DOAN'!O31='DU DOAN'!K31,'DU DOAN'!P31='DU DOAN'!L31),3*'DU DOAN'!C31,IF(('DU DOAN'!O31-'DU DOAN'!P31)=('DU DOAN'!K31-'DU DOAN'!L31),2*'DU DOAN'!C31,IF(SIGN('DU DOAN'!O31-'DU DOAN'!P31)=SIGN('DU DOAN'!K31-'DU DOAN'!L31),1*'DU DOAN'!C31,0))))</f>
        <v>0</v>
      </c>
      <c r="I31" s="98">
        <f>IF(OR('DU DOAN'!K31="",'DU DOAN'!L31="",'DU DOAN'!Q31="",'DU DOAN'!R31=""),0,IF(AND('DU DOAN'!Q31='DU DOAN'!K31,'DU DOAN'!R31='DU DOAN'!L31),3*'DU DOAN'!C31,IF(('DU DOAN'!Q31-'DU DOAN'!R31)=('DU DOAN'!K31-'DU DOAN'!L31),2*'DU DOAN'!C31,IF(SIGN('DU DOAN'!Q31-'DU DOAN'!R31)=SIGN('DU DOAN'!K31-'DU DOAN'!L31),1*'DU DOAN'!C31,0))))</f>
        <v>0</v>
      </c>
      <c r="J31" s="98">
        <f>IF(OR('DU DOAN'!K31="",'DU DOAN'!L31="",'DU DOAN'!S31="",'DU DOAN'!T31=""),0,IF(AND('DU DOAN'!S31='DU DOAN'!K31,'DU DOAN'!T31='DU DOAN'!L31),3*'DU DOAN'!C31,IF(('DU DOAN'!S31-'DU DOAN'!T31)=('DU DOAN'!K31-'DU DOAN'!L31),2*'DU DOAN'!C31,IF(SIGN('DU DOAN'!S31-'DU DOAN'!T31)=SIGN('DU DOAN'!K31-'DU DOAN'!L31),1*'DU DOAN'!C31,0))))</f>
        <v>0</v>
      </c>
      <c r="K31" s="98">
        <f>IF(OR('DU DOAN'!K31="",'DU DOAN'!L31="",'DU DOAN'!U31="",'DU DOAN'!V31=""),0,IF(AND('DU DOAN'!U31='DU DOAN'!K31,'DU DOAN'!V31='DU DOAN'!L31),3*'DU DOAN'!C31,IF(('DU DOAN'!U31-'DU DOAN'!V31)=('DU DOAN'!K31-'DU DOAN'!L31),2*'DU DOAN'!C31,IF(SIGN('DU DOAN'!U31-'DU DOAN'!V31)=SIGN('DU DOAN'!K31-'DU DOAN'!L31),1*'DU DOAN'!C31,0))))</f>
        <v>0</v>
      </c>
      <c r="L31" s="98">
        <f>IF(OR('DU DOAN'!K31="",'DU DOAN'!L31="",'DU DOAN'!W31="",'DU DOAN'!X31=""),0,IF(AND('DU DOAN'!W31='DU DOAN'!K31,'DU DOAN'!X31='DU DOAN'!L31),3*'DU DOAN'!C31,IF(('DU DOAN'!W31-'DU DOAN'!X31)=('DU DOAN'!K31-'DU DOAN'!L31),2*'DU DOAN'!C31,IF(SIGN('DU DOAN'!W31-'DU DOAN'!X31)=SIGN('DU DOAN'!K31-'DU DOAN'!L31),1*'DU DOAN'!C31,0))))</f>
        <v>0</v>
      </c>
      <c r="M31" s="98">
        <f>IF(OR('DU DOAN'!K31="",'DU DOAN'!L31="",'DU DOAN'!Y31="",'DU DOAN'!Z31=""),0,IF(AND('DU DOAN'!Y31='DU DOAN'!K31,'DU DOAN'!Z31='DU DOAN'!L31),3*'DU DOAN'!C31,IF(('DU DOAN'!Y31-'DU DOAN'!Z31)=('DU DOAN'!K31-'DU DOAN'!L31),2*'DU DOAN'!C31,IF(SIGN('DU DOAN'!Y31-'DU DOAN'!Z31)=SIGN('DU DOAN'!K31-'DU DOAN'!L31),1*'DU DOAN'!C31,0))))</f>
        <v>0</v>
      </c>
      <c r="N31" s="98">
        <f>IF(OR('DU DOAN'!K31="",'DU DOAN'!L31="",'DU DOAN'!AA31="",'DU DOAN'!AB31=""),0,IF(AND('DU DOAN'!AA31='DU DOAN'!K31,'DU DOAN'!AB31='DU DOAN'!L31),3*'DU DOAN'!C31,IF(('DU DOAN'!AA31-'DU DOAN'!AB31)=('DU DOAN'!K31-'DU DOAN'!L31),2*'DU DOAN'!C31,IF(SIGN('DU DOAN'!AA31-'DU DOAN'!AB31)=SIGN('DU DOAN'!K31-'DU DOAN'!L31),1*'DU DOAN'!C31,0))))</f>
        <v>0</v>
      </c>
      <c r="O31" s="98">
        <f>IF(OR('DU DOAN'!K31="",'DU DOAN'!L31="",'DU DOAN'!AC31="",'DU DOAN'!AD31=""),0,IF(AND('DU DOAN'!AC31='DU DOAN'!K31,'DU DOAN'!AD31='DU DOAN'!L31),3*'DU DOAN'!C31,IF(('DU DOAN'!AC31-'DU DOAN'!AD31)=('DU DOAN'!K31-'DU DOAN'!L31),2*'DU DOAN'!C31,IF(SIGN('DU DOAN'!AC31-'DU DOAN'!AD31)=SIGN('DU DOAN'!K31-'DU DOAN'!L31),1*'DU DOAN'!C31,0))))</f>
        <v>0</v>
      </c>
      <c r="P31" s="98">
        <f>IF(OR('DU DOAN'!K31="",'DU DOAN'!L31="",'DU DOAN'!AE31="",'DU DOAN'!AF31=""),0,IF(AND('DU DOAN'!AE31='DU DOAN'!K31,'DU DOAN'!AF31='DU DOAN'!L31),3*'DU DOAN'!C31,IF(('DU DOAN'!AE31-'DU DOAN'!AF31)=('DU DOAN'!K31-'DU DOAN'!L31),2*'DU DOAN'!C31,IF(SIGN('DU DOAN'!AE31-'DU DOAN'!AF31)=SIGN('DU DOAN'!K31-'DU DOAN'!L31),1*'DU DOAN'!C31,0))))</f>
        <v>0</v>
      </c>
      <c r="Q31" s="98">
        <f>IF(OR('DU DOAN'!K31="",'DU DOAN'!L31="",'DU DOAN'!AG31="",'DU DOAN'!AH31=""),0,IF(AND('DU DOAN'!AG31='DU DOAN'!K31,'DU DOAN'!AH31='DU DOAN'!L31),3*'DU DOAN'!C31,IF(('DU DOAN'!AG31-'DU DOAN'!AH31)=('DU DOAN'!K31-'DU DOAN'!L31),2*'DU DOAN'!C31,IF(SIGN('DU DOAN'!AG31-'DU DOAN'!AH31)=SIGN('DU DOAN'!K31-'DU DOAN'!L31),1*'DU DOAN'!C31,0))))</f>
        <v>0</v>
      </c>
      <c r="R31" s="98">
        <f>IF(OR('DU DOAN'!K31="",'DU DOAN'!L31="",'DU DOAN'!AI31="",'DU DOAN'!AJ31=""),0,IF(AND('DU DOAN'!AI31='DU DOAN'!K31,'DU DOAN'!AJ31='DU DOAN'!L31),3*'DU DOAN'!C31,IF(('DU DOAN'!AI31-'DU DOAN'!AJ31)=('DU DOAN'!K31-'DU DOAN'!L31),2*'DU DOAN'!C31,IF(SIGN('DU DOAN'!AI31-'DU DOAN'!AJ31)=SIGN('DU DOAN'!K31-'DU DOAN'!L31),1*'DU DOAN'!C31,0))))</f>
        <v>0</v>
      </c>
      <c r="S31" s="98">
        <f>IF(OR('DU DOAN'!K31="",'DU DOAN'!L31="",'DU DOAN'!AK31="",'DU DOAN'!AL31=""),0,IF(AND('DU DOAN'!AK31='DU DOAN'!K31,'DU DOAN'!AL31='DU DOAN'!L31),3*'DU DOAN'!C31,IF(('DU DOAN'!AK31-'DU DOAN'!AL31)=('DU DOAN'!K31-'DU DOAN'!L31),2*'DU DOAN'!C31,IF(SIGN('DU DOAN'!AK31-'DU DOAN'!AL31)=SIGN('DU DOAN'!K31-'DU DOAN'!L31),1*'DU DOAN'!C31,0))))</f>
        <v>0</v>
      </c>
      <c r="T31" s="98">
        <f>IF(OR('DU DOAN'!K31="",'DU DOAN'!L31="",'DU DOAN'!AM31="",'DU DOAN'!AN31=""),0,IF(AND('DU DOAN'!AM31='DU DOAN'!K31,'DU DOAN'!AN31='DU DOAN'!L31),3*'DU DOAN'!C31,IF(('DU DOAN'!AM31-'DU DOAN'!AN31)=('DU DOAN'!K31-'DU DOAN'!L31),2*'DU DOAN'!C31,IF(SIGN('DU DOAN'!AM31-'DU DOAN'!AN31)=SIGN('DU DOAN'!K31-'DU DOAN'!L31),1*'DU DOAN'!C31,0))))</f>
        <v>0</v>
      </c>
      <c r="U31" s="98">
        <f>IF(OR('DU DOAN'!K31="",'DU DOAN'!L31="",'DU DOAN'!AO31="",'DU DOAN'!AP31=""),0,IF(AND('DU DOAN'!AO31='DU DOAN'!K31,'DU DOAN'!AP31='DU DOAN'!L31),3*'DU DOAN'!C31,IF(('DU DOAN'!AO31-'DU DOAN'!AP31)=('DU DOAN'!K31-'DU DOAN'!L31),2*'DU DOAN'!C31,IF(SIGN('DU DOAN'!AO31-'DU DOAN'!AP31)=SIGN('DU DOAN'!K31-'DU DOAN'!L31),1*'DU DOAN'!C31,0))))</f>
        <v>0</v>
      </c>
      <c r="V31" s="98">
        <f>IF(OR('DU DOAN'!K31="",'DU DOAN'!L31="",'DU DOAN'!AQ31="",'DU DOAN'!AR31=""),0,IF(AND('DU DOAN'!AQ31='DU DOAN'!K31,'DU DOAN'!AR31='DU DOAN'!L31),3*'DU DOAN'!C31,IF(('DU DOAN'!AQ31-'DU DOAN'!AR31)=('DU DOAN'!K31-'DU DOAN'!L31),2*'DU DOAN'!C31,IF(SIGN('DU DOAN'!AQ31-'DU DOAN'!AR31)=SIGN('DU DOAN'!K31-'DU DOAN'!L31),1*'DU DOAN'!C31,0))))</f>
        <v>0</v>
      </c>
      <c r="W31" s="98">
        <f>IF(OR('DU DOAN'!K31="",'DU DOAN'!L31="",'DU DOAN'!AS31="",'DU DOAN'!AT31=""),0,IF(AND('DU DOAN'!AS31='DU DOAN'!K31,'DU DOAN'!AT31='DU DOAN'!L31),3*'DU DOAN'!C31,IF(('DU DOAN'!AS31-'DU DOAN'!AT31)=('DU DOAN'!K31-'DU DOAN'!L31),2*'DU DOAN'!C31,IF(SIGN('DU DOAN'!AS31-'DU DOAN'!AT31)=SIGN('DU DOAN'!K31-'DU DOAN'!L31),1*'DU DOAN'!C31,0))))</f>
        <v>0</v>
      </c>
      <c r="X31" s="98">
        <f>IF(OR('DU DOAN'!K31="",'DU DOAN'!L31="",'DU DOAN'!AU31="",'DU DOAN'!AV31=""),0,IF(AND('DU DOAN'!AU31='DU DOAN'!K31,'DU DOAN'!AV31='DU DOAN'!L31),3*'DU DOAN'!C31,IF(('DU DOAN'!AU31-'DU DOAN'!AV31)=('DU DOAN'!K31-'DU DOAN'!L31),2*'DU DOAN'!C31,IF(SIGN('DU DOAN'!AU31-'DU DOAN'!AV31)=SIGN('DU DOAN'!K31-'DU DOAN'!L31),1*'DU DOAN'!C31,0))))</f>
        <v>0</v>
      </c>
      <c r="Y31" s="98">
        <f>IF(OR('DU DOAN'!K31="",'DU DOAN'!L31="",'DU DOAN'!AW31="",'DU DOAN'!AX31=""),0,IF(AND('DU DOAN'!AW31='DU DOAN'!K31,'DU DOAN'!AX31='DU DOAN'!L31),3*'DU DOAN'!C31,IF(('DU DOAN'!AW31-'DU DOAN'!AX31)=('DU DOAN'!K31-'DU DOAN'!L31),2*'DU DOAN'!C31,IF(SIGN('DU DOAN'!AW31-'DU DOAN'!AX31)=SIGN('DU DOAN'!K31-'DU DOAN'!L31),1*'DU DOAN'!C31,0))))</f>
        <v>0</v>
      </c>
      <c r="Z31" s="98">
        <f>IF(OR('DU DOAN'!K31="",'DU DOAN'!L31="",'DU DOAN'!AY31="",'DU DOAN'!AZ31=""),0,IF(AND('DU DOAN'!AY31='DU DOAN'!K31,'DU DOAN'!AZ31='DU DOAN'!L31),3*'DU DOAN'!C31,IF(('DU DOAN'!AY31-'DU DOAN'!AZ31)=('DU DOAN'!K31-'DU DOAN'!L31),2*'DU DOAN'!C31,IF(SIGN('DU DOAN'!AY31-'DU DOAN'!AZ31)=SIGN('DU DOAN'!K31-'DU DOAN'!L31),1*'DU DOAN'!C31,0))))</f>
        <v>0</v>
      </c>
      <c r="AA31" s="98">
        <f>IF(OR('DU DOAN'!K31="",'DU DOAN'!L31="",'DU DOAN'!BA31="",'DU DOAN'!BB31=""),0,IF(AND('DU DOAN'!BA31='DU DOAN'!K31,'DU DOAN'!BB31='DU DOAN'!L31),3*'DU DOAN'!C31,IF(('DU DOAN'!BA31-'DU DOAN'!BB31)=('DU DOAN'!K31-'DU DOAN'!L31),2*'DU DOAN'!C31,IF(SIGN('DU DOAN'!BA31-'DU DOAN'!BB31)=SIGN('DU DOAN'!K31-'DU DOAN'!L31),1*'DU DOAN'!C31,0))))</f>
        <v>0</v>
      </c>
      <c r="AB31" s="98">
        <f>IF(OR('DU DOAN'!K31="",'DU DOAN'!L31="",'DU DOAN'!BC31="",'DU DOAN'!BD31=""),0,IF(AND('DU DOAN'!BC31='DU DOAN'!K31,'DU DOAN'!BD31='DU DOAN'!L31),3*'DU DOAN'!C31,IF(('DU DOAN'!BC31-'DU DOAN'!BD31)=('DU DOAN'!K31-'DU DOAN'!L31),2*'DU DOAN'!C31,IF(SIGN('DU DOAN'!BC31-'DU DOAN'!BD31)=SIGN('DU DOAN'!K31-'DU DOAN'!L31),1*'DU DOAN'!C31,0))))</f>
        <v>0</v>
      </c>
      <c r="AC31" s="98">
        <f>IF(OR('DU DOAN'!K31="",'DU DOAN'!L31="",'DU DOAN'!BE31="",'DU DOAN'!BF31=""),0,IF(AND('DU DOAN'!BE31='DU DOAN'!K31,'DU DOAN'!BF31='DU DOAN'!L31),3*'DU DOAN'!C31,IF(('DU DOAN'!BE31-'DU DOAN'!BF31)=('DU DOAN'!K31-'DU DOAN'!L31),2*'DU DOAN'!C31,IF(SIGN('DU DOAN'!BE31-'DU DOAN'!BF31)=SIGN('DU DOAN'!K31-'DU DOAN'!L31),1*'DU DOAN'!C31,0))))</f>
        <v>0</v>
      </c>
      <c r="AD31" s="98">
        <f>IF(OR('DU DOAN'!K31="",'DU DOAN'!L31="",'DU DOAN'!BG31="",'DU DOAN'!BH31=""),0,IF(AND('DU DOAN'!BG31='DU DOAN'!K31,'DU DOAN'!BH31='DU DOAN'!L31),3*'DU DOAN'!C31,IF(('DU DOAN'!BG31-'DU DOAN'!BH31)=('DU DOAN'!K31-'DU DOAN'!L31),2*'DU DOAN'!C31,IF(SIGN('DU DOAN'!BG31-'DU DOAN'!BH31)=SIGN('DU DOAN'!K31-'DU DOAN'!L31),1*'DU DOAN'!C31,0))))</f>
        <v>0</v>
      </c>
      <c r="AE31" s="98">
        <f>IF(OR('DU DOAN'!K31="",'DU DOAN'!L31="",'DU DOAN'!BI31="",'DU DOAN'!BJ31=""),0,IF(AND('DU DOAN'!BI31='DU DOAN'!K31,'DU DOAN'!BJ31='DU DOAN'!L31),3*'DU DOAN'!C31,IF(('DU DOAN'!BI31-'DU DOAN'!BJ31)=('DU DOAN'!K31-'DU DOAN'!L31),2*'DU DOAN'!C31,IF(SIGN('DU DOAN'!BI31-'DU DOAN'!BJ31)=SIGN('DU DOAN'!K31-'DU DOAN'!L31),1*'DU DOAN'!C31,0))))</f>
        <v>0</v>
      </c>
      <c r="AF31" s="98">
        <f>IF(OR('DU DOAN'!K31="",'DU DOAN'!L31="",'DU DOAN'!BK31="",'DU DOAN'!BL31=""),0,IF(AND('DU DOAN'!BK31='DU DOAN'!K31,'DU DOAN'!BL31='DU DOAN'!L31),3*'DU DOAN'!C31,IF(('DU DOAN'!BK31-'DU DOAN'!BL31)=('DU DOAN'!K31-'DU DOAN'!L31),2*'DU DOAN'!C31,IF(SIGN('DU DOAN'!BK31-'DU DOAN'!BL31)=SIGN('DU DOAN'!K31-'DU DOAN'!L31),1*'DU DOAN'!C31,0))))</f>
        <v>0</v>
      </c>
      <c r="AG31" s="98">
        <f>IF(OR('DU DOAN'!K31="",'DU DOAN'!L31="",'DU DOAN'!BM31="",'DU DOAN'!BN31=""),0,IF(AND('DU DOAN'!BM31='DU DOAN'!K31,'DU DOAN'!BN31='DU DOAN'!L31),3*'DU DOAN'!C31,IF(('DU DOAN'!BM31-'DU DOAN'!BN31)=('DU DOAN'!K31-'DU DOAN'!L31),2*'DU DOAN'!C31,IF(SIGN('DU DOAN'!BM31-'DU DOAN'!BN31)=SIGN('DU DOAN'!K31-'DU DOAN'!L31),1*'DU DOAN'!C31,0))))</f>
        <v>0</v>
      </c>
      <c r="AH31" s="98">
        <f>IF(OR('DU DOAN'!K31="",'DU DOAN'!L31="",'DU DOAN'!BO31="",'DU DOAN'!BP31=""),0,IF(AND('DU DOAN'!BO31='DU DOAN'!K31,'DU DOAN'!BP31='DU DOAN'!L31),3*'DU DOAN'!C31,IF(('DU DOAN'!BO31-'DU DOAN'!BP31)=('DU DOAN'!K31-'DU DOAN'!L31),2*'DU DOAN'!C31,IF(SIGN('DU DOAN'!BO31-'DU DOAN'!BP31)=SIGN('DU DOAN'!K31-'DU DOAN'!L31),1*'DU DOAN'!C31,0))))</f>
        <v>0</v>
      </c>
      <c r="AI31" s="98">
        <f>IF(OR('DU DOAN'!K31="",'DU DOAN'!L31="",'DU DOAN'!BQ31="",'DU DOAN'!BR31=""),0,IF(AND('DU DOAN'!BQ31='DU DOAN'!K31,'DU DOAN'!BR31='DU DOAN'!L31),3*'DU DOAN'!C31,IF(('DU DOAN'!BQ31-'DU DOAN'!BR31)=('DU DOAN'!K31-'DU DOAN'!L31),2*'DU DOAN'!C31,IF(SIGN('DU DOAN'!BQ31-'DU DOAN'!BR31)=SIGN('DU DOAN'!K31-'DU DOAN'!L31),1*'DU DOAN'!C31,0))))</f>
        <v>0</v>
      </c>
      <c r="AJ31" s="98">
        <f>IF(OR('DU DOAN'!K31="",'DU DOAN'!L31="",'DU DOAN'!BS31="",'DU DOAN'!BT31=""),0,IF(AND('DU DOAN'!BS31='DU DOAN'!K31,'DU DOAN'!BT31='DU DOAN'!L31),3*'DU DOAN'!C31,IF(('DU DOAN'!BS31-'DU DOAN'!BT31)=('DU DOAN'!K31-'DU DOAN'!L31),2*'DU DOAN'!C31,IF(SIGN('DU DOAN'!BS31-'DU DOAN'!BT31)=SIGN('DU DOAN'!K31-'DU DOAN'!L31),1*'DU DOAN'!C31,0))))</f>
        <v>0</v>
      </c>
      <c r="AK31" s="98">
        <f>IF(OR('DU DOAN'!K31="",'DU DOAN'!L31="",'DU DOAN'!BU31="",'DU DOAN'!BV31=""),0,IF(AND('DU DOAN'!BU31='DU DOAN'!K31,'DU DOAN'!BV31='DU DOAN'!L31),3*'DU DOAN'!C31,IF(('DU DOAN'!BU31-'DU DOAN'!BV31)=('DU DOAN'!K31-'DU DOAN'!L31),2*'DU DOAN'!C31,IF(SIGN('DU DOAN'!BU31-'DU DOAN'!BV31)=SIGN('DU DOAN'!K31-'DU DOAN'!L31),1*'DU DOAN'!C31,0))))</f>
        <v>0</v>
      </c>
      <c r="AL31" s="98">
        <f>IF(OR('DU DOAN'!K31="",'DU DOAN'!L31="",'DU DOAN'!BW31="",'DU DOAN'!BX31=""),0,IF(AND('DU DOAN'!BW31='DU DOAN'!K31,'DU DOAN'!BX31='DU DOAN'!L31),3*'DU DOAN'!C31,IF(('DU DOAN'!BW31-'DU DOAN'!BX31)=('DU DOAN'!K31-'DU DOAN'!L31),2*'DU DOAN'!C31,IF(SIGN('DU DOAN'!BW31-'DU DOAN'!BX31)=SIGN('DU DOAN'!K31-'DU DOAN'!L31),1*'DU DOAN'!C31,0))))</f>
        <v>0</v>
      </c>
      <c r="AM31" s="98">
        <f>IF(OR('DU DOAN'!K31="",'DU DOAN'!L31="",'DU DOAN'!BY31="",'DU DOAN'!BZ31=""),0,IF(AND('DU DOAN'!BY31='DU DOAN'!K31,'DU DOAN'!BZ31='DU DOAN'!L31),3*'DU DOAN'!C31,IF(('DU DOAN'!BY31-'DU DOAN'!BZ31)=('DU DOAN'!K31-'DU DOAN'!L31),2*'DU DOAN'!C31,IF(SIGN('DU DOAN'!BY31-'DU DOAN'!BZ31)=SIGN('DU DOAN'!K31-'DU DOAN'!L31),1*'DU DOAN'!C31,0))))</f>
        <v>0</v>
      </c>
      <c r="AN31" s="98">
        <f>IF(OR('DU DOAN'!K31="",'DU DOAN'!L31="",'DU DOAN'!CA31="",'DU DOAN'!CB31=""),0,IF(AND('DU DOAN'!CA31='DU DOAN'!K31,'DU DOAN'!CB31='DU DOAN'!L31),3*'DU DOAN'!C31,IF(('DU DOAN'!CA31-'DU DOAN'!CB31)=('DU DOAN'!K31-'DU DOAN'!L31),2*'DU DOAN'!C31,IF(SIGN('DU DOAN'!CA31-'DU DOAN'!CB31)=SIGN('DU DOAN'!K31-'DU DOAN'!L31),1*'DU DOAN'!C31,0))))</f>
        <v>0</v>
      </c>
      <c r="AO31" s="98">
        <f>IF(OR('DU DOAN'!K31="",'DU DOAN'!L31="",'DU DOAN'!CC31="",'DU DOAN'!CD31=""),0,IF(AND('DU DOAN'!CC31='DU DOAN'!K31,'DU DOAN'!CD31='DU DOAN'!L31),3*'DU DOAN'!C31,IF(('DU DOAN'!CC31-'DU DOAN'!CD31)=('DU DOAN'!K31-'DU DOAN'!L31),2*'DU DOAN'!C31,IF(SIGN('DU DOAN'!CC31-'DU DOAN'!CD31)=SIGN('DU DOAN'!K31-'DU DOAN'!L31),1*'DU DOAN'!C31,0))))</f>
        <v>0</v>
      </c>
      <c r="AP31" s="98">
        <f>IF(OR('DU DOAN'!K31="",'DU DOAN'!L31="",'DU DOAN'!CE31="",'DU DOAN'!CF31=""),0,IF(AND('DU DOAN'!CE31='DU DOAN'!K31,'DU DOAN'!CF31='DU DOAN'!L31),3*'DU DOAN'!C31,IF(('DU DOAN'!CE31-'DU DOAN'!CF31)=('DU DOAN'!K31-'DU DOAN'!L31),2*'DU DOAN'!C31,IF(SIGN('DU DOAN'!CE31-'DU DOAN'!CF31)=SIGN('DU DOAN'!K31-'DU DOAN'!L31),1*'DU DOAN'!C31,0))))</f>
        <v>0</v>
      </c>
      <c r="AQ31" s="98">
        <f>IF(OR('DU DOAN'!K31="",'DU DOAN'!L31="",'DU DOAN'!CG31="",'DU DOAN'!CH31=""),0,IF(AND('DU DOAN'!CG31='DU DOAN'!K31,'DU DOAN'!CH31='DU DOAN'!L31),3*'DU DOAN'!C31,IF(('DU DOAN'!CG31-'DU DOAN'!CH31)=('DU DOAN'!K31-'DU DOAN'!L31),2*'DU DOAN'!C31,IF(SIGN('DU DOAN'!CG31-'DU DOAN'!CH31)=SIGN('DU DOAN'!K31-'DU DOAN'!L31),1*'DU DOAN'!C31,0))))</f>
        <v>0</v>
      </c>
      <c r="AR31" s="98">
        <f>IF(OR('DU DOAN'!K31="",'DU DOAN'!L31="",'DU DOAN'!CI31="",'DU DOAN'!CJ31=""),0,IF(AND('DU DOAN'!CI31='DU DOAN'!K31,'DU DOAN'!CJ31='DU DOAN'!L31),3*'DU DOAN'!C31,IF(('DU DOAN'!CI31-'DU DOAN'!CJ31)=('DU DOAN'!K31-'DU DOAN'!L31),2*'DU DOAN'!C31,IF(SIGN('DU DOAN'!CI31-'DU DOAN'!CJ31)=SIGN('DU DOAN'!K31-'DU DOAN'!L31),1*'DU DOAN'!C31,0))))</f>
        <v>0</v>
      </c>
      <c r="AS31" s="98">
        <f>IF(OR('DU DOAN'!K31="",'DU DOAN'!L31="",'DU DOAN'!CK31="",'DU DOAN'!CL31=""),0,IF(AND('DU DOAN'!CK31='DU DOAN'!K31,'DU DOAN'!CL31='DU DOAN'!L31),3*'DU DOAN'!C31,IF(('DU DOAN'!CK31-'DU DOAN'!CL31)=('DU DOAN'!K31-'DU DOAN'!L31),2*'DU DOAN'!C31,IF(SIGN('DU DOAN'!CK31-'DU DOAN'!CL31)=SIGN('DU DOAN'!K31-'DU DOAN'!L31),1*'DU DOAN'!C31,0))))</f>
        <v>0</v>
      </c>
      <c r="AT31" s="98">
        <f>IF(OR('DU DOAN'!K31="",'DU DOAN'!L31="",'DU DOAN'!CM31="",'DU DOAN'!CN31=""),0,IF(AND('DU DOAN'!CM31='DU DOAN'!K31,'DU DOAN'!CN31='DU DOAN'!L31),3*'DU DOAN'!C31,IF(('DU DOAN'!CM31-'DU DOAN'!CN31)=('DU DOAN'!K31-'DU DOAN'!L31),2*'DU DOAN'!C31,IF(SIGN('DU DOAN'!CM31-'DU DOAN'!CN31)=SIGN('DU DOAN'!K31-'DU DOAN'!L31),1*'DU DOAN'!C31,0))))</f>
        <v>0</v>
      </c>
      <c r="AU31" s="98">
        <f>IF(OR('DU DOAN'!K31="",'DU DOAN'!L31="",'DU DOAN'!CO31="",'DU DOAN'!CP31=""),0,IF(AND('DU DOAN'!CO31='DU DOAN'!K31,'DU DOAN'!CP31='DU DOAN'!L31),3*'DU DOAN'!C31,IF(('DU DOAN'!CO31-'DU DOAN'!CP31)=('DU DOAN'!K31-'DU DOAN'!L31),2*'DU DOAN'!C31,IF(SIGN('DU DOAN'!CO31-'DU DOAN'!CP31)=SIGN('DU DOAN'!K31-'DU DOAN'!L31),1*'DU DOAN'!C31,0))))</f>
        <v>0</v>
      </c>
      <c r="AV31" s="98">
        <f>IF(OR('DU DOAN'!K31="",'DU DOAN'!L31="",'DU DOAN'!CQ31="",'DU DOAN'!CR31=""),0,IF(AND('DU DOAN'!CQ31='DU DOAN'!K31,'DU DOAN'!CR31='DU DOAN'!L31),3*'DU DOAN'!C31,IF(('DU DOAN'!CQ31-'DU DOAN'!CR31)=('DU DOAN'!K31-'DU DOAN'!L31),2*'DU DOAN'!C31,IF(SIGN('DU DOAN'!CQ31-'DU DOAN'!CR31)=SIGN('DU DOAN'!K31-'DU DOAN'!L31),1*'DU DOAN'!C31,0))))</f>
        <v>0</v>
      </c>
      <c r="AW31" s="98">
        <f>IF(OR('DU DOAN'!K31="",'DU DOAN'!L31="",'DU DOAN'!CS31="",'DU DOAN'!CT31=""),0,IF(AND('DU DOAN'!CS31='DU DOAN'!K31,'DU DOAN'!CT31='DU DOAN'!L31),3*'DU DOAN'!C31,IF(('DU DOAN'!CS31-'DU DOAN'!CT31)=('DU DOAN'!K31-'DU DOAN'!L31),2*'DU DOAN'!C31,IF(SIGN('DU DOAN'!CS31-'DU DOAN'!CT31)=SIGN('DU DOAN'!K31-'DU DOAN'!L31),1*'DU DOAN'!C31,0))))</f>
        <v>0</v>
      </c>
      <c r="AX31" s="98">
        <f>IF(OR('DU DOAN'!K31="",'DU DOAN'!L31="",'DU DOAN'!CU31="",'DU DOAN'!CV31=""),0,IF(AND('DU DOAN'!CU31='DU DOAN'!K31,'DU DOAN'!CV31='DU DOAN'!L31),3*'DU DOAN'!C31,IF(('DU DOAN'!CU31-'DU DOAN'!CV31)=('DU DOAN'!K31-'DU DOAN'!L31),2*'DU DOAN'!C31,IF(SIGN('DU DOAN'!CU31-'DU DOAN'!CV31)=SIGN('DU DOAN'!K31-'DU DOAN'!L31),1*'DU DOAN'!C31,0))))</f>
        <v>0</v>
      </c>
      <c r="AY31" s="98">
        <f>IF(OR('DU DOAN'!K31="",'DU DOAN'!L31="",'DU DOAN'!CW31="",'DU DOAN'!CX31=""),0,IF(AND('DU DOAN'!CW31='DU DOAN'!K31,'DU DOAN'!CX31='DU DOAN'!L31),3*'DU DOAN'!C31,IF(('DU DOAN'!CW31-'DU DOAN'!CX31)=('DU DOAN'!K31-'DU DOAN'!L31),2*'DU DOAN'!C31,IF(SIGN('DU DOAN'!CW31-'DU DOAN'!CX31)=SIGN('DU DOAN'!K31-'DU DOAN'!L31),1*'DU DOAN'!C31,0))))</f>
        <v>0</v>
      </c>
      <c r="AZ31" s="98">
        <f>IF(OR('DU DOAN'!K31="",'DU DOAN'!L31="",'DU DOAN'!CY31="",'DU DOAN'!CZ31=""),0,IF(AND('DU DOAN'!CY31='DU DOAN'!K31,'DU DOAN'!CZ31='DU DOAN'!L31),3*'DU DOAN'!C31,IF(('DU DOAN'!CY31-'DU DOAN'!CZ31)=('DU DOAN'!K31-'DU DOAN'!L31),2*'DU DOAN'!C31,IF(SIGN('DU DOAN'!CY31-'DU DOAN'!CZ31)=SIGN('DU DOAN'!K31-'DU DOAN'!L31),1*'DU DOAN'!C31,0))))</f>
        <v>0</v>
      </c>
      <c r="BA31" s="98">
        <f>IF(OR('DU DOAN'!K31="",'DU DOAN'!L31="",'DU DOAN'!DA31="",'DU DOAN'!DB31=""),0,IF(AND('DU DOAN'!DA31='DU DOAN'!K31,'DU DOAN'!DB31='DU DOAN'!L31),3*'DU DOAN'!C31,IF(('DU DOAN'!DA31-'DU DOAN'!DB31)=('DU DOAN'!K31-'DU DOAN'!L31),2*'DU DOAN'!C31,IF(SIGN('DU DOAN'!DA31-'DU DOAN'!DB31)=SIGN('DU DOAN'!K31-'DU DOAN'!L31),1*'DU DOAN'!C31,0))))</f>
        <v>0</v>
      </c>
      <c r="BB31" s="98">
        <f>IF(OR('DU DOAN'!K31="",'DU DOAN'!L31="",'DU DOAN'!DC31="",'DU DOAN'!DD31=""),0,IF(AND('DU DOAN'!DC31='DU DOAN'!K31,'DU DOAN'!DD31='DU DOAN'!L31),3*'DU DOAN'!C31,IF(('DU DOAN'!DC31-'DU DOAN'!DD31)=('DU DOAN'!K31-'DU DOAN'!L31),2*'DU DOAN'!C31,IF(SIGN('DU DOAN'!DC31-'DU DOAN'!DD31)=SIGN('DU DOAN'!K31-'DU DOAN'!L31),1*'DU DOAN'!C31,0))))</f>
        <v>0</v>
      </c>
      <c r="BC31" s="98">
        <f>IF(OR('DU DOAN'!K31="",'DU DOAN'!L31="",'DU DOAN'!DE31="",'DU DOAN'!DF31=""),0,IF(AND('DU DOAN'!DE31='DU DOAN'!K31,'DU DOAN'!DF31='DU DOAN'!L31),3*'DU DOAN'!C31,IF(('DU DOAN'!DE31-'DU DOAN'!DF31)=('DU DOAN'!K31-'DU DOAN'!L31),2*'DU DOAN'!C31,IF(SIGN('DU DOAN'!DE31-'DU DOAN'!DF31)=SIGN('DU DOAN'!K31-'DU DOAN'!L31),1*'DU DOAN'!C31,0))))</f>
        <v>0</v>
      </c>
      <c r="BD31" s="98">
        <f>IF(OR('DU DOAN'!K31="",'DU DOAN'!L31="",'DU DOAN'!DG31="",'DU DOAN'!DH31=""),0,IF(AND('DU DOAN'!DG31='DU DOAN'!K31,'DU DOAN'!DH31='DU DOAN'!L31),3*'DU DOAN'!C31,IF(('DU DOAN'!DG31-'DU DOAN'!DH31)=('DU DOAN'!K31-'DU DOAN'!L31),2*'DU DOAN'!C31,IF(SIGN('DU DOAN'!DG31-'DU DOAN'!DH31)=SIGN('DU DOAN'!K31-'DU DOAN'!L31),1*'DU DOAN'!C31,0))))</f>
        <v>0</v>
      </c>
      <c r="BE31" s="98">
        <f>IF(OR('DU DOAN'!K31="",'DU DOAN'!L31="",'DU DOAN'!DI31="",'DU DOAN'!DJ31=""),0,IF(AND('DU DOAN'!DI31='DU DOAN'!K31,'DU DOAN'!DJ31='DU DOAN'!L31),3*'DU DOAN'!C31,IF(('DU DOAN'!DI31-'DU DOAN'!DJ31)=('DU DOAN'!K31-'DU DOAN'!L31),2*'DU DOAN'!C31,IF(SIGN('DU DOAN'!DI31-'DU DOAN'!DJ31)=SIGN('DU DOAN'!K31-'DU DOAN'!L31),1*'DU DOAN'!C31,0))))</f>
        <v>0</v>
      </c>
      <c r="BF31" s="98">
        <f>IF(OR('DU DOAN'!K31="",'DU DOAN'!L31="",'DU DOAN'!DK31="",'DU DOAN'!DL31=""),0,IF(AND('DU DOAN'!DK31='DU DOAN'!K31,'DU DOAN'!DL31='DU DOAN'!L31),3*'DU DOAN'!C31,IF(('DU DOAN'!DK31-'DU DOAN'!DL31)=('DU DOAN'!K31-'DU DOAN'!L31),2*'DU DOAN'!C31,IF(SIGN('DU DOAN'!DK31-'DU DOAN'!DL31)=SIGN('DU DOAN'!K31-'DU DOAN'!L31),1*'DU DOAN'!C31,0))))</f>
        <v>0</v>
      </c>
      <c r="BG31" s="98">
        <f>IF(OR('DU DOAN'!K31="",'DU DOAN'!L31="",'DU DOAN'!DM31="",'DU DOAN'!DN31=""),0,IF(AND('DU DOAN'!DM31='DU DOAN'!K31,'DU DOAN'!DN31='DU DOAN'!L31),3*'DU DOAN'!C31,IF(('DU DOAN'!DM31-'DU DOAN'!DN31)=('DU DOAN'!K31-'DU DOAN'!L31),2*'DU DOAN'!C31,IF(SIGN('DU DOAN'!DM31-'DU DOAN'!DN31)=SIGN('DU DOAN'!K31-'DU DOAN'!L31),1*'DU DOAN'!C31,0))))</f>
        <v>0</v>
      </c>
      <c r="BH31" s="98">
        <f>IF(OR('DU DOAN'!K31="",'DU DOAN'!L31="",'DU DOAN'!DO31="",'DU DOAN'!DP31=""),0,IF(AND('DU DOAN'!DO31='DU DOAN'!K31,'DU DOAN'!DP31='DU DOAN'!L31),3*'DU DOAN'!C31,IF(('DU DOAN'!DO31-'DU DOAN'!DP31)=('DU DOAN'!K31-'DU DOAN'!L31),2*'DU DOAN'!C31,IF(SIGN('DU DOAN'!DO31-'DU DOAN'!DP31)=SIGN('DU DOAN'!K31-'DU DOAN'!L31),1*'DU DOAN'!C31,0))))</f>
        <v>0</v>
      </c>
      <c r="BI31" s="98">
        <f>IF(OR('DU DOAN'!K31="",'DU DOAN'!L31="",'DU DOAN'!DQ31="",'DU DOAN'!DR31=""),0,IF(AND('DU DOAN'!DQ31='DU DOAN'!K31,'DU DOAN'!DR31='DU DOAN'!L31),3*'DU DOAN'!C31,IF(('DU DOAN'!DQ31-'DU DOAN'!DR31)=('DU DOAN'!K31-'DU DOAN'!L31),2*'DU DOAN'!C31,IF(SIGN('DU DOAN'!DQ31-'DU DOAN'!DR31)=SIGN('DU DOAN'!K31-'DU DOAN'!L31),1*'DU DOAN'!C31,0))))</f>
        <v>0</v>
      </c>
      <c r="BJ31" s="98">
        <f>IF(OR('DU DOAN'!K31="",'DU DOAN'!L31="",'DU DOAN'!DS31="",'DU DOAN'!DT31=""),0,IF(AND('DU DOAN'!DS31='DU DOAN'!K31,'DU DOAN'!DT31='DU DOAN'!L31),3*'DU DOAN'!C31,IF(('DU DOAN'!DS31-'DU DOAN'!DT31)=('DU DOAN'!K31-'DU DOAN'!L31),2*'DU DOAN'!C31,IF(SIGN('DU DOAN'!DS31-'DU DOAN'!DT31)=SIGN('DU DOAN'!K31-'DU DOAN'!L31),1*'DU DOAN'!C31,0))))</f>
        <v>0</v>
      </c>
      <c r="BK31" s="98">
        <f>IF(OR('DU DOAN'!K31="",'DU DOAN'!L31="",'DU DOAN'!DU31="",'DU DOAN'!DV31=""),0,IF(AND('DU DOAN'!DU31='DU DOAN'!K31,'DU DOAN'!DV31='DU DOAN'!L31),3*'DU DOAN'!C31,IF(('DU DOAN'!DU31-'DU DOAN'!DV31)=('DU DOAN'!K31-'DU DOAN'!L31),2*'DU DOAN'!C31,IF(SIGN('DU DOAN'!DU31-'DU DOAN'!DV31)=SIGN('DU DOAN'!K31-'DU DOAN'!L31),1*'DU DOAN'!C31,0))))</f>
        <v>0</v>
      </c>
      <c r="BL31" s="98">
        <f>IF(OR('DU DOAN'!K31="",'DU DOAN'!L31="",'DU DOAN'!DW31="",'DU DOAN'!DX31=""),0,IF(AND('DU DOAN'!DW31='DU DOAN'!K31,'DU DOAN'!DX31='DU DOAN'!L31),3*'DU DOAN'!C31,IF(('DU DOAN'!DW31-'DU DOAN'!DX31)=('DU DOAN'!K31-'DU DOAN'!L31),2*'DU DOAN'!C31,IF(SIGN('DU DOAN'!DW31-'DU DOAN'!DX31)=SIGN('DU DOAN'!K31-'DU DOAN'!L31),1*'DU DOAN'!C31,0))))</f>
        <v>0</v>
      </c>
      <c r="BM31" s="98">
        <f>IF(OR('DU DOAN'!K31="",'DU DOAN'!L31="",'DU DOAN'!DY31="",'DU DOAN'!DZ31=""),0,IF(AND('DU DOAN'!DY31='DU DOAN'!K31,'DU DOAN'!DZ31='DU DOAN'!L31),3*'DU DOAN'!C31,IF(('DU DOAN'!DY31-'DU DOAN'!DZ31)=('DU DOAN'!K31-'DU DOAN'!L31),2*'DU DOAN'!C31,IF(SIGN('DU DOAN'!DY31-'DU DOAN'!DZ31)=SIGN('DU DOAN'!K31-'DU DOAN'!L31),1*'DU DOAN'!C31,0))))</f>
        <v>0</v>
      </c>
      <c r="BN31" s="98">
        <f>IF(OR('DU DOAN'!K31="",'DU DOAN'!L31="",'DU DOAN'!EA31="",'DU DOAN'!EB31=""),0,IF(AND('DU DOAN'!EA31='DU DOAN'!K31,'DU DOAN'!EB31='DU DOAN'!L31),3*'DU DOAN'!C31,IF(('DU DOAN'!EA31-'DU DOAN'!EB31)=('DU DOAN'!K31-'DU DOAN'!L31),2*'DU DOAN'!C31,IF(SIGN('DU DOAN'!EA31-'DU DOAN'!EB31)=SIGN('DU DOAN'!K31-'DU DOAN'!L31),1*'DU DOAN'!C31,0))))</f>
        <v>0</v>
      </c>
      <c r="BO31" s="98">
        <f>IF(OR('DU DOAN'!K31="",'DU DOAN'!L31="",'DU DOAN'!EC31="",'DU DOAN'!ED31=""),0,IF(AND('DU DOAN'!EC31='DU DOAN'!K31,'DU DOAN'!ED31='DU DOAN'!L31),3*'DU DOAN'!C31,IF(('DU DOAN'!EC31-'DU DOAN'!ED31)=('DU DOAN'!K31-'DU DOAN'!L31),2*'DU DOAN'!C31,IF(SIGN('DU DOAN'!EC31-'DU DOAN'!ED31)=SIGN('DU DOAN'!K31-'DU DOAN'!L31),1*'DU DOAN'!C31,0))))</f>
        <v>0</v>
      </c>
      <c r="BP31" s="98">
        <f>IF(OR('DU DOAN'!K31="",'DU DOAN'!L31="",'DU DOAN'!EE31="",'DU DOAN'!EF31=""),0,IF(AND('DU DOAN'!EE31='DU DOAN'!K31,'DU DOAN'!EF31='DU DOAN'!L31),3*'DU DOAN'!C31,IF(('DU DOAN'!EE31-'DU DOAN'!EF31)=('DU DOAN'!K31-'DU DOAN'!L31),2*'DU DOAN'!C31,IF(SIGN('DU DOAN'!EE31-'DU DOAN'!EF31)=SIGN('DU DOAN'!K31-'DU DOAN'!L31),1*'DU DOAN'!C31,0))))</f>
        <v>0</v>
      </c>
      <c r="BQ31" s="98">
        <f>IF(OR('DU DOAN'!K31="",'DU DOAN'!L31="",'DU DOAN'!EG31="",'DU DOAN'!EH31=""),0,IF(AND('DU DOAN'!EG31='DU DOAN'!K31,'DU DOAN'!EH31='DU DOAN'!L31),3*'DU DOAN'!C31,IF(('DU DOAN'!EG31-'DU DOAN'!EH31)=('DU DOAN'!K31-'DU DOAN'!L31),2*'DU DOAN'!C31,IF(SIGN('DU DOAN'!EG31-'DU DOAN'!EH31)=SIGN('DU DOAN'!K31-'DU DOAN'!L31),1*'DU DOAN'!C31,0))))</f>
        <v>0</v>
      </c>
      <c r="BR31" s="98">
        <f>IF(OR('DU DOAN'!K31="",'DU DOAN'!L31="",'DU DOAN'!EI31="",'DU DOAN'!EJ31=""),0,IF(AND('DU DOAN'!EI31='DU DOAN'!K31,'DU DOAN'!EJ31='DU DOAN'!L31),3*'DU DOAN'!C31,IF(('DU DOAN'!EI31-'DU DOAN'!EJ31)=('DU DOAN'!K31-'DU DOAN'!L31),2*'DU DOAN'!C31,IF(SIGN('DU DOAN'!EI31-'DU DOAN'!EJ31)=SIGN('DU DOAN'!K31-'DU DOAN'!L31),1*'DU DOAN'!C31,0))))</f>
        <v>0</v>
      </c>
      <c r="BS31" s="98">
        <f>IF(OR('DU DOAN'!K31="",'DU DOAN'!L31="",'DU DOAN'!EK31="",'DU DOAN'!EL31=""),0,IF(AND('DU DOAN'!EK31='DU DOAN'!K31,'DU DOAN'!EL31='DU DOAN'!L31),3*'DU DOAN'!C31,IF(('DU DOAN'!EK31-'DU DOAN'!EL31)=('DU DOAN'!K31-'DU DOAN'!L31),2*'DU DOAN'!C31,IF(SIGN('DU DOAN'!EK31-'DU DOAN'!EL31)=SIGN('DU DOAN'!K31-'DU DOAN'!L31),1*'DU DOAN'!C31,0))))</f>
        <v>0</v>
      </c>
      <c r="BT31" s="98">
        <f>IF(OR('DU DOAN'!K31="",'DU DOAN'!L31="",'DU DOAN'!EM31="",'DU DOAN'!EN31=""),0,IF(AND('DU DOAN'!EM31='DU DOAN'!K31,'DU DOAN'!EN31='DU DOAN'!L31),3*'DU DOAN'!C31,IF(('DU DOAN'!EM31-'DU DOAN'!EN31)=('DU DOAN'!K31-'DU DOAN'!L31),2*'DU DOAN'!C31,IF(SIGN('DU DOAN'!EM31-'DU DOAN'!EN31)=SIGN('DU DOAN'!K31-'DU DOAN'!L31),1*'DU DOAN'!C31,0))))</f>
        <v>0</v>
      </c>
      <c r="BU31" s="98">
        <f>IF(OR('DU DOAN'!K31="",'DU DOAN'!L31="",'DU DOAN'!EO31="",'DU DOAN'!EP31=""),0,IF(AND('DU DOAN'!EO31='DU DOAN'!K31,'DU DOAN'!EP31='DU DOAN'!L31),3*'DU DOAN'!C31,IF(('DU DOAN'!EO31-'DU DOAN'!EP31)=('DU DOAN'!K31-'DU DOAN'!L31),2*'DU DOAN'!C31,IF(SIGN('DU DOAN'!EO31-'DU DOAN'!EP31)=SIGN('DU DOAN'!K31-'DU DOAN'!L31),1*'DU DOAN'!C31,0))))</f>
        <v>0</v>
      </c>
      <c r="BV31" s="98">
        <f>IF(OR('DU DOAN'!K31="",'DU DOAN'!L31="",'DU DOAN'!EQ31="",'DU DOAN'!ER31=""),0,IF(AND('DU DOAN'!EQ31='DU DOAN'!K31,'DU DOAN'!ER31='DU DOAN'!L31),3*'DU DOAN'!C31,IF(('DU DOAN'!EQ31-'DU DOAN'!ER31)=('DU DOAN'!K31-'DU DOAN'!L31),2*'DU DOAN'!C31,IF(SIGN('DU DOAN'!EQ31-'DU DOAN'!ER31)=SIGN('DU DOAN'!K31-'DU DOAN'!L31),1*'DU DOAN'!C31,0))))</f>
        <v>0</v>
      </c>
      <c r="BW31" s="98">
        <f>IF(OR('DU DOAN'!K31="",'DU DOAN'!L31="",'DU DOAN'!ES31="",'DU DOAN'!ET31=""),0,IF(AND('DU DOAN'!ES31='DU DOAN'!K31,'DU DOAN'!ET31='DU DOAN'!L31),3*'DU DOAN'!C31,IF(('DU DOAN'!ES31-'DU DOAN'!ET31)=('DU DOAN'!K31-'DU DOAN'!L31),2*'DU DOAN'!C31,IF(SIGN('DU DOAN'!ES31-'DU DOAN'!ET31)=SIGN('DU DOAN'!K31-'DU DOAN'!L31),1*'DU DOAN'!C31,0))))</f>
        <v>0</v>
      </c>
      <c r="BX31" s="98">
        <f>IF(OR('DU DOAN'!K31="",'DU DOAN'!L31="",'DU DOAN'!EU31="",'DU DOAN'!EV31=""),0,IF(AND('DU DOAN'!EU31='DU DOAN'!K31,'DU DOAN'!EV31='DU DOAN'!L31),3*'DU DOAN'!C31,IF(('DU DOAN'!EU31-'DU DOAN'!EV31)=('DU DOAN'!K31-'DU DOAN'!L31),2*'DU DOAN'!C31,IF(SIGN('DU DOAN'!EU31-'DU DOAN'!EV31)=SIGN('DU DOAN'!K31-'DU DOAN'!L31),1*'DU DOAN'!C31,0))))</f>
        <v>0</v>
      </c>
      <c r="BY31" s="98">
        <f>IF(OR('DU DOAN'!K31="",'DU DOAN'!L31="",'DU DOAN'!EW31="",'DU DOAN'!EX31=""),0,IF(AND('DU DOAN'!EW31='DU DOAN'!K31,'DU DOAN'!EX31='DU DOAN'!L31),3*'DU DOAN'!C31,IF(('DU DOAN'!EW31-'DU DOAN'!EX31)=('DU DOAN'!K31-'DU DOAN'!L31),2*'DU DOAN'!C31,IF(SIGN('DU DOAN'!EW31-'DU DOAN'!EX31)=SIGN('DU DOAN'!K31-'DU DOAN'!L31),1*'DU DOAN'!C31,0))))</f>
        <v>0</v>
      </c>
      <c r="BZ31" s="98">
        <f>IF(OR('DU DOAN'!K31="",'DU DOAN'!L31="",'DU DOAN'!EY31="",'DU DOAN'!EZ31=""),0,IF(AND('DU DOAN'!EY31='DU DOAN'!K31,'DU DOAN'!EZ31='DU DOAN'!L31),3*'DU DOAN'!C31,IF(('DU DOAN'!EY31-'DU DOAN'!EZ31)=('DU DOAN'!K31-'DU DOAN'!L31),2*'DU DOAN'!C31,IF(SIGN('DU DOAN'!EY31-'DU DOAN'!EZ31)=SIGN('DU DOAN'!K31-'DU DOAN'!L31),1*'DU DOAN'!C31,0))))</f>
        <v>0</v>
      </c>
      <c r="CA31" s="98">
        <f>IF(OR('DU DOAN'!K31="",'DU DOAN'!L31="",'DU DOAN'!FA31="",'DU DOAN'!FB31=""),0,IF(AND('DU DOAN'!FA31='DU DOAN'!K31,'DU DOAN'!FB31='DU DOAN'!L31),3*'DU DOAN'!C31,IF(('DU DOAN'!FA31-'DU DOAN'!FB31)=('DU DOAN'!K31-'DU DOAN'!L31),2*'DU DOAN'!C31,IF(SIGN('DU DOAN'!FA31-'DU DOAN'!FB31)=SIGN('DU DOAN'!K31-'DU DOAN'!L31),1*'DU DOAN'!C31,0))))</f>
        <v>0</v>
      </c>
      <c r="CB31" s="98">
        <f>IF(OR('DU DOAN'!K31="",'DU DOAN'!L31="",'DU DOAN'!FC31="",'DU DOAN'!FD31=""),0,IF(AND('DU DOAN'!FC31='DU DOAN'!K31,'DU DOAN'!FD31='DU DOAN'!L31),3*'DU DOAN'!C31,IF(('DU DOAN'!FC31-'DU DOAN'!FD31)=('DU DOAN'!K31-'DU DOAN'!L31),2*'DU DOAN'!C31,IF(SIGN('DU DOAN'!FC31-'DU DOAN'!FD31)=SIGN('DU DOAN'!K31-'DU DOAN'!L31),1*'DU DOAN'!C31,0))))</f>
        <v>0</v>
      </c>
      <c r="CC31" s="98">
        <f>IF(OR('DU DOAN'!K31="",'DU DOAN'!L31="",'DU DOAN'!FE31="",'DU DOAN'!FF31=""),0,IF(AND('DU DOAN'!FE31='DU DOAN'!K31,'DU DOAN'!FF31='DU DOAN'!L31),3*'DU DOAN'!C31,IF(('DU DOAN'!FE31-'DU DOAN'!FF31)=('DU DOAN'!K31-'DU DOAN'!L31),2*'DU DOAN'!C31,IF(SIGN('DU DOAN'!FE31-'DU DOAN'!FF31)=SIGN('DU DOAN'!K31-'DU DOAN'!L31),1*'DU DOAN'!C31,0))))</f>
        <v>0</v>
      </c>
      <c r="CD31" s="98">
        <f>IF(OR('DU DOAN'!K31="",'DU DOAN'!L31="",'DU DOAN'!FG31="",'DU DOAN'!FH31=""),0,IF(AND('DU DOAN'!FG31='DU DOAN'!K31,'DU DOAN'!FH31='DU DOAN'!L31),3*'DU DOAN'!C31,IF(('DU DOAN'!FG31-'DU DOAN'!FH31)=('DU DOAN'!K31-'DU DOAN'!L31),2*'DU DOAN'!C31,IF(SIGN('DU DOAN'!FG31-'DU DOAN'!FH31)=SIGN('DU DOAN'!K31-'DU DOAN'!L31),1*'DU DOAN'!C31,0))))</f>
        <v>0</v>
      </c>
      <c r="CE31" s="98">
        <f>IF(OR('DU DOAN'!K31="",'DU DOAN'!L31="",'DU DOAN'!FI31="",'DU DOAN'!FJ31=""),0,IF(AND('DU DOAN'!FI31='DU DOAN'!K31,'DU DOAN'!FJ31='DU DOAN'!L31),3*'DU DOAN'!C31,IF(('DU DOAN'!FI31-'DU DOAN'!FJ31)=('DU DOAN'!K31-'DU DOAN'!L31),2*'DU DOAN'!C31,IF(SIGN('DU DOAN'!FI31-'DU DOAN'!FJ31)=SIGN('DU DOAN'!K31-'DU DOAN'!L31),1*'DU DOAN'!C31,0))))</f>
        <v>0</v>
      </c>
      <c r="CF31" s="98">
        <f>IF(OR('DU DOAN'!K31="",'DU DOAN'!L31="",'DU DOAN'!FK31="",'DU DOAN'!FL31=""),0,IF(AND('DU DOAN'!FK31='DU DOAN'!K31,'DU DOAN'!FL31='DU DOAN'!L31),3*'DU DOAN'!C31,IF(('DU DOAN'!FK31-'DU DOAN'!FL31)=('DU DOAN'!K31-'DU DOAN'!L31),2*'DU DOAN'!C31,IF(SIGN('DU DOAN'!FK31-'DU DOAN'!FL31)=SIGN('DU DOAN'!K31-'DU DOAN'!L31),1*'DU DOAN'!C31,0))))</f>
        <v>0</v>
      </c>
      <c r="CG31" s="98">
        <f>IF(OR('DU DOAN'!K31="",'DU DOAN'!L31="",'DU DOAN'!FM31="",'DU DOAN'!FN31=""),0,IF(AND('DU DOAN'!FM31='DU DOAN'!K31,'DU DOAN'!FN31='DU DOAN'!L31),3*'DU DOAN'!C31,IF(('DU DOAN'!FM31-'DU DOAN'!FN31)=('DU DOAN'!K31-'DU DOAN'!L31),2*'DU DOAN'!C31,IF(SIGN('DU DOAN'!FM31-'DU DOAN'!FN31)=SIGN('DU DOAN'!K31-'DU DOAN'!L31),1*'DU DOAN'!C31,0))))</f>
        <v>0</v>
      </c>
      <c r="CH31" s="98">
        <f>IF(OR('DU DOAN'!K31="",'DU DOAN'!L31="",'DU DOAN'!FO31="",'DU DOAN'!FP31=""),0,IF(AND('DU DOAN'!FO31='DU DOAN'!K31,'DU DOAN'!FP31='DU DOAN'!L31),3*'DU DOAN'!C31,IF(('DU DOAN'!FO31-'DU DOAN'!FP31)=('DU DOAN'!K31-'DU DOAN'!L31),2*'DU DOAN'!C31,IF(SIGN('DU DOAN'!FO31-'DU DOAN'!FP31)=SIGN('DU DOAN'!K31-'DU DOAN'!L31),1*'DU DOAN'!C31,0))))</f>
        <v>0</v>
      </c>
      <c r="CI31" s="98">
        <f>IF(OR('DU DOAN'!K31="",'DU DOAN'!L31="",'DU DOAN'!FQ31="",'DU DOAN'!FR31=""),0,IF(AND('DU DOAN'!FQ31='DU DOAN'!K31,'DU DOAN'!FR31='DU DOAN'!L31),3*'DU DOAN'!C31,IF(('DU DOAN'!FQ31-'DU DOAN'!FR31)=('DU DOAN'!K31-'DU DOAN'!L31),2*'DU DOAN'!C31,IF(SIGN('DU DOAN'!FQ31-'DU DOAN'!FR31)=SIGN('DU DOAN'!K31-'DU DOAN'!L31),1*'DU DOAN'!C31,0))))</f>
        <v>0</v>
      </c>
      <c r="CJ31" s="98">
        <f>IF(OR('DU DOAN'!K31="",'DU DOAN'!L31="",'DU DOAN'!FS31="",'DU DOAN'!FT31=""),0,IF(AND('DU DOAN'!FS31='DU DOAN'!K31,'DU DOAN'!FT31='DU DOAN'!L31),3*'DU DOAN'!C31,IF(('DU DOAN'!FS31-'DU DOAN'!FT31)=('DU DOAN'!K31-'DU DOAN'!L31),2*'DU DOAN'!C31,IF(SIGN('DU DOAN'!FS31-'DU DOAN'!FT31)=SIGN('DU DOAN'!K31-'DU DOAN'!L31),1*'DU DOAN'!C31,0))))</f>
        <v>0</v>
      </c>
      <c r="CK31" s="98">
        <f>IF(OR('DU DOAN'!K31="",'DU DOAN'!L31="",'DU DOAN'!FU31="",'DU DOAN'!FV31=""),0,IF(AND('DU DOAN'!FU31='DU DOAN'!K31,'DU DOAN'!FV31='DU DOAN'!L31),3*'DU DOAN'!C31,IF(('DU DOAN'!FU31-'DU DOAN'!FV31)=('DU DOAN'!K31-'DU DOAN'!L31),2*'DU DOAN'!C31,IF(SIGN('DU DOAN'!FU31-'DU DOAN'!FV31)=SIGN('DU DOAN'!K31-'DU DOAN'!L31),1*'DU DOAN'!C31,0))))</f>
        <v>0</v>
      </c>
      <c r="CL31" s="98">
        <f>IF(OR('DU DOAN'!K31="",'DU DOAN'!L31="",'DU DOAN'!FW31="",'DU DOAN'!FX31=""),0,IF(AND('DU DOAN'!FW31='DU DOAN'!K31,'DU DOAN'!FX31='DU DOAN'!L31),3*'DU DOAN'!C31,IF(('DU DOAN'!FW31-'DU DOAN'!FX31)=('DU DOAN'!K31-'DU DOAN'!L31),2*'DU DOAN'!C31,IF(SIGN('DU DOAN'!FW31-'DU DOAN'!FX31)=SIGN('DU DOAN'!K31-'DU DOAN'!L31),1*'DU DOAN'!C31,0))))</f>
        <v>0</v>
      </c>
      <c r="CM31" s="98">
        <f>IF(OR('DU DOAN'!K31="",'DU DOAN'!L31="",'DU DOAN'!FY31="",'DU DOAN'!FZ31=""),0,IF(AND('DU DOAN'!FY31='DU DOAN'!K31,'DU DOAN'!FZ31='DU DOAN'!L31),3*'DU DOAN'!C31,IF(('DU DOAN'!FY31-'DU DOAN'!FZ31)=('DU DOAN'!K31-'DU DOAN'!L31),2*'DU DOAN'!C31,IF(SIGN('DU DOAN'!FY31-'DU DOAN'!FZ31)=SIGN('DU DOAN'!K31-'DU DOAN'!L31),1*'DU DOAN'!C31,0))))</f>
        <v>0</v>
      </c>
      <c r="CN31" s="98">
        <f>IF(OR('DU DOAN'!K31="",'DU DOAN'!L31="",'DU DOAN'!GA31="",'DU DOAN'!GB31=""),0,IF(AND('DU DOAN'!GA31='DU DOAN'!K31,'DU DOAN'!GB31='DU DOAN'!L31),3*'DU DOAN'!C31,IF(('DU DOAN'!GA31-'DU DOAN'!GB31)=('DU DOAN'!K31-'DU DOAN'!L31),2*'DU DOAN'!C31,IF(SIGN('DU DOAN'!GA31-'DU DOAN'!GB31)=SIGN('DU DOAN'!K31-'DU DOAN'!L31),1*'DU DOAN'!C31,0))))</f>
        <v>0</v>
      </c>
      <c r="CO31" s="98">
        <f>IF(OR('DU DOAN'!K31="",'DU DOAN'!L31="",'DU DOAN'!GC31="",'DU DOAN'!GD31=""),0,IF(AND('DU DOAN'!GC31='DU DOAN'!K31,'DU DOAN'!GD31='DU DOAN'!L31),3*'DU DOAN'!C31,IF(('DU DOAN'!GC31-'DU DOAN'!GD31)=('DU DOAN'!K31-'DU DOAN'!L31),2*'DU DOAN'!C31,IF(SIGN('DU DOAN'!GC31-'DU DOAN'!GD31)=SIGN('DU DOAN'!K31-'DU DOAN'!L31),1*'DU DOAN'!C31,0))))</f>
        <v>0</v>
      </c>
      <c r="CP31" s="98">
        <f>IF(OR('DU DOAN'!K31="",'DU DOAN'!L31="",'DU DOAN'!GE31="",'DU DOAN'!GF31=""),0,IF(AND('DU DOAN'!GE31='DU DOAN'!K31,'DU DOAN'!GF31='DU DOAN'!L31),3*'DU DOAN'!C31,IF(('DU DOAN'!GE31-'DU DOAN'!GF31)=('DU DOAN'!K31-'DU DOAN'!L31),2*'DU DOAN'!C31,IF(SIGN('DU DOAN'!GE31-'DU DOAN'!GF31)=SIGN('DU DOAN'!K31-'DU DOAN'!L31),1*'DU DOAN'!C31,0))))</f>
        <v>0</v>
      </c>
      <c r="CQ31" s="98">
        <f>IF(OR('DU DOAN'!K31="",'DU DOAN'!L31="",'DU DOAN'!GG31="",'DU DOAN'!GH31=""),0,IF(AND('DU DOAN'!GG31='DU DOAN'!K31,'DU DOAN'!GH31='DU DOAN'!L31),3*'DU DOAN'!C31,IF(('DU DOAN'!GG31-'DU DOAN'!GH31)=('DU DOAN'!K31-'DU DOAN'!L31),2*'DU DOAN'!C31,IF(SIGN('DU DOAN'!GG31-'DU DOAN'!GH31)=SIGN('DU DOAN'!K31-'DU DOAN'!L31),1*'DU DOAN'!C31,0))))</f>
        <v>0</v>
      </c>
      <c r="CR31" s="98">
        <f>IF(OR('DU DOAN'!K31="",'DU DOAN'!L31="",'DU DOAN'!GI31="",'DU DOAN'!GJ31=""),0,IF(AND('DU DOAN'!GI31='DU DOAN'!K31,'DU DOAN'!GJ31='DU DOAN'!L31),3*'DU DOAN'!C31,IF(('DU DOAN'!GI31-'DU DOAN'!GJ31)=('DU DOAN'!K31-'DU DOAN'!L31),2*'DU DOAN'!C31,IF(SIGN('DU DOAN'!GI31-'DU DOAN'!GJ31)=SIGN('DU DOAN'!K31-'DU DOAN'!L31),1*'DU DOAN'!C31,0))))</f>
        <v>0</v>
      </c>
      <c r="CS31" s="98">
        <f>IF(OR('DU DOAN'!K31="",'DU DOAN'!L31="",'DU DOAN'!GK31="",'DU DOAN'!GL31=""),0,IF(AND('DU DOAN'!GK31='DU DOAN'!K31,'DU DOAN'!GL31='DU DOAN'!L31),3*'DU DOAN'!C31,IF(('DU DOAN'!GK31-'DU DOAN'!GL31)=('DU DOAN'!K31-'DU DOAN'!L31),2*'DU DOAN'!C31,IF(SIGN('DU DOAN'!GK31-'DU DOAN'!GL31)=SIGN('DU DOAN'!K31-'DU DOAN'!L31),1*'DU DOAN'!C31,0))))</f>
        <v>0</v>
      </c>
      <c r="CT31" s="98">
        <f>IF(OR('DU DOAN'!K31="",'DU DOAN'!L31="",'DU DOAN'!GM31="",'DU DOAN'!GN31=""),0,IF(AND('DU DOAN'!GM31='DU DOAN'!K31,'DU DOAN'!GN31='DU DOAN'!L31),3*'DU DOAN'!C31,IF(('DU DOAN'!GM31-'DU DOAN'!GN31)=('DU DOAN'!K31-'DU DOAN'!L31),2*'DU DOAN'!C31,IF(SIGN('DU DOAN'!GM31-'DU DOAN'!GN31)=SIGN('DU DOAN'!K31-'DU DOAN'!L31),1*'DU DOAN'!C31,0))))</f>
        <v>0</v>
      </c>
      <c r="CU31" s="98">
        <f>IF(OR('DU DOAN'!K31="",'DU DOAN'!L31="",'DU DOAN'!GO31="",'DU DOAN'!GP31=""),0,IF(AND('DU DOAN'!GO31='DU DOAN'!K31,'DU DOAN'!GP31='DU DOAN'!L31),3*'DU DOAN'!C31,IF(('DU DOAN'!GO31-'DU DOAN'!GP31)=('DU DOAN'!K31-'DU DOAN'!L31),2*'DU DOAN'!C31,IF(SIGN('DU DOAN'!GO31-'DU DOAN'!GP31)=SIGN('DU DOAN'!K31-'DU DOAN'!L31),1*'DU DOAN'!C31,0))))</f>
        <v>0</v>
      </c>
      <c r="CV31" s="98">
        <f>IF(OR('DU DOAN'!K31="",'DU DOAN'!L31="",'DU DOAN'!GQ31="",'DU DOAN'!GR31=""),0,IF(AND('DU DOAN'!GQ31='DU DOAN'!K31,'DU DOAN'!GR31='DU DOAN'!L31),3*'DU DOAN'!C31,IF(('DU DOAN'!GQ31-'DU DOAN'!GR31)=('DU DOAN'!K31-'DU DOAN'!L31),2*'DU DOAN'!C31,IF(SIGN('DU DOAN'!GQ31-'DU DOAN'!GR31)=SIGN('DU DOAN'!K31-'DU DOAN'!L31),1*'DU DOAN'!C31,0))))</f>
        <v>0</v>
      </c>
      <c r="CW31" s="98">
        <f>IF(OR('DU DOAN'!K31="",'DU DOAN'!L31="",'DU DOAN'!GS31="",'DU DOAN'!GT31=""),0,IF(AND('DU DOAN'!GS31='DU DOAN'!K31,'DU DOAN'!GT31='DU DOAN'!L31),3*'DU DOAN'!C31,IF(('DU DOAN'!GS31-'DU DOAN'!GT31)=('DU DOAN'!K31-'DU DOAN'!L31),2*'DU DOAN'!C31,IF(SIGN('DU DOAN'!GS31-'DU DOAN'!GT31)=SIGN('DU DOAN'!K31-'DU DOAN'!L31),1*'DU DOAN'!C31,0))))</f>
        <v>0</v>
      </c>
      <c r="CX31" s="98">
        <f>IF(OR('DU DOAN'!K31="",'DU DOAN'!L31="",'DU DOAN'!GU31="",'DU DOAN'!GV31=""),0,IF(AND('DU DOAN'!GU31='DU DOAN'!K31,'DU DOAN'!GV31='DU DOAN'!L31),3*'DU DOAN'!C31,IF(('DU DOAN'!GU31-'DU DOAN'!GV31)=('DU DOAN'!K31-'DU DOAN'!L31),2*'DU DOAN'!C31,IF(SIGN('DU DOAN'!GU31-'DU DOAN'!GV31)=SIGN('DU DOAN'!K31-'DU DOAN'!L31),1*'DU DOAN'!C31,0))))</f>
        <v>0</v>
      </c>
      <c r="CY31" s="98">
        <f>IF(OR('DU DOAN'!K31="",'DU DOAN'!L31="",'DU DOAN'!GW31="",'DU DOAN'!GX31=""),0,IF(AND('DU DOAN'!GW31='DU DOAN'!K31,'DU DOAN'!GX31='DU DOAN'!L31),3*'DU DOAN'!C31,IF(('DU DOAN'!GW31-'DU DOAN'!GX31)=('DU DOAN'!K31-'DU DOAN'!L31),2*'DU DOAN'!C31,IF(SIGN('DU DOAN'!GW31-'DU DOAN'!GX31)=SIGN('DU DOAN'!K31-'DU DOAN'!L31),1*'DU DOAN'!C31,0))))</f>
        <v>0</v>
      </c>
      <c r="CZ31" s="98">
        <f>IF(OR('DU DOAN'!K31="",'DU DOAN'!L31="",'DU DOAN'!GY31="",'DU DOAN'!GZ31=""),0,IF(AND('DU DOAN'!GY31='DU DOAN'!K31,'DU DOAN'!GZ31='DU DOAN'!L31),3*'DU DOAN'!C31,IF(('DU DOAN'!GY31-'DU DOAN'!GZ31)=('DU DOAN'!K31-'DU DOAN'!L31),2*'DU DOAN'!C31,IF(SIGN('DU DOAN'!GY31-'DU DOAN'!GZ31)=SIGN('DU DOAN'!K31-'DU DOAN'!L31),1*'DU DOAN'!C31,0))))</f>
        <v>0</v>
      </c>
      <c r="DA31" s="98">
        <f>IF(OR('DU DOAN'!K31="",'DU DOAN'!L31="",'DU DOAN'!HA31="",'DU DOAN'!HB31=""),0,IF(AND('DU DOAN'!HA31='DU DOAN'!K31,'DU DOAN'!HB31='DU DOAN'!L31),3*'DU DOAN'!C31,IF(('DU DOAN'!HA31-'DU DOAN'!HB31)=('DU DOAN'!K31-'DU DOAN'!L31),2*'DU DOAN'!C31,IF(SIGN('DU DOAN'!HA31-'DU DOAN'!HB31)=SIGN('DU DOAN'!K31-'DU DOAN'!L31),1*'DU DOAN'!C31,0))))</f>
        <v>0</v>
      </c>
      <c r="DB31" s="98">
        <f>IF(OR('DU DOAN'!K31="",'DU DOAN'!L31="",'DU DOAN'!HC31="",'DU DOAN'!HD31=""),0,IF(AND('DU DOAN'!HC31='DU DOAN'!K31,'DU DOAN'!HD31='DU DOAN'!L31),3*'DU DOAN'!C31,IF(('DU DOAN'!HC31-'DU DOAN'!HD31)=('DU DOAN'!K31-'DU DOAN'!L31),2*'DU DOAN'!C31,IF(SIGN('DU DOAN'!HC31-'DU DOAN'!HD31)=SIGN('DU DOAN'!K31-'DU DOAN'!L31),1*'DU DOAN'!C31,0))))</f>
        <v>0</v>
      </c>
    </row>
    <row r="32" spans="1:106" ht="15" customHeight="1">
      <c r="A32" s="94">
        <f>'DU DOAN'!A32</f>
        <v>29</v>
      </c>
      <c r="B32" s="95" t="str">
        <f>'DU DOAN'!B32</f>
        <v>Vòng bảng</v>
      </c>
      <c r="C32" s="96">
        <f>'DU DOAN'!C32</f>
        <v>1</v>
      </c>
      <c r="D32" s="95" t="str">
        <f>'DU DOAN'!H32</f>
        <v>Curaçao</v>
      </c>
      <c r="E32" s="95" t="str">
        <f>'DU DOAN'!I32</f>
        <v>Côte d'Ivoire</v>
      </c>
      <c r="F32" s="97" t="str">
        <f>IF(OR('DU DOAN'!K32="",'DU DOAN'!L32=""),"Chưa đá",'DU DOAN'!K32&amp;"-"&amp;'DU DOAN'!L32)</f>
        <v>Chưa đá</v>
      </c>
      <c r="G32" s="98">
        <f>IF(OR('DU DOAN'!K32="",'DU DOAN'!L32="",'DU DOAN'!M32="",'DU DOAN'!N32=""),0,IF(AND('DU DOAN'!M32='DU DOAN'!K32,'DU DOAN'!N32='DU DOAN'!L32),3*'DU DOAN'!C32,IF(('DU DOAN'!M32-'DU DOAN'!N32)=('DU DOAN'!K32-'DU DOAN'!L32),2*'DU DOAN'!C32,IF(SIGN('DU DOAN'!M32-'DU DOAN'!N32)=SIGN('DU DOAN'!K32-'DU DOAN'!L32),1*'DU DOAN'!C32,0))))</f>
        <v>0</v>
      </c>
      <c r="H32" s="98">
        <f>IF(OR('DU DOAN'!K32="",'DU DOAN'!L32="",'DU DOAN'!O32="",'DU DOAN'!P32=""),0,IF(AND('DU DOAN'!O32='DU DOAN'!K32,'DU DOAN'!P32='DU DOAN'!L32),3*'DU DOAN'!C32,IF(('DU DOAN'!O32-'DU DOAN'!P32)=('DU DOAN'!K32-'DU DOAN'!L32),2*'DU DOAN'!C32,IF(SIGN('DU DOAN'!O32-'DU DOAN'!P32)=SIGN('DU DOAN'!K32-'DU DOAN'!L32),1*'DU DOAN'!C32,0))))</f>
        <v>0</v>
      </c>
      <c r="I32" s="98">
        <f>IF(OR('DU DOAN'!K32="",'DU DOAN'!L32="",'DU DOAN'!Q32="",'DU DOAN'!R32=""),0,IF(AND('DU DOAN'!Q32='DU DOAN'!K32,'DU DOAN'!R32='DU DOAN'!L32),3*'DU DOAN'!C32,IF(('DU DOAN'!Q32-'DU DOAN'!R32)=('DU DOAN'!K32-'DU DOAN'!L32),2*'DU DOAN'!C32,IF(SIGN('DU DOAN'!Q32-'DU DOAN'!R32)=SIGN('DU DOAN'!K32-'DU DOAN'!L32),1*'DU DOAN'!C32,0))))</f>
        <v>0</v>
      </c>
      <c r="J32" s="98">
        <f>IF(OR('DU DOAN'!K32="",'DU DOAN'!L32="",'DU DOAN'!S32="",'DU DOAN'!T32=""),0,IF(AND('DU DOAN'!S32='DU DOAN'!K32,'DU DOAN'!T32='DU DOAN'!L32),3*'DU DOAN'!C32,IF(('DU DOAN'!S32-'DU DOAN'!T32)=('DU DOAN'!K32-'DU DOAN'!L32),2*'DU DOAN'!C32,IF(SIGN('DU DOAN'!S32-'DU DOAN'!T32)=SIGN('DU DOAN'!K32-'DU DOAN'!L32),1*'DU DOAN'!C32,0))))</f>
        <v>0</v>
      </c>
      <c r="K32" s="98">
        <f>IF(OR('DU DOAN'!K32="",'DU DOAN'!L32="",'DU DOAN'!U32="",'DU DOAN'!V32=""),0,IF(AND('DU DOAN'!U32='DU DOAN'!K32,'DU DOAN'!V32='DU DOAN'!L32),3*'DU DOAN'!C32,IF(('DU DOAN'!U32-'DU DOAN'!V32)=('DU DOAN'!K32-'DU DOAN'!L32),2*'DU DOAN'!C32,IF(SIGN('DU DOAN'!U32-'DU DOAN'!V32)=SIGN('DU DOAN'!K32-'DU DOAN'!L32),1*'DU DOAN'!C32,0))))</f>
        <v>0</v>
      </c>
      <c r="L32" s="98">
        <f>IF(OR('DU DOAN'!K32="",'DU DOAN'!L32="",'DU DOAN'!W32="",'DU DOAN'!X32=""),0,IF(AND('DU DOAN'!W32='DU DOAN'!K32,'DU DOAN'!X32='DU DOAN'!L32),3*'DU DOAN'!C32,IF(('DU DOAN'!W32-'DU DOAN'!X32)=('DU DOAN'!K32-'DU DOAN'!L32),2*'DU DOAN'!C32,IF(SIGN('DU DOAN'!W32-'DU DOAN'!X32)=SIGN('DU DOAN'!K32-'DU DOAN'!L32),1*'DU DOAN'!C32,0))))</f>
        <v>0</v>
      </c>
      <c r="M32" s="98">
        <f>IF(OR('DU DOAN'!K32="",'DU DOAN'!L32="",'DU DOAN'!Y32="",'DU DOAN'!Z32=""),0,IF(AND('DU DOAN'!Y32='DU DOAN'!K32,'DU DOAN'!Z32='DU DOAN'!L32),3*'DU DOAN'!C32,IF(('DU DOAN'!Y32-'DU DOAN'!Z32)=('DU DOAN'!K32-'DU DOAN'!L32),2*'DU DOAN'!C32,IF(SIGN('DU DOAN'!Y32-'DU DOAN'!Z32)=SIGN('DU DOAN'!K32-'DU DOAN'!L32),1*'DU DOAN'!C32,0))))</f>
        <v>0</v>
      </c>
      <c r="N32" s="98">
        <f>IF(OR('DU DOAN'!K32="",'DU DOAN'!L32="",'DU DOAN'!AA32="",'DU DOAN'!AB32=""),0,IF(AND('DU DOAN'!AA32='DU DOAN'!K32,'DU DOAN'!AB32='DU DOAN'!L32),3*'DU DOAN'!C32,IF(('DU DOAN'!AA32-'DU DOAN'!AB32)=('DU DOAN'!K32-'DU DOAN'!L32),2*'DU DOAN'!C32,IF(SIGN('DU DOAN'!AA32-'DU DOAN'!AB32)=SIGN('DU DOAN'!K32-'DU DOAN'!L32),1*'DU DOAN'!C32,0))))</f>
        <v>0</v>
      </c>
      <c r="O32" s="98">
        <f>IF(OR('DU DOAN'!K32="",'DU DOAN'!L32="",'DU DOAN'!AC32="",'DU DOAN'!AD32=""),0,IF(AND('DU DOAN'!AC32='DU DOAN'!K32,'DU DOAN'!AD32='DU DOAN'!L32),3*'DU DOAN'!C32,IF(('DU DOAN'!AC32-'DU DOAN'!AD32)=('DU DOAN'!K32-'DU DOAN'!L32),2*'DU DOAN'!C32,IF(SIGN('DU DOAN'!AC32-'DU DOAN'!AD32)=SIGN('DU DOAN'!K32-'DU DOAN'!L32),1*'DU DOAN'!C32,0))))</f>
        <v>0</v>
      </c>
      <c r="P32" s="98">
        <f>IF(OR('DU DOAN'!K32="",'DU DOAN'!L32="",'DU DOAN'!AE32="",'DU DOAN'!AF32=""),0,IF(AND('DU DOAN'!AE32='DU DOAN'!K32,'DU DOAN'!AF32='DU DOAN'!L32),3*'DU DOAN'!C32,IF(('DU DOAN'!AE32-'DU DOAN'!AF32)=('DU DOAN'!K32-'DU DOAN'!L32),2*'DU DOAN'!C32,IF(SIGN('DU DOAN'!AE32-'DU DOAN'!AF32)=SIGN('DU DOAN'!K32-'DU DOAN'!L32),1*'DU DOAN'!C32,0))))</f>
        <v>0</v>
      </c>
      <c r="Q32" s="98">
        <f>IF(OR('DU DOAN'!K32="",'DU DOAN'!L32="",'DU DOAN'!AG32="",'DU DOAN'!AH32=""),0,IF(AND('DU DOAN'!AG32='DU DOAN'!K32,'DU DOAN'!AH32='DU DOAN'!L32),3*'DU DOAN'!C32,IF(('DU DOAN'!AG32-'DU DOAN'!AH32)=('DU DOAN'!K32-'DU DOAN'!L32),2*'DU DOAN'!C32,IF(SIGN('DU DOAN'!AG32-'DU DOAN'!AH32)=SIGN('DU DOAN'!K32-'DU DOAN'!L32),1*'DU DOAN'!C32,0))))</f>
        <v>0</v>
      </c>
      <c r="R32" s="98">
        <f>IF(OR('DU DOAN'!K32="",'DU DOAN'!L32="",'DU DOAN'!AI32="",'DU DOAN'!AJ32=""),0,IF(AND('DU DOAN'!AI32='DU DOAN'!K32,'DU DOAN'!AJ32='DU DOAN'!L32),3*'DU DOAN'!C32,IF(('DU DOAN'!AI32-'DU DOAN'!AJ32)=('DU DOAN'!K32-'DU DOAN'!L32),2*'DU DOAN'!C32,IF(SIGN('DU DOAN'!AI32-'DU DOAN'!AJ32)=SIGN('DU DOAN'!K32-'DU DOAN'!L32),1*'DU DOAN'!C32,0))))</f>
        <v>0</v>
      </c>
      <c r="S32" s="98">
        <f>IF(OR('DU DOAN'!K32="",'DU DOAN'!L32="",'DU DOAN'!AK32="",'DU DOAN'!AL32=""),0,IF(AND('DU DOAN'!AK32='DU DOAN'!K32,'DU DOAN'!AL32='DU DOAN'!L32),3*'DU DOAN'!C32,IF(('DU DOAN'!AK32-'DU DOAN'!AL32)=('DU DOAN'!K32-'DU DOAN'!L32),2*'DU DOAN'!C32,IF(SIGN('DU DOAN'!AK32-'DU DOAN'!AL32)=SIGN('DU DOAN'!K32-'DU DOAN'!L32),1*'DU DOAN'!C32,0))))</f>
        <v>0</v>
      </c>
      <c r="T32" s="98">
        <f>IF(OR('DU DOAN'!K32="",'DU DOAN'!L32="",'DU DOAN'!AM32="",'DU DOAN'!AN32=""),0,IF(AND('DU DOAN'!AM32='DU DOAN'!K32,'DU DOAN'!AN32='DU DOAN'!L32),3*'DU DOAN'!C32,IF(('DU DOAN'!AM32-'DU DOAN'!AN32)=('DU DOAN'!K32-'DU DOAN'!L32),2*'DU DOAN'!C32,IF(SIGN('DU DOAN'!AM32-'DU DOAN'!AN32)=SIGN('DU DOAN'!K32-'DU DOAN'!L32),1*'DU DOAN'!C32,0))))</f>
        <v>0</v>
      </c>
      <c r="U32" s="98">
        <f>IF(OR('DU DOAN'!K32="",'DU DOAN'!L32="",'DU DOAN'!AO32="",'DU DOAN'!AP32=""),0,IF(AND('DU DOAN'!AO32='DU DOAN'!K32,'DU DOAN'!AP32='DU DOAN'!L32),3*'DU DOAN'!C32,IF(('DU DOAN'!AO32-'DU DOAN'!AP32)=('DU DOAN'!K32-'DU DOAN'!L32),2*'DU DOAN'!C32,IF(SIGN('DU DOAN'!AO32-'DU DOAN'!AP32)=SIGN('DU DOAN'!K32-'DU DOAN'!L32),1*'DU DOAN'!C32,0))))</f>
        <v>0</v>
      </c>
      <c r="V32" s="98">
        <f>IF(OR('DU DOAN'!K32="",'DU DOAN'!L32="",'DU DOAN'!AQ32="",'DU DOAN'!AR32=""),0,IF(AND('DU DOAN'!AQ32='DU DOAN'!K32,'DU DOAN'!AR32='DU DOAN'!L32),3*'DU DOAN'!C32,IF(('DU DOAN'!AQ32-'DU DOAN'!AR32)=('DU DOAN'!K32-'DU DOAN'!L32),2*'DU DOAN'!C32,IF(SIGN('DU DOAN'!AQ32-'DU DOAN'!AR32)=SIGN('DU DOAN'!K32-'DU DOAN'!L32),1*'DU DOAN'!C32,0))))</f>
        <v>0</v>
      </c>
      <c r="W32" s="98">
        <f>IF(OR('DU DOAN'!K32="",'DU DOAN'!L32="",'DU DOAN'!AS32="",'DU DOAN'!AT32=""),0,IF(AND('DU DOAN'!AS32='DU DOAN'!K32,'DU DOAN'!AT32='DU DOAN'!L32),3*'DU DOAN'!C32,IF(('DU DOAN'!AS32-'DU DOAN'!AT32)=('DU DOAN'!K32-'DU DOAN'!L32),2*'DU DOAN'!C32,IF(SIGN('DU DOAN'!AS32-'DU DOAN'!AT32)=SIGN('DU DOAN'!K32-'DU DOAN'!L32),1*'DU DOAN'!C32,0))))</f>
        <v>0</v>
      </c>
      <c r="X32" s="98">
        <f>IF(OR('DU DOAN'!K32="",'DU DOAN'!L32="",'DU DOAN'!AU32="",'DU DOAN'!AV32=""),0,IF(AND('DU DOAN'!AU32='DU DOAN'!K32,'DU DOAN'!AV32='DU DOAN'!L32),3*'DU DOAN'!C32,IF(('DU DOAN'!AU32-'DU DOAN'!AV32)=('DU DOAN'!K32-'DU DOAN'!L32),2*'DU DOAN'!C32,IF(SIGN('DU DOAN'!AU32-'DU DOAN'!AV32)=SIGN('DU DOAN'!K32-'DU DOAN'!L32),1*'DU DOAN'!C32,0))))</f>
        <v>0</v>
      </c>
      <c r="Y32" s="98">
        <f>IF(OR('DU DOAN'!K32="",'DU DOAN'!L32="",'DU DOAN'!AW32="",'DU DOAN'!AX32=""),0,IF(AND('DU DOAN'!AW32='DU DOAN'!K32,'DU DOAN'!AX32='DU DOAN'!L32),3*'DU DOAN'!C32,IF(('DU DOAN'!AW32-'DU DOAN'!AX32)=('DU DOAN'!K32-'DU DOAN'!L32),2*'DU DOAN'!C32,IF(SIGN('DU DOAN'!AW32-'DU DOAN'!AX32)=SIGN('DU DOAN'!K32-'DU DOAN'!L32),1*'DU DOAN'!C32,0))))</f>
        <v>0</v>
      </c>
      <c r="Z32" s="98">
        <f>IF(OR('DU DOAN'!K32="",'DU DOAN'!L32="",'DU DOAN'!AY32="",'DU DOAN'!AZ32=""),0,IF(AND('DU DOAN'!AY32='DU DOAN'!K32,'DU DOAN'!AZ32='DU DOAN'!L32),3*'DU DOAN'!C32,IF(('DU DOAN'!AY32-'DU DOAN'!AZ32)=('DU DOAN'!K32-'DU DOAN'!L32),2*'DU DOAN'!C32,IF(SIGN('DU DOAN'!AY32-'DU DOAN'!AZ32)=SIGN('DU DOAN'!K32-'DU DOAN'!L32),1*'DU DOAN'!C32,0))))</f>
        <v>0</v>
      </c>
      <c r="AA32" s="98">
        <f>IF(OR('DU DOAN'!K32="",'DU DOAN'!L32="",'DU DOAN'!BA32="",'DU DOAN'!BB32=""),0,IF(AND('DU DOAN'!BA32='DU DOAN'!K32,'DU DOAN'!BB32='DU DOAN'!L32),3*'DU DOAN'!C32,IF(('DU DOAN'!BA32-'DU DOAN'!BB32)=('DU DOAN'!K32-'DU DOAN'!L32),2*'DU DOAN'!C32,IF(SIGN('DU DOAN'!BA32-'DU DOAN'!BB32)=SIGN('DU DOAN'!K32-'DU DOAN'!L32),1*'DU DOAN'!C32,0))))</f>
        <v>0</v>
      </c>
      <c r="AB32" s="98">
        <f>IF(OR('DU DOAN'!K32="",'DU DOAN'!L32="",'DU DOAN'!BC32="",'DU DOAN'!BD32=""),0,IF(AND('DU DOAN'!BC32='DU DOAN'!K32,'DU DOAN'!BD32='DU DOAN'!L32),3*'DU DOAN'!C32,IF(('DU DOAN'!BC32-'DU DOAN'!BD32)=('DU DOAN'!K32-'DU DOAN'!L32),2*'DU DOAN'!C32,IF(SIGN('DU DOAN'!BC32-'DU DOAN'!BD32)=SIGN('DU DOAN'!K32-'DU DOAN'!L32),1*'DU DOAN'!C32,0))))</f>
        <v>0</v>
      </c>
      <c r="AC32" s="98">
        <f>IF(OR('DU DOAN'!K32="",'DU DOAN'!L32="",'DU DOAN'!BE32="",'DU DOAN'!BF32=""),0,IF(AND('DU DOAN'!BE32='DU DOAN'!K32,'DU DOAN'!BF32='DU DOAN'!L32),3*'DU DOAN'!C32,IF(('DU DOAN'!BE32-'DU DOAN'!BF32)=('DU DOAN'!K32-'DU DOAN'!L32),2*'DU DOAN'!C32,IF(SIGN('DU DOAN'!BE32-'DU DOAN'!BF32)=SIGN('DU DOAN'!K32-'DU DOAN'!L32),1*'DU DOAN'!C32,0))))</f>
        <v>0</v>
      </c>
      <c r="AD32" s="98">
        <f>IF(OR('DU DOAN'!K32="",'DU DOAN'!L32="",'DU DOAN'!BG32="",'DU DOAN'!BH32=""),0,IF(AND('DU DOAN'!BG32='DU DOAN'!K32,'DU DOAN'!BH32='DU DOAN'!L32),3*'DU DOAN'!C32,IF(('DU DOAN'!BG32-'DU DOAN'!BH32)=('DU DOAN'!K32-'DU DOAN'!L32),2*'DU DOAN'!C32,IF(SIGN('DU DOAN'!BG32-'DU DOAN'!BH32)=SIGN('DU DOAN'!K32-'DU DOAN'!L32),1*'DU DOAN'!C32,0))))</f>
        <v>0</v>
      </c>
      <c r="AE32" s="98">
        <f>IF(OR('DU DOAN'!K32="",'DU DOAN'!L32="",'DU DOAN'!BI32="",'DU DOAN'!BJ32=""),0,IF(AND('DU DOAN'!BI32='DU DOAN'!K32,'DU DOAN'!BJ32='DU DOAN'!L32),3*'DU DOAN'!C32,IF(('DU DOAN'!BI32-'DU DOAN'!BJ32)=('DU DOAN'!K32-'DU DOAN'!L32),2*'DU DOAN'!C32,IF(SIGN('DU DOAN'!BI32-'DU DOAN'!BJ32)=SIGN('DU DOAN'!K32-'DU DOAN'!L32),1*'DU DOAN'!C32,0))))</f>
        <v>0</v>
      </c>
      <c r="AF32" s="98">
        <f>IF(OR('DU DOAN'!K32="",'DU DOAN'!L32="",'DU DOAN'!BK32="",'DU DOAN'!BL32=""),0,IF(AND('DU DOAN'!BK32='DU DOAN'!K32,'DU DOAN'!BL32='DU DOAN'!L32),3*'DU DOAN'!C32,IF(('DU DOAN'!BK32-'DU DOAN'!BL32)=('DU DOAN'!K32-'DU DOAN'!L32),2*'DU DOAN'!C32,IF(SIGN('DU DOAN'!BK32-'DU DOAN'!BL32)=SIGN('DU DOAN'!K32-'DU DOAN'!L32),1*'DU DOAN'!C32,0))))</f>
        <v>0</v>
      </c>
      <c r="AG32" s="98">
        <f>IF(OR('DU DOAN'!K32="",'DU DOAN'!L32="",'DU DOAN'!BM32="",'DU DOAN'!BN32=""),0,IF(AND('DU DOAN'!BM32='DU DOAN'!K32,'DU DOAN'!BN32='DU DOAN'!L32),3*'DU DOAN'!C32,IF(('DU DOAN'!BM32-'DU DOAN'!BN32)=('DU DOAN'!K32-'DU DOAN'!L32),2*'DU DOAN'!C32,IF(SIGN('DU DOAN'!BM32-'DU DOAN'!BN32)=SIGN('DU DOAN'!K32-'DU DOAN'!L32),1*'DU DOAN'!C32,0))))</f>
        <v>0</v>
      </c>
      <c r="AH32" s="98">
        <f>IF(OR('DU DOAN'!K32="",'DU DOAN'!L32="",'DU DOAN'!BO32="",'DU DOAN'!BP32=""),0,IF(AND('DU DOAN'!BO32='DU DOAN'!K32,'DU DOAN'!BP32='DU DOAN'!L32),3*'DU DOAN'!C32,IF(('DU DOAN'!BO32-'DU DOAN'!BP32)=('DU DOAN'!K32-'DU DOAN'!L32),2*'DU DOAN'!C32,IF(SIGN('DU DOAN'!BO32-'DU DOAN'!BP32)=SIGN('DU DOAN'!K32-'DU DOAN'!L32),1*'DU DOAN'!C32,0))))</f>
        <v>0</v>
      </c>
      <c r="AI32" s="98">
        <f>IF(OR('DU DOAN'!K32="",'DU DOAN'!L32="",'DU DOAN'!BQ32="",'DU DOAN'!BR32=""),0,IF(AND('DU DOAN'!BQ32='DU DOAN'!K32,'DU DOAN'!BR32='DU DOAN'!L32),3*'DU DOAN'!C32,IF(('DU DOAN'!BQ32-'DU DOAN'!BR32)=('DU DOAN'!K32-'DU DOAN'!L32),2*'DU DOAN'!C32,IF(SIGN('DU DOAN'!BQ32-'DU DOAN'!BR32)=SIGN('DU DOAN'!K32-'DU DOAN'!L32),1*'DU DOAN'!C32,0))))</f>
        <v>0</v>
      </c>
      <c r="AJ32" s="98">
        <f>IF(OR('DU DOAN'!K32="",'DU DOAN'!L32="",'DU DOAN'!BS32="",'DU DOAN'!BT32=""),0,IF(AND('DU DOAN'!BS32='DU DOAN'!K32,'DU DOAN'!BT32='DU DOAN'!L32),3*'DU DOAN'!C32,IF(('DU DOAN'!BS32-'DU DOAN'!BT32)=('DU DOAN'!K32-'DU DOAN'!L32),2*'DU DOAN'!C32,IF(SIGN('DU DOAN'!BS32-'DU DOAN'!BT32)=SIGN('DU DOAN'!K32-'DU DOAN'!L32),1*'DU DOAN'!C32,0))))</f>
        <v>0</v>
      </c>
      <c r="AK32" s="98">
        <f>IF(OR('DU DOAN'!K32="",'DU DOAN'!L32="",'DU DOAN'!BU32="",'DU DOAN'!BV32=""),0,IF(AND('DU DOAN'!BU32='DU DOAN'!K32,'DU DOAN'!BV32='DU DOAN'!L32),3*'DU DOAN'!C32,IF(('DU DOAN'!BU32-'DU DOAN'!BV32)=('DU DOAN'!K32-'DU DOAN'!L32),2*'DU DOAN'!C32,IF(SIGN('DU DOAN'!BU32-'DU DOAN'!BV32)=SIGN('DU DOAN'!K32-'DU DOAN'!L32),1*'DU DOAN'!C32,0))))</f>
        <v>0</v>
      </c>
      <c r="AL32" s="98">
        <f>IF(OR('DU DOAN'!K32="",'DU DOAN'!L32="",'DU DOAN'!BW32="",'DU DOAN'!BX32=""),0,IF(AND('DU DOAN'!BW32='DU DOAN'!K32,'DU DOAN'!BX32='DU DOAN'!L32),3*'DU DOAN'!C32,IF(('DU DOAN'!BW32-'DU DOAN'!BX32)=('DU DOAN'!K32-'DU DOAN'!L32),2*'DU DOAN'!C32,IF(SIGN('DU DOAN'!BW32-'DU DOAN'!BX32)=SIGN('DU DOAN'!K32-'DU DOAN'!L32),1*'DU DOAN'!C32,0))))</f>
        <v>0</v>
      </c>
      <c r="AM32" s="98">
        <f>IF(OR('DU DOAN'!K32="",'DU DOAN'!L32="",'DU DOAN'!BY32="",'DU DOAN'!BZ32=""),0,IF(AND('DU DOAN'!BY32='DU DOAN'!K32,'DU DOAN'!BZ32='DU DOAN'!L32),3*'DU DOAN'!C32,IF(('DU DOAN'!BY32-'DU DOAN'!BZ32)=('DU DOAN'!K32-'DU DOAN'!L32),2*'DU DOAN'!C32,IF(SIGN('DU DOAN'!BY32-'DU DOAN'!BZ32)=SIGN('DU DOAN'!K32-'DU DOAN'!L32),1*'DU DOAN'!C32,0))))</f>
        <v>0</v>
      </c>
      <c r="AN32" s="98">
        <f>IF(OR('DU DOAN'!K32="",'DU DOAN'!L32="",'DU DOAN'!CA32="",'DU DOAN'!CB32=""),0,IF(AND('DU DOAN'!CA32='DU DOAN'!K32,'DU DOAN'!CB32='DU DOAN'!L32),3*'DU DOAN'!C32,IF(('DU DOAN'!CA32-'DU DOAN'!CB32)=('DU DOAN'!K32-'DU DOAN'!L32),2*'DU DOAN'!C32,IF(SIGN('DU DOAN'!CA32-'DU DOAN'!CB32)=SIGN('DU DOAN'!K32-'DU DOAN'!L32),1*'DU DOAN'!C32,0))))</f>
        <v>0</v>
      </c>
      <c r="AO32" s="98">
        <f>IF(OR('DU DOAN'!K32="",'DU DOAN'!L32="",'DU DOAN'!CC32="",'DU DOAN'!CD32=""),0,IF(AND('DU DOAN'!CC32='DU DOAN'!K32,'DU DOAN'!CD32='DU DOAN'!L32),3*'DU DOAN'!C32,IF(('DU DOAN'!CC32-'DU DOAN'!CD32)=('DU DOAN'!K32-'DU DOAN'!L32),2*'DU DOAN'!C32,IF(SIGN('DU DOAN'!CC32-'DU DOAN'!CD32)=SIGN('DU DOAN'!K32-'DU DOAN'!L32),1*'DU DOAN'!C32,0))))</f>
        <v>0</v>
      </c>
      <c r="AP32" s="98">
        <f>IF(OR('DU DOAN'!K32="",'DU DOAN'!L32="",'DU DOAN'!CE32="",'DU DOAN'!CF32=""),0,IF(AND('DU DOAN'!CE32='DU DOAN'!K32,'DU DOAN'!CF32='DU DOAN'!L32),3*'DU DOAN'!C32,IF(('DU DOAN'!CE32-'DU DOAN'!CF32)=('DU DOAN'!K32-'DU DOAN'!L32),2*'DU DOAN'!C32,IF(SIGN('DU DOAN'!CE32-'DU DOAN'!CF32)=SIGN('DU DOAN'!K32-'DU DOAN'!L32),1*'DU DOAN'!C32,0))))</f>
        <v>0</v>
      </c>
      <c r="AQ32" s="98">
        <f>IF(OR('DU DOAN'!K32="",'DU DOAN'!L32="",'DU DOAN'!CG32="",'DU DOAN'!CH32=""),0,IF(AND('DU DOAN'!CG32='DU DOAN'!K32,'DU DOAN'!CH32='DU DOAN'!L32),3*'DU DOAN'!C32,IF(('DU DOAN'!CG32-'DU DOAN'!CH32)=('DU DOAN'!K32-'DU DOAN'!L32),2*'DU DOAN'!C32,IF(SIGN('DU DOAN'!CG32-'DU DOAN'!CH32)=SIGN('DU DOAN'!K32-'DU DOAN'!L32),1*'DU DOAN'!C32,0))))</f>
        <v>0</v>
      </c>
      <c r="AR32" s="98">
        <f>IF(OR('DU DOAN'!K32="",'DU DOAN'!L32="",'DU DOAN'!CI32="",'DU DOAN'!CJ32=""),0,IF(AND('DU DOAN'!CI32='DU DOAN'!K32,'DU DOAN'!CJ32='DU DOAN'!L32),3*'DU DOAN'!C32,IF(('DU DOAN'!CI32-'DU DOAN'!CJ32)=('DU DOAN'!K32-'DU DOAN'!L32),2*'DU DOAN'!C32,IF(SIGN('DU DOAN'!CI32-'DU DOAN'!CJ32)=SIGN('DU DOAN'!K32-'DU DOAN'!L32),1*'DU DOAN'!C32,0))))</f>
        <v>0</v>
      </c>
      <c r="AS32" s="98">
        <f>IF(OR('DU DOAN'!K32="",'DU DOAN'!L32="",'DU DOAN'!CK32="",'DU DOAN'!CL32=""),0,IF(AND('DU DOAN'!CK32='DU DOAN'!K32,'DU DOAN'!CL32='DU DOAN'!L32),3*'DU DOAN'!C32,IF(('DU DOAN'!CK32-'DU DOAN'!CL32)=('DU DOAN'!K32-'DU DOAN'!L32),2*'DU DOAN'!C32,IF(SIGN('DU DOAN'!CK32-'DU DOAN'!CL32)=SIGN('DU DOAN'!K32-'DU DOAN'!L32),1*'DU DOAN'!C32,0))))</f>
        <v>0</v>
      </c>
      <c r="AT32" s="98">
        <f>IF(OR('DU DOAN'!K32="",'DU DOAN'!L32="",'DU DOAN'!CM32="",'DU DOAN'!CN32=""),0,IF(AND('DU DOAN'!CM32='DU DOAN'!K32,'DU DOAN'!CN32='DU DOAN'!L32),3*'DU DOAN'!C32,IF(('DU DOAN'!CM32-'DU DOAN'!CN32)=('DU DOAN'!K32-'DU DOAN'!L32),2*'DU DOAN'!C32,IF(SIGN('DU DOAN'!CM32-'DU DOAN'!CN32)=SIGN('DU DOAN'!K32-'DU DOAN'!L32),1*'DU DOAN'!C32,0))))</f>
        <v>0</v>
      </c>
      <c r="AU32" s="98">
        <f>IF(OR('DU DOAN'!K32="",'DU DOAN'!L32="",'DU DOAN'!CO32="",'DU DOAN'!CP32=""),0,IF(AND('DU DOAN'!CO32='DU DOAN'!K32,'DU DOAN'!CP32='DU DOAN'!L32),3*'DU DOAN'!C32,IF(('DU DOAN'!CO32-'DU DOAN'!CP32)=('DU DOAN'!K32-'DU DOAN'!L32),2*'DU DOAN'!C32,IF(SIGN('DU DOAN'!CO32-'DU DOAN'!CP32)=SIGN('DU DOAN'!K32-'DU DOAN'!L32),1*'DU DOAN'!C32,0))))</f>
        <v>0</v>
      </c>
      <c r="AV32" s="98">
        <f>IF(OR('DU DOAN'!K32="",'DU DOAN'!L32="",'DU DOAN'!CQ32="",'DU DOAN'!CR32=""),0,IF(AND('DU DOAN'!CQ32='DU DOAN'!K32,'DU DOAN'!CR32='DU DOAN'!L32),3*'DU DOAN'!C32,IF(('DU DOAN'!CQ32-'DU DOAN'!CR32)=('DU DOAN'!K32-'DU DOAN'!L32),2*'DU DOAN'!C32,IF(SIGN('DU DOAN'!CQ32-'DU DOAN'!CR32)=SIGN('DU DOAN'!K32-'DU DOAN'!L32),1*'DU DOAN'!C32,0))))</f>
        <v>0</v>
      </c>
      <c r="AW32" s="98">
        <f>IF(OR('DU DOAN'!K32="",'DU DOAN'!L32="",'DU DOAN'!CS32="",'DU DOAN'!CT32=""),0,IF(AND('DU DOAN'!CS32='DU DOAN'!K32,'DU DOAN'!CT32='DU DOAN'!L32),3*'DU DOAN'!C32,IF(('DU DOAN'!CS32-'DU DOAN'!CT32)=('DU DOAN'!K32-'DU DOAN'!L32),2*'DU DOAN'!C32,IF(SIGN('DU DOAN'!CS32-'DU DOAN'!CT32)=SIGN('DU DOAN'!K32-'DU DOAN'!L32),1*'DU DOAN'!C32,0))))</f>
        <v>0</v>
      </c>
      <c r="AX32" s="98">
        <f>IF(OR('DU DOAN'!K32="",'DU DOAN'!L32="",'DU DOAN'!CU32="",'DU DOAN'!CV32=""),0,IF(AND('DU DOAN'!CU32='DU DOAN'!K32,'DU DOAN'!CV32='DU DOAN'!L32),3*'DU DOAN'!C32,IF(('DU DOAN'!CU32-'DU DOAN'!CV32)=('DU DOAN'!K32-'DU DOAN'!L32),2*'DU DOAN'!C32,IF(SIGN('DU DOAN'!CU32-'DU DOAN'!CV32)=SIGN('DU DOAN'!K32-'DU DOAN'!L32),1*'DU DOAN'!C32,0))))</f>
        <v>0</v>
      </c>
      <c r="AY32" s="98">
        <f>IF(OR('DU DOAN'!K32="",'DU DOAN'!L32="",'DU DOAN'!CW32="",'DU DOAN'!CX32=""),0,IF(AND('DU DOAN'!CW32='DU DOAN'!K32,'DU DOAN'!CX32='DU DOAN'!L32),3*'DU DOAN'!C32,IF(('DU DOAN'!CW32-'DU DOAN'!CX32)=('DU DOAN'!K32-'DU DOAN'!L32),2*'DU DOAN'!C32,IF(SIGN('DU DOAN'!CW32-'DU DOAN'!CX32)=SIGN('DU DOAN'!K32-'DU DOAN'!L32),1*'DU DOAN'!C32,0))))</f>
        <v>0</v>
      </c>
      <c r="AZ32" s="98">
        <f>IF(OR('DU DOAN'!K32="",'DU DOAN'!L32="",'DU DOAN'!CY32="",'DU DOAN'!CZ32=""),0,IF(AND('DU DOAN'!CY32='DU DOAN'!K32,'DU DOAN'!CZ32='DU DOAN'!L32),3*'DU DOAN'!C32,IF(('DU DOAN'!CY32-'DU DOAN'!CZ32)=('DU DOAN'!K32-'DU DOAN'!L32),2*'DU DOAN'!C32,IF(SIGN('DU DOAN'!CY32-'DU DOAN'!CZ32)=SIGN('DU DOAN'!K32-'DU DOAN'!L32),1*'DU DOAN'!C32,0))))</f>
        <v>0</v>
      </c>
      <c r="BA32" s="98">
        <f>IF(OR('DU DOAN'!K32="",'DU DOAN'!L32="",'DU DOAN'!DA32="",'DU DOAN'!DB32=""),0,IF(AND('DU DOAN'!DA32='DU DOAN'!K32,'DU DOAN'!DB32='DU DOAN'!L32),3*'DU DOAN'!C32,IF(('DU DOAN'!DA32-'DU DOAN'!DB32)=('DU DOAN'!K32-'DU DOAN'!L32),2*'DU DOAN'!C32,IF(SIGN('DU DOAN'!DA32-'DU DOAN'!DB32)=SIGN('DU DOAN'!K32-'DU DOAN'!L32),1*'DU DOAN'!C32,0))))</f>
        <v>0</v>
      </c>
      <c r="BB32" s="98">
        <f>IF(OR('DU DOAN'!K32="",'DU DOAN'!L32="",'DU DOAN'!DC32="",'DU DOAN'!DD32=""),0,IF(AND('DU DOAN'!DC32='DU DOAN'!K32,'DU DOAN'!DD32='DU DOAN'!L32),3*'DU DOAN'!C32,IF(('DU DOAN'!DC32-'DU DOAN'!DD32)=('DU DOAN'!K32-'DU DOAN'!L32),2*'DU DOAN'!C32,IF(SIGN('DU DOAN'!DC32-'DU DOAN'!DD32)=SIGN('DU DOAN'!K32-'DU DOAN'!L32),1*'DU DOAN'!C32,0))))</f>
        <v>0</v>
      </c>
      <c r="BC32" s="98">
        <f>IF(OR('DU DOAN'!K32="",'DU DOAN'!L32="",'DU DOAN'!DE32="",'DU DOAN'!DF32=""),0,IF(AND('DU DOAN'!DE32='DU DOAN'!K32,'DU DOAN'!DF32='DU DOAN'!L32),3*'DU DOAN'!C32,IF(('DU DOAN'!DE32-'DU DOAN'!DF32)=('DU DOAN'!K32-'DU DOAN'!L32),2*'DU DOAN'!C32,IF(SIGN('DU DOAN'!DE32-'DU DOAN'!DF32)=SIGN('DU DOAN'!K32-'DU DOAN'!L32),1*'DU DOAN'!C32,0))))</f>
        <v>0</v>
      </c>
      <c r="BD32" s="98">
        <f>IF(OR('DU DOAN'!K32="",'DU DOAN'!L32="",'DU DOAN'!DG32="",'DU DOAN'!DH32=""),0,IF(AND('DU DOAN'!DG32='DU DOAN'!K32,'DU DOAN'!DH32='DU DOAN'!L32),3*'DU DOAN'!C32,IF(('DU DOAN'!DG32-'DU DOAN'!DH32)=('DU DOAN'!K32-'DU DOAN'!L32),2*'DU DOAN'!C32,IF(SIGN('DU DOAN'!DG32-'DU DOAN'!DH32)=SIGN('DU DOAN'!K32-'DU DOAN'!L32),1*'DU DOAN'!C32,0))))</f>
        <v>0</v>
      </c>
      <c r="BE32" s="98">
        <f>IF(OR('DU DOAN'!K32="",'DU DOAN'!L32="",'DU DOAN'!DI32="",'DU DOAN'!DJ32=""),0,IF(AND('DU DOAN'!DI32='DU DOAN'!K32,'DU DOAN'!DJ32='DU DOAN'!L32),3*'DU DOAN'!C32,IF(('DU DOAN'!DI32-'DU DOAN'!DJ32)=('DU DOAN'!K32-'DU DOAN'!L32),2*'DU DOAN'!C32,IF(SIGN('DU DOAN'!DI32-'DU DOAN'!DJ32)=SIGN('DU DOAN'!K32-'DU DOAN'!L32),1*'DU DOAN'!C32,0))))</f>
        <v>0</v>
      </c>
      <c r="BF32" s="98">
        <f>IF(OR('DU DOAN'!K32="",'DU DOAN'!L32="",'DU DOAN'!DK32="",'DU DOAN'!DL32=""),0,IF(AND('DU DOAN'!DK32='DU DOAN'!K32,'DU DOAN'!DL32='DU DOAN'!L32),3*'DU DOAN'!C32,IF(('DU DOAN'!DK32-'DU DOAN'!DL32)=('DU DOAN'!K32-'DU DOAN'!L32),2*'DU DOAN'!C32,IF(SIGN('DU DOAN'!DK32-'DU DOAN'!DL32)=SIGN('DU DOAN'!K32-'DU DOAN'!L32),1*'DU DOAN'!C32,0))))</f>
        <v>0</v>
      </c>
      <c r="BG32" s="98">
        <f>IF(OR('DU DOAN'!K32="",'DU DOAN'!L32="",'DU DOAN'!DM32="",'DU DOAN'!DN32=""),0,IF(AND('DU DOAN'!DM32='DU DOAN'!K32,'DU DOAN'!DN32='DU DOAN'!L32),3*'DU DOAN'!C32,IF(('DU DOAN'!DM32-'DU DOAN'!DN32)=('DU DOAN'!K32-'DU DOAN'!L32),2*'DU DOAN'!C32,IF(SIGN('DU DOAN'!DM32-'DU DOAN'!DN32)=SIGN('DU DOAN'!K32-'DU DOAN'!L32),1*'DU DOAN'!C32,0))))</f>
        <v>0</v>
      </c>
      <c r="BH32" s="98">
        <f>IF(OR('DU DOAN'!K32="",'DU DOAN'!L32="",'DU DOAN'!DO32="",'DU DOAN'!DP32=""),0,IF(AND('DU DOAN'!DO32='DU DOAN'!K32,'DU DOAN'!DP32='DU DOAN'!L32),3*'DU DOAN'!C32,IF(('DU DOAN'!DO32-'DU DOAN'!DP32)=('DU DOAN'!K32-'DU DOAN'!L32),2*'DU DOAN'!C32,IF(SIGN('DU DOAN'!DO32-'DU DOAN'!DP32)=SIGN('DU DOAN'!K32-'DU DOAN'!L32),1*'DU DOAN'!C32,0))))</f>
        <v>0</v>
      </c>
      <c r="BI32" s="98">
        <f>IF(OR('DU DOAN'!K32="",'DU DOAN'!L32="",'DU DOAN'!DQ32="",'DU DOAN'!DR32=""),0,IF(AND('DU DOAN'!DQ32='DU DOAN'!K32,'DU DOAN'!DR32='DU DOAN'!L32),3*'DU DOAN'!C32,IF(('DU DOAN'!DQ32-'DU DOAN'!DR32)=('DU DOAN'!K32-'DU DOAN'!L32),2*'DU DOAN'!C32,IF(SIGN('DU DOAN'!DQ32-'DU DOAN'!DR32)=SIGN('DU DOAN'!K32-'DU DOAN'!L32),1*'DU DOAN'!C32,0))))</f>
        <v>0</v>
      </c>
      <c r="BJ32" s="98">
        <f>IF(OR('DU DOAN'!K32="",'DU DOAN'!L32="",'DU DOAN'!DS32="",'DU DOAN'!DT32=""),0,IF(AND('DU DOAN'!DS32='DU DOAN'!K32,'DU DOAN'!DT32='DU DOAN'!L32),3*'DU DOAN'!C32,IF(('DU DOAN'!DS32-'DU DOAN'!DT32)=('DU DOAN'!K32-'DU DOAN'!L32),2*'DU DOAN'!C32,IF(SIGN('DU DOAN'!DS32-'DU DOAN'!DT32)=SIGN('DU DOAN'!K32-'DU DOAN'!L32),1*'DU DOAN'!C32,0))))</f>
        <v>0</v>
      </c>
      <c r="BK32" s="98">
        <f>IF(OR('DU DOAN'!K32="",'DU DOAN'!L32="",'DU DOAN'!DU32="",'DU DOAN'!DV32=""),0,IF(AND('DU DOAN'!DU32='DU DOAN'!K32,'DU DOAN'!DV32='DU DOAN'!L32),3*'DU DOAN'!C32,IF(('DU DOAN'!DU32-'DU DOAN'!DV32)=('DU DOAN'!K32-'DU DOAN'!L32),2*'DU DOAN'!C32,IF(SIGN('DU DOAN'!DU32-'DU DOAN'!DV32)=SIGN('DU DOAN'!K32-'DU DOAN'!L32),1*'DU DOAN'!C32,0))))</f>
        <v>0</v>
      </c>
      <c r="BL32" s="98">
        <f>IF(OR('DU DOAN'!K32="",'DU DOAN'!L32="",'DU DOAN'!DW32="",'DU DOAN'!DX32=""),0,IF(AND('DU DOAN'!DW32='DU DOAN'!K32,'DU DOAN'!DX32='DU DOAN'!L32),3*'DU DOAN'!C32,IF(('DU DOAN'!DW32-'DU DOAN'!DX32)=('DU DOAN'!K32-'DU DOAN'!L32),2*'DU DOAN'!C32,IF(SIGN('DU DOAN'!DW32-'DU DOAN'!DX32)=SIGN('DU DOAN'!K32-'DU DOAN'!L32),1*'DU DOAN'!C32,0))))</f>
        <v>0</v>
      </c>
      <c r="BM32" s="98">
        <f>IF(OR('DU DOAN'!K32="",'DU DOAN'!L32="",'DU DOAN'!DY32="",'DU DOAN'!DZ32=""),0,IF(AND('DU DOAN'!DY32='DU DOAN'!K32,'DU DOAN'!DZ32='DU DOAN'!L32),3*'DU DOAN'!C32,IF(('DU DOAN'!DY32-'DU DOAN'!DZ32)=('DU DOAN'!K32-'DU DOAN'!L32),2*'DU DOAN'!C32,IF(SIGN('DU DOAN'!DY32-'DU DOAN'!DZ32)=SIGN('DU DOAN'!K32-'DU DOAN'!L32),1*'DU DOAN'!C32,0))))</f>
        <v>0</v>
      </c>
      <c r="BN32" s="98">
        <f>IF(OR('DU DOAN'!K32="",'DU DOAN'!L32="",'DU DOAN'!EA32="",'DU DOAN'!EB32=""),0,IF(AND('DU DOAN'!EA32='DU DOAN'!K32,'DU DOAN'!EB32='DU DOAN'!L32),3*'DU DOAN'!C32,IF(('DU DOAN'!EA32-'DU DOAN'!EB32)=('DU DOAN'!K32-'DU DOAN'!L32),2*'DU DOAN'!C32,IF(SIGN('DU DOAN'!EA32-'DU DOAN'!EB32)=SIGN('DU DOAN'!K32-'DU DOAN'!L32),1*'DU DOAN'!C32,0))))</f>
        <v>0</v>
      </c>
      <c r="BO32" s="98">
        <f>IF(OR('DU DOAN'!K32="",'DU DOAN'!L32="",'DU DOAN'!EC32="",'DU DOAN'!ED32=""),0,IF(AND('DU DOAN'!EC32='DU DOAN'!K32,'DU DOAN'!ED32='DU DOAN'!L32),3*'DU DOAN'!C32,IF(('DU DOAN'!EC32-'DU DOAN'!ED32)=('DU DOAN'!K32-'DU DOAN'!L32),2*'DU DOAN'!C32,IF(SIGN('DU DOAN'!EC32-'DU DOAN'!ED32)=SIGN('DU DOAN'!K32-'DU DOAN'!L32),1*'DU DOAN'!C32,0))))</f>
        <v>0</v>
      </c>
      <c r="BP32" s="98">
        <f>IF(OR('DU DOAN'!K32="",'DU DOAN'!L32="",'DU DOAN'!EE32="",'DU DOAN'!EF32=""),0,IF(AND('DU DOAN'!EE32='DU DOAN'!K32,'DU DOAN'!EF32='DU DOAN'!L32),3*'DU DOAN'!C32,IF(('DU DOAN'!EE32-'DU DOAN'!EF32)=('DU DOAN'!K32-'DU DOAN'!L32),2*'DU DOAN'!C32,IF(SIGN('DU DOAN'!EE32-'DU DOAN'!EF32)=SIGN('DU DOAN'!K32-'DU DOAN'!L32),1*'DU DOAN'!C32,0))))</f>
        <v>0</v>
      </c>
      <c r="BQ32" s="98">
        <f>IF(OR('DU DOAN'!K32="",'DU DOAN'!L32="",'DU DOAN'!EG32="",'DU DOAN'!EH32=""),0,IF(AND('DU DOAN'!EG32='DU DOAN'!K32,'DU DOAN'!EH32='DU DOAN'!L32),3*'DU DOAN'!C32,IF(('DU DOAN'!EG32-'DU DOAN'!EH32)=('DU DOAN'!K32-'DU DOAN'!L32),2*'DU DOAN'!C32,IF(SIGN('DU DOAN'!EG32-'DU DOAN'!EH32)=SIGN('DU DOAN'!K32-'DU DOAN'!L32),1*'DU DOAN'!C32,0))))</f>
        <v>0</v>
      </c>
      <c r="BR32" s="98">
        <f>IF(OR('DU DOAN'!K32="",'DU DOAN'!L32="",'DU DOAN'!EI32="",'DU DOAN'!EJ32=""),0,IF(AND('DU DOAN'!EI32='DU DOAN'!K32,'DU DOAN'!EJ32='DU DOAN'!L32),3*'DU DOAN'!C32,IF(('DU DOAN'!EI32-'DU DOAN'!EJ32)=('DU DOAN'!K32-'DU DOAN'!L32),2*'DU DOAN'!C32,IF(SIGN('DU DOAN'!EI32-'DU DOAN'!EJ32)=SIGN('DU DOAN'!K32-'DU DOAN'!L32),1*'DU DOAN'!C32,0))))</f>
        <v>0</v>
      </c>
      <c r="BS32" s="98">
        <f>IF(OR('DU DOAN'!K32="",'DU DOAN'!L32="",'DU DOAN'!EK32="",'DU DOAN'!EL32=""),0,IF(AND('DU DOAN'!EK32='DU DOAN'!K32,'DU DOAN'!EL32='DU DOAN'!L32),3*'DU DOAN'!C32,IF(('DU DOAN'!EK32-'DU DOAN'!EL32)=('DU DOAN'!K32-'DU DOAN'!L32),2*'DU DOAN'!C32,IF(SIGN('DU DOAN'!EK32-'DU DOAN'!EL32)=SIGN('DU DOAN'!K32-'DU DOAN'!L32),1*'DU DOAN'!C32,0))))</f>
        <v>0</v>
      </c>
      <c r="BT32" s="98">
        <f>IF(OR('DU DOAN'!K32="",'DU DOAN'!L32="",'DU DOAN'!EM32="",'DU DOAN'!EN32=""),0,IF(AND('DU DOAN'!EM32='DU DOAN'!K32,'DU DOAN'!EN32='DU DOAN'!L32),3*'DU DOAN'!C32,IF(('DU DOAN'!EM32-'DU DOAN'!EN32)=('DU DOAN'!K32-'DU DOAN'!L32),2*'DU DOAN'!C32,IF(SIGN('DU DOAN'!EM32-'DU DOAN'!EN32)=SIGN('DU DOAN'!K32-'DU DOAN'!L32),1*'DU DOAN'!C32,0))))</f>
        <v>0</v>
      </c>
      <c r="BU32" s="98">
        <f>IF(OR('DU DOAN'!K32="",'DU DOAN'!L32="",'DU DOAN'!EO32="",'DU DOAN'!EP32=""),0,IF(AND('DU DOAN'!EO32='DU DOAN'!K32,'DU DOAN'!EP32='DU DOAN'!L32),3*'DU DOAN'!C32,IF(('DU DOAN'!EO32-'DU DOAN'!EP32)=('DU DOAN'!K32-'DU DOAN'!L32),2*'DU DOAN'!C32,IF(SIGN('DU DOAN'!EO32-'DU DOAN'!EP32)=SIGN('DU DOAN'!K32-'DU DOAN'!L32),1*'DU DOAN'!C32,0))))</f>
        <v>0</v>
      </c>
      <c r="BV32" s="98">
        <f>IF(OR('DU DOAN'!K32="",'DU DOAN'!L32="",'DU DOAN'!EQ32="",'DU DOAN'!ER32=""),0,IF(AND('DU DOAN'!EQ32='DU DOAN'!K32,'DU DOAN'!ER32='DU DOAN'!L32),3*'DU DOAN'!C32,IF(('DU DOAN'!EQ32-'DU DOAN'!ER32)=('DU DOAN'!K32-'DU DOAN'!L32),2*'DU DOAN'!C32,IF(SIGN('DU DOAN'!EQ32-'DU DOAN'!ER32)=SIGN('DU DOAN'!K32-'DU DOAN'!L32),1*'DU DOAN'!C32,0))))</f>
        <v>0</v>
      </c>
      <c r="BW32" s="98">
        <f>IF(OR('DU DOAN'!K32="",'DU DOAN'!L32="",'DU DOAN'!ES32="",'DU DOAN'!ET32=""),0,IF(AND('DU DOAN'!ES32='DU DOAN'!K32,'DU DOAN'!ET32='DU DOAN'!L32),3*'DU DOAN'!C32,IF(('DU DOAN'!ES32-'DU DOAN'!ET32)=('DU DOAN'!K32-'DU DOAN'!L32),2*'DU DOAN'!C32,IF(SIGN('DU DOAN'!ES32-'DU DOAN'!ET32)=SIGN('DU DOAN'!K32-'DU DOAN'!L32),1*'DU DOAN'!C32,0))))</f>
        <v>0</v>
      </c>
      <c r="BX32" s="98">
        <f>IF(OR('DU DOAN'!K32="",'DU DOAN'!L32="",'DU DOAN'!EU32="",'DU DOAN'!EV32=""),0,IF(AND('DU DOAN'!EU32='DU DOAN'!K32,'DU DOAN'!EV32='DU DOAN'!L32),3*'DU DOAN'!C32,IF(('DU DOAN'!EU32-'DU DOAN'!EV32)=('DU DOAN'!K32-'DU DOAN'!L32),2*'DU DOAN'!C32,IF(SIGN('DU DOAN'!EU32-'DU DOAN'!EV32)=SIGN('DU DOAN'!K32-'DU DOAN'!L32),1*'DU DOAN'!C32,0))))</f>
        <v>0</v>
      </c>
      <c r="BY32" s="98">
        <f>IF(OR('DU DOAN'!K32="",'DU DOAN'!L32="",'DU DOAN'!EW32="",'DU DOAN'!EX32=""),0,IF(AND('DU DOAN'!EW32='DU DOAN'!K32,'DU DOAN'!EX32='DU DOAN'!L32),3*'DU DOAN'!C32,IF(('DU DOAN'!EW32-'DU DOAN'!EX32)=('DU DOAN'!K32-'DU DOAN'!L32),2*'DU DOAN'!C32,IF(SIGN('DU DOAN'!EW32-'DU DOAN'!EX32)=SIGN('DU DOAN'!K32-'DU DOAN'!L32),1*'DU DOAN'!C32,0))))</f>
        <v>0</v>
      </c>
      <c r="BZ32" s="98">
        <f>IF(OR('DU DOAN'!K32="",'DU DOAN'!L32="",'DU DOAN'!EY32="",'DU DOAN'!EZ32=""),0,IF(AND('DU DOAN'!EY32='DU DOAN'!K32,'DU DOAN'!EZ32='DU DOAN'!L32),3*'DU DOAN'!C32,IF(('DU DOAN'!EY32-'DU DOAN'!EZ32)=('DU DOAN'!K32-'DU DOAN'!L32),2*'DU DOAN'!C32,IF(SIGN('DU DOAN'!EY32-'DU DOAN'!EZ32)=SIGN('DU DOAN'!K32-'DU DOAN'!L32),1*'DU DOAN'!C32,0))))</f>
        <v>0</v>
      </c>
      <c r="CA32" s="98">
        <f>IF(OR('DU DOAN'!K32="",'DU DOAN'!L32="",'DU DOAN'!FA32="",'DU DOAN'!FB32=""),0,IF(AND('DU DOAN'!FA32='DU DOAN'!K32,'DU DOAN'!FB32='DU DOAN'!L32),3*'DU DOAN'!C32,IF(('DU DOAN'!FA32-'DU DOAN'!FB32)=('DU DOAN'!K32-'DU DOAN'!L32),2*'DU DOAN'!C32,IF(SIGN('DU DOAN'!FA32-'DU DOAN'!FB32)=SIGN('DU DOAN'!K32-'DU DOAN'!L32),1*'DU DOAN'!C32,0))))</f>
        <v>0</v>
      </c>
      <c r="CB32" s="98">
        <f>IF(OR('DU DOAN'!K32="",'DU DOAN'!L32="",'DU DOAN'!FC32="",'DU DOAN'!FD32=""),0,IF(AND('DU DOAN'!FC32='DU DOAN'!K32,'DU DOAN'!FD32='DU DOAN'!L32),3*'DU DOAN'!C32,IF(('DU DOAN'!FC32-'DU DOAN'!FD32)=('DU DOAN'!K32-'DU DOAN'!L32),2*'DU DOAN'!C32,IF(SIGN('DU DOAN'!FC32-'DU DOAN'!FD32)=SIGN('DU DOAN'!K32-'DU DOAN'!L32),1*'DU DOAN'!C32,0))))</f>
        <v>0</v>
      </c>
      <c r="CC32" s="98">
        <f>IF(OR('DU DOAN'!K32="",'DU DOAN'!L32="",'DU DOAN'!FE32="",'DU DOAN'!FF32=""),0,IF(AND('DU DOAN'!FE32='DU DOAN'!K32,'DU DOAN'!FF32='DU DOAN'!L32),3*'DU DOAN'!C32,IF(('DU DOAN'!FE32-'DU DOAN'!FF32)=('DU DOAN'!K32-'DU DOAN'!L32),2*'DU DOAN'!C32,IF(SIGN('DU DOAN'!FE32-'DU DOAN'!FF32)=SIGN('DU DOAN'!K32-'DU DOAN'!L32),1*'DU DOAN'!C32,0))))</f>
        <v>0</v>
      </c>
      <c r="CD32" s="98">
        <f>IF(OR('DU DOAN'!K32="",'DU DOAN'!L32="",'DU DOAN'!FG32="",'DU DOAN'!FH32=""),0,IF(AND('DU DOAN'!FG32='DU DOAN'!K32,'DU DOAN'!FH32='DU DOAN'!L32),3*'DU DOAN'!C32,IF(('DU DOAN'!FG32-'DU DOAN'!FH32)=('DU DOAN'!K32-'DU DOAN'!L32),2*'DU DOAN'!C32,IF(SIGN('DU DOAN'!FG32-'DU DOAN'!FH32)=SIGN('DU DOAN'!K32-'DU DOAN'!L32),1*'DU DOAN'!C32,0))))</f>
        <v>0</v>
      </c>
      <c r="CE32" s="98">
        <f>IF(OR('DU DOAN'!K32="",'DU DOAN'!L32="",'DU DOAN'!FI32="",'DU DOAN'!FJ32=""),0,IF(AND('DU DOAN'!FI32='DU DOAN'!K32,'DU DOAN'!FJ32='DU DOAN'!L32),3*'DU DOAN'!C32,IF(('DU DOAN'!FI32-'DU DOAN'!FJ32)=('DU DOAN'!K32-'DU DOAN'!L32),2*'DU DOAN'!C32,IF(SIGN('DU DOAN'!FI32-'DU DOAN'!FJ32)=SIGN('DU DOAN'!K32-'DU DOAN'!L32),1*'DU DOAN'!C32,0))))</f>
        <v>0</v>
      </c>
      <c r="CF32" s="98">
        <f>IF(OR('DU DOAN'!K32="",'DU DOAN'!L32="",'DU DOAN'!FK32="",'DU DOAN'!FL32=""),0,IF(AND('DU DOAN'!FK32='DU DOAN'!K32,'DU DOAN'!FL32='DU DOAN'!L32),3*'DU DOAN'!C32,IF(('DU DOAN'!FK32-'DU DOAN'!FL32)=('DU DOAN'!K32-'DU DOAN'!L32),2*'DU DOAN'!C32,IF(SIGN('DU DOAN'!FK32-'DU DOAN'!FL32)=SIGN('DU DOAN'!K32-'DU DOAN'!L32),1*'DU DOAN'!C32,0))))</f>
        <v>0</v>
      </c>
      <c r="CG32" s="98">
        <f>IF(OR('DU DOAN'!K32="",'DU DOAN'!L32="",'DU DOAN'!FM32="",'DU DOAN'!FN32=""),0,IF(AND('DU DOAN'!FM32='DU DOAN'!K32,'DU DOAN'!FN32='DU DOAN'!L32),3*'DU DOAN'!C32,IF(('DU DOAN'!FM32-'DU DOAN'!FN32)=('DU DOAN'!K32-'DU DOAN'!L32),2*'DU DOAN'!C32,IF(SIGN('DU DOAN'!FM32-'DU DOAN'!FN32)=SIGN('DU DOAN'!K32-'DU DOAN'!L32),1*'DU DOAN'!C32,0))))</f>
        <v>0</v>
      </c>
      <c r="CH32" s="98">
        <f>IF(OR('DU DOAN'!K32="",'DU DOAN'!L32="",'DU DOAN'!FO32="",'DU DOAN'!FP32=""),0,IF(AND('DU DOAN'!FO32='DU DOAN'!K32,'DU DOAN'!FP32='DU DOAN'!L32),3*'DU DOAN'!C32,IF(('DU DOAN'!FO32-'DU DOAN'!FP32)=('DU DOAN'!K32-'DU DOAN'!L32),2*'DU DOAN'!C32,IF(SIGN('DU DOAN'!FO32-'DU DOAN'!FP32)=SIGN('DU DOAN'!K32-'DU DOAN'!L32),1*'DU DOAN'!C32,0))))</f>
        <v>0</v>
      </c>
      <c r="CI32" s="98">
        <f>IF(OR('DU DOAN'!K32="",'DU DOAN'!L32="",'DU DOAN'!FQ32="",'DU DOAN'!FR32=""),0,IF(AND('DU DOAN'!FQ32='DU DOAN'!K32,'DU DOAN'!FR32='DU DOAN'!L32),3*'DU DOAN'!C32,IF(('DU DOAN'!FQ32-'DU DOAN'!FR32)=('DU DOAN'!K32-'DU DOAN'!L32),2*'DU DOAN'!C32,IF(SIGN('DU DOAN'!FQ32-'DU DOAN'!FR32)=SIGN('DU DOAN'!K32-'DU DOAN'!L32),1*'DU DOAN'!C32,0))))</f>
        <v>0</v>
      </c>
      <c r="CJ32" s="98">
        <f>IF(OR('DU DOAN'!K32="",'DU DOAN'!L32="",'DU DOAN'!FS32="",'DU DOAN'!FT32=""),0,IF(AND('DU DOAN'!FS32='DU DOAN'!K32,'DU DOAN'!FT32='DU DOAN'!L32),3*'DU DOAN'!C32,IF(('DU DOAN'!FS32-'DU DOAN'!FT32)=('DU DOAN'!K32-'DU DOAN'!L32),2*'DU DOAN'!C32,IF(SIGN('DU DOAN'!FS32-'DU DOAN'!FT32)=SIGN('DU DOAN'!K32-'DU DOAN'!L32),1*'DU DOAN'!C32,0))))</f>
        <v>0</v>
      </c>
      <c r="CK32" s="98">
        <f>IF(OR('DU DOAN'!K32="",'DU DOAN'!L32="",'DU DOAN'!FU32="",'DU DOAN'!FV32=""),0,IF(AND('DU DOAN'!FU32='DU DOAN'!K32,'DU DOAN'!FV32='DU DOAN'!L32),3*'DU DOAN'!C32,IF(('DU DOAN'!FU32-'DU DOAN'!FV32)=('DU DOAN'!K32-'DU DOAN'!L32),2*'DU DOAN'!C32,IF(SIGN('DU DOAN'!FU32-'DU DOAN'!FV32)=SIGN('DU DOAN'!K32-'DU DOAN'!L32),1*'DU DOAN'!C32,0))))</f>
        <v>0</v>
      </c>
      <c r="CL32" s="98">
        <f>IF(OR('DU DOAN'!K32="",'DU DOAN'!L32="",'DU DOAN'!FW32="",'DU DOAN'!FX32=""),0,IF(AND('DU DOAN'!FW32='DU DOAN'!K32,'DU DOAN'!FX32='DU DOAN'!L32),3*'DU DOAN'!C32,IF(('DU DOAN'!FW32-'DU DOAN'!FX32)=('DU DOAN'!K32-'DU DOAN'!L32),2*'DU DOAN'!C32,IF(SIGN('DU DOAN'!FW32-'DU DOAN'!FX32)=SIGN('DU DOAN'!K32-'DU DOAN'!L32),1*'DU DOAN'!C32,0))))</f>
        <v>0</v>
      </c>
      <c r="CM32" s="98">
        <f>IF(OR('DU DOAN'!K32="",'DU DOAN'!L32="",'DU DOAN'!FY32="",'DU DOAN'!FZ32=""),0,IF(AND('DU DOAN'!FY32='DU DOAN'!K32,'DU DOAN'!FZ32='DU DOAN'!L32),3*'DU DOAN'!C32,IF(('DU DOAN'!FY32-'DU DOAN'!FZ32)=('DU DOAN'!K32-'DU DOAN'!L32),2*'DU DOAN'!C32,IF(SIGN('DU DOAN'!FY32-'DU DOAN'!FZ32)=SIGN('DU DOAN'!K32-'DU DOAN'!L32),1*'DU DOAN'!C32,0))))</f>
        <v>0</v>
      </c>
      <c r="CN32" s="98">
        <f>IF(OR('DU DOAN'!K32="",'DU DOAN'!L32="",'DU DOAN'!GA32="",'DU DOAN'!GB32=""),0,IF(AND('DU DOAN'!GA32='DU DOAN'!K32,'DU DOAN'!GB32='DU DOAN'!L32),3*'DU DOAN'!C32,IF(('DU DOAN'!GA32-'DU DOAN'!GB32)=('DU DOAN'!K32-'DU DOAN'!L32),2*'DU DOAN'!C32,IF(SIGN('DU DOAN'!GA32-'DU DOAN'!GB32)=SIGN('DU DOAN'!K32-'DU DOAN'!L32),1*'DU DOAN'!C32,0))))</f>
        <v>0</v>
      </c>
      <c r="CO32" s="98">
        <f>IF(OR('DU DOAN'!K32="",'DU DOAN'!L32="",'DU DOAN'!GC32="",'DU DOAN'!GD32=""),0,IF(AND('DU DOAN'!GC32='DU DOAN'!K32,'DU DOAN'!GD32='DU DOAN'!L32),3*'DU DOAN'!C32,IF(('DU DOAN'!GC32-'DU DOAN'!GD32)=('DU DOAN'!K32-'DU DOAN'!L32),2*'DU DOAN'!C32,IF(SIGN('DU DOAN'!GC32-'DU DOAN'!GD32)=SIGN('DU DOAN'!K32-'DU DOAN'!L32),1*'DU DOAN'!C32,0))))</f>
        <v>0</v>
      </c>
      <c r="CP32" s="98">
        <f>IF(OR('DU DOAN'!K32="",'DU DOAN'!L32="",'DU DOAN'!GE32="",'DU DOAN'!GF32=""),0,IF(AND('DU DOAN'!GE32='DU DOAN'!K32,'DU DOAN'!GF32='DU DOAN'!L32),3*'DU DOAN'!C32,IF(('DU DOAN'!GE32-'DU DOAN'!GF32)=('DU DOAN'!K32-'DU DOAN'!L32),2*'DU DOAN'!C32,IF(SIGN('DU DOAN'!GE32-'DU DOAN'!GF32)=SIGN('DU DOAN'!K32-'DU DOAN'!L32),1*'DU DOAN'!C32,0))))</f>
        <v>0</v>
      </c>
      <c r="CQ32" s="98">
        <f>IF(OR('DU DOAN'!K32="",'DU DOAN'!L32="",'DU DOAN'!GG32="",'DU DOAN'!GH32=""),0,IF(AND('DU DOAN'!GG32='DU DOAN'!K32,'DU DOAN'!GH32='DU DOAN'!L32),3*'DU DOAN'!C32,IF(('DU DOAN'!GG32-'DU DOAN'!GH32)=('DU DOAN'!K32-'DU DOAN'!L32),2*'DU DOAN'!C32,IF(SIGN('DU DOAN'!GG32-'DU DOAN'!GH32)=SIGN('DU DOAN'!K32-'DU DOAN'!L32),1*'DU DOAN'!C32,0))))</f>
        <v>0</v>
      </c>
      <c r="CR32" s="98">
        <f>IF(OR('DU DOAN'!K32="",'DU DOAN'!L32="",'DU DOAN'!GI32="",'DU DOAN'!GJ32=""),0,IF(AND('DU DOAN'!GI32='DU DOAN'!K32,'DU DOAN'!GJ32='DU DOAN'!L32),3*'DU DOAN'!C32,IF(('DU DOAN'!GI32-'DU DOAN'!GJ32)=('DU DOAN'!K32-'DU DOAN'!L32),2*'DU DOAN'!C32,IF(SIGN('DU DOAN'!GI32-'DU DOAN'!GJ32)=SIGN('DU DOAN'!K32-'DU DOAN'!L32),1*'DU DOAN'!C32,0))))</f>
        <v>0</v>
      </c>
      <c r="CS32" s="98">
        <f>IF(OR('DU DOAN'!K32="",'DU DOAN'!L32="",'DU DOAN'!GK32="",'DU DOAN'!GL32=""),0,IF(AND('DU DOAN'!GK32='DU DOAN'!K32,'DU DOAN'!GL32='DU DOAN'!L32),3*'DU DOAN'!C32,IF(('DU DOAN'!GK32-'DU DOAN'!GL32)=('DU DOAN'!K32-'DU DOAN'!L32),2*'DU DOAN'!C32,IF(SIGN('DU DOAN'!GK32-'DU DOAN'!GL32)=SIGN('DU DOAN'!K32-'DU DOAN'!L32),1*'DU DOAN'!C32,0))))</f>
        <v>0</v>
      </c>
      <c r="CT32" s="98">
        <f>IF(OR('DU DOAN'!K32="",'DU DOAN'!L32="",'DU DOAN'!GM32="",'DU DOAN'!GN32=""),0,IF(AND('DU DOAN'!GM32='DU DOAN'!K32,'DU DOAN'!GN32='DU DOAN'!L32),3*'DU DOAN'!C32,IF(('DU DOAN'!GM32-'DU DOAN'!GN32)=('DU DOAN'!K32-'DU DOAN'!L32),2*'DU DOAN'!C32,IF(SIGN('DU DOAN'!GM32-'DU DOAN'!GN32)=SIGN('DU DOAN'!K32-'DU DOAN'!L32),1*'DU DOAN'!C32,0))))</f>
        <v>0</v>
      </c>
      <c r="CU32" s="98">
        <f>IF(OR('DU DOAN'!K32="",'DU DOAN'!L32="",'DU DOAN'!GO32="",'DU DOAN'!GP32=""),0,IF(AND('DU DOAN'!GO32='DU DOAN'!K32,'DU DOAN'!GP32='DU DOAN'!L32),3*'DU DOAN'!C32,IF(('DU DOAN'!GO32-'DU DOAN'!GP32)=('DU DOAN'!K32-'DU DOAN'!L32),2*'DU DOAN'!C32,IF(SIGN('DU DOAN'!GO32-'DU DOAN'!GP32)=SIGN('DU DOAN'!K32-'DU DOAN'!L32),1*'DU DOAN'!C32,0))))</f>
        <v>0</v>
      </c>
      <c r="CV32" s="98">
        <f>IF(OR('DU DOAN'!K32="",'DU DOAN'!L32="",'DU DOAN'!GQ32="",'DU DOAN'!GR32=""),0,IF(AND('DU DOAN'!GQ32='DU DOAN'!K32,'DU DOAN'!GR32='DU DOAN'!L32),3*'DU DOAN'!C32,IF(('DU DOAN'!GQ32-'DU DOAN'!GR32)=('DU DOAN'!K32-'DU DOAN'!L32),2*'DU DOAN'!C32,IF(SIGN('DU DOAN'!GQ32-'DU DOAN'!GR32)=SIGN('DU DOAN'!K32-'DU DOAN'!L32),1*'DU DOAN'!C32,0))))</f>
        <v>0</v>
      </c>
      <c r="CW32" s="98">
        <f>IF(OR('DU DOAN'!K32="",'DU DOAN'!L32="",'DU DOAN'!GS32="",'DU DOAN'!GT32=""),0,IF(AND('DU DOAN'!GS32='DU DOAN'!K32,'DU DOAN'!GT32='DU DOAN'!L32),3*'DU DOAN'!C32,IF(('DU DOAN'!GS32-'DU DOAN'!GT32)=('DU DOAN'!K32-'DU DOAN'!L32),2*'DU DOAN'!C32,IF(SIGN('DU DOAN'!GS32-'DU DOAN'!GT32)=SIGN('DU DOAN'!K32-'DU DOAN'!L32),1*'DU DOAN'!C32,0))))</f>
        <v>0</v>
      </c>
      <c r="CX32" s="98">
        <f>IF(OR('DU DOAN'!K32="",'DU DOAN'!L32="",'DU DOAN'!GU32="",'DU DOAN'!GV32=""),0,IF(AND('DU DOAN'!GU32='DU DOAN'!K32,'DU DOAN'!GV32='DU DOAN'!L32),3*'DU DOAN'!C32,IF(('DU DOAN'!GU32-'DU DOAN'!GV32)=('DU DOAN'!K32-'DU DOAN'!L32),2*'DU DOAN'!C32,IF(SIGN('DU DOAN'!GU32-'DU DOAN'!GV32)=SIGN('DU DOAN'!K32-'DU DOAN'!L32),1*'DU DOAN'!C32,0))))</f>
        <v>0</v>
      </c>
      <c r="CY32" s="98">
        <f>IF(OR('DU DOAN'!K32="",'DU DOAN'!L32="",'DU DOAN'!GW32="",'DU DOAN'!GX32=""),0,IF(AND('DU DOAN'!GW32='DU DOAN'!K32,'DU DOAN'!GX32='DU DOAN'!L32),3*'DU DOAN'!C32,IF(('DU DOAN'!GW32-'DU DOAN'!GX32)=('DU DOAN'!K32-'DU DOAN'!L32),2*'DU DOAN'!C32,IF(SIGN('DU DOAN'!GW32-'DU DOAN'!GX32)=SIGN('DU DOAN'!K32-'DU DOAN'!L32),1*'DU DOAN'!C32,0))))</f>
        <v>0</v>
      </c>
      <c r="CZ32" s="98">
        <f>IF(OR('DU DOAN'!K32="",'DU DOAN'!L32="",'DU DOAN'!GY32="",'DU DOAN'!GZ32=""),0,IF(AND('DU DOAN'!GY32='DU DOAN'!K32,'DU DOAN'!GZ32='DU DOAN'!L32),3*'DU DOAN'!C32,IF(('DU DOAN'!GY32-'DU DOAN'!GZ32)=('DU DOAN'!K32-'DU DOAN'!L32),2*'DU DOAN'!C32,IF(SIGN('DU DOAN'!GY32-'DU DOAN'!GZ32)=SIGN('DU DOAN'!K32-'DU DOAN'!L32),1*'DU DOAN'!C32,0))))</f>
        <v>0</v>
      </c>
      <c r="DA32" s="98">
        <f>IF(OR('DU DOAN'!K32="",'DU DOAN'!L32="",'DU DOAN'!HA32="",'DU DOAN'!HB32=""),0,IF(AND('DU DOAN'!HA32='DU DOAN'!K32,'DU DOAN'!HB32='DU DOAN'!L32),3*'DU DOAN'!C32,IF(('DU DOAN'!HA32-'DU DOAN'!HB32)=('DU DOAN'!K32-'DU DOAN'!L32),2*'DU DOAN'!C32,IF(SIGN('DU DOAN'!HA32-'DU DOAN'!HB32)=SIGN('DU DOAN'!K32-'DU DOAN'!L32),1*'DU DOAN'!C32,0))))</f>
        <v>0</v>
      </c>
      <c r="DB32" s="98">
        <f>IF(OR('DU DOAN'!K32="",'DU DOAN'!L32="",'DU DOAN'!HC32="",'DU DOAN'!HD32=""),0,IF(AND('DU DOAN'!HC32='DU DOAN'!K32,'DU DOAN'!HD32='DU DOAN'!L32),3*'DU DOAN'!C32,IF(('DU DOAN'!HC32-'DU DOAN'!HD32)=('DU DOAN'!K32-'DU DOAN'!L32),2*'DU DOAN'!C32,IF(SIGN('DU DOAN'!HC32-'DU DOAN'!HD32)=SIGN('DU DOAN'!K32-'DU DOAN'!L32),1*'DU DOAN'!C32,0))))</f>
        <v>0</v>
      </c>
    </row>
    <row r="33" spans="1:106" ht="15" customHeight="1">
      <c r="A33" s="94">
        <f>'DU DOAN'!A33</f>
        <v>30</v>
      </c>
      <c r="B33" s="95" t="str">
        <f>'DU DOAN'!B33</f>
        <v>Vòng bảng</v>
      </c>
      <c r="C33" s="96">
        <f>'DU DOAN'!C33</f>
        <v>1</v>
      </c>
      <c r="D33" s="95" t="str">
        <f>'DU DOAN'!H33</f>
        <v>Ecuador</v>
      </c>
      <c r="E33" s="95" t="str">
        <f>'DU DOAN'!I33</f>
        <v>Germany</v>
      </c>
      <c r="F33" s="97" t="str">
        <f>IF(OR('DU DOAN'!K33="",'DU DOAN'!L33=""),"Chưa đá",'DU DOAN'!K33&amp;"-"&amp;'DU DOAN'!L33)</f>
        <v>Chưa đá</v>
      </c>
      <c r="G33" s="98">
        <f>IF(OR('DU DOAN'!K33="",'DU DOAN'!L33="",'DU DOAN'!M33="",'DU DOAN'!N33=""),0,IF(AND('DU DOAN'!M33='DU DOAN'!K33,'DU DOAN'!N33='DU DOAN'!L33),3*'DU DOAN'!C33,IF(('DU DOAN'!M33-'DU DOAN'!N33)=('DU DOAN'!K33-'DU DOAN'!L33),2*'DU DOAN'!C33,IF(SIGN('DU DOAN'!M33-'DU DOAN'!N33)=SIGN('DU DOAN'!K33-'DU DOAN'!L33),1*'DU DOAN'!C33,0))))</f>
        <v>0</v>
      </c>
      <c r="H33" s="98">
        <f>IF(OR('DU DOAN'!K33="",'DU DOAN'!L33="",'DU DOAN'!O33="",'DU DOAN'!P33=""),0,IF(AND('DU DOAN'!O33='DU DOAN'!K33,'DU DOAN'!P33='DU DOAN'!L33),3*'DU DOAN'!C33,IF(('DU DOAN'!O33-'DU DOAN'!P33)=('DU DOAN'!K33-'DU DOAN'!L33),2*'DU DOAN'!C33,IF(SIGN('DU DOAN'!O33-'DU DOAN'!P33)=SIGN('DU DOAN'!K33-'DU DOAN'!L33),1*'DU DOAN'!C33,0))))</f>
        <v>0</v>
      </c>
      <c r="I33" s="98">
        <f>IF(OR('DU DOAN'!K33="",'DU DOAN'!L33="",'DU DOAN'!Q33="",'DU DOAN'!R33=""),0,IF(AND('DU DOAN'!Q33='DU DOAN'!K33,'DU DOAN'!R33='DU DOAN'!L33),3*'DU DOAN'!C33,IF(('DU DOAN'!Q33-'DU DOAN'!R33)=('DU DOAN'!K33-'DU DOAN'!L33),2*'DU DOAN'!C33,IF(SIGN('DU DOAN'!Q33-'DU DOAN'!R33)=SIGN('DU DOAN'!K33-'DU DOAN'!L33),1*'DU DOAN'!C33,0))))</f>
        <v>0</v>
      </c>
      <c r="J33" s="98">
        <f>IF(OR('DU DOAN'!K33="",'DU DOAN'!L33="",'DU DOAN'!S33="",'DU DOAN'!T33=""),0,IF(AND('DU DOAN'!S33='DU DOAN'!K33,'DU DOAN'!T33='DU DOAN'!L33),3*'DU DOAN'!C33,IF(('DU DOAN'!S33-'DU DOAN'!T33)=('DU DOAN'!K33-'DU DOAN'!L33),2*'DU DOAN'!C33,IF(SIGN('DU DOAN'!S33-'DU DOAN'!T33)=SIGN('DU DOAN'!K33-'DU DOAN'!L33),1*'DU DOAN'!C33,0))))</f>
        <v>0</v>
      </c>
      <c r="K33" s="98">
        <f>IF(OR('DU DOAN'!K33="",'DU DOAN'!L33="",'DU DOAN'!U33="",'DU DOAN'!V33=""),0,IF(AND('DU DOAN'!U33='DU DOAN'!K33,'DU DOAN'!V33='DU DOAN'!L33),3*'DU DOAN'!C33,IF(('DU DOAN'!U33-'DU DOAN'!V33)=('DU DOAN'!K33-'DU DOAN'!L33),2*'DU DOAN'!C33,IF(SIGN('DU DOAN'!U33-'DU DOAN'!V33)=SIGN('DU DOAN'!K33-'DU DOAN'!L33),1*'DU DOAN'!C33,0))))</f>
        <v>0</v>
      </c>
      <c r="L33" s="98">
        <f>IF(OR('DU DOAN'!K33="",'DU DOAN'!L33="",'DU DOAN'!W33="",'DU DOAN'!X33=""),0,IF(AND('DU DOAN'!W33='DU DOAN'!K33,'DU DOAN'!X33='DU DOAN'!L33),3*'DU DOAN'!C33,IF(('DU DOAN'!W33-'DU DOAN'!X33)=('DU DOAN'!K33-'DU DOAN'!L33),2*'DU DOAN'!C33,IF(SIGN('DU DOAN'!W33-'DU DOAN'!X33)=SIGN('DU DOAN'!K33-'DU DOAN'!L33),1*'DU DOAN'!C33,0))))</f>
        <v>0</v>
      </c>
      <c r="M33" s="98">
        <f>IF(OR('DU DOAN'!K33="",'DU DOAN'!L33="",'DU DOAN'!Y33="",'DU DOAN'!Z33=""),0,IF(AND('DU DOAN'!Y33='DU DOAN'!K33,'DU DOAN'!Z33='DU DOAN'!L33),3*'DU DOAN'!C33,IF(('DU DOAN'!Y33-'DU DOAN'!Z33)=('DU DOAN'!K33-'DU DOAN'!L33),2*'DU DOAN'!C33,IF(SIGN('DU DOAN'!Y33-'DU DOAN'!Z33)=SIGN('DU DOAN'!K33-'DU DOAN'!L33),1*'DU DOAN'!C33,0))))</f>
        <v>0</v>
      </c>
      <c r="N33" s="98">
        <f>IF(OR('DU DOAN'!K33="",'DU DOAN'!L33="",'DU DOAN'!AA33="",'DU DOAN'!AB33=""),0,IF(AND('DU DOAN'!AA33='DU DOAN'!K33,'DU DOAN'!AB33='DU DOAN'!L33),3*'DU DOAN'!C33,IF(('DU DOAN'!AA33-'DU DOAN'!AB33)=('DU DOAN'!K33-'DU DOAN'!L33),2*'DU DOAN'!C33,IF(SIGN('DU DOAN'!AA33-'DU DOAN'!AB33)=SIGN('DU DOAN'!K33-'DU DOAN'!L33),1*'DU DOAN'!C33,0))))</f>
        <v>0</v>
      </c>
      <c r="O33" s="98">
        <f>IF(OR('DU DOAN'!K33="",'DU DOAN'!L33="",'DU DOAN'!AC33="",'DU DOAN'!AD33=""),0,IF(AND('DU DOAN'!AC33='DU DOAN'!K33,'DU DOAN'!AD33='DU DOAN'!L33),3*'DU DOAN'!C33,IF(('DU DOAN'!AC33-'DU DOAN'!AD33)=('DU DOAN'!K33-'DU DOAN'!L33),2*'DU DOAN'!C33,IF(SIGN('DU DOAN'!AC33-'DU DOAN'!AD33)=SIGN('DU DOAN'!K33-'DU DOAN'!L33),1*'DU DOAN'!C33,0))))</f>
        <v>0</v>
      </c>
      <c r="P33" s="98">
        <f>IF(OR('DU DOAN'!K33="",'DU DOAN'!L33="",'DU DOAN'!AE33="",'DU DOAN'!AF33=""),0,IF(AND('DU DOAN'!AE33='DU DOAN'!K33,'DU DOAN'!AF33='DU DOAN'!L33),3*'DU DOAN'!C33,IF(('DU DOAN'!AE33-'DU DOAN'!AF33)=('DU DOAN'!K33-'DU DOAN'!L33),2*'DU DOAN'!C33,IF(SIGN('DU DOAN'!AE33-'DU DOAN'!AF33)=SIGN('DU DOAN'!K33-'DU DOAN'!L33),1*'DU DOAN'!C33,0))))</f>
        <v>0</v>
      </c>
      <c r="Q33" s="98">
        <f>IF(OR('DU DOAN'!K33="",'DU DOAN'!L33="",'DU DOAN'!AG33="",'DU DOAN'!AH33=""),0,IF(AND('DU DOAN'!AG33='DU DOAN'!K33,'DU DOAN'!AH33='DU DOAN'!L33),3*'DU DOAN'!C33,IF(('DU DOAN'!AG33-'DU DOAN'!AH33)=('DU DOAN'!K33-'DU DOAN'!L33),2*'DU DOAN'!C33,IF(SIGN('DU DOAN'!AG33-'DU DOAN'!AH33)=SIGN('DU DOAN'!K33-'DU DOAN'!L33),1*'DU DOAN'!C33,0))))</f>
        <v>0</v>
      </c>
      <c r="R33" s="98">
        <f>IF(OR('DU DOAN'!K33="",'DU DOAN'!L33="",'DU DOAN'!AI33="",'DU DOAN'!AJ33=""),0,IF(AND('DU DOAN'!AI33='DU DOAN'!K33,'DU DOAN'!AJ33='DU DOAN'!L33),3*'DU DOAN'!C33,IF(('DU DOAN'!AI33-'DU DOAN'!AJ33)=('DU DOAN'!K33-'DU DOAN'!L33),2*'DU DOAN'!C33,IF(SIGN('DU DOAN'!AI33-'DU DOAN'!AJ33)=SIGN('DU DOAN'!K33-'DU DOAN'!L33),1*'DU DOAN'!C33,0))))</f>
        <v>0</v>
      </c>
      <c r="S33" s="98">
        <f>IF(OR('DU DOAN'!K33="",'DU DOAN'!L33="",'DU DOAN'!AK33="",'DU DOAN'!AL33=""),0,IF(AND('DU DOAN'!AK33='DU DOAN'!K33,'DU DOAN'!AL33='DU DOAN'!L33),3*'DU DOAN'!C33,IF(('DU DOAN'!AK33-'DU DOAN'!AL33)=('DU DOAN'!K33-'DU DOAN'!L33),2*'DU DOAN'!C33,IF(SIGN('DU DOAN'!AK33-'DU DOAN'!AL33)=SIGN('DU DOAN'!K33-'DU DOAN'!L33),1*'DU DOAN'!C33,0))))</f>
        <v>0</v>
      </c>
      <c r="T33" s="98">
        <f>IF(OR('DU DOAN'!K33="",'DU DOAN'!L33="",'DU DOAN'!AM33="",'DU DOAN'!AN33=""),0,IF(AND('DU DOAN'!AM33='DU DOAN'!K33,'DU DOAN'!AN33='DU DOAN'!L33),3*'DU DOAN'!C33,IF(('DU DOAN'!AM33-'DU DOAN'!AN33)=('DU DOAN'!K33-'DU DOAN'!L33),2*'DU DOAN'!C33,IF(SIGN('DU DOAN'!AM33-'DU DOAN'!AN33)=SIGN('DU DOAN'!K33-'DU DOAN'!L33),1*'DU DOAN'!C33,0))))</f>
        <v>0</v>
      </c>
      <c r="U33" s="98">
        <f>IF(OR('DU DOAN'!K33="",'DU DOAN'!L33="",'DU DOAN'!AO33="",'DU DOAN'!AP33=""),0,IF(AND('DU DOAN'!AO33='DU DOAN'!K33,'DU DOAN'!AP33='DU DOAN'!L33),3*'DU DOAN'!C33,IF(('DU DOAN'!AO33-'DU DOAN'!AP33)=('DU DOAN'!K33-'DU DOAN'!L33),2*'DU DOAN'!C33,IF(SIGN('DU DOAN'!AO33-'DU DOAN'!AP33)=SIGN('DU DOAN'!K33-'DU DOAN'!L33),1*'DU DOAN'!C33,0))))</f>
        <v>0</v>
      </c>
      <c r="V33" s="98">
        <f>IF(OR('DU DOAN'!K33="",'DU DOAN'!L33="",'DU DOAN'!AQ33="",'DU DOAN'!AR33=""),0,IF(AND('DU DOAN'!AQ33='DU DOAN'!K33,'DU DOAN'!AR33='DU DOAN'!L33),3*'DU DOAN'!C33,IF(('DU DOAN'!AQ33-'DU DOAN'!AR33)=('DU DOAN'!K33-'DU DOAN'!L33),2*'DU DOAN'!C33,IF(SIGN('DU DOAN'!AQ33-'DU DOAN'!AR33)=SIGN('DU DOAN'!K33-'DU DOAN'!L33),1*'DU DOAN'!C33,0))))</f>
        <v>0</v>
      </c>
      <c r="W33" s="98">
        <f>IF(OR('DU DOAN'!K33="",'DU DOAN'!L33="",'DU DOAN'!AS33="",'DU DOAN'!AT33=""),0,IF(AND('DU DOAN'!AS33='DU DOAN'!K33,'DU DOAN'!AT33='DU DOAN'!L33),3*'DU DOAN'!C33,IF(('DU DOAN'!AS33-'DU DOAN'!AT33)=('DU DOAN'!K33-'DU DOAN'!L33),2*'DU DOAN'!C33,IF(SIGN('DU DOAN'!AS33-'DU DOAN'!AT33)=SIGN('DU DOAN'!K33-'DU DOAN'!L33),1*'DU DOAN'!C33,0))))</f>
        <v>0</v>
      </c>
      <c r="X33" s="98">
        <f>IF(OR('DU DOAN'!K33="",'DU DOAN'!L33="",'DU DOAN'!AU33="",'DU DOAN'!AV33=""),0,IF(AND('DU DOAN'!AU33='DU DOAN'!K33,'DU DOAN'!AV33='DU DOAN'!L33),3*'DU DOAN'!C33,IF(('DU DOAN'!AU33-'DU DOAN'!AV33)=('DU DOAN'!K33-'DU DOAN'!L33),2*'DU DOAN'!C33,IF(SIGN('DU DOAN'!AU33-'DU DOAN'!AV33)=SIGN('DU DOAN'!K33-'DU DOAN'!L33),1*'DU DOAN'!C33,0))))</f>
        <v>0</v>
      </c>
      <c r="Y33" s="98">
        <f>IF(OR('DU DOAN'!K33="",'DU DOAN'!L33="",'DU DOAN'!AW33="",'DU DOAN'!AX33=""),0,IF(AND('DU DOAN'!AW33='DU DOAN'!K33,'DU DOAN'!AX33='DU DOAN'!L33),3*'DU DOAN'!C33,IF(('DU DOAN'!AW33-'DU DOAN'!AX33)=('DU DOAN'!K33-'DU DOAN'!L33),2*'DU DOAN'!C33,IF(SIGN('DU DOAN'!AW33-'DU DOAN'!AX33)=SIGN('DU DOAN'!K33-'DU DOAN'!L33),1*'DU DOAN'!C33,0))))</f>
        <v>0</v>
      </c>
      <c r="Z33" s="98">
        <f>IF(OR('DU DOAN'!K33="",'DU DOAN'!L33="",'DU DOAN'!AY33="",'DU DOAN'!AZ33=""),0,IF(AND('DU DOAN'!AY33='DU DOAN'!K33,'DU DOAN'!AZ33='DU DOAN'!L33),3*'DU DOAN'!C33,IF(('DU DOAN'!AY33-'DU DOAN'!AZ33)=('DU DOAN'!K33-'DU DOAN'!L33),2*'DU DOAN'!C33,IF(SIGN('DU DOAN'!AY33-'DU DOAN'!AZ33)=SIGN('DU DOAN'!K33-'DU DOAN'!L33),1*'DU DOAN'!C33,0))))</f>
        <v>0</v>
      </c>
      <c r="AA33" s="98">
        <f>IF(OR('DU DOAN'!K33="",'DU DOAN'!L33="",'DU DOAN'!BA33="",'DU DOAN'!BB33=""),0,IF(AND('DU DOAN'!BA33='DU DOAN'!K33,'DU DOAN'!BB33='DU DOAN'!L33),3*'DU DOAN'!C33,IF(('DU DOAN'!BA33-'DU DOAN'!BB33)=('DU DOAN'!K33-'DU DOAN'!L33),2*'DU DOAN'!C33,IF(SIGN('DU DOAN'!BA33-'DU DOAN'!BB33)=SIGN('DU DOAN'!K33-'DU DOAN'!L33),1*'DU DOAN'!C33,0))))</f>
        <v>0</v>
      </c>
      <c r="AB33" s="98">
        <f>IF(OR('DU DOAN'!K33="",'DU DOAN'!L33="",'DU DOAN'!BC33="",'DU DOAN'!BD33=""),0,IF(AND('DU DOAN'!BC33='DU DOAN'!K33,'DU DOAN'!BD33='DU DOAN'!L33),3*'DU DOAN'!C33,IF(('DU DOAN'!BC33-'DU DOAN'!BD33)=('DU DOAN'!K33-'DU DOAN'!L33),2*'DU DOAN'!C33,IF(SIGN('DU DOAN'!BC33-'DU DOAN'!BD33)=SIGN('DU DOAN'!K33-'DU DOAN'!L33),1*'DU DOAN'!C33,0))))</f>
        <v>0</v>
      </c>
      <c r="AC33" s="98">
        <f>IF(OR('DU DOAN'!K33="",'DU DOAN'!L33="",'DU DOAN'!BE33="",'DU DOAN'!BF33=""),0,IF(AND('DU DOAN'!BE33='DU DOAN'!K33,'DU DOAN'!BF33='DU DOAN'!L33),3*'DU DOAN'!C33,IF(('DU DOAN'!BE33-'DU DOAN'!BF33)=('DU DOAN'!K33-'DU DOAN'!L33),2*'DU DOAN'!C33,IF(SIGN('DU DOAN'!BE33-'DU DOAN'!BF33)=SIGN('DU DOAN'!K33-'DU DOAN'!L33),1*'DU DOAN'!C33,0))))</f>
        <v>0</v>
      </c>
      <c r="AD33" s="98">
        <f>IF(OR('DU DOAN'!K33="",'DU DOAN'!L33="",'DU DOAN'!BG33="",'DU DOAN'!BH33=""),0,IF(AND('DU DOAN'!BG33='DU DOAN'!K33,'DU DOAN'!BH33='DU DOAN'!L33),3*'DU DOAN'!C33,IF(('DU DOAN'!BG33-'DU DOAN'!BH33)=('DU DOAN'!K33-'DU DOAN'!L33),2*'DU DOAN'!C33,IF(SIGN('DU DOAN'!BG33-'DU DOAN'!BH33)=SIGN('DU DOAN'!K33-'DU DOAN'!L33),1*'DU DOAN'!C33,0))))</f>
        <v>0</v>
      </c>
      <c r="AE33" s="98">
        <f>IF(OR('DU DOAN'!K33="",'DU DOAN'!L33="",'DU DOAN'!BI33="",'DU DOAN'!BJ33=""),0,IF(AND('DU DOAN'!BI33='DU DOAN'!K33,'DU DOAN'!BJ33='DU DOAN'!L33),3*'DU DOAN'!C33,IF(('DU DOAN'!BI33-'DU DOAN'!BJ33)=('DU DOAN'!K33-'DU DOAN'!L33),2*'DU DOAN'!C33,IF(SIGN('DU DOAN'!BI33-'DU DOAN'!BJ33)=SIGN('DU DOAN'!K33-'DU DOAN'!L33),1*'DU DOAN'!C33,0))))</f>
        <v>0</v>
      </c>
      <c r="AF33" s="98">
        <f>IF(OR('DU DOAN'!K33="",'DU DOAN'!L33="",'DU DOAN'!BK33="",'DU DOAN'!BL33=""),0,IF(AND('DU DOAN'!BK33='DU DOAN'!K33,'DU DOAN'!BL33='DU DOAN'!L33),3*'DU DOAN'!C33,IF(('DU DOAN'!BK33-'DU DOAN'!BL33)=('DU DOAN'!K33-'DU DOAN'!L33),2*'DU DOAN'!C33,IF(SIGN('DU DOAN'!BK33-'DU DOAN'!BL33)=SIGN('DU DOAN'!K33-'DU DOAN'!L33),1*'DU DOAN'!C33,0))))</f>
        <v>0</v>
      </c>
      <c r="AG33" s="98">
        <f>IF(OR('DU DOAN'!K33="",'DU DOAN'!L33="",'DU DOAN'!BM33="",'DU DOAN'!BN33=""),0,IF(AND('DU DOAN'!BM33='DU DOAN'!K33,'DU DOAN'!BN33='DU DOAN'!L33),3*'DU DOAN'!C33,IF(('DU DOAN'!BM33-'DU DOAN'!BN33)=('DU DOAN'!K33-'DU DOAN'!L33),2*'DU DOAN'!C33,IF(SIGN('DU DOAN'!BM33-'DU DOAN'!BN33)=SIGN('DU DOAN'!K33-'DU DOAN'!L33),1*'DU DOAN'!C33,0))))</f>
        <v>0</v>
      </c>
      <c r="AH33" s="98">
        <f>IF(OR('DU DOAN'!K33="",'DU DOAN'!L33="",'DU DOAN'!BO33="",'DU DOAN'!BP33=""),0,IF(AND('DU DOAN'!BO33='DU DOAN'!K33,'DU DOAN'!BP33='DU DOAN'!L33),3*'DU DOAN'!C33,IF(('DU DOAN'!BO33-'DU DOAN'!BP33)=('DU DOAN'!K33-'DU DOAN'!L33),2*'DU DOAN'!C33,IF(SIGN('DU DOAN'!BO33-'DU DOAN'!BP33)=SIGN('DU DOAN'!K33-'DU DOAN'!L33),1*'DU DOAN'!C33,0))))</f>
        <v>0</v>
      </c>
      <c r="AI33" s="98">
        <f>IF(OR('DU DOAN'!K33="",'DU DOAN'!L33="",'DU DOAN'!BQ33="",'DU DOAN'!BR33=""),0,IF(AND('DU DOAN'!BQ33='DU DOAN'!K33,'DU DOAN'!BR33='DU DOAN'!L33),3*'DU DOAN'!C33,IF(('DU DOAN'!BQ33-'DU DOAN'!BR33)=('DU DOAN'!K33-'DU DOAN'!L33),2*'DU DOAN'!C33,IF(SIGN('DU DOAN'!BQ33-'DU DOAN'!BR33)=SIGN('DU DOAN'!K33-'DU DOAN'!L33),1*'DU DOAN'!C33,0))))</f>
        <v>0</v>
      </c>
      <c r="AJ33" s="98">
        <f>IF(OR('DU DOAN'!K33="",'DU DOAN'!L33="",'DU DOAN'!BS33="",'DU DOAN'!BT33=""),0,IF(AND('DU DOAN'!BS33='DU DOAN'!K33,'DU DOAN'!BT33='DU DOAN'!L33),3*'DU DOAN'!C33,IF(('DU DOAN'!BS33-'DU DOAN'!BT33)=('DU DOAN'!K33-'DU DOAN'!L33),2*'DU DOAN'!C33,IF(SIGN('DU DOAN'!BS33-'DU DOAN'!BT33)=SIGN('DU DOAN'!K33-'DU DOAN'!L33),1*'DU DOAN'!C33,0))))</f>
        <v>0</v>
      </c>
      <c r="AK33" s="98">
        <f>IF(OR('DU DOAN'!K33="",'DU DOAN'!L33="",'DU DOAN'!BU33="",'DU DOAN'!BV33=""),0,IF(AND('DU DOAN'!BU33='DU DOAN'!K33,'DU DOAN'!BV33='DU DOAN'!L33),3*'DU DOAN'!C33,IF(('DU DOAN'!BU33-'DU DOAN'!BV33)=('DU DOAN'!K33-'DU DOAN'!L33),2*'DU DOAN'!C33,IF(SIGN('DU DOAN'!BU33-'DU DOAN'!BV33)=SIGN('DU DOAN'!K33-'DU DOAN'!L33),1*'DU DOAN'!C33,0))))</f>
        <v>0</v>
      </c>
      <c r="AL33" s="98">
        <f>IF(OR('DU DOAN'!K33="",'DU DOAN'!L33="",'DU DOAN'!BW33="",'DU DOAN'!BX33=""),0,IF(AND('DU DOAN'!BW33='DU DOAN'!K33,'DU DOAN'!BX33='DU DOAN'!L33),3*'DU DOAN'!C33,IF(('DU DOAN'!BW33-'DU DOAN'!BX33)=('DU DOAN'!K33-'DU DOAN'!L33),2*'DU DOAN'!C33,IF(SIGN('DU DOAN'!BW33-'DU DOAN'!BX33)=SIGN('DU DOAN'!K33-'DU DOAN'!L33),1*'DU DOAN'!C33,0))))</f>
        <v>0</v>
      </c>
      <c r="AM33" s="98">
        <f>IF(OR('DU DOAN'!K33="",'DU DOAN'!L33="",'DU DOAN'!BY33="",'DU DOAN'!BZ33=""),0,IF(AND('DU DOAN'!BY33='DU DOAN'!K33,'DU DOAN'!BZ33='DU DOAN'!L33),3*'DU DOAN'!C33,IF(('DU DOAN'!BY33-'DU DOAN'!BZ33)=('DU DOAN'!K33-'DU DOAN'!L33),2*'DU DOAN'!C33,IF(SIGN('DU DOAN'!BY33-'DU DOAN'!BZ33)=SIGN('DU DOAN'!K33-'DU DOAN'!L33),1*'DU DOAN'!C33,0))))</f>
        <v>0</v>
      </c>
      <c r="AN33" s="98">
        <f>IF(OR('DU DOAN'!K33="",'DU DOAN'!L33="",'DU DOAN'!CA33="",'DU DOAN'!CB33=""),0,IF(AND('DU DOAN'!CA33='DU DOAN'!K33,'DU DOAN'!CB33='DU DOAN'!L33),3*'DU DOAN'!C33,IF(('DU DOAN'!CA33-'DU DOAN'!CB33)=('DU DOAN'!K33-'DU DOAN'!L33),2*'DU DOAN'!C33,IF(SIGN('DU DOAN'!CA33-'DU DOAN'!CB33)=SIGN('DU DOAN'!K33-'DU DOAN'!L33),1*'DU DOAN'!C33,0))))</f>
        <v>0</v>
      </c>
      <c r="AO33" s="98">
        <f>IF(OR('DU DOAN'!K33="",'DU DOAN'!L33="",'DU DOAN'!CC33="",'DU DOAN'!CD33=""),0,IF(AND('DU DOAN'!CC33='DU DOAN'!K33,'DU DOAN'!CD33='DU DOAN'!L33),3*'DU DOAN'!C33,IF(('DU DOAN'!CC33-'DU DOAN'!CD33)=('DU DOAN'!K33-'DU DOAN'!L33),2*'DU DOAN'!C33,IF(SIGN('DU DOAN'!CC33-'DU DOAN'!CD33)=SIGN('DU DOAN'!K33-'DU DOAN'!L33),1*'DU DOAN'!C33,0))))</f>
        <v>0</v>
      </c>
      <c r="AP33" s="98">
        <f>IF(OR('DU DOAN'!K33="",'DU DOAN'!L33="",'DU DOAN'!CE33="",'DU DOAN'!CF33=""),0,IF(AND('DU DOAN'!CE33='DU DOAN'!K33,'DU DOAN'!CF33='DU DOAN'!L33),3*'DU DOAN'!C33,IF(('DU DOAN'!CE33-'DU DOAN'!CF33)=('DU DOAN'!K33-'DU DOAN'!L33),2*'DU DOAN'!C33,IF(SIGN('DU DOAN'!CE33-'DU DOAN'!CF33)=SIGN('DU DOAN'!K33-'DU DOAN'!L33),1*'DU DOAN'!C33,0))))</f>
        <v>0</v>
      </c>
      <c r="AQ33" s="98">
        <f>IF(OR('DU DOAN'!K33="",'DU DOAN'!L33="",'DU DOAN'!CG33="",'DU DOAN'!CH33=""),0,IF(AND('DU DOAN'!CG33='DU DOAN'!K33,'DU DOAN'!CH33='DU DOAN'!L33),3*'DU DOAN'!C33,IF(('DU DOAN'!CG33-'DU DOAN'!CH33)=('DU DOAN'!K33-'DU DOAN'!L33),2*'DU DOAN'!C33,IF(SIGN('DU DOAN'!CG33-'DU DOAN'!CH33)=SIGN('DU DOAN'!K33-'DU DOAN'!L33),1*'DU DOAN'!C33,0))))</f>
        <v>0</v>
      </c>
      <c r="AR33" s="98">
        <f>IF(OR('DU DOAN'!K33="",'DU DOAN'!L33="",'DU DOAN'!CI33="",'DU DOAN'!CJ33=""),0,IF(AND('DU DOAN'!CI33='DU DOAN'!K33,'DU DOAN'!CJ33='DU DOAN'!L33),3*'DU DOAN'!C33,IF(('DU DOAN'!CI33-'DU DOAN'!CJ33)=('DU DOAN'!K33-'DU DOAN'!L33),2*'DU DOAN'!C33,IF(SIGN('DU DOAN'!CI33-'DU DOAN'!CJ33)=SIGN('DU DOAN'!K33-'DU DOAN'!L33),1*'DU DOAN'!C33,0))))</f>
        <v>0</v>
      </c>
      <c r="AS33" s="98">
        <f>IF(OR('DU DOAN'!K33="",'DU DOAN'!L33="",'DU DOAN'!CK33="",'DU DOAN'!CL33=""),0,IF(AND('DU DOAN'!CK33='DU DOAN'!K33,'DU DOAN'!CL33='DU DOAN'!L33),3*'DU DOAN'!C33,IF(('DU DOAN'!CK33-'DU DOAN'!CL33)=('DU DOAN'!K33-'DU DOAN'!L33),2*'DU DOAN'!C33,IF(SIGN('DU DOAN'!CK33-'DU DOAN'!CL33)=SIGN('DU DOAN'!K33-'DU DOAN'!L33),1*'DU DOAN'!C33,0))))</f>
        <v>0</v>
      </c>
      <c r="AT33" s="98">
        <f>IF(OR('DU DOAN'!K33="",'DU DOAN'!L33="",'DU DOAN'!CM33="",'DU DOAN'!CN33=""),0,IF(AND('DU DOAN'!CM33='DU DOAN'!K33,'DU DOAN'!CN33='DU DOAN'!L33),3*'DU DOAN'!C33,IF(('DU DOAN'!CM33-'DU DOAN'!CN33)=('DU DOAN'!K33-'DU DOAN'!L33),2*'DU DOAN'!C33,IF(SIGN('DU DOAN'!CM33-'DU DOAN'!CN33)=SIGN('DU DOAN'!K33-'DU DOAN'!L33),1*'DU DOAN'!C33,0))))</f>
        <v>0</v>
      </c>
      <c r="AU33" s="98">
        <f>IF(OR('DU DOAN'!K33="",'DU DOAN'!L33="",'DU DOAN'!CO33="",'DU DOAN'!CP33=""),0,IF(AND('DU DOAN'!CO33='DU DOAN'!K33,'DU DOAN'!CP33='DU DOAN'!L33),3*'DU DOAN'!C33,IF(('DU DOAN'!CO33-'DU DOAN'!CP33)=('DU DOAN'!K33-'DU DOAN'!L33),2*'DU DOAN'!C33,IF(SIGN('DU DOAN'!CO33-'DU DOAN'!CP33)=SIGN('DU DOAN'!K33-'DU DOAN'!L33),1*'DU DOAN'!C33,0))))</f>
        <v>0</v>
      </c>
      <c r="AV33" s="98">
        <f>IF(OR('DU DOAN'!K33="",'DU DOAN'!L33="",'DU DOAN'!CQ33="",'DU DOAN'!CR33=""),0,IF(AND('DU DOAN'!CQ33='DU DOAN'!K33,'DU DOAN'!CR33='DU DOAN'!L33),3*'DU DOAN'!C33,IF(('DU DOAN'!CQ33-'DU DOAN'!CR33)=('DU DOAN'!K33-'DU DOAN'!L33),2*'DU DOAN'!C33,IF(SIGN('DU DOAN'!CQ33-'DU DOAN'!CR33)=SIGN('DU DOAN'!K33-'DU DOAN'!L33),1*'DU DOAN'!C33,0))))</f>
        <v>0</v>
      </c>
      <c r="AW33" s="98">
        <f>IF(OR('DU DOAN'!K33="",'DU DOAN'!L33="",'DU DOAN'!CS33="",'DU DOAN'!CT33=""),0,IF(AND('DU DOAN'!CS33='DU DOAN'!K33,'DU DOAN'!CT33='DU DOAN'!L33),3*'DU DOAN'!C33,IF(('DU DOAN'!CS33-'DU DOAN'!CT33)=('DU DOAN'!K33-'DU DOAN'!L33),2*'DU DOAN'!C33,IF(SIGN('DU DOAN'!CS33-'DU DOAN'!CT33)=SIGN('DU DOAN'!K33-'DU DOAN'!L33),1*'DU DOAN'!C33,0))))</f>
        <v>0</v>
      </c>
      <c r="AX33" s="98">
        <f>IF(OR('DU DOAN'!K33="",'DU DOAN'!L33="",'DU DOAN'!CU33="",'DU DOAN'!CV33=""),0,IF(AND('DU DOAN'!CU33='DU DOAN'!K33,'DU DOAN'!CV33='DU DOAN'!L33),3*'DU DOAN'!C33,IF(('DU DOAN'!CU33-'DU DOAN'!CV33)=('DU DOAN'!K33-'DU DOAN'!L33),2*'DU DOAN'!C33,IF(SIGN('DU DOAN'!CU33-'DU DOAN'!CV33)=SIGN('DU DOAN'!K33-'DU DOAN'!L33),1*'DU DOAN'!C33,0))))</f>
        <v>0</v>
      </c>
      <c r="AY33" s="98">
        <f>IF(OR('DU DOAN'!K33="",'DU DOAN'!L33="",'DU DOAN'!CW33="",'DU DOAN'!CX33=""),0,IF(AND('DU DOAN'!CW33='DU DOAN'!K33,'DU DOAN'!CX33='DU DOAN'!L33),3*'DU DOAN'!C33,IF(('DU DOAN'!CW33-'DU DOAN'!CX33)=('DU DOAN'!K33-'DU DOAN'!L33),2*'DU DOAN'!C33,IF(SIGN('DU DOAN'!CW33-'DU DOAN'!CX33)=SIGN('DU DOAN'!K33-'DU DOAN'!L33),1*'DU DOAN'!C33,0))))</f>
        <v>0</v>
      </c>
      <c r="AZ33" s="98">
        <f>IF(OR('DU DOAN'!K33="",'DU DOAN'!L33="",'DU DOAN'!CY33="",'DU DOAN'!CZ33=""),0,IF(AND('DU DOAN'!CY33='DU DOAN'!K33,'DU DOAN'!CZ33='DU DOAN'!L33),3*'DU DOAN'!C33,IF(('DU DOAN'!CY33-'DU DOAN'!CZ33)=('DU DOAN'!K33-'DU DOAN'!L33),2*'DU DOAN'!C33,IF(SIGN('DU DOAN'!CY33-'DU DOAN'!CZ33)=SIGN('DU DOAN'!K33-'DU DOAN'!L33),1*'DU DOAN'!C33,0))))</f>
        <v>0</v>
      </c>
      <c r="BA33" s="98">
        <f>IF(OR('DU DOAN'!K33="",'DU DOAN'!L33="",'DU DOAN'!DA33="",'DU DOAN'!DB33=""),0,IF(AND('DU DOAN'!DA33='DU DOAN'!K33,'DU DOAN'!DB33='DU DOAN'!L33),3*'DU DOAN'!C33,IF(('DU DOAN'!DA33-'DU DOAN'!DB33)=('DU DOAN'!K33-'DU DOAN'!L33),2*'DU DOAN'!C33,IF(SIGN('DU DOAN'!DA33-'DU DOAN'!DB33)=SIGN('DU DOAN'!K33-'DU DOAN'!L33),1*'DU DOAN'!C33,0))))</f>
        <v>0</v>
      </c>
      <c r="BB33" s="98">
        <f>IF(OR('DU DOAN'!K33="",'DU DOAN'!L33="",'DU DOAN'!DC33="",'DU DOAN'!DD33=""),0,IF(AND('DU DOAN'!DC33='DU DOAN'!K33,'DU DOAN'!DD33='DU DOAN'!L33),3*'DU DOAN'!C33,IF(('DU DOAN'!DC33-'DU DOAN'!DD33)=('DU DOAN'!K33-'DU DOAN'!L33),2*'DU DOAN'!C33,IF(SIGN('DU DOAN'!DC33-'DU DOAN'!DD33)=SIGN('DU DOAN'!K33-'DU DOAN'!L33),1*'DU DOAN'!C33,0))))</f>
        <v>0</v>
      </c>
      <c r="BC33" s="98">
        <f>IF(OR('DU DOAN'!K33="",'DU DOAN'!L33="",'DU DOAN'!DE33="",'DU DOAN'!DF33=""),0,IF(AND('DU DOAN'!DE33='DU DOAN'!K33,'DU DOAN'!DF33='DU DOAN'!L33),3*'DU DOAN'!C33,IF(('DU DOAN'!DE33-'DU DOAN'!DF33)=('DU DOAN'!K33-'DU DOAN'!L33),2*'DU DOAN'!C33,IF(SIGN('DU DOAN'!DE33-'DU DOAN'!DF33)=SIGN('DU DOAN'!K33-'DU DOAN'!L33),1*'DU DOAN'!C33,0))))</f>
        <v>0</v>
      </c>
      <c r="BD33" s="98">
        <f>IF(OR('DU DOAN'!K33="",'DU DOAN'!L33="",'DU DOAN'!DG33="",'DU DOAN'!DH33=""),0,IF(AND('DU DOAN'!DG33='DU DOAN'!K33,'DU DOAN'!DH33='DU DOAN'!L33),3*'DU DOAN'!C33,IF(('DU DOAN'!DG33-'DU DOAN'!DH33)=('DU DOAN'!K33-'DU DOAN'!L33),2*'DU DOAN'!C33,IF(SIGN('DU DOAN'!DG33-'DU DOAN'!DH33)=SIGN('DU DOAN'!K33-'DU DOAN'!L33),1*'DU DOAN'!C33,0))))</f>
        <v>0</v>
      </c>
      <c r="BE33" s="98">
        <f>IF(OR('DU DOAN'!K33="",'DU DOAN'!L33="",'DU DOAN'!DI33="",'DU DOAN'!DJ33=""),0,IF(AND('DU DOAN'!DI33='DU DOAN'!K33,'DU DOAN'!DJ33='DU DOAN'!L33),3*'DU DOAN'!C33,IF(('DU DOAN'!DI33-'DU DOAN'!DJ33)=('DU DOAN'!K33-'DU DOAN'!L33),2*'DU DOAN'!C33,IF(SIGN('DU DOAN'!DI33-'DU DOAN'!DJ33)=SIGN('DU DOAN'!K33-'DU DOAN'!L33),1*'DU DOAN'!C33,0))))</f>
        <v>0</v>
      </c>
      <c r="BF33" s="98">
        <f>IF(OR('DU DOAN'!K33="",'DU DOAN'!L33="",'DU DOAN'!DK33="",'DU DOAN'!DL33=""),0,IF(AND('DU DOAN'!DK33='DU DOAN'!K33,'DU DOAN'!DL33='DU DOAN'!L33),3*'DU DOAN'!C33,IF(('DU DOAN'!DK33-'DU DOAN'!DL33)=('DU DOAN'!K33-'DU DOAN'!L33),2*'DU DOAN'!C33,IF(SIGN('DU DOAN'!DK33-'DU DOAN'!DL33)=SIGN('DU DOAN'!K33-'DU DOAN'!L33),1*'DU DOAN'!C33,0))))</f>
        <v>0</v>
      </c>
      <c r="BG33" s="98">
        <f>IF(OR('DU DOAN'!K33="",'DU DOAN'!L33="",'DU DOAN'!DM33="",'DU DOAN'!DN33=""),0,IF(AND('DU DOAN'!DM33='DU DOAN'!K33,'DU DOAN'!DN33='DU DOAN'!L33),3*'DU DOAN'!C33,IF(('DU DOAN'!DM33-'DU DOAN'!DN33)=('DU DOAN'!K33-'DU DOAN'!L33),2*'DU DOAN'!C33,IF(SIGN('DU DOAN'!DM33-'DU DOAN'!DN33)=SIGN('DU DOAN'!K33-'DU DOAN'!L33),1*'DU DOAN'!C33,0))))</f>
        <v>0</v>
      </c>
      <c r="BH33" s="98">
        <f>IF(OR('DU DOAN'!K33="",'DU DOAN'!L33="",'DU DOAN'!DO33="",'DU DOAN'!DP33=""),0,IF(AND('DU DOAN'!DO33='DU DOAN'!K33,'DU DOAN'!DP33='DU DOAN'!L33),3*'DU DOAN'!C33,IF(('DU DOAN'!DO33-'DU DOAN'!DP33)=('DU DOAN'!K33-'DU DOAN'!L33),2*'DU DOAN'!C33,IF(SIGN('DU DOAN'!DO33-'DU DOAN'!DP33)=SIGN('DU DOAN'!K33-'DU DOAN'!L33),1*'DU DOAN'!C33,0))))</f>
        <v>0</v>
      </c>
      <c r="BI33" s="98">
        <f>IF(OR('DU DOAN'!K33="",'DU DOAN'!L33="",'DU DOAN'!DQ33="",'DU DOAN'!DR33=""),0,IF(AND('DU DOAN'!DQ33='DU DOAN'!K33,'DU DOAN'!DR33='DU DOAN'!L33),3*'DU DOAN'!C33,IF(('DU DOAN'!DQ33-'DU DOAN'!DR33)=('DU DOAN'!K33-'DU DOAN'!L33),2*'DU DOAN'!C33,IF(SIGN('DU DOAN'!DQ33-'DU DOAN'!DR33)=SIGN('DU DOAN'!K33-'DU DOAN'!L33),1*'DU DOAN'!C33,0))))</f>
        <v>0</v>
      </c>
      <c r="BJ33" s="98">
        <f>IF(OR('DU DOAN'!K33="",'DU DOAN'!L33="",'DU DOAN'!DS33="",'DU DOAN'!DT33=""),0,IF(AND('DU DOAN'!DS33='DU DOAN'!K33,'DU DOAN'!DT33='DU DOAN'!L33),3*'DU DOAN'!C33,IF(('DU DOAN'!DS33-'DU DOAN'!DT33)=('DU DOAN'!K33-'DU DOAN'!L33),2*'DU DOAN'!C33,IF(SIGN('DU DOAN'!DS33-'DU DOAN'!DT33)=SIGN('DU DOAN'!K33-'DU DOAN'!L33),1*'DU DOAN'!C33,0))))</f>
        <v>0</v>
      </c>
      <c r="BK33" s="98">
        <f>IF(OR('DU DOAN'!K33="",'DU DOAN'!L33="",'DU DOAN'!DU33="",'DU DOAN'!DV33=""),0,IF(AND('DU DOAN'!DU33='DU DOAN'!K33,'DU DOAN'!DV33='DU DOAN'!L33),3*'DU DOAN'!C33,IF(('DU DOAN'!DU33-'DU DOAN'!DV33)=('DU DOAN'!K33-'DU DOAN'!L33),2*'DU DOAN'!C33,IF(SIGN('DU DOAN'!DU33-'DU DOAN'!DV33)=SIGN('DU DOAN'!K33-'DU DOAN'!L33),1*'DU DOAN'!C33,0))))</f>
        <v>0</v>
      </c>
      <c r="BL33" s="98">
        <f>IF(OR('DU DOAN'!K33="",'DU DOAN'!L33="",'DU DOAN'!DW33="",'DU DOAN'!DX33=""),0,IF(AND('DU DOAN'!DW33='DU DOAN'!K33,'DU DOAN'!DX33='DU DOAN'!L33),3*'DU DOAN'!C33,IF(('DU DOAN'!DW33-'DU DOAN'!DX33)=('DU DOAN'!K33-'DU DOAN'!L33),2*'DU DOAN'!C33,IF(SIGN('DU DOAN'!DW33-'DU DOAN'!DX33)=SIGN('DU DOAN'!K33-'DU DOAN'!L33),1*'DU DOAN'!C33,0))))</f>
        <v>0</v>
      </c>
      <c r="BM33" s="98">
        <f>IF(OR('DU DOAN'!K33="",'DU DOAN'!L33="",'DU DOAN'!DY33="",'DU DOAN'!DZ33=""),0,IF(AND('DU DOAN'!DY33='DU DOAN'!K33,'DU DOAN'!DZ33='DU DOAN'!L33),3*'DU DOAN'!C33,IF(('DU DOAN'!DY33-'DU DOAN'!DZ33)=('DU DOAN'!K33-'DU DOAN'!L33),2*'DU DOAN'!C33,IF(SIGN('DU DOAN'!DY33-'DU DOAN'!DZ33)=SIGN('DU DOAN'!K33-'DU DOAN'!L33),1*'DU DOAN'!C33,0))))</f>
        <v>0</v>
      </c>
      <c r="BN33" s="98">
        <f>IF(OR('DU DOAN'!K33="",'DU DOAN'!L33="",'DU DOAN'!EA33="",'DU DOAN'!EB33=""),0,IF(AND('DU DOAN'!EA33='DU DOAN'!K33,'DU DOAN'!EB33='DU DOAN'!L33),3*'DU DOAN'!C33,IF(('DU DOAN'!EA33-'DU DOAN'!EB33)=('DU DOAN'!K33-'DU DOAN'!L33),2*'DU DOAN'!C33,IF(SIGN('DU DOAN'!EA33-'DU DOAN'!EB33)=SIGN('DU DOAN'!K33-'DU DOAN'!L33),1*'DU DOAN'!C33,0))))</f>
        <v>0</v>
      </c>
      <c r="BO33" s="98">
        <f>IF(OR('DU DOAN'!K33="",'DU DOAN'!L33="",'DU DOAN'!EC33="",'DU DOAN'!ED33=""),0,IF(AND('DU DOAN'!EC33='DU DOAN'!K33,'DU DOAN'!ED33='DU DOAN'!L33),3*'DU DOAN'!C33,IF(('DU DOAN'!EC33-'DU DOAN'!ED33)=('DU DOAN'!K33-'DU DOAN'!L33),2*'DU DOAN'!C33,IF(SIGN('DU DOAN'!EC33-'DU DOAN'!ED33)=SIGN('DU DOAN'!K33-'DU DOAN'!L33),1*'DU DOAN'!C33,0))))</f>
        <v>0</v>
      </c>
      <c r="BP33" s="98">
        <f>IF(OR('DU DOAN'!K33="",'DU DOAN'!L33="",'DU DOAN'!EE33="",'DU DOAN'!EF33=""),0,IF(AND('DU DOAN'!EE33='DU DOAN'!K33,'DU DOAN'!EF33='DU DOAN'!L33),3*'DU DOAN'!C33,IF(('DU DOAN'!EE33-'DU DOAN'!EF33)=('DU DOAN'!K33-'DU DOAN'!L33),2*'DU DOAN'!C33,IF(SIGN('DU DOAN'!EE33-'DU DOAN'!EF33)=SIGN('DU DOAN'!K33-'DU DOAN'!L33),1*'DU DOAN'!C33,0))))</f>
        <v>0</v>
      </c>
      <c r="BQ33" s="98">
        <f>IF(OR('DU DOAN'!K33="",'DU DOAN'!L33="",'DU DOAN'!EG33="",'DU DOAN'!EH33=""),0,IF(AND('DU DOAN'!EG33='DU DOAN'!K33,'DU DOAN'!EH33='DU DOAN'!L33),3*'DU DOAN'!C33,IF(('DU DOAN'!EG33-'DU DOAN'!EH33)=('DU DOAN'!K33-'DU DOAN'!L33),2*'DU DOAN'!C33,IF(SIGN('DU DOAN'!EG33-'DU DOAN'!EH33)=SIGN('DU DOAN'!K33-'DU DOAN'!L33),1*'DU DOAN'!C33,0))))</f>
        <v>0</v>
      </c>
      <c r="BR33" s="98">
        <f>IF(OR('DU DOAN'!K33="",'DU DOAN'!L33="",'DU DOAN'!EI33="",'DU DOAN'!EJ33=""),0,IF(AND('DU DOAN'!EI33='DU DOAN'!K33,'DU DOAN'!EJ33='DU DOAN'!L33),3*'DU DOAN'!C33,IF(('DU DOAN'!EI33-'DU DOAN'!EJ33)=('DU DOAN'!K33-'DU DOAN'!L33),2*'DU DOAN'!C33,IF(SIGN('DU DOAN'!EI33-'DU DOAN'!EJ33)=SIGN('DU DOAN'!K33-'DU DOAN'!L33),1*'DU DOAN'!C33,0))))</f>
        <v>0</v>
      </c>
      <c r="BS33" s="98">
        <f>IF(OR('DU DOAN'!K33="",'DU DOAN'!L33="",'DU DOAN'!EK33="",'DU DOAN'!EL33=""),0,IF(AND('DU DOAN'!EK33='DU DOAN'!K33,'DU DOAN'!EL33='DU DOAN'!L33),3*'DU DOAN'!C33,IF(('DU DOAN'!EK33-'DU DOAN'!EL33)=('DU DOAN'!K33-'DU DOAN'!L33),2*'DU DOAN'!C33,IF(SIGN('DU DOAN'!EK33-'DU DOAN'!EL33)=SIGN('DU DOAN'!K33-'DU DOAN'!L33),1*'DU DOAN'!C33,0))))</f>
        <v>0</v>
      </c>
      <c r="BT33" s="98">
        <f>IF(OR('DU DOAN'!K33="",'DU DOAN'!L33="",'DU DOAN'!EM33="",'DU DOAN'!EN33=""),0,IF(AND('DU DOAN'!EM33='DU DOAN'!K33,'DU DOAN'!EN33='DU DOAN'!L33),3*'DU DOAN'!C33,IF(('DU DOAN'!EM33-'DU DOAN'!EN33)=('DU DOAN'!K33-'DU DOAN'!L33),2*'DU DOAN'!C33,IF(SIGN('DU DOAN'!EM33-'DU DOAN'!EN33)=SIGN('DU DOAN'!K33-'DU DOAN'!L33),1*'DU DOAN'!C33,0))))</f>
        <v>0</v>
      </c>
      <c r="BU33" s="98">
        <f>IF(OR('DU DOAN'!K33="",'DU DOAN'!L33="",'DU DOAN'!EO33="",'DU DOAN'!EP33=""),0,IF(AND('DU DOAN'!EO33='DU DOAN'!K33,'DU DOAN'!EP33='DU DOAN'!L33),3*'DU DOAN'!C33,IF(('DU DOAN'!EO33-'DU DOAN'!EP33)=('DU DOAN'!K33-'DU DOAN'!L33),2*'DU DOAN'!C33,IF(SIGN('DU DOAN'!EO33-'DU DOAN'!EP33)=SIGN('DU DOAN'!K33-'DU DOAN'!L33),1*'DU DOAN'!C33,0))))</f>
        <v>0</v>
      </c>
      <c r="BV33" s="98">
        <f>IF(OR('DU DOAN'!K33="",'DU DOAN'!L33="",'DU DOAN'!EQ33="",'DU DOAN'!ER33=""),0,IF(AND('DU DOAN'!EQ33='DU DOAN'!K33,'DU DOAN'!ER33='DU DOAN'!L33),3*'DU DOAN'!C33,IF(('DU DOAN'!EQ33-'DU DOAN'!ER33)=('DU DOAN'!K33-'DU DOAN'!L33),2*'DU DOAN'!C33,IF(SIGN('DU DOAN'!EQ33-'DU DOAN'!ER33)=SIGN('DU DOAN'!K33-'DU DOAN'!L33),1*'DU DOAN'!C33,0))))</f>
        <v>0</v>
      </c>
      <c r="BW33" s="98">
        <f>IF(OR('DU DOAN'!K33="",'DU DOAN'!L33="",'DU DOAN'!ES33="",'DU DOAN'!ET33=""),0,IF(AND('DU DOAN'!ES33='DU DOAN'!K33,'DU DOAN'!ET33='DU DOAN'!L33),3*'DU DOAN'!C33,IF(('DU DOAN'!ES33-'DU DOAN'!ET33)=('DU DOAN'!K33-'DU DOAN'!L33),2*'DU DOAN'!C33,IF(SIGN('DU DOAN'!ES33-'DU DOAN'!ET33)=SIGN('DU DOAN'!K33-'DU DOAN'!L33),1*'DU DOAN'!C33,0))))</f>
        <v>0</v>
      </c>
      <c r="BX33" s="98">
        <f>IF(OR('DU DOAN'!K33="",'DU DOAN'!L33="",'DU DOAN'!EU33="",'DU DOAN'!EV33=""),0,IF(AND('DU DOAN'!EU33='DU DOAN'!K33,'DU DOAN'!EV33='DU DOAN'!L33),3*'DU DOAN'!C33,IF(('DU DOAN'!EU33-'DU DOAN'!EV33)=('DU DOAN'!K33-'DU DOAN'!L33),2*'DU DOAN'!C33,IF(SIGN('DU DOAN'!EU33-'DU DOAN'!EV33)=SIGN('DU DOAN'!K33-'DU DOAN'!L33),1*'DU DOAN'!C33,0))))</f>
        <v>0</v>
      </c>
      <c r="BY33" s="98">
        <f>IF(OR('DU DOAN'!K33="",'DU DOAN'!L33="",'DU DOAN'!EW33="",'DU DOAN'!EX33=""),0,IF(AND('DU DOAN'!EW33='DU DOAN'!K33,'DU DOAN'!EX33='DU DOAN'!L33),3*'DU DOAN'!C33,IF(('DU DOAN'!EW33-'DU DOAN'!EX33)=('DU DOAN'!K33-'DU DOAN'!L33),2*'DU DOAN'!C33,IF(SIGN('DU DOAN'!EW33-'DU DOAN'!EX33)=SIGN('DU DOAN'!K33-'DU DOAN'!L33),1*'DU DOAN'!C33,0))))</f>
        <v>0</v>
      </c>
      <c r="BZ33" s="98">
        <f>IF(OR('DU DOAN'!K33="",'DU DOAN'!L33="",'DU DOAN'!EY33="",'DU DOAN'!EZ33=""),0,IF(AND('DU DOAN'!EY33='DU DOAN'!K33,'DU DOAN'!EZ33='DU DOAN'!L33),3*'DU DOAN'!C33,IF(('DU DOAN'!EY33-'DU DOAN'!EZ33)=('DU DOAN'!K33-'DU DOAN'!L33),2*'DU DOAN'!C33,IF(SIGN('DU DOAN'!EY33-'DU DOAN'!EZ33)=SIGN('DU DOAN'!K33-'DU DOAN'!L33),1*'DU DOAN'!C33,0))))</f>
        <v>0</v>
      </c>
      <c r="CA33" s="98">
        <f>IF(OR('DU DOAN'!K33="",'DU DOAN'!L33="",'DU DOAN'!FA33="",'DU DOAN'!FB33=""),0,IF(AND('DU DOAN'!FA33='DU DOAN'!K33,'DU DOAN'!FB33='DU DOAN'!L33),3*'DU DOAN'!C33,IF(('DU DOAN'!FA33-'DU DOAN'!FB33)=('DU DOAN'!K33-'DU DOAN'!L33),2*'DU DOAN'!C33,IF(SIGN('DU DOAN'!FA33-'DU DOAN'!FB33)=SIGN('DU DOAN'!K33-'DU DOAN'!L33),1*'DU DOAN'!C33,0))))</f>
        <v>0</v>
      </c>
      <c r="CB33" s="98">
        <f>IF(OR('DU DOAN'!K33="",'DU DOAN'!L33="",'DU DOAN'!FC33="",'DU DOAN'!FD33=""),0,IF(AND('DU DOAN'!FC33='DU DOAN'!K33,'DU DOAN'!FD33='DU DOAN'!L33),3*'DU DOAN'!C33,IF(('DU DOAN'!FC33-'DU DOAN'!FD33)=('DU DOAN'!K33-'DU DOAN'!L33),2*'DU DOAN'!C33,IF(SIGN('DU DOAN'!FC33-'DU DOAN'!FD33)=SIGN('DU DOAN'!K33-'DU DOAN'!L33),1*'DU DOAN'!C33,0))))</f>
        <v>0</v>
      </c>
      <c r="CC33" s="98">
        <f>IF(OR('DU DOAN'!K33="",'DU DOAN'!L33="",'DU DOAN'!FE33="",'DU DOAN'!FF33=""),0,IF(AND('DU DOAN'!FE33='DU DOAN'!K33,'DU DOAN'!FF33='DU DOAN'!L33),3*'DU DOAN'!C33,IF(('DU DOAN'!FE33-'DU DOAN'!FF33)=('DU DOAN'!K33-'DU DOAN'!L33),2*'DU DOAN'!C33,IF(SIGN('DU DOAN'!FE33-'DU DOAN'!FF33)=SIGN('DU DOAN'!K33-'DU DOAN'!L33),1*'DU DOAN'!C33,0))))</f>
        <v>0</v>
      </c>
      <c r="CD33" s="98">
        <f>IF(OR('DU DOAN'!K33="",'DU DOAN'!L33="",'DU DOAN'!FG33="",'DU DOAN'!FH33=""),0,IF(AND('DU DOAN'!FG33='DU DOAN'!K33,'DU DOAN'!FH33='DU DOAN'!L33),3*'DU DOAN'!C33,IF(('DU DOAN'!FG33-'DU DOAN'!FH33)=('DU DOAN'!K33-'DU DOAN'!L33),2*'DU DOAN'!C33,IF(SIGN('DU DOAN'!FG33-'DU DOAN'!FH33)=SIGN('DU DOAN'!K33-'DU DOAN'!L33),1*'DU DOAN'!C33,0))))</f>
        <v>0</v>
      </c>
      <c r="CE33" s="98">
        <f>IF(OR('DU DOAN'!K33="",'DU DOAN'!L33="",'DU DOAN'!FI33="",'DU DOAN'!FJ33=""),0,IF(AND('DU DOAN'!FI33='DU DOAN'!K33,'DU DOAN'!FJ33='DU DOAN'!L33),3*'DU DOAN'!C33,IF(('DU DOAN'!FI33-'DU DOAN'!FJ33)=('DU DOAN'!K33-'DU DOAN'!L33),2*'DU DOAN'!C33,IF(SIGN('DU DOAN'!FI33-'DU DOAN'!FJ33)=SIGN('DU DOAN'!K33-'DU DOAN'!L33),1*'DU DOAN'!C33,0))))</f>
        <v>0</v>
      </c>
      <c r="CF33" s="98">
        <f>IF(OR('DU DOAN'!K33="",'DU DOAN'!L33="",'DU DOAN'!FK33="",'DU DOAN'!FL33=""),0,IF(AND('DU DOAN'!FK33='DU DOAN'!K33,'DU DOAN'!FL33='DU DOAN'!L33),3*'DU DOAN'!C33,IF(('DU DOAN'!FK33-'DU DOAN'!FL33)=('DU DOAN'!K33-'DU DOAN'!L33),2*'DU DOAN'!C33,IF(SIGN('DU DOAN'!FK33-'DU DOAN'!FL33)=SIGN('DU DOAN'!K33-'DU DOAN'!L33),1*'DU DOAN'!C33,0))))</f>
        <v>0</v>
      </c>
      <c r="CG33" s="98">
        <f>IF(OR('DU DOAN'!K33="",'DU DOAN'!L33="",'DU DOAN'!FM33="",'DU DOAN'!FN33=""),0,IF(AND('DU DOAN'!FM33='DU DOAN'!K33,'DU DOAN'!FN33='DU DOAN'!L33),3*'DU DOAN'!C33,IF(('DU DOAN'!FM33-'DU DOAN'!FN33)=('DU DOAN'!K33-'DU DOAN'!L33),2*'DU DOAN'!C33,IF(SIGN('DU DOAN'!FM33-'DU DOAN'!FN33)=SIGN('DU DOAN'!K33-'DU DOAN'!L33),1*'DU DOAN'!C33,0))))</f>
        <v>0</v>
      </c>
      <c r="CH33" s="98">
        <f>IF(OR('DU DOAN'!K33="",'DU DOAN'!L33="",'DU DOAN'!FO33="",'DU DOAN'!FP33=""),0,IF(AND('DU DOAN'!FO33='DU DOAN'!K33,'DU DOAN'!FP33='DU DOAN'!L33),3*'DU DOAN'!C33,IF(('DU DOAN'!FO33-'DU DOAN'!FP33)=('DU DOAN'!K33-'DU DOAN'!L33),2*'DU DOAN'!C33,IF(SIGN('DU DOAN'!FO33-'DU DOAN'!FP33)=SIGN('DU DOAN'!K33-'DU DOAN'!L33),1*'DU DOAN'!C33,0))))</f>
        <v>0</v>
      </c>
      <c r="CI33" s="98">
        <f>IF(OR('DU DOAN'!K33="",'DU DOAN'!L33="",'DU DOAN'!FQ33="",'DU DOAN'!FR33=""),0,IF(AND('DU DOAN'!FQ33='DU DOAN'!K33,'DU DOAN'!FR33='DU DOAN'!L33),3*'DU DOAN'!C33,IF(('DU DOAN'!FQ33-'DU DOAN'!FR33)=('DU DOAN'!K33-'DU DOAN'!L33),2*'DU DOAN'!C33,IF(SIGN('DU DOAN'!FQ33-'DU DOAN'!FR33)=SIGN('DU DOAN'!K33-'DU DOAN'!L33),1*'DU DOAN'!C33,0))))</f>
        <v>0</v>
      </c>
      <c r="CJ33" s="98">
        <f>IF(OR('DU DOAN'!K33="",'DU DOAN'!L33="",'DU DOAN'!FS33="",'DU DOAN'!FT33=""),0,IF(AND('DU DOAN'!FS33='DU DOAN'!K33,'DU DOAN'!FT33='DU DOAN'!L33),3*'DU DOAN'!C33,IF(('DU DOAN'!FS33-'DU DOAN'!FT33)=('DU DOAN'!K33-'DU DOAN'!L33),2*'DU DOAN'!C33,IF(SIGN('DU DOAN'!FS33-'DU DOAN'!FT33)=SIGN('DU DOAN'!K33-'DU DOAN'!L33),1*'DU DOAN'!C33,0))))</f>
        <v>0</v>
      </c>
      <c r="CK33" s="98">
        <f>IF(OR('DU DOAN'!K33="",'DU DOAN'!L33="",'DU DOAN'!FU33="",'DU DOAN'!FV33=""),0,IF(AND('DU DOAN'!FU33='DU DOAN'!K33,'DU DOAN'!FV33='DU DOAN'!L33),3*'DU DOAN'!C33,IF(('DU DOAN'!FU33-'DU DOAN'!FV33)=('DU DOAN'!K33-'DU DOAN'!L33),2*'DU DOAN'!C33,IF(SIGN('DU DOAN'!FU33-'DU DOAN'!FV33)=SIGN('DU DOAN'!K33-'DU DOAN'!L33),1*'DU DOAN'!C33,0))))</f>
        <v>0</v>
      </c>
      <c r="CL33" s="98">
        <f>IF(OR('DU DOAN'!K33="",'DU DOAN'!L33="",'DU DOAN'!FW33="",'DU DOAN'!FX33=""),0,IF(AND('DU DOAN'!FW33='DU DOAN'!K33,'DU DOAN'!FX33='DU DOAN'!L33),3*'DU DOAN'!C33,IF(('DU DOAN'!FW33-'DU DOAN'!FX33)=('DU DOAN'!K33-'DU DOAN'!L33),2*'DU DOAN'!C33,IF(SIGN('DU DOAN'!FW33-'DU DOAN'!FX33)=SIGN('DU DOAN'!K33-'DU DOAN'!L33),1*'DU DOAN'!C33,0))))</f>
        <v>0</v>
      </c>
      <c r="CM33" s="98">
        <f>IF(OR('DU DOAN'!K33="",'DU DOAN'!L33="",'DU DOAN'!FY33="",'DU DOAN'!FZ33=""),0,IF(AND('DU DOAN'!FY33='DU DOAN'!K33,'DU DOAN'!FZ33='DU DOAN'!L33),3*'DU DOAN'!C33,IF(('DU DOAN'!FY33-'DU DOAN'!FZ33)=('DU DOAN'!K33-'DU DOAN'!L33),2*'DU DOAN'!C33,IF(SIGN('DU DOAN'!FY33-'DU DOAN'!FZ33)=SIGN('DU DOAN'!K33-'DU DOAN'!L33),1*'DU DOAN'!C33,0))))</f>
        <v>0</v>
      </c>
      <c r="CN33" s="98">
        <f>IF(OR('DU DOAN'!K33="",'DU DOAN'!L33="",'DU DOAN'!GA33="",'DU DOAN'!GB33=""),0,IF(AND('DU DOAN'!GA33='DU DOAN'!K33,'DU DOAN'!GB33='DU DOAN'!L33),3*'DU DOAN'!C33,IF(('DU DOAN'!GA33-'DU DOAN'!GB33)=('DU DOAN'!K33-'DU DOAN'!L33),2*'DU DOAN'!C33,IF(SIGN('DU DOAN'!GA33-'DU DOAN'!GB33)=SIGN('DU DOAN'!K33-'DU DOAN'!L33),1*'DU DOAN'!C33,0))))</f>
        <v>0</v>
      </c>
      <c r="CO33" s="98">
        <f>IF(OR('DU DOAN'!K33="",'DU DOAN'!L33="",'DU DOAN'!GC33="",'DU DOAN'!GD33=""),0,IF(AND('DU DOAN'!GC33='DU DOAN'!K33,'DU DOAN'!GD33='DU DOAN'!L33),3*'DU DOAN'!C33,IF(('DU DOAN'!GC33-'DU DOAN'!GD33)=('DU DOAN'!K33-'DU DOAN'!L33),2*'DU DOAN'!C33,IF(SIGN('DU DOAN'!GC33-'DU DOAN'!GD33)=SIGN('DU DOAN'!K33-'DU DOAN'!L33),1*'DU DOAN'!C33,0))))</f>
        <v>0</v>
      </c>
      <c r="CP33" s="98">
        <f>IF(OR('DU DOAN'!K33="",'DU DOAN'!L33="",'DU DOAN'!GE33="",'DU DOAN'!GF33=""),0,IF(AND('DU DOAN'!GE33='DU DOAN'!K33,'DU DOAN'!GF33='DU DOAN'!L33),3*'DU DOAN'!C33,IF(('DU DOAN'!GE33-'DU DOAN'!GF33)=('DU DOAN'!K33-'DU DOAN'!L33),2*'DU DOAN'!C33,IF(SIGN('DU DOAN'!GE33-'DU DOAN'!GF33)=SIGN('DU DOAN'!K33-'DU DOAN'!L33),1*'DU DOAN'!C33,0))))</f>
        <v>0</v>
      </c>
      <c r="CQ33" s="98">
        <f>IF(OR('DU DOAN'!K33="",'DU DOAN'!L33="",'DU DOAN'!GG33="",'DU DOAN'!GH33=""),0,IF(AND('DU DOAN'!GG33='DU DOAN'!K33,'DU DOAN'!GH33='DU DOAN'!L33),3*'DU DOAN'!C33,IF(('DU DOAN'!GG33-'DU DOAN'!GH33)=('DU DOAN'!K33-'DU DOAN'!L33),2*'DU DOAN'!C33,IF(SIGN('DU DOAN'!GG33-'DU DOAN'!GH33)=SIGN('DU DOAN'!K33-'DU DOAN'!L33),1*'DU DOAN'!C33,0))))</f>
        <v>0</v>
      </c>
      <c r="CR33" s="98">
        <f>IF(OR('DU DOAN'!K33="",'DU DOAN'!L33="",'DU DOAN'!GI33="",'DU DOAN'!GJ33=""),0,IF(AND('DU DOAN'!GI33='DU DOAN'!K33,'DU DOAN'!GJ33='DU DOAN'!L33),3*'DU DOAN'!C33,IF(('DU DOAN'!GI33-'DU DOAN'!GJ33)=('DU DOAN'!K33-'DU DOAN'!L33),2*'DU DOAN'!C33,IF(SIGN('DU DOAN'!GI33-'DU DOAN'!GJ33)=SIGN('DU DOAN'!K33-'DU DOAN'!L33),1*'DU DOAN'!C33,0))))</f>
        <v>0</v>
      </c>
      <c r="CS33" s="98">
        <f>IF(OR('DU DOAN'!K33="",'DU DOAN'!L33="",'DU DOAN'!GK33="",'DU DOAN'!GL33=""),0,IF(AND('DU DOAN'!GK33='DU DOAN'!K33,'DU DOAN'!GL33='DU DOAN'!L33),3*'DU DOAN'!C33,IF(('DU DOAN'!GK33-'DU DOAN'!GL33)=('DU DOAN'!K33-'DU DOAN'!L33),2*'DU DOAN'!C33,IF(SIGN('DU DOAN'!GK33-'DU DOAN'!GL33)=SIGN('DU DOAN'!K33-'DU DOAN'!L33),1*'DU DOAN'!C33,0))))</f>
        <v>0</v>
      </c>
      <c r="CT33" s="98">
        <f>IF(OR('DU DOAN'!K33="",'DU DOAN'!L33="",'DU DOAN'!GM33="",'DU DOAN'!GN33=""),0,IF(AND('DU DOAN'!GM33='DU DOAN'!K33,'DU DOAN'!GN33='DU DOAN'!L33),3*'DU DOAN'!C33,IF(('DU DOAN'!GM33-'DU DOAN'!GN33)=('DU DOAN'!K33-'DU DOAN'!L33),2*'DU DOAN'!C33,IF(SIGN('DU DOAN'!GM33-'DU DOAN'!GN33)=SIGN('DU DOAN'!K33-'DU DOAN'!L33),1*'DU DOAN'!C33,0))))</f>
        <v>0</v>
      </c>
      <c r="CU33" s="98">
        <f>IF(OR('DU DOAN'!K33="",'DU DOAN'!L33="",'DU DOAN'!GO33="",'DU DOAN'!GP33=""),0,IF(AND('DU DOAN'!GO33='DU DOAN'!K33,'DU DOAN'!GP33='DU DOAN'!L33),3*'DU DOAN'!C33,IF(('DU DOAN'!GO33-'DU DOAN'!GP33)=('DU DOAN'!K33-'DU DOAN'!L33),2*'DU DOAN'!C33,IF(SIGN('DU DOAN'!GO33-'DU DOAN'!GP33)=SIGN('DU DOAN'!K33-'DU DOAN'!L33),1*'DU DOAN'!C33,0))))</f>
        <v>0</v>
      </c>
      <c r="CV33" s="98">
        <f>IF(OR('DU DOAN'!K33="",'DU DOAN'!L33="",'DU DOAN'!GQ33="",'DU DOAN'!GR33=""),0,IF(AND('DU DOAN'!GQ33='DU DOAN'!K33,'DU DOAN'!GR33='DU DOAN'!L33),3*'DU DOAN'!C33,IF(('DU DOAN'!GQ33-'DU DOAN'!GR33)=('DU DOAN'!K33-'DU DOAN'!L33),2*'DU DOAN'!C33,IF(SIGN('DU DOAN'!GQ33-'DU DOAN'!GR33)=SIGN('DU DOAN'!K33-'DU DOAN'!L33),1*'DU DOAN'!C33,0))))</f>
        <v>0</v>
      </c>
      <c r="CW33" s="98">
        <f>IF(OR('DU DOAN'!K33="",'DU DOAN'!L33="",'DU DOAN'!GS33="",'DU DOAN'!GT33=""),0,IF(AND('DU DOAN'!GS33='DU DOAN'!K33,'DU DOAN'!GT33='DU DOAN'!L33),3*'DU DOAN'!C33,IF(('DU DOAN'!GS33-'DU DOAN'!GT33)=('DU DOAN'!K33-'DU DOAN'!L33),2*'DU DOAN'!C33,IF(SIGN('DU DOAN'!GS33-'DU DOAN'!GT33)=SIGN('DU DOAN'!K33-'DU DOAN'!L33),1*'DU DOAN'!C33,0))))</f>
        <v>0</v>
      </c>
      <c r="CX33" s="98">
        <f>IF(OR('DU DOAN'!K33="",'DU DOAN'!L33="",'DU DOAN'!GU33="",'DU DOAN'!GV33=""),0,IF(AND('DU DOAN'!GU33='DU DOAN'!K33,'DU DOAN'!GV33='DU DOAN'!L33),3*'DU DOAN'!C33,IF(('DU DOAN'!GU33-'DU DOAN'!GV33)=('DU DOAN'!K33-'DU DOAN'!L33),2*'DU DOAN'!C33,IF(SIGN('DU DOAN'!GU33-'DU DOAN'!GV33)=SIGN('DU DOAN'!K33-'DU DOAN'!L33),1*'DU DOAN'!C33,0))))</f>
        <v>0</v>
      </c>
      <c r="CY33" s="98">
        <f>IF(OR('DU DOAN'!K33="",'DU DOAN'!L33="",'DU DOAN'!GW33="",'DU DOAN'!GX33=""),0,IF(AND('DU DOAN'!GW33='DU DOAN'!K33,'DU DOAN'!GX33='DU DOAN'!L33),3*'DU DOAN'!C33,IF(('DU DOAN'!GW33-'DU DOAN'!GX33)=('DU DOAN'!K33-'DU DOAN'!L33),2*'DU DOAN'!C33,IF(SIGN('DU DOAN'!GW33-'DU DOAN'!GX33)=SIGN('DU DOAN'!K33-'DU DOAN'!L33),1*'DU DOAN'!C33,0))))</f>
        <v>0</v>
      </c>
      <c r="CZ33" s="98">
        <f>IF(OR('DU DOAN'!K33="",'DU DOAN'!L33="",'DU DOAN'!GY33="",'DU DOAN'!GZ33=""),0,IF(AND('DU DOAN'!GY33='DU DOAN'!K33,'DU DOAN'!GZ33='DU DOAN'!L33),3*'DU DOAN'!C33,IF(('DU DOAN'!GY33-'DU DOAN'!GZ33)=('DU DOAN'!K33-'DU DOAN'!L33),2*'DU DOAN'!C33,IF(SIGN('DU DOAN'!GY33-'DU DOAN'!GZ33)=SIGN('DU DOAN'!K33-'DU DOAN'!L33),1*'DU DOAN'!C33,0))))</f>
        <v>0</v>
      </c>
      <c r="DA33" s="98">
        <f>IF(OR('DU DOAN'!K33="",'DU DOAN'!L33="",'DU DOAN'!HA33="",'DU DOAN'!HB33=""),0,IF(AND('DU DOAN'!HA33='DU DOAN'!K33,'DU DOAN'!HB33='DU DOAN'!L33),3*'DU DOAN'!C33,IF(('DU DOAN'!HA33-'DU DOAN'!HB33)=('DU DOAN'!K33-'DU DOAN'!L33),2*'DU DOAN'!C33,IF(SIGN('DU DOAN'!HA33-'DU DOAN'!HB33)=SIGN('DU DOAN'!K33-'DU DOAN'!L33),1*'DU DOAN'!C33,0))))</f>
        <v>0</v>
      </c>
      <c r="DB33" s="98">
        <f>IF(OR('DU DOAN'!K33="",'DU DOAN'!L33="",'DU DOAN'!HC33="",'DU DOAN'!HD33=""),0,IF(AND('DU DOAN'!HC33='DU DOAN'!K33,'DU DOAN'!HD33='DU DOAN'!L33),3*'DU DOAN'!C33,IF(('DU DOAN'!HC33-'DU DOAN'!HD33)=('DU DOAN'!K33-'DU DOAN'!L33),2*'DU DOAN'!C33,IF(SIGN('DU DOAN'!HC33-'DU DOAN'!HD33)=SIGN('DU DOAN'!K33-'DU DOAN'!L33),1*'DU DOAN'!C33,0))))</f>
        <v>0</v>
      </c>
    </row>
    <row r="34" spans="1:106" ht="15" customHeight="1">
      <c r="A34" s="94">
        <f>'DU DOAN'!A34</f>
        <v>31</v>
      </c>
      <c r="B34" s="95" t="str">
        <f>'DU DOAN'!B34</f>
        <v>Vòng bảng</v>
      </c>
      <c r="C34" s="96">
        <f>'DU DOAN'!C34</f>
        <v>1</v>
      </c>
      <c r="D34" s="95" t="str">
        <f>'DU DOAN'!H34</f>
        <v>Netherlands</v>
      </c>
      <c r="E34" s="95" t="str">
        <f>'DU DOAN'!I34</f>
        <v>Japan</v>
      </c>
      <c r="F34" s="97" t="str">
        <f>IF(OR('DU DOAN'!K34="",'DU DOAN'!L34=""),"Chưa đá",'DU DOAN'!K34&amp;"-"&amp;'DU DOAN'!L34)</f>
        <v>Chưa đá</v>
      </c>
      <c r="G34" s="98">
        <f>IF(OR('DU DOAN'!K34="",'DU DOAN'!L34="",'DU DOAN'!M34="",'DU DOAN'!N34=""),0,IF(AND('DU DOAN'!M34='DU DOAN'!K34,'DU DOAN'!N34='DU DOAN'!L34),3*'DU DOAN'!C34,IF(('DU DOAN'!M34-'DU DOAN'!N34)=('DU DOAN'!K34-'DU DOAN'!L34),2*'DU DOAN'!C34,IF(SIGN('DU DOAN'!M34-'DU DOAN'!N34)=SIGN('DU DOAN'!K34-'DU DOAN'!L34),1*'DU DOAN'!C34,0))))</f>
        <v>0</v>
      </c>
      <c r="H34" s="98">
        <f>IF(OR('DU DOAN'!K34="",'DU DOAN'!L34="",'DU DOAN'!O34="",'DU DOAN'!P34=""),0,IF(AND('DU DOAN'!O34='DU DOAN'!K34,'DU DOAN'!P34='DU DOAN'!L34),3*'DU DOAN'!C34,IF(('DU DOAN'!O34-'DU DOAN'!P34)=('DU DOAN'!K34-'DU DOAN'!L34),2*'DU DOAN'!C34,IF(SIGN('DU DOAN'!O34-'DU DOAN'!P34)=SIGN('DU DOAN'!K34-'DU DOAN'!L34),1*'DU DOAN'!C34,0))))</f>
        <v>0</v>
      </c>
      <c r="I34" s="98">
        <f>IF(OR('DU DOAN'!K34="",'DU DOAN'!L34="",'DU DOAN'!Q34="",'DU DOAN'!R34=""),0,IF(AND('DU DOAN'!Q34='DU DOAN'!K34,'DU DOAN'!R34='DU DOAN'!L34),3*'DU DOAN'!C34,IF(('DU DOAN'!Q34-'DU DOAN'!R34)=('DU DOAN'!K34-'DU DOAN'!L34),2*'DU DOAN'!C34,IF(SIGN('DU DOAN'!Q34-'DU DOAN'!R34)=SIGN('DU DOAN'!K34-'DU DOAN'!L34),1*'DU DOAN'!C34,0))))</f>
        <v>0</v>
      </c>
      <c r="J34" s="98">
        <f>IF(OR('DU DOAN'!K34="",'DU DOAN'!L34="",'DU DOAN'!S34="",'DU DOAN'!T34=""),0,IF(AND('DU DOAN'!S34='DU DOAN'!K34,'DU DOAN'!T34='DU DOAN'!L34),3*'DU DOAN'!C34,IF(('DU DOAN'!S34-'DU DOAN'!T34)=('DU DOAN'!K34-'DU DOAN'!L34),2*'DU DOAN'!C34,IF(SIGN('DU DOAN'!S34-'DU DOAN'!T34)=SIGN('DU DOAN'!K34-'DU DOAN'!L34),1*'DU DOAN'!C34,0))))</f>
        <v>0</v>
      </c>
      <c r="K34" s="98">
        <f>IF(OR('DU DOAN'!K34="",'DU DOAN'!L34="",'DU DOAN'!U34="",'DU DOAN'!V34=""),0,IF(AND('DU DOAN'!U34='DU DOAN'!K34,'DU DOAN'!V34='DU DOAN'!L34),3*'DU DOAN'!C34,IF(('DU DOAN'!U34-'DU DOAN'!V34)=('DU DOAN'!K34-'DU DOAN'!L34),2*'DU DOAN'!C34,IF(SIGN('DU DOAN'!U34-'DU DOAN'!V34)=SIGN('DU DOAN'!K34-'DU DOAN'!L34),1*'DU DOAN'!C34,0))))</f>
        <v>0</v>
      </c>
      <c r="L34" s="98">
        <f>IF(OR('DU DOAN'!K34="",'DU DOAN'!L34="",'DU DOAN'!W34="",'DU DOAN'!X34=""),0,IF(AND('DU DOAN'!W34='DU DOAN'!K34,'DU DOAN'!X34='DU DOAN'!L34),3*'DU DOAN'!C34,IF(('DU DOAN'!W34-'DU DOAN'!X34)=('DU DOAN'!K34-'DU DOAN'!L34),2*'DU DOAN'!C34,IF(SIGN('DU DOAN'!W34-'DU DOAN'!X34)=SIGN('DU DOAN'!K34-'DU DOAN'!L34),1*'DU DOAN'!C34,0))))</f>
        <v>0</v>
      </c>
      <c r="M34" s="98">
        <f>IF(OR('DU DOAN'!K34="",'DU DOAN'!L34="",'DU DOAN'!Y34="",'DU DOAN'!Z34=""),0,IF(AND('DU DOAN'!Y34='DU DOAN'!K34,'DU DOAN'!Z34='DU DOAN'!L34),3*'DU DOAN'!C34,IF(('DU DOAN'!Y34-'DU DOAN'!Z34)=('DU DOAN'!K34-'DU DOAN'!L34),2*'DU DOAN'!C34,IF(SIGN('DU DOAN'!Y34-'DU DOAN'!Z34)=SIGN('DU DOAN'!K34-'DU DOAN'!L34),1*'DU DOAN'!C34,0))))</f>
        <v>0</v>
      </c>
      <c r="N34" s="98">
        <f>IF(OR('DU DOAN'!K34="",'DU DOAN'!L34="",'DU DOAN'!AA34="",'DU DOAN'!AB34=""),0,IF(AND('DU DOAN'!AA34='DU DOAN'!K34,'DU DOAN'!AB34='DU DOAN'!L34),3*'DU DOAN'!C34,IF(('DU DOAN'!AA34-'DU DOAN'!AB34)=('DU DOAN'!K34-'DU DOAN'!L34),2*'DU DOAN'!C34,IF(SIGN('DU DOAN'!AA34-'DU DOAN'!AB34)=SIGN('DU DOAN'!K34-'DU DOAN'!L34),1*'DU DOAN'!C34,0))))</f>
        <v>0</v>
      </c>
      <c r="O34" s="98">
        <f>IF(OR('DU DOAN'!K34="",'DU DOAN'!L34="",'DU DOAN'!AC34="",'DU DOAN'!AD34=""),0,IF(AND('DU DOAN'!AC34='DU DOAN'!K34,'DU DOAN'!AD34='DU DOAN'!L34),3*'DU DOAN'!C34,IF(('DU DOAN'!AC34-'DU DOAN'!AD34)=('DU DOAN'!K34-'DU DOAN'!L34),2*'DU DOAN'!C34,IF(SIGN('DU DOAN'!AC34-'DU DOAN'!AD34)=SIGN('DU DOAN'!K34-'DU DOAN'!L34),1*'DU DOAN'!C34,0))))</f>
        <v>0</v>
      </c>
      <c r="P34" s="98">
        <f>IF(OR('DU DOAN'!K34="",'DU DOAN'!L34="",'DU DOAN'!AE34="",'DU DOAN'!AF34=""),0,IF(AND('DU DOAN'!AE34='DU DOAN'!K34,'DU DOAN'!AF34='DU DOAN'!L34),3*'DU DOAN'!C34,IF(('DU DOAN'!AE34-'DU DOAN'!AF34)=('DU DOAN'!K34-'DU DOAN'!L34),2*'DU DOAN'!C34,IF(SIGN('DU DOAN'!AE34-'DU DOAN'!AF34)=SIGN('DU DOAN'!K34-'DU DOAN'!L34),1*'DU DOAN'!C34,0))))</f>
        <v>0</v>
      </c>
      <c r="Q34" s="98">
        <f>IF(OR('DU DOAN'!K34="",'DU DOAN'!L34="",'DU DOAN'!AG34="",'DU DOAN'!AH34=""),0,IF(AND('DU DOAN'!AG34='DU DOAN'!K34,'DU DOAN'!AH34='DU DOAN'!L34),3*'DU DOAN'!C34,IF(('DU DOAN'!AG34-'DU DOAN'!AH34)=('DU DOAN'!K34-'DU DOAN'!L34),2*'DU DOAN'!C34,IF(SIGN('DU DOAN'!AG34-'DU DOAN'!AH34)=SIGN('DU DOAN'!K34-'DU DOAN'!L34),1*'DU DOAN'!C34,0))))</f>
        <v>0</v>
      </c>
      <c r="R34" s="98">
        <f>IF(OR('DU DOAN'!K34="",'DU DOAN'!L34="",'DU DOAN'!AI34="",'DU DOAN'!AJ34=""),0,IF(AND('DU DOAN'!AI34='DU DOAN'!K34,'DU DOAN'!AJ34='DU DOAN'!L34),3*'DU DOAN'!C34,IF(('DU DOAN'!AI34-'DU DOAN'!AJ34)=('DU DOAN'!K34-'DU DOAN'!L34),2*'DU DOAN'!C34,IF(SIGN('DU DOAN'!AI34-'DU DOAN'!AJ34)=SIGN('DU DOAN'!K34-'DU DOAN'!L34),1*'DU DOAN'!C34,0))))</f>
        <v>0</v>
      </c>
      <c r="S34" s="98">
        <f>IF(OR('DU DOAN'!K34="",'DU DOAN'!L34="",'DU DOAN'!AK34="",'DU DOAN'!AL34=""),0,IF(AND('DU DOAN'!AK34='DU DOAN'!K34,'DU DOAN'!AL34='DU DOAN'!L34),3*'DU DOAN'!C34,IF(('DU DOAN'!AK34-'DU DOAN'!AL34)=('DU DOAN'!K34-'DU DOAN'!L34),2*'DU DOAN'!C34,IF(SIGN('DU DOAN'!AK34-'DU DOAN'!AL34)=SIGN('DU DOAN'!K34-'DU DOAN'!L34),1*'DU DOAN'!C34,0))))</f>
        <v>0</v>
      </c>
      <c r="T34" s="98">
        <f>IF(OR('DU DOAN'!K34="",'DU DOAN'!L34="",'DU DOAN'!AM34="",'DU DOAN'!AN34=""),0,IF(AND('DU DOAN'!AM34='DU DOAN'!K34,'DU DOAN'!AN34='DU DOAN'!L34),3*'DU DOAN'!C34,IF(('DU DOAN'!AM34-'DU DOAN'!AN34)=('DU DOAN'!K34-'DU DOAN'!L34),2*'DU DOAN'!C34,IF(SIGN('DU DOAN'!AM34-'DU DOAN'!AN34)=SIGN('DU DOAN'!K34-'DU DOAN'!L34),1*'DU DOAN'!C34,0))))</f>
        <v>0</v>
      </c>
      <c r="U34" s="98">
        <f>IF(OR('DU DOAN'!K34="",'DU DOAN'!L34="",'DU DOAN'!AO34="",'DU DOAN'!AP34=""),0,IF(AND('DU DOAN'!AO34='DU DOAN'!K34,'DU DOAN'!AP34='DU DOAN'!L34),3*'DU DOAN'!C34,IF(('DU DOAN'!AO34-'DU DOAN'!AP34)=('DU DOAN'!K34-'DU DOAN'!L34),2*'DU DOAN'!C34,IF(SIGN('DU DOAN'!AO34-'DU DOAN'!AP34)=SIGN('DU DOAN'!K34-'DU DOAN'!L34),1*'DU DOAN'!C34,0))))</f>
        <v>0</v>
      </c>
      <c r="V34" s="98">
        <f>IF(OR('DU DOAN'!K34="",'DU DOAN'!L34="",'DU DOAN'!AQ34="",'DU DOAN'!AR34=""),0,IF(AND('DU DOAN'!AQ34='DU DOAN'!K34,'DU DOAN'!AR34='DU DOAN'!L34),3*'DU DOAN'!C34,IF(('DU DOAN'!AQ34-'DU DOAN'!AR34)=('DU DOAN'!K34-'DU DOAN'!L34),2*'DU DOAN'!C34,IF(SIGN('DU DOAN'!AQ34-'DU DOAN'!AR34)=SIGN('DU DOAN'!K34-'DU DOAN'!L34),1*'DU DOAN'!C34,0))))</f>
        <v>0</v>
      </c>
      <c r="W34" s="98">
        <f>IF(OR('DU DOAN'!K34="",'DU DOAN'!L34="",'DU DOAN'!AS34="",'DU DOAN'!AT34=""),0,IF(AND('DU DOAN'!AS34='DU DOAN'!K34,'DU DOAN'!AT34='DU DOAN'!L34),3*'DU DOAN'!C34,IF(('DU DOAN'!AS34-'DU DOAN'!AT34)=('DU DOAN'!K34-'DU DOAN'!L34),2*'DU DOAN'!C34,IF(SIGN('DU DOAN'!AS34-'DU DOAN'!AT34)=SIGN('DU DOAN'!K34-'DU DOAN'!L34),1*'DU DOAN'!C34,0))))</f>
        <v>0</v>
      </c>
      <c r="X34" s="98">
        <f>IF(OR('DU DOAN'!K34="",'DU DOAN'!L34="",'DU DOAN'!AU34="",'DU DOAN'!AV34=""),0,IF(AND('DU DOAN'!AU34='DU DOAN'!K34,'DU DOAN'!AV34='DU DOAN'!L34),3*'DU DOAN'!C34,IF(('DU DOAN'!AU34-'DU DOAN'!AV34)=('DU DOAN'!K34-'DU DOAN'!L34),2*'DU DOAN'!C34,IF(SIGN('DU DOAN'!AU34-'DU DOAN'!AV34)=SIGN('DU DOAN'!K34-'DU DOAN'!L34),1*'DU DOAN'!C34,0))))</f>
        <v>0</v>
      </c>
      <c r="Y34" s="98">
        <f>IF(OR('DU DOAN'!K34="",'DU DOAN'!L34="",'DU DOAN'!AW34="",'DU DOAN'!AX34=""),0,IF(AND('DU DOAN'!AW34='DU DOAN'!K34,'DU DOAN'!AX34='DU DOAN'!L34),3*'DU DOAN'!C34,IF(('DU DOAN'!AW34-'DU DOAN'!AX34)=('DU DOAN'!K34-'DU DOAN'!L34),2*'DU DOAN'!C34,IF(SIGN('DU DOAN'!AW34-'DU DOAN'!AX34)=SIGN('DU DOAN'!K34-'DU DOAN'!L34),1*'DU DOAN'!C34,0))))</f>
        <v>0</v>
      </c>
      <c r="Z34" s="98">
        <f>IF(OR('DU DOAN'!K34="",'DU DOAN'!L34="",'DU DOAN'!AY34="",'DU DOAN'!AZ34=""),0,IF(AND('DU DOAN'!AY34='DU DOAN'!K34,'DU DOAN'!AZ34='DU DOAN'!L34),3*'DU DOAN'!C34,IF(('DU DOAN'!AY34-'DU DOAN'!AZ34)=('DU DOAN'!K34-'DU DOAN'!L34),2*'DU DOAN'!C34,IF(SIGN('DU DOAN'!AY34-'DU DOAN'!AZ34)=SIGN('DU DOAN'!K34-'DU DOAN'!L34),1*'DU DOAN'!C34,0))))</f>
        <v>0</v>
      </c>
      <c r="AA34" s="98">
        <f>IF(OR('DU DOAN'!K34="",'DU DOAN'!L34="",'DU DOAN'!BA34="",'DU DOAN'!BB34=""),0,IF(AND('DU DOAN'!BA34='DU DOAN'!K34,'DU DOAN'!BB34='DU DOAN'!L34),3*'DU DOAN'!C34,IF(('DU DOAN'!BA34-'DU DOAN'!BB34)=('DU DOAN'!K34-'DU DOAN'!L34),2*'DU DOAN'!C34,IF(SIGN('DU DOAN'!BA34-'DU DOAN'!BB34)=SIGN('DU DOAN'!K34-'DU DOAN'!L34),1*'DU DOAN'!C34,0))))</f>
        <v>0</v>
      </c>
      <c r="AB34" s="98">
        <f>IF(OR('DU DOAN'!K34="",'DU DOAN'!L34="",'DU DOAN'!BC34="",'DU DOAN'!BD34=""),0,IF(AND('DU DOAN'!BC34='DU DOAN'!K34,'DU DOAN'!BD34='DU DOAN'!L34),3*'DU DOAN'!C34,IF(('DU DOAN'!BC34-'DU DOAN'!BD34)=('DU DOAN'!K34-'DU DOAN'!L34),2*'DU DOAN'!C34,IF(SIGN('DU DOAN'!BC34-'DU DOAN'!BD34)=SIGN('DU DOAN'!K34-'DU DOAN'!L34),1*'DU DOAN'!C34,0))))</f>
        <v>0</v>
      </c>
      <c r="AC34" s="98">
        <f>IF(OR('DU DOAN'!K34="",'DU DOAN'!L34="",'DU DOAN'!BE34="",'DU DOAN'!BF34=""),0,IF(AND('DU DOAN'!BE34='DU DOAN'!K34,'DU DOAN'!BF34='DU DOAN'!L34),3*'DU DOAN'!C34,IF(('DU DOAN'!BE34-'DU DOAN'!BF34)=('DU DOAN'!K34-'DU DOAN'!L34),2*'DU DOAN'!C34,IF(SIGN('DU DOAN'!BE34-'DU DOAN'!BF34)=SIGN('DU DOAN'!K34-'DU DOAN'!L34),1*'DU DOAN'!C34,0))))</f>
        <v>0</v>
      </c>
      <c r="AD34" s="98">
        <f>IF(OR('DU DOAN'!K34="",'DU DOAN'!L34="",'DU DOAN'!BG34="",'DU DOAN'!BH34=""),0,IF(AND('DU DOAN'!BG34='DU DOAN'!K34,'DU DOAN'!BH34='DU DOAN'!L34),3*'DU DOAN'!C34,IF(('DU DOAN'!BG34-'DU DOAN'!BH34)=('DU DOAN'!K34-'DU DOAN'!L34),2*'DU DOAN'!C34,IF(SIGN('DU DOAN'!BG34-'DU DOAN'!BH34)=SIGN('DU DOAN'!K34-'DU DOAN'!L34),1*'DU DOAN'!C34,0))))</f>
        <v>0</v>
      </c>
      <c r="AE34" s="98">
        <f>IF(OR('DU DOAN'!K34="",'DU DOAN'!L34="",'DU DOAN'!BI34="",'DU DOAN'!BJ34=""),0,IF(AND('DU DOAN'!BI34='DU DOAN'!K34,'DU DOAN'!BJ34='DU DOAN'!L34),3*'DU DOAN'!C34,IF(('DU DOAN'!BI34-'DU DOAN'!BJ34)=('DU DOAN'!K34-'DU DOAN'!L34),2*'DU DOAN'!C34,IF(SIGN('DU DOAN'!BI34-'DU DOAN'!BJ34)=SIGN('DU DOAN'!K34-'DU DOAN'!L34),1*'DU DOAN'!C34,0))))</f>
        <v>0</v>
      </c>
      <c r="AF34" s="98">
        <f>IF(OR('DU DOAN'!K34="",'DU DOAN'!L34="",'DU DOAN'!BK34="",'DU DOAN'!BL34=""),0,IF(AND('DU DOAN'!BK34='DU DOAN'!K34,'DU DOAN'!BL34='DU DOAN'!L34),3*'DU DOAN'!C34,IF(('DU DOAN'!BK34-'DU DOAN'!BL34)=('DU DOAN'!K34-'DU DOAN'!L34),2*'DU DOAN'!C34,IF(SIGN('DU DOAN'!BK34-'DU DOAN'!BL34)=SIGN('DU DOAN'!K34-'DU DOAN'!L34),1*'DU DOAN'!C34,0))))</f>
        <v>0</v>
      </c>
      <c r="AG34" s="98">
        <f>IF(OR('DU DOAN'!K34="",'DU DOAN'!L34="",'DU DOAN'!BM34="",'DU DOAN'!BN34=""),0,IF(AND('DU DOAN'!BM34='DU DOAN'!K34,'DU DOAN'!BN34='DU DOAN'!L34),3*'DU DOAN'!C34,IF(('DU DOAN'!BM34-'DU DOAN'!BN34)=('DU DOAN'!K34-'DU DOAN'!L34),2*'DU DOAN'!C34,IF(SIGN('DU DOAN'!BM34-'DU DOAN'!BN34)=SIGN('DU DOAN'!K34-'DU DOAN'!L34),1*'DU DOAN'!C34,0))))</f>
        <v>0</v>
      </c>
      <c r="AH34" s="98">
        <f>IF(OR('DU DOAN'!K34="",'DU DOAN'!L34="",'DU DOAN'!BO34="",'DU DOAN'!BP34=""),0,IF(AND('DU DOAN'!BO34='DU DOAN'!K34,'DU DOAN'!BP34='DU DOAN'!L34),3*'DU DOAN'!C34,IF(('DU DOAN'!BO34-'DU DOAN'!BP34)=('DU DOAN'!K34-'DU DOAN'!L34),2*'DU DOAN'!C34,IF(SIGN('DU DOAN'!BO34-'DU DOAN'!BP34)=SIGN('DU DOAN'!K34-'DU DOAN'!L34),1*'DU DOAN'!C34,0))))</f>
        <v>0</v>
      </c>
      <c r="AI34" s="98">
        <f>IF(OR('DU DOAN'!K34="",'DU DOAN'!L34="",'DU DOAN'!BQ34="",'DU DOAN'!BR34=""),0,IF(AND('DU DOAN'!BQ34='DU DOAN'!K34,'DU DOAN'!BR34='DU DOAN'!L34),3*'DU DOAN'!C34,IF(('DU DOAN'!BQ34-'DU DOAN'!BR34)=('DU DOAN'!K34-'DU DOAN'!L34),2*'DU DOAN'!C34,IF(SIGN('DU DOAN'!BQ34-'DU DOAN'!BR34)=SIGN('DU DOAN'!K34-'DU DOAN'!L34),1*'DU DOAN'!C34,0))))</f>
        <v>0</v>
      </c>
      <c r="AJ34" s="98">
        <f>IF(OR('DU DOAN'!K34="",'DU DOAN'!L34="",'DU DOAN'!BS34="",'DU DOAN'!BT34=""),0,IF(AND('DU DOAN'!BS34='DU DOAN'!K34,'DU DOAN'!BT34='DU DOAN'!L34),3*'DU DOAN'!C34,IF(('DU DOAN'!BS34-'DU DOAN'!BT34)=('DU DOAN'!K34-'DU DOAN'!L34),2*'DU DOAN'!C34,IF(SIGN('DU DOAN'!BS34-'DU DOAN'!BT34)=SIGN('DU DOAN'!K34-'DU DOAN'!L34),1*'DU DOAN'!C34,0))))</f>
        <v>0</v>
      </c>
      <c r="AK34" s="98">
        <f>IF(OR('DU DOAN'!K34="",'DU DOAN'!L34="",'DU DOAN'!BU34="",'DU DOAN'!BV34=""),0,IF(AND('DU DOAN'!BU34='DU DOAN'!K34,'DU DOAN'!BV34='DU DOAN'!L34),3*'DU DOAN'!C34,IF(('DU DOAN'!BU34-'DU DOAN'!BV34)=('DU DOAN'!K34-'DU DOAN'!L34),2*'DU DOAN'!C34,IF(SIGN('DU DOAN'!BU34-'DU DOAN'!BV34)=SIGN('DU DOAN'!K34-'DU DOAN'!L34),1*'DU DOAN'!C34,0))))</f>
        <v>0</v>
      </c>
      <c r="AL34" s="98">
        <f>IF(OR('DU DOAN'!K34="",'DU DOAN'!L34="",'DU DOAN'!BW34="",'DU DOAN'!BX34=""),0,IF(AND('DU DOAN'!BW34='DU DOAN'!K34,'DU DOAN'!BX34='DU DOAN'!L34),3*'DU DOAN'!C34,IF(('DU DOAN'!BW34-'DU DOAN'!BX34)=('DU DOAN'!K34-'DU DOAN'!L34),2*'DU DOAN'!C34,IF(SIGN('DU DOAN'!BW34-'DU DOAN'!BX34)=SIGN('DU DOAN'!K34-'DU DOAN'!L34),1*'DU DOAN'!C34,0))))</f>
        <v>0</v>
      </c>
      <c r="AM34" s="98">
        <f>IF(OR('DU DOAN'!K34="",'DU DOAN'!L34="",'DU DOAN'!BY34="",'DU DOAN'!BZ34=""),0,IF(AND('DU DOAN'!BY34='DU DOAN'!K34,'DU DOAN'!BZ34='DU DOAN'!L34),3*'DU DOAN'!C34,IF(('DU DOAN'!BY34-'DU DOAN'!BZ34)=('DU DOAN'!K34-'DU DOAN'!L34),2*'DU DOAN'!C34,IF(SIGN('DU DOAN'!BY34-'DU DOAN'!BZ34)=SIGN('DU DOAN'!K34-'DU DOAN'!L34),1*'DU DOAN'!C34,0))))</f>
        <v>0</v>
      </c>
      <c r="AN34" s="98">
        <f>IF(OR('DU DOAN'!K34="",'DU DOAN'!L34="",'DU DOAN'!CA34="",'DU DOAN'!CB34=""),0,IF(AND('DU DOAN'!CA34='DU DOAN'!K34,'DU DOAN'!CB34='DU DOAN'!L34),3*'DU DOAN'!C34,IF(('DU DOAN'!CA34-'DU DOAN'!CB34)=('DU DOAN'!K34-'DU DOAN'!L34),2*'DU DOAN'!C34,IF(SIGN('DU DOAN'!CA34-'DU DOAN'!CB34)=SIGN('DU DOAN'!K34-'DU DOAN'!L34),1*'DU DOAN'!C34,0))))</f>
        <v>0</v>
      </c>
      <c r="AO34" s="98">
        <f>IF(OR('DU DOAN'!K34="",'DU DOAN'!L34="",'DU DOAN'!CC34="",'DU DOAN'!CD34=""),0,IF(AND('DU DOAN'!CC34='DU DOAN'!K34,'DU DOAN'!CD34='DU DOAN'!L34),3*'DU DOAN'!C34,IF(('DU DOAN'!CC34-'DU DOAN'!CD34)=('DU DOAN'!K34-'DU DOAN'!L34),2*'DU DOAN'!C34,IF(SIGN('DU DOAN'!CC34-'DU DOAN'!CD34)=SIGN('DU DOAN'!K34-'DU DOAN'!L34),1*'DU DOAN'!C34,0))))</f>
        <v>0</v>
      </c>
      <c r="AP34" s="98">
        <f>IF(OR('DU DOAN'!K34="",'DU DOAN'!L34="",'DU DOAN'!CE34="",'DU DOAN'!CF34=""),0,IF(AND('DU DOAN'!CE34='DU DOAN'!K34,'DU DOAN'!CF34='DU DOAN'!L34),3*'DU DOAN'!C34,IF(('DU DOAN'!CE34-'DU DOAN'!CF34)=('DU DOAN'!K34-'DU DOAN'!L34),2*'DU DOAN'!C34,IF(SIGN('DU DOAN'!CE34-'DU DOAN'!CF34)=SIGN('DU DOAN'!K34-'DU DOAN'!L34),1*'DU DOAN'!C34,0))))</f>
        <v>0</v>
      </c>
      <c r="AQ34" s="98">
        <f>IF(OR('DU DOAN'!K34="",'DU DOAN'!L34="",'DU DOAN'!CG34="",'DU DOAN'!CH34=""),0,IF(AND('DU DOAN'!CG34='DU DOAN'!K34,'DU DOAN'!CH34='DU DOAN'!L34),3*'DU DOAN'!C34,IF(('DU DOAN'!CG34-'DU DOAN'!CH34)=('DU DOAN'!K34-'DU DOAN'!L34),2*'DU DOAN'!C34,IF(SIGN('DU DOAN'!CG34-'DU DOAN'!CH34)=SIGN('DU DOAN'!K34-'DU DOAN'!L34),1*'DU DOAN'!C34,0))))</f>
        <v>0</v>
      </c>
      <c r="AR34" s="98">
        <f>IF(OR('DU DOAN'!K34="",'DU DOAN'!L34="",'DU DOAN'!CI34="",'DU DOAN'!CJ34=""),0,IF(AND('DU DOAN'!CI34='DU DOAN'!K34,'DU DOAN'!CJ34='DU DOAN'!L34),3*'DU DOAN'!C34,IF(('DU DOAN'!CI34-'DU DOAN'!CJ34)=('DU DOAN'!K34-'DU DOAN'!L34),2*'DU DOAN'!C34,IF(SIGN('DU DOAN'!CI34-'DU DOAN'!CJ34)=SIGN('DU DOAN'!K34-'DU DOAN'!L34),1*'DU DOAN'!C34,0))))</f>
        <v>0</v>
      </c>
      <c r="AS34" s="98">
        <f>IF(OR('DU DOAN'!K34="",'DU DOAN'!L34="",'DU DOAN'!CK34="",'DU DOAN'!CL34=""),0,IF(AND('DU DOAN'!CK34='DU DOAN'!K34,'DU DOAN'!CL34='DU DOAN'!L34),3*'DU DOAN'!C34,IF(('DU DOAN'!CK34-'DU DOAN'!CL34)=('DU DOAN'!K34-'DU DOAN'!L34),2*'DU DOAN'!C34,IF(SIGN('DU DOAN'!CK34-'DU DOAN'!CL34)=SIGN('DU DOAN'!K34-'DU DOAN'!L34),1*'DU DOAN'!C34,0))))</f>
        <v>0</v>
      </c>
      <c r="AT34" s="98">
        <f>IF(OR('DU DOAN'!K34="",'DU DOAN'!L34="",'DU DOAN'!CM34="",'DU DOAN'!CN34=""),0,IF(AND('DU DOAN'!CM34='DU DOAN'!K34,'DU DOAN'!CN34='DU DOAN'!L34),3*'DU DOAN'!C34,IF(('DU DOAN'!CM34-'DU DOAN'!CN34)=('DU DOAN'!K34-'DU DOAN'!L34),2*'DU DOAN'!C34,IF(SIGN('DU DOAN'!CM34-'DU DOAN'!CN34)=SIGN('DU DOAN'!K34-'DU DOAN'!L34),1*'DU DOAN'!C34,0))))</f>
        <v>0</v>
      </c>
      <c r="AU34" s="98">
        <f>IF(OR('DU DOAN'!K34="",'DU DOAN'!L34="",'DU DOAN'!CO34="",'DU DOAN'!CP34=""),0,IF(AND('DU DOAN'!CO34='DU DOAN'!K34,'DU DOAN'!CP34='DU DOAN'!L34),3*'DU DOAN'!C34,IF(('DU DOAN'!CO34-'DU DOAN'!CP34)=('DU DOAN'!K34-'DU DOAN'!L34),2*'DU DOAN'!C34,IF(SIGN('DU DOAN'!CO34-'DU DOAN'!CP34)=SIGN('DU DOAN'!K34-'DU DOAN'!L34),1*'DU DOAN'!C34,0))))</f>
        <v>0</v>
      </c>
      <c r="AV34" s="98">
        <f>IF(OR('DU DOAN'!K34="",'DU DOAN'!L34="",'DU DOAN'!CQ34="",'DU DOAN'!CR34=""),0,IF(AND('DU DOAN'!CQ34='DU DOAN'!K34,'DU DOAN'!CR34='DU DOAN'!L34),3*'DU DOAN'!C34,IF(('DU DOAN'!CQ34-'DU DOAN'!CR34)=('DU DOAN'!K34-'DU DOAN'!L34),2*'DU DOAN'!C34,IF(SIGN('DU DOAN'!CQ34-'DU DOAN'!CR34)=SIGN('DU DOAN'!K34-'DU DOAN'!L34),1*'DU DOAN'!C34,0))))</f>
        <v>0</v>
      </c>
      <c r="AW34" s="98">
        <f>IF(OR('DU DOAN'!K34="",'DU DOAN'!L34="",'DU DOAN'!CS34="",'DU DOAN'!CT34=""),0,IF(AND('DU DOAN'!CS34='DU DOAN'!K34,'DU DOAN'!CT34='DU DOAN'!L34),3*'DU DOAN'!C34,IF(('DU DOAN'!CS34-'DU DOAN'!CT34)=('DU DOAN'!K34-'DU DOAN'!L34),2*'DU DOAN'!C34,IF(SIGN('DU DOAN'!CS34-'DU DOAN'!CT34)=SIGN('DU DOAN'!K34-'DU DOAN'!L34),1*'DU DOAN'!C34,0))))</f>
        <v>0</v>
      </c>
      <c r="AX34" s="98">
        <f>IF(OR('DU DOAN'!K34="",'DU DOAN'!L34="",'DU DOAN'!CU34="",'DU DOAN'!CV34=""),0,IF(AND('DU DOAN'!CU34='DU DOAN'!K34,'DU DOAN'!CV34='DU DOAN'!L34),3*'DU DOAN'!C34,IF(('DU DOAN'!CU34-'DU DOAN'!CV34)=('DU DOAN'!K34-'DU DOAN'!L34),2*'DU DOAN'!C34,IF(SIGN('DU DOAN'!CU34-'DU DOAN'!CV34)=SIGN('DU DOAN'!K34-'DU DOAN'!L34),1*'DU DOAN'!C34,0))))</f>
        <v>0</v>
      </c>
      <c r="AY34" s="98">
        <f>IF(OR('DU DOAN'!K34="",'DU DOAN'!L34="",'DU DOAN'!CW34="",'DU DOAN'!CX34=""),0,IF(AND('DU DOAN'!CW34='DU DOAN'!K34,'DU DOAN'!CX34='DU DOAN'!L34),3*'DU DOAN'!C34,IF(('DU DOAN'!CW34-'DU DOAN'!CX34)=('DU DOAN'!K34-'DU DOAN'!L34),2*'DU DOAN'!C34,IF(SIGN('DU DOAN'!CW34-'DU DOAN'!CX34)=SIGN('DU DOAN'!K34-'DU DOAN'!L34),1*'DU DOAN'!C34,0))))</f>
        <v>0</v>
      </c>
      <c r="AZ34" s="98">
        <f>IF(OR('DU DOAN'!K34="",'DU DOAN'!L34="",'DU DOAN'!CY34="",'DU DOAN'!CZ34=""),0,IF(AND('DU DOAN'!CY34='DU DOAN'!K34,'DU DOAN'!CZ34='DU DOAN'!L34),3*'DU DOAN'!C34,IF(('DU DOAN'!CY34-'DU DOAN'!CZ34)=('DU DOAN'!K34-'DU DOAN'!L34),2*'DU DOAN'!C34,IF(SIGN('DU DOAN'!CY34-'DU DOAN'!CZ34)=SIGN('DU DOAN'!K34-'DU DOAN'!L34),1*'DU DOAN'!C34,0))))</f>
        <v>0</v>
      </c>
      <c r="BA34" s="98">
        <f>IF(OR('DU DOAN'!K34="",'DU DOAN'!L34="",'DU DOAN'!DA34="",'DU DOAN'!DB34=""),0,IF(AND('DU DOAN'!DA34='DU DOAN'!K34,'DU DOAN'!DB34='DU DOAN'!L34),3*'DU DOAN'!C34,IF(('DU DOAN'!DA34-'DU DOAN'!DB34)=('DU DOAN'!K34-'DU DOAN'!L34),2*'DU DOAN'!C34,IF(SIGN('DU DOAN'!DA34-'DU DOAN'!DB34)=SIGN('DU DOAN'!K34-'DU DOAN'!L34),1*'DU DOAN'!C34,0))))</f>
        <v>0</v>
      </c>
      <c r="BB34" s="98">
        <f>IF(OR('DU DOAN'!K34="",'DU DOAN'!L34="",'DU DOAN'!DC34="",'DU DOAN'!DD34=""),0,IF(AND('DU DOAN'!DC34='DU DOAN'!K34,'DU DOAN'!DD34='DU DOAN'!L34),3*'DU DOAN'!C34,IF(('DU DOAN'!DC34-'DU DOAN'!DD34)=('DU DOAN'!K34-'DU DOAN'!L34),2*'DU DOAN'!C34,IF(SIGN('DU DOAN'!DC34-'DU DOAN'!DD34)=SIGN('DU DOAN'!K34-'DU DOAN'!L34),1*'DU DOAN'!C34,0))))</f>
        <v>0</v>
      </c>
      <c r="BC34" s="98">
        <f>IF(OR('DU DOAN'!K34="",'DU DOAN'!L34="",'DU DOAN'!DE34="",'DU DOAN'!DF34=""),0,IF(AND('DU DOAN'!DE34='DU DOAN'!K34,'DU DOAN'!DF34='DU DOAN'!L34),3*'DU DOAN'!C34,IF(('DU DOAN'!DE34-'DU DOAN'!DF34)=('DU DOAN'!K34-'DU DOAN'!L34),2*'DU DOAN'!C34,IF(SIGN('DU DOAN'!DE34-'DU DOAN'!DF34)=SIGN('DU DOAN'!K34-'DU DOAN'!L34),1*'DU DOAN'!C34,0))))</f>
        <v>0</v>
      </c>
      <c r="BD34" s="98">
        <f>IF(OR('DU DOAN'!K34="",'DU DOAN'!L34="",'DU DOAN'!DG34="",'DU DOAN'!DH34=""),0,IF(AND('DU DOAN'!DG34='DU DOAN'!K34,'DU DOAN'!DH34='DU DOAN'!L34),3*'DU DOAN'!C34,IF(('DU DOAN'!DG34-'DU DOAN'!DH34)=('DU DOAN'!K34-'DU DOAN'!L34),2*'DU DOAN'!C34,IF(SIGN('DU DOAN'!DG34-'DU DOAN'!DH34)=SIGN('DU DOAN'!K34-'DU DOAN'!L34),1*'DU DOAN'!C34,0))))</f>
        <v>0</v>
      </c>
      <c r="BE34" s="98">
        <f>IF(OR('DU DOAN'!K34="",'DU DOAN'!L34="",'DU DOAN'!DI34="",'DU DOAN'!DJ34=""),0,IF(AND('DU DOAN'!DI34='DU DOAN'!K34,'DU DOAN'!DJ34='DU DOAN'!L34),3*'DU DOAN'!C34,IF(('DU DOAN'!DI34-'DU DOAN'!DJ34)=('DU DOAN'!K34-'DU DOAN'!L34),2*'DU DOAN'!C34,IF(SIGN('DU DOAN'!DI34-'DU DOAN'!DJ34)=SIGN('DU DOAN'!K34-'DU DOAN'!L34),1*'DU DOAN'!C34,0))))</f>
        <v>0</v>
      </c>
      <c r="BF34" s="98">
        <f>IF(OR('DU DOAN'!K34="",'DU DOAN'!L34="",'DU DOAN'!DK34="",'DU DOAN'!DL34=""),0,IF(AND('DU DOAN'!DK34='DU DOAN'!K34,'DU DOAN'!DL34='DU DOAN'!L34),3*'DU DOAN'!C34,IF(('DU DOAN'!DK34-'DU DOAN'!DL34)=('DU DOAN'!K34-'DU DOAN'!L34),2*'DU DOAN'!C34,IF(SIGN('DU DOAN'!DK34-'DU DOAN'!DL34)=SIGN('DU DOAN'!K34-'DU DOAN'!L34),1*'DU DOAN'!C34,0))))</f>
        <v>0</v>
      </c>
      <c r="BG34" s="98">
        <f>IF(OR('DU DOAN'!K34="",'DU DOAN'!L34="",'DU DOAN'!DM34="",'DU DOAN'!DN34=""),0,IF(AND('DU DOAN'!DM34='DU DOAN'!K34,'DU DOAN'!DN34='DU DOAN'!L34),3*'DU DOAN'!C34,IF(('DU DOAN'!DM34-'DU DOAN'!DN34)=('DU DOAN'!K34-'DU DOAN'!L34),2*'DU DOAN'!C34,IF(SIGN('DU DOAN'!DM34-'DU DOAN'!DN34)=SIGN('DU DOAN'!K34-'DU DOAN'!L34),1*'DU DOAN'!C34,0))))</f>
        <v>0</v>
      </c>
      <c r="BH34" s="98">
        <f>IF(OR('DU DOAN'!K34="",'DU DOAN'!L34="",'DU DOAN'!DO34="",'DU DOAN'!DP34=""),0,IF(AND('DU DOAN'!DO34='DU DOAN'!K34,'DU DOAN'!DP34='DU DOAN'!L34),3*'DU DOAN'!C34,IF(('DU DOAN'!DO34-'DU DOAN'!DP34)=('DU DOAN'!K34-'DU DOAN'!L34),2*'DU DOAN'!C34,IF(SIGN('DU DOAN'!DO34-'DU DOAN'!DP34)=SIGN('DU DOAN'!K34-'DU DOAN'!L34),1*'DU DOAN'!C34,0))))</f>
        <v>0</v>
      </c>
      <c r="BI34" s="98">
        <f>IF(OR('DU DOAN'!K34="",'DU DOAN'!L34="",'DU DOAN'!DQ34="",'DU DOAN'!DR34=""),0,IF(AND('DU DOAN'!DQ34='DU DOAN'!K34,'DU DOAN'!DR34='DU DOAN'!L34),3*'DU DOAN'!C34,IF(('DU DOAN'!DQ34-'DU DOAN'!DR34)=('DU DOAN'!K34-'DU DOAN'!L34),2*'DU DOAN'!C34,IF(SIGN('DU DOAN'!DQ34-'DU DOAN'!DR34)=SIGN('DU DOAN'!K34-'DU DOAN'!L34),1*'DU DOAN'!C34,0))))</f>
        <v>0</v>
      </c>
      <c r="BJ34" s="98">
        <f>IF(OR('DU DOAN'!K34="",'DU DOAN'!L34="",'DU DOAN'!DS34="",'DU DOAN'!DT34=""),0,IF(AND('DU DOAN'!DS34='DU DOAN'!K34,'DU DOAN'!DT34='DU DOAN'!L34),3*'DU DOAN'!C34,IF(('DU DOAN'!DS34-'DU DOAN'!DT34)=('DU DOAN'!K34-'DU DOAN'!L34),2*'DU DOAN'!C34,IF(SIGN('DU DOAN'!DS34-'DU DOAN'!DT34)=SIGN('DU DOAN'!K34-'DU DOAN'!L34),1*'DU DOAN'!C34,0))))</f>
        <v>0</v>
      </c>
      <c r="BK34" s="98">
        <f>IF(OR('DU DOAN'!K34="",'DU DOAN'!L34="",'DU DOAN'!DU34="",'DU DOAN'!DV34=""),0,IF(AND('DU DOAN'!DU34='DU DOAN'!K34,'DU DOAN'!DV34='DU DOAN'!L34),3*'DU DOAN'!C34,IF(('DU DOAN'!DU34-'DU DOAN'!DV34)=('DU DOAN'!K34-'DU DOAN'!L34),2*'DU DOAN'!C34,IF(SIGN('DU DOAN'!DU34-'DU DOAN'!DV34)=SIGN('DU DOAN'!K34-'DU DOAN'!L34),1*'DU DOAN'!C34,0))))</f>
        <v>0</v>
      </c>
      <c r="BL34" s="98">
        <f>IF(OR('DU DOAN'!K34="",'DU DOAN'!L34="",'DU DOAN'!DW34="",'DU DOAN'!DX34=""),0,IF(AND('DU DOAN'!DW34='DU DOAN'!K34,'DU DOAN'!DX34='DU DOAN'!L34),3*'DU DOAN'!C34,IF(('DU DOAN'!DW34-'DU DOAN'!DX34)=('DU DOAN'!K34-'DU DOAN'!L34),2*'DU DOAN'!C34,IF(SIGN('DU DOAN'!DW34-'DU DOAN'!DX34)=SIGN('DU DOAN'!K34-'DU DOAN'!L34),1*'DU DOAN'!C34,0))))</f>
        <v>0</v>
      </c>
      <c r="BM34" s="98">
        <f>IF(OR('DU DOAN'!K34="",'DU DOAN'!L34="",'DU DOAN'!DY34="",'DU DOAN'!DZ34=""),0,IF(AND('DU DOAN'!DY34='DU DOAN'!K34,'DU DOAN'!DZ34='DU DOAN'!L34),3*'DU DOAN'!C34,IF(('DU DOAN'!DY34-'DU DOAN'!DZ34)=('DU DOAN'!K34-'DU DOAN'!L34),2*'DU DOAN'!C34,IF(SIGN('DU DOAN'!DY34-'DU DOAN'!DZ34)=SIGN('DU DOAN'!K34-'DU DOAN'!L34),1*'DU DOAN'!C34,0))))</f>
        <v>0</v>
      </c>
      <c r="BN34" s="98">
        <f>IF(OR('DU DOAN'!K34="",'DU DOAN'!L34="",'DU DOAN'!EA34="",'DU DOAN'!EB34=""),0,IF(AND('DU DOAN'!EA34='DU DOAN'!K34,'DU DOAN'!EB34='DU DOAN'!L34),3*'DU DOAN'!C34,IF(('DU DOAN'!EA34-'DU DOAN'!EB34)=('DU DOAN'!K34-'DU DOAN'!L34),2*'DU DOAN'!C34,IF(SIGN('DU DOAN'!EA34-'DU DOAN'!EB34)=SIGN('DU DOAN'!K34-'DU DOAN'!L34),1*'DU DOAN'!C34,0))))</f>
        <v>0</v>
      </c>
      <c r="BO34" s="98">
        <f>IF(OR('DU DOAN'!K34="",'DU DOAN'!L34="",'DU DOAN'!EC34="",'DU DOAN'!ED34=""),0,IF(AND('DU DOAN'!EC34='DU DOAN'!K34,'DU DOAN'!ED34='DU DOAN'!L34),3*'DU DOAN'!C34,IF(('DU DOAN'!EC34-'DU DOAN'!ED34)=('DU DOAN'!K34-'DU DOAN'!L34),2*'DU DOAN'!C34,IF(SIGN('DU DOAN'!EC34-'DU DOAN'!ED34)=SIGN('DU DOAN'!K34-'DU DOAN'!L34),1*'DU DOAN'!C34,0))))</f>
        <v>0</v>
      </c>
      <c r="BP34" s="98">
        <f>IF(OR('DU DOAN'!K34="",'DU DOAN'!L34="",'DU DOAN'!EE34="",'DU DOAN'!EF34=""),0,IF(AND('DU DOAN'!EE34='DU DOAN'!K34,'DU DOAN'!EF34='DU DOAN'!L34),3*'DU DOAN'!C34,IF(('DU DOAN'!EE34-'DU DOAN'!EF34)=('DU DOAN'!K34-'DU DOAN'!L34),2*'DU DOAN'!C34,IF(SIGN('DU DOAN'!EE34-'DU DOAN'!EF34)=SIGN('DU DOAN'!K34-'DU DOAN'!L34),1*'DU DOAN'!C34,0))))</f>
        <v>0</v>
      </c>
      <c r="BQ34" s="98">
        <f>IF(OR('DU DOAN'!K34="",'DU DOAN'!L34="",'DU DOAN'!EG34="",'DU DOAN'!EH34=""),0,IF(AND('DU DOAN'!EG34='DU DOAN'!K34,'DU DOAN'!EH34='DU DOAN'!L34),3*'DU DOAN'!C34,IF(('DU DOAN'!EG34-'DU DOAN'!EH34)=('DU DOAN'!K34-'DU DOAN'!L34),2*'DU DOAN'!C34,IF(SIGN('DU DOAN'!EG34-'DU DOAN'!EH34)=SIGN('DU DOAN'!K34-'DU DOAN'!L34),1*'DU DOAN'!C34,0))))</f>
        <v>0</v>
      </c>
      <c r="BR34" s="98">
        <f>IF(OR('DU DOAN'!K34="",'DU DOAN'!L34="",'DU DOAN'!EI34="",'DU DOAN'!EJ34=""),0,IF(AND('DU DOAN'!EI34='DU DOAN'!K34,'DU DOAN'!EJ34='DU DOAN'!L34),3*'DU DOAN'!C34,IF(('DU DOAN'!EI34-'DU DOAN'!EJ34)=('DU DOAN'!K34-'DU DOAN'!L34),2*'DU DOAN'!C34,IF(SIGN('DU DOAN'!EI34-'DU DOAN'!EJ34)=SIGN('DU DOAN'!K34-'DU DOAN'!L34),1*'DU DOAN'!C34,0))))</f>
        <v>0</v>
      </c>
      <c r="BS34" s="98">
        <f>IF(OR('DU DOAN'!K34="",'DU DOAN'!L34="",'DU DOAN'!EK34="",'DU DOAN'!EL34=""),0,IF(AND('DU DOAN'!EK34='DU DOAN'!K34,'DU DOAN'!EL34='DU DOAN'!L34),3*'DU DOAN'!C34,IF(('DU DOAN'!EK34-'DU DOAN'!EL34)=('DU DOAN'!K34-'DU DOAN'!L34),2*'DU DOAN'!C34,IF(SIGN('DU DOAN'!EK34-'DU DOAN'!EL34)=SIGN('DU DOAN'!K34-'DU DOAN'!L34),1*'DU DOAN'!C34,0))))</f>
        <v>0</v>
      </c>
      <c r="BT34" s="98">
        <f>IF(OR('DU DOAN'!K34="",'DU DOAN'!L34="",'DU DOAN'!EM34="",'DU DOAN'!EN34=""),0,IF(AND('DU DOAN'!EM34='DU DOAN'!K34,'DU DOAN'!EN34='DU DOAN'!L34),3*'DU DOAN'!C34,IF(('DU DOAN'!EM34-'DU DOAN'!EN34)=('DU DOAN'!K34-'DU DOAN'!L34),2*'DU DOAN'!C34,IF(SIGN('DU DOAN'!EM34-'DU DOAN'!EN34)=SIGN('DU DOAN'!K34-'DU DOAN'!L34),1*'DU DOAN'!C34,0))))</f>
        <v>0</v>
      </c>
      <c r="BU34" s="98">
        <f>IF(OR('DU DOAN'!K34="",'DU DOAN'!L34="",'DU DOAN'!EO34="",'DU DOAN'!EP34=""),0,IF(AND('DU DOAN'!EO34='DU DOAN'!K34,'DU DOAN'!EP34='DU DOAN'!L34),3*'DU DOAN'!C34,IF(('DU DOAN'!EO34-'DU DOAN'!EP34)=('DU DOAN'!K34-'DU DOAN'!L34),2*'DU DOAN'!C34,IF(SIGN('DU DOAN'!EO34-'DU DOAN'!EP34)=SIGN('DU DOAN'!K34-'DU DOAN'!L34),1*'DU DOAN'!C34,0))))</f>
        <v>0</v>
      </c>
      <c r="BV34" s="98">
        <f>IF(OR('DU DOAN'!K34="",'DU DOAN'!L34="",'DU DOAN'!EQ34="",'DU DOAN'!ER34=""),0,IF(AND('DU DOAN'!EQ34='DU DOAN'!K34,'DU DOAN'!ER34='DU DOAN'!L34),3*'DU DOAN'!C34,IF(('DU DOAN'!EQ34-'DU DOAN'!ER34)=('DU DOAN'!K34-'DU DOAN'!L34),2*'DU DOAN'!C34,IF(SIGN('DU DOAN'!EQ34-'DU DOAN'!ER34)=SIGN('DU DOAN'!K34-'DU DOAN'!L34),1*'DU DOAN'!C34,0))))</f>
        <v>0</v>
      </c>
      <c r="BW34" s="98">
        <f>IF(OR('DU DOAN'!K34="",'DU DOAN'!L34="",'DU DOAN'!ES34="",'DU DOAN'!ET34=""),0,IF(AND('DU DOAN'!ES34='DU DOAN'!K34,'DU DOAN'!ET34='DU DOAN'!L34),3*'DU DOAN'!C34,IF(('DU DOAN'!ES34-'DU DOAN'!ET34)=('DU DOAN'!K34-'DU DOAN'!L34),2*'DU DOAN'!C34,IF(SIGN('DU DOAN'!ES34-'DU DOAN'!ET34)=SIGN('DU DOAN'!K34-'DU DOAN'!L34),1*'DU DOAN'!C34,0))))</f>
        <v>0</v>
      </c>
      <c r="BX34" s="98">
        <f>IF(OR('DU DOAN'!K34="",'DU DOAN'!L34="",'DU DOAN'!EU34="",'DU DOAN'!EV34=""),0,IF(AND('DU DOAN'!EU34='DU DOAN'!K34,'DU DOAN'!EV34='DU DOAN'!L34),3*'DU DOAN'!C34,IF(('DU DOAN'!EU34-'DU DOAN'!EV34)=('DU DOAN'!K34-'DU DOAN'!L34),2*'DU DOAN'!C34,IF(SIGN('DU DOAN'!EU34-'DU DOAN'!EV34)=SIGN('DU DOAN'!K34-'DU DOAN'!L34),1*'DU DOAN'!C34,0))))</f>
        <v>0</v>
      </c>
      <c r="BY34" s="98">
        <f>IF(OR('DU DOAN'!K34="",'DU DOAN'!L34="",'DU DOAN'!EW34="",'DU DOAN'!EX34=""),0,IF(AND('DU DOAN'!EW34='DU DOAN'!K34,'DU DOAN'!EX34='DU DOAN'!L34),3*'DU DOAN'!C34,IF(('DU DOAN'!EW34-'DU DOAN'!EX34)=('DU DOAN'!K34-'DU DOAN'!L34),2*'DU DOAN'!C34,IF(SIGN('DU DOAN'!EW34-'DU DOAN'!EX34)=SIGN('DU DOAN'!K34-'DU DOAN'!L34),1*'DU DOAN'!C34,0))))</f>
        <v>0</v>
      </c>
      <c r="BZ34" s="98">
        <f>IF(OR('DU DOAN'!K34="",'DU DOAN'!L34="",'DU DOAN'!EY34="",'DU DOAN'!EZ34=""),0,IF(AND('DU DOAN'!EY34='DU DOAN'!K34,'DU DOAN'!EZ34='DU DOAN'!L34),3*'DU DOAN'!C34,IF(('DU DOAN'!EY34-'DU DOAN'!EZ34)=('DU DOAN'!K34-'DU DOAN'!L34),2*'DU DOAN'!C34,IF(SIGN('DU DOAN'!EY34-'DU DOAN'!EZ34)=SIGN('DU DOAN'!K34-'DU DOAN'!L34),1*'DU DOAN'!C34,0))))</f>
        <v>0</v>
      </c>
      <c r="CA34" s="98">
        <f>IF(OR('DU DOAN'!K34="",'DU DOAN'!L34="",'DU DOAN'!FA34="",'DU DOAN'!FB34=""),0,IF(AND('DU DOAN'!FA34='DU DOAN'!K34,'DU DOAN'!FB34='DU DOAN'!L34),3*'DU DOAN'!C34,IF(('DU DOAN'!FA34-'DU DOAN'!FB34)=('DU DOAN'!K34-'DU DOAN'!L34),2*'DU DOAN'!C34,IF(SIGN('DU DOAN'!FA34-'DU DOAN'!FB34)=SIGN('DU DOAN'!K34-'DU DOAN'!L34),1*'DU DOAN'!C34,0))))</f>
        <v>0</v>
      </c>
      <c r="CB34" s="98">
        <f>IF(OR('DU DOAN'!K34="",'DU DOAN'!L34="",'DU DOAN'!FC34="",'DU DOAN'!FD34=""),0,IF(AND('DU DOAN'!FC34='DU DOAN'!K34,'DU DOAN'!FD34='DU DOAN'!L34),3*'DU DOAN'!C34,IF(('DU DOAN'!FC34-'DU DOAN'!FD34)=('DU DOAN'!K34-'DU DOAN'!L34),2*'DU DOAN'!C34,IF(SIGN('DU DOAN'!FC34-'DU DOAN'!FD34)=SIGN('DU DOAN'!K34-'DU DOAN'!L34),1*'DU DOAN'!C34,0))))</f>
        <v>0</v>
      </c>
      <c r="CC34" s="98">
        <f>IF(OR('DU DOAN'!K34="",'DU DOAN'!L34="",'DU DOAN'!FE34="",'DU DOAN'!FF34=""),0,IF(AND('DU DOAN'!FE34='DU DOAN'!K34,'DU DOAN'!FF34='DU DOAN'!L34),3*'DU DOAN'!C34,IF(('DU DOAN'!FE34-'DU DOAN'!FF34)=('DU DOAN'!K34-'DU DOAN'!L34),2*'DU DOAN'!C34,IF(SIGN('DU DOAN'!FE34-'DU DOAN'!FF34)=SIGN('DU DOAN'!K34-'DU DOAN'!L34),1*'DU DOAN'!C34,0))))</f>
        <v>0</v>
      </c>
      <c r="CD34" s="98">
        <f>IF(OR('DU DOAN'!K34="",'DU DOAN'!L34="",'DU DOAN'!FG34="",'DU DOAN'!FH34=""),0,IF(AND('DU DOAN'!FG34='DU DOAN'!K34,'DU DOAN'!FH34='DU DOAN'!L34),3*'DU DOAN'!C34,IF(('DU DOAN'!FG34-'DU DOAN'!FH34)=('DU DOAN'!K34-'DU DOAN'!L34),2*'DU DOAN'!C34,IF(SIGN('DU DOAN'!FG34-'DU DOAN'!FH34)=SIGN('DU DOAN'!K34-'DU DOAN'!L34),1*'DU DOAN'!C34,0))))</f>
        <v>0</v>
      </c>
      <c r="CE34" s="98">
        <f>IF(OR('DU DOAN'!K34="",'DU DOAN'!L34="",'DU DOAN'!FI34="",'DU DOAN'!FJ34=""),0,IF(AND('DU DOAN'!FI34='DU DOAN'!K34,'DU DOAN'!FJ34='DU DOAN'!L34),3*'DU DOAN'!C34,IF(('DU DOAN'!FI34-'DU DOAN'!FJ34)=('DU DOAN'!K34-'DU DOAN'!L34),2*'DU DOAN'!C34,IF(SIGN('DU DOAN'!FI34-'DU DOAN'!FJ34)=SIGN('DU DOAN'!K34-'DU DOAN'!L34),1*'DU DOAN'!C34,0))))</f>
        <v>0</v>
      </c>
      <c r="CF34" s="98">
        <f>IF(OR('DU DOAN'!K34="",'DU DOAN'!L34="",'DU DOAN'!FK34="",'DU DOAN'!FL34=""),0,IF(AND('DU DOAN'!FK34='DU DOAN'!K34,'DU DOAN'!FL34='DU DOAN'!L34),3*'DU DOAN'!C34,IF(('DU DOAN'!FK34-'DU DOAN'!FL34)=('DU DOAN'!K34-'DU DOAN'!L34),2*'DU DOAN'!C34,IF(SIGN('DU DOAN'!FK34-'DU DOAN'!FL34)=SIGN('DU DOAN'!K34-'DU DOAN'!L34),1*'DU DOAN'!C34,0))))</f>
        <v>0</v>
      </c>
      <c r="CG34" s="98">
        <f>IF(OR('DU DOAN'!K34="",'DU DOAN'!L34="",'DU DOAN'!FM34="",'DU DOAN'!FN34=""),0,IF(AND('DU DOAN'!FM34='DU DOAN'!K34,'DU DOAN'!FN34='DU DOAN'!L34),3*'DU DOAN'!C34,IF(('DU DOAN'!FM34-'DU DOAN'!FN34)=('DU DOAN'!K34-'DU DOAN'!L34),2*'DU DOAN'!C34,IF(SIGN('DU DOAN'!FM34-'DU DOAN'!FN34)=SIGN('DU DOAN'!K34-'DU DOAN'!L34),1*'DU DOAN'!C34,0))))</f>
        <v>0</v>
      </c>
      <c r="CH34" s="98">
        <f>IF(OR('DU DOAN'!K34="",'DU DOAN'!L34="",'DU DOAN'!FO34="",'DU DOAN'!FP34=""),0,IF(AND('DU DOAN'!FO34='DU DOAN'!K34,'DU DOAN'!FP34='DU DOAN'!L34),3*'DU DOAN'!C34,IF(('DU DOAN'!FO34-'DU DOAN'!FP34)=('DU DOAN'!K34-'DU DOAN'!L34),2*'DU DOAN'!C34,IF(SIGN('DU DOAN'!FO34-'DU DOAN'!FP34)=SIGN('DU DOAN'!K34-'DU DOAN'!L34),1*'DU DOAN'!C34,0))))</f>
        <v>0</v>
      </c>
      <c r="CI34" s="98">
        <f>IF(OR('DU DOAN'!K34="",'DU DOAN'!L34="",'DU DOAN'!FQ34="",'DU DOAN'!FR34=""),0,IF(AND('DU DOAN'!FQ34='DU DOAN'!K34,'DU DOAN'!FR34='DU DOAN'!L34),3*'DU DOAN'!C34,IF(('DU DOAN'!FQ34-'DU DOAN'!FR34)=('DU DOAN'!K34-'DU DOAN'!L34),2*'DU DOAN'!C34,IF(SIGN('DU DOAN'!FQ34-'DU DOAN'!FR34)=SIGN('DU DOAN'!K34-'DU DOAN'!L34),1*'DU DOAN'!C34,0))))</f>
        <v>0</v>
      </c>
      <c r="CJ34" s="98">
        <f>IF(OR('DU DOAN'!K34="",'DU DOAN'!L34="",'DU DOAN'!FS34="",'DU DOAN'!FT34=""),0,IF(AND('DU DOAN'!FS34='DU DOAN'!K34,'DU DOAN'!FT34='DU DOAN'!L34),3*'DU DOAN'!C34,IF(('DU DOAN'!FS34-'DU DOAN'!FT34)=('DU DOAN'!K34-'DU DOAN'!L34),2*'DU DOAN'!C34,IF(SIGN('DU DOAN'!FS34-'DU DOAN'!FT34)=SIGN('DU DOAN'!K34-'DU DOAN'!L34),1*'DU DOAN'!C34,0))))</f>
        <v>0</v>
      </c>
      <c r="CK34" s="98">
        <f>IF(OR('DU DOAN'!K34="",'DU DOAN'!L34="",'DU DOAN'!FU34="",'DU DOAN'!FV34=""),0,IF(AND('DU DOAN'!FU34='DU DOAN'!K34,'DU DOAN'!FV34='DU DOAN'!L34),3*'DU DOAN'!C34,IF(('DU DOAN'!FU34-'DU DOAN'!FV34)=('DU DOAN'!K34-'DU DOAN'!L34),2*'DU DOAN'!C34,IF(SIGN('DU DOAN'!FU34-'DU DOAN'!FV34)=SIGN('DU DOAN'!K34-'DU DOAN'!L34),1*'DU DOAN'!C34,0))))</f>
        <v>0</v>
      </c>
      <c r="CL34" s="98">
        <f>IF(OR('DU DOAN'!K34="",'DU DOAN'!L34="",'DU DOAN'!FW34="",'DU DOAN'!FX34=""),0,IF(AND('DU DOAN'!FW34='DU DOAN'!K34,'DU DOAN'!FX34='DU DOAN'!L34),3*'DU DOAN'!C34,IF(('DU DOAN'!FW34-'DU DOAN'!FX34)=('DU DOAN'!K34-'DU DOAN'!L34),2*'DU DOAN'!C34,IF(SIGN('DU DOAN'!FW34-'DU DOAN'!FX34)=SIGN('DU DOAN'!K34-'DU DOAN'!L34),1*'DU DOAN'!C34,0))))</f>
        <v>0</v>
      </c>
      <c r="CM34" s="98">
        <f>IF(OR('DU DOAN'!K34="",'DU DOAN'!L34="",'DU DOAN'!FY34="",'DU DOAN'!FZ34=""),0,IF(AND('DU DOAN'!FY34='DU DOAN'!K34,'DU DOAN'!FZ34='DU DOAN'!L34),3*'DU DOAN'!C34,IF(('DU DOAN'!FY34-'DU DOAN'!FZ34)=('DU DOAN'!K34-'DU DOAN'!L34),2*'DU DOAN'!C34,IF(SIGN('DU DOAN'!FY34-'DU DOAN'!FZ34)=SIGN('DU DOAN'!K34-'DU DOAN'!L34),1*'DU DOAN'!C34,0))))</f>
        <v>0</v>
      </c>
      <c r="CN34" s="98">
        <f>IF(OR('DU DOAN'!K34="",'DU DOAN'!L34="",'DU DOAN'!GA34="",'DU DOAN'!GB34=""),0,IF(AND('DU DOAN'!GA34='DU DOAN'!K34,'DU DOAN'!GB34='DU DOAN'!L34),3*'DU DOAN'!C34,IF(('DU DOAN'!GA34-'DU DOAN'!GB34)=('DU DOAN'!K34-'DU DOAN'!L34),2*'DU DOAN'!C34,IF(SIGN('DU DOAN'!GA34-'DU DOAN'!GB34)=SIGN('DU DOAN'!K34-'DU DOAN'!L34),1*'DU DOAN'!C34,0))))</f>
        <v>0</v>
      </c>
      <c r="CO34" s="98">
        <f>IF(OR('DU DOAN'!K34="",'DU DOAN'!L34="",'DU DOAN'!GC34="",'DU DOAN'!GD34=""),0,IF(AND('DU DOAN'!GC34='DU DOAN'!K34,'DU DOAN'!GD34='DU DOAN'!L34),3*'DU DOAN'!C34,IF(('DU DOAN'!GC34-'DU DOAN'!GD34)=('DU DOAN'!K34-'DU DOAN'!L34),2*'DU DOAN'!C34,IF(SIGN('DU DOAN'!GC34-'DU DOAN'!GD34)=SIGN('DU DOAN'!K34-'DU DOAN'!L34),1*'DU DOAN'!C34,0))))</f>
        <v>0</v>
      </c>
      <c r="CP34" s="98">
        <f>IF(OR('DU DOAN'!K34="",'DU DOAN'!L34="",'DU DOAN'!GE34="",'DU DOAN'!GF34=""),0,IF(AND('DU DOAN'!GE34='DU DOAN'!K34,'DU DOAN'!GF34='DU DOAN'!L34),3*'DU DOAN'!C34,IF(('DU DOAN'!GE34-'DU DOAN'!GF34)=('DU DOAN'!K34-'DU DOAN'!L34),2*'DU DOAN'!C34,IF(SIGN('DU DOAN'!GE34-'DU DOAN'!GF34)=SIGN('DU DOAN'!K34-'DU DOAN'!L34),1*'DU DOAN'!C34,0))))</f>
        <v>0</v>
      </c>
      <c r="CQ34" s="98">
        <f>IF(OR('DU DOAN'!K34="",'DU DOAN'!L34="",'DU DOAN'!GG34="",'DU DOAN'!GH34=""),0,IF(AND('DU DOAN'!GG34='DU DOAN'!K34,'DU DOAN'!GH34='DU DOAN'!L34),3*'DU DOAN'!C34,IF(('DU DOAN'!GG34-'DU DOAN'!GH34)=('DU DOAN'!K34-'DU DOAN'!L34),2*'DU DOAN'!C34,IF(SIGN('DU DOAN'!GG34-'DU DOAN'!GH34)=SIGN('DU DOAN'!K34-'DU DOAN'!L34),1*'DU DOAN'!C34,0))))</f>
        <v>0</v>
      </c>
      <c r="CR34" s="98">
        <f>IF(OR('DU DOAN'!K34="",'DU DOAN'!L34="",'DU DOAN'!GI34="",'DU DOAN'!GJ34=""),0,IF(AND('DU DOAN'!GI34='DU DOAN'!K34,'DU DOAN'!GJ34='DU DOAN'!L34),3*'DU DOAN'!C34,IF(('DU DOAN'!GI34-'DU DOAN'!GJ34)=('DU DOAN'!K34-'DU DOAN'!L34),2*'DU DOAN'!C34,IF(SIGN('DU DOAN'!GI34-'DU DOAN'!GJ34)=SIGN('DU DOAN'!K34-'DU DOAN'!L34),1*'DU DOAN'!C34,0))))</f>
        <v>0</v>
      </c>
      <c r="CS34" s="98">
        <f>IF(OR('DU DOAN'!K34="",'DU DOAN'!L34="",'DU DOAN'!GK34="",'DU DOAN'!GL34=""),0,IF(AND('DU DOAN'!GK34='DU DOAN'!K34,'DU DOAN'!GL34='DU DOAN'!L34),3*'DU DOAN'!C34,IF(('DU DOAN'!GK34-'DU DOAN'!GL34)=('DU DOAN'!K34-'DU DOAN'!L34),2*'DU DOAN'!C34,IF(SIGN('DU DOAN'!GK34-'DU DOAN'!GL34)=SIGN('DU DOAN'!K34-'DU DOAN'!L34),1*'DU DOAN'!C34,0))))</f>
        <v>0</v>
      </c>
      <c r="CT34" s="98">
        <f>IF(OR('DU DOAN'!K34="",'DU DOAN'!L34="",'DU DOAN'!GM34="",'DU DOAN'!GN34=""),0,IF(AND('DU DOAN'!GM34='DU DOAN'!K34,'DU DOAN'!GN34='DU DOAN'!L34),3*'DU DOAN'!C34,IF(('DU DOAN'!GM34-'DU DOAN'!GN34)=('DU DOAN'!K34-'DU DOAN'!L34),2*'DU DOAN'!C34,IF(SIGN('DU DOAN'!GM34-'DU DOAN'!GN34)=SIGN('DU DOAN'!K34-'DU DOAN'!L34),1*'DU DOAN'!C34,0))))</f>
        <v>0</v>
      </c>
      <c r="CU34" s="98">
        <f>IF(OR('DU DOAN'!K34="",'DU DOAN'!L34="",'DU DOAN'!GO34="",'DU DOAN'!GP34=""),0,IF(AND('DU DOAN'!GO34='DU DOAN'!K34,'DU DOAN'!GP34='DU DOAN'!L34),3*'DU DOAN'!C34,IF(('DU DOAN'!GO34-'DU DOAN'!GP34)=('DU DOAN'!K34-'DU DOAN'!L34),2*'DU DOAN'!C34,IF(SIGN('DU DOAN'!GO34-'DU DOAN'!GP34)=SIGN('DU DOAN'!K34-'DU DOAN'!L34),1*'DU DOAN'!C34,0))))</f>
        <v>0</v>
      </c>
      <c r="CV34" s="98">
        <f>IF(OR('DU DOAN'!K34="",'DU DOAN'!L34="",'DU DOAN'!GQ34="",'DU DOAN'!GR34=""),0,IF(AND('DU DOAN'!GQ34='DU DOAN'!K34,'DU DOAN'!GR34='DU DOAN'!L34),3*'DU DOAN'!C34,IF(('DU DOAN'!GQ34-'DU DOAN'!GR34)=('DU DOAN'!K34-'DU DOAN'!L34),2*'DU DOAN'!C34,IF(SIGN('DU DOAN'!GQ34-'DU DOAN'!GR34)=SIGN('DU DOAN'!K34-'DU DOAN'!L34),1*'DU DOAN'!C34,0))))</f>
        <v>0</v>
      </c>
      <c r="CW34" s="98">
        <f>IF(OR('DU DOAN'!K34="",'DU DOAN'!L34="",'DU DOAN'!GS34="",'DU DOAN'!GT34=""),0,IF(AND('DU DOAN'!GS34='DU DOAN'!K34,'DU DOAN'!GT34='DU DOAN'!L34),3*'DU DOAN'!C34,IF(('DU DOAN'!GS34-'DU DOAN'!GT34)=('DU DOAN'!K34-'DU DOAN'!L34),2*'DU DOAN'!C34,IF(SIGN('DU DOAN'!GS34-'DU DOAN'!GT34)=SIGN('DU DOAN'!K34-'DU DOAN'!L34),1*'DU DOAN'!C34,0))))</f>
        <v>0</v>
      </c>
      <c r="CX34" s="98">
        <f>IF(OR('DU DOAN'!K34="",'DU DOAN'!L34="",'DU DOAN'!GU34="",'DU DOAN'!GV34=""),0,IF(AND('DU DOAN'!GU34='DU DOAN'!K34,'DU DOAN'!GV34='DU DOAN'!L34),3*'DU DOAN'!C34,IF(('DU DOAN'!GU34-'DU DOAN'!GV34)=('DU DOAN'!K34-'DU DOAN'!L34),2*'DU DOAN'!C34,IF(SIGN('DU DOAN'!GU34-'DU DOAN'!GV34)=SIGN('DU DOAN'!K34-'DU DOAN'!L34),1*'DU DOAN'!C34,0))))</f>
        <v>0</v>
      </c>
      <c r="CY34" s="98">
        <f>IF(OR('DU DOAN'!K34="",'DU DOAN'!L34="",'DU DOAN'!GW34="",'DU DOAN'!GX34=""),0,IF(AND('DU DOAN'!GW34='DU DOAN'!K34,'DU DOAN'!GX34='DU DOAN'!L34),3*'DU DOAN'!C34,IF(('DU DOAN'!GW34-'DU DOAN'!GX34)=('DU DOAN'!K34-'DU DOAN'!L34),2*'DU DOAN'!C34,IF(SIGN('DU DOAN'!GW34-'DU DOAN'!GX34)=SIGN('DU DOAN'!K34-'DU DOAN'!L34),1*'DU DOAN'!C34,0))))</f>
        <v>0</v>
      </c>
      <c r="CZ34" s="98">
        <f>IF(OR('DU DOAN'!K34="",'DU DOAN'!L34="",'DU DOAN'!GY34="",'DU DOAN'!GZ34=""),0,IF(AND('DU DOAN'!GY34='DU DOAN'!K34,'DU DOAN'!GZ34='DU DOAN'!L34),3*'DU DOAN'!C34,IF(('DU DOAN'!GY34-'DU DOAN'!GZ34)=('DU DOAN'!K34-'DU DOAN'!L34),2*'DU DOAN'!C34,IF(SIGN('DU DOAN'!GY34-'DU DOAN'!GZ34)=SIGN('DU DOAN'!K34-'DU DOAN'!L34),1*'DU DOAN'!C34,0))))</f>
        <v>0</v>
      </c>
      <c r="DA34" s="98">
        <f>IF(OR('DU DOAN'!K34="",'DU DOAN'!L34="",'DU DOAN'!HA34="",'DU DOAN'!HB34=""),0,IF(AND('DU DOAN'!HA34='DU DOAN'!K34,'DU DOAN'!HB34='DU DOAN'!L34),3*'DU DOAN'!C34,IF(('DU DOAN'!HA34-'DU DOAN'!HB34)=('DU DOAN'!K34-'DU DOAN'!L34),2*'DU DOAN'!C34,IF(SIGN('DU DOAN'!HA34-'DU DOAN'!HB34)=SIGN('DU DOAN'!K34-'DU DOAN'!L34),1*'DU DOAN'!C34,0))))</f>
        <v>0</v>
      </c>
      <c r="DB34" s="98">
        <f>IF(OR('DU DOAN'!K34="",'DU DOAN'!L34="",'DU DOAN'!HC34="",'DU DOAN'!HD34=""),0,IF(AND('DU DOAN'!HC34='DU DOAN'!K34,'DU DOAN'!HD34='DU DOAN'!L34),3*'DU DOAN'!C34,IF(('DU DOAN'!HC34-'DU DOAN'!HD34)=('DU DOAN'!K34-'DU DOAN'!L34),2*'DU DOAN'!C34,IF(SIGN('DU DOAN'!HC34-'DU DOAN'!HD34)=SIGN('DU DOAN'!K34-'DU DOAN'!L34),1*'DU DOAN'!C34,0))))</f>
        <v>0</v>
      </c>
    </row>
    <row r="35" spans="1:106" ht="15" customHeight="1">
      <c r="A35" s="94">
        <f>'DU DOAN'!A35</f>
        <v>32</v>
      </c>
      <c r="B35" s="95" t="str">
        <f>'DU DOAN'!B35</f>
        <v>Vòng bảng</v>
      </c>
      <c r="C35" s="96">
        <f>'DU DOAN'!C35</f>
        <v>1</v>
      </c>
      <c r="D35" s="95" t="str">
        <f>'DU DOAN'!H35</f>
        <v>Sweden</v>
      </c>
      <c r="E35" s="95" t="str">
        <f>'DU DOAN'!I35</f>
        <v>Tunisia</v>
      </c>
      <c r="F35" s="97" t="str">
        <f>IF(OR('DU DOAN'!K35="",'DU DOAN'!L35=""),"Chưa đá",'DU DOAN'!K35&amp;"-"&amp;'DU DOAN'!L35)</f>
        <v>Chưa đá</v>
      </c>
      <c r="G35" s="98">
        <f>IF(OR('DU DOAN'!K35="",'DU DOAN'!L35="",'DU DOAN'!M35="",'DU DOAN'!N35=""),0,IF(AND('DU DOAN'!M35='DU DOAN'!K35,'DU DOAN'!N35='DU DOAN'!L35),3*'DU DOAN'!C35,IF(('DU DOAN'!M35-'DU DOAN'!N35)=('DU DOAN'!K35-'DU DOAN'!L35),2*'DU DOAN'!C35,IF(SIGN('DU DOAN'!M35-'DU DOAN'!N35)=SIGN('DU DOAN'!K35-'DU DOAN'!L35),1*'DU DOAN'!C35,0))))</f>
        <v>0</v>
      </c>
      <c r="H35" s="98">
        <f>IF(OR('DU DOAN'!K35="",'DU DOAN'!L35="",'DU DOAN'!O35="",'DU DOAN'!P35=""),0,IF(AND('DU DOAN'!O35='DU DOAN'!K35,'DU DOAN'!P35='DU DOAN'!L35),3*'DU DOAN'!C35,IF(('DU DOAN'!O35-'DU DOAN'!P35)=('DU DOAN'!K35-'DU DOAN'!L35),2*'DU DOAN'!C35,IF(SIGN('DU DOAN'!O35-'DU DOAN'!P35)=SIGN('DU DOAN'!K35-'DU DOAN'!L35),1*'DU DOAN'!C35,0))))</f>
        <v>0</v>
      </c>
      <c r="I35" s="98">
        <f>IF(OR('DU DOAN'!K35="",'DU DOAN'!L35="",'DU DOAN'!Q35="",'DU DOAN'!R35=""),0,IF(AND('DU DOAN'!Q35='DU DOAN'!K35,'DU DOAN'!R35='DU DOAN'!L35),3*'DU DOAN'!C35,IF(('DU DOAN'!Q35-'DU DOAN'!R35)=('DU DOAN'!K35-'DU DOAN'!L35),2*'DU DOAN'!C35,IF(SIGN('DU DOAN'!Q35-'DU DOAN'!R35)=SIGN('DU DOAN'!K35-'DU DOAN'!L35),1*'DU DOAN'!C35,0))))</f>
        <v>0</v>
      </c>
      <c r="J35" s="98">
        <f>IF(OR('DU DOAN'!K35="",'DU DOAN'!L35="",'DU DOAN'!S35="",'DU DOAN'!T35=""),0,IF(AND('DU DOAN'!S35='DU DOAN'!K35,'DU DOAN'!T35='DU DOAN'!L35),3*'DU DOAN'!C35,IF(('DU DOAN'!S35-'DU DOAN'!T35)=('DU DOAN'!K35-'DU DOAN'!L35),2*'DU DOAN'!C35,IF(SIGN('DU DOAN'!S35-'DU DOAN'!T35)=SIGN('DU DOAN'!K35-'DU DOAN'!L35),1*'DU DOAN'!C35,0))))</f>
        <v>0</v>
      </c>
      <c r="K35" s="98">
        <f>IF(OR('DU DOAN'!K35="",'DU DOAN'!L35="",'DU DOAN'!U35="",'DU DOAN'!V35=""),0,IF(AND('DU DOAN'!U35='DU DOAN'!K35,'DU DOAN'!V35='DU DOAN'!L35),3*'DU DOAN'!C35,IF(('DU DOAN'!U35-'DU DOAN'!V35)=('DU DOAN'!K35-'DU DOAN'!L35),2*'DU DOAN'!C35,IF(SIGN('DU DOAN'!U35-'DU DOAN'!V35)=SIGN('DU DOAN'!K35-'DU DOAN'!L35),1*'DU DOAN'!C35,0))))</f>
        <v>0</v>
      </c>
      <c r="L35" s="98">
        <f>IF(OR('DU DOAN'!K35="",'DU DOAN'!L35="",'DU DOAN'!W35="",'DU DOAN'!X35=""),0,IF(AND('DU DOAN'!W35='DU DOAN'!K35,'DU DOAN'!X35='DU DOAN'!L35),3*'DU DOAN'!C35,IF(('DU DOAN'!W35-'DU DOAN'!X35)=('DU DOAN'!K35-'DU DOAN'!L35),2*'DU DOAN'!C35,IF(SIGN('DU DOAN'!W35-'DU DOAN'!X35)=SIGN('DU DOAN'!K35-'DU DOAN'!L35),1*'DU DOAN'!C35,0))))</f>
        <v>0</v>
      </c>
      <c r="M35" s="98">
        <f>IF(OR('DU DOAN'!K35="",'DU DOAN'!L35="",'DU DOAN'!Y35="",'DU DOAN'!Z35=""),0,IF(AND('DU DOAN'!Y35='DU DOAN'!K35,'DU DOAN'!Z35='DU DOAN'!L35),3*'DU DOAN'!C35,IF(('DU DOAN'!Y35-'DU DOAN'!Z35)=('DU DOAN'!K35-'DU DOAN'!L35),2*'DU DOAN'!C35,IF(SIGN('DU DOAN'!Y35-'DU DOAN'!Z35)=SIGN('DU DOAN'!K35-'DU DOAN'!L35),1*'DU DOAN'!C35,0))))</f>
        <v>0</v>
      </c>
      <c r="N35" s="98">
        <f>IF(OR('DU DOAN'!K35="",'DU DOAN'!L35="",'DU DOAN'!AA35="",'DU DOAN'!AB35=""),0,IF(AND('DU DOAN'!AA35='DU DOAN'!K35,'DU DOAN'!AB35='DU DOAN'!L35),3*'DU DOAN'!C35,IF(('DU DOAN'!AA35-'DU DOAN'!AB35)=('DU DOAN'!K35-'DU DOAN'!L35),2*'DU DOAN'!C35,IF(SIGN('DU DOAN'!AA35-'DU DOAN'!AB35)=SIGN('DU DOAN'!K35-'DU DOAN'!L35),1*'DU DOAN'!C35,0))))</f>
        <v>0</v>
      </c>
      <c r="O35" s="98">
        <f>IF(OR('DU DOAN'!K35="",'DU DOAN'!L35="",'DU DOAN'!AC35="",'DU DOAN'!AD35=""),0,IF(AND('DU DOAN'!AC35='DU DOAN'!K35,'DU DOAN'!AD35='DU DOAN'!L35),3*'DU DOAN'!C35,IF(('DU DOAN'!AC35-'DU DOAN'!AD35)=('DU DOAN'!K35-'DU DOAN'!L35),2*'DU DOAN'!C35,IF(SIGN('DU DOAN'!AC35-'DU DOAN'!AD35)=SIGN('DU DOAN'!K35-'DU DOAN'!L35),1*'DU DOAN'!C35,0))))</f>
        <v>0</v>
      </c>
      <c r="P35" s="98">
        <f>IF(OR('DU DOAN'!K35="",'DU DOAN'!L35="",'DU DOAN'!AE35="",'DU DOAN'!AF35=""),0,IF(AND('DU DOAN'!AE35='DU DOAN'!K35,'DU DOAN'!AF35='DU DOAN'!L35),3*'DU DOAN'!C35,IF(('DU DOAN'!AE35-'DU DOAN'!AF35)=('DU DOAN'!K35-'DU DOAN'!L35),2*'DU DOAN'!C35,IF(SIGN('DU DOAN'!AE35-'DU DOAN'!AF35)=SIGN('DU DOAN'!K35-'DU DOAN'!L35),1*'DU DOAN'!C35,0))))</f>
        <v>0</v>
      </c>
      <c r="Q35" s="98">
        <f>IF(OR('DU DOAN'!K35="",'DU DOAN'!L35="",'DU DOAN'!AG35="",'DU DOAN'!AH35=""),0,IF(AND('DU DOAN'!AG35='DU DOAN'!K35,'DU DOAN'!AH35='DU DOAN'!L35),3*'DU DOAN'!C35,IF(('DU DOAN'!AG35-'DU DOAN'!AH35)=('DU DOAN'!K35-'DU DOAN'!L35),2*'DU DOAN'!C35,IF(SIGN('DU DOAN'!AG35-'DU DOAN'!AH35)=SIGN('DU DOAN'!K35-'DU DOAN'!L35),1*'DU DOAN'!C35,0))))</f>
        <v>0</v>
      </c>
      <c r="R35" s="98">
        <f>IF(OR('DU DOAN'!K35="",'DU DOAN'!L35="",'DU DOAN'!AI35="",'DU DOAN'!AJ35=""),0,IF(AND('DU DOAN'!AI35='DU DOAN'!K35,'DU DOAN'!AJ35='DU DOAN'!L35),3*'DU DOAN'!C35,IF(('DU DOAN'!AI35-'DU DOAN'!AJ35)=('DU DOAN'!K35-'DU DOAN'!L35),2*'DU DOAN'!C35,IF(SIGN('DU DOAN'!AI35-'DU DOAN'!AJ35)=SIGN('DU DOAN'!K35-'DU DOAN'!L35),1*'DU DOAN'!C35,0))))</f>
        <v>0</v>
      </c>
      <c r="S35" s="98">
        <f>IF(OR('DU DOAN'!K35="",'DU DOAN'!L35="",'DU DOAN'!AK35="",'DU DOAN'!AL35=""),0,IF(AND('DU DOAN'!AK35='DU DOAN'!K35,'DU DOAN'!AL35='DU DOAN'!L35),3*'DU DOAN'!C35,IF(('DU DOAN'!AK35-'DU DOAN'!AL35)=('DU DOAN'!K35-'DU DOAN'!L35),2*'DU DOAN'!C35,IF(SIGN('DU DOAN'!AK35-'DU DOAN'!AL35)=SIGN('DU DOAN'!K35-'DU DOAN'!L35),1*'DU DOAN'!C35,0))))</f>
        <v>0</v>
      </c>
      <c r="T35" s="98">
        <f>IF(OR('DU DOAN'!K35="",'DU DOAN'!L35="",'DU DOAN'!AM35="",'DU DOAN'!AN35=""),0,IF(AND('DU DOAN'!AM35='DU DOAN'!K35,'DU DOAN'!AN35='DU DOAN'!L35),3*'DU DOAN'!C35,IF(('DU DOAN'!AM35-'DU DOAN'!AN35)=('DU DOAN'!K35-'DU DOAN'!L35),2*'DU DOAN'!C35,IF(SIGN('DU DOAN'!AM35-'DU DOAN'!AN35)=SIGN('DU DOAN'!K35-'DU DOAN'!L35),1*'DU DOAN'!C35,0))))</f>
        <v>0</v>
      </c>
      <c r="U35" s="98">
        <f>IF(OR('DU DOAN'!K35="",'DU DOAN'!L35="",'DU DOAN'!AO35="",'DU DOAN'!AP35=""),0,IF(AND('DU DOAN'!AO35='DU DOAN'!K35,'DU DOAN'!AP35='DU DOAN'!L35),3*'DU DOAN'!C35,IF(('DU DOAN'!AO35-'DU DOAN'!AP35)=('DU DOAN'!K35-'DU DOAN'!L35),2*'DU DOAN'!C35,IF(SIGN('DU DOAN'!AO35-'DU DOAN'!AP35)=SIGN('DU DOAN'!K35-'DU DOAN'!L35),1*'DU DOAN'!C35,0))))</f>
        <v>0</v>
      </c>
      <c r="V35" s="98">
        <f>IF(OR('DU DOAN'!K35="",'DU DOAN'!L35="",'DU DOAN'!AQ35="",'DU DOAN'!AR35=""),0,IF(AND('DU DOAN'!AQ35='DU DOAN'!K35,'DU DOAN'!AR35='DU DOAN'!L35),3*'DU DOAN'!C35,IF(('DU DOAN'!AQ35-'DU DOAN'!AR35)=('DU DOAN'!K35-'DU DOAN'!L35),2*'DU DOAN'!C35,IF(SIGN('DU DOAN'!AQ35-'DU DOAN'!AR35)=SIGN('DU DOAN'!K35-'DU DOAN'!L35),1*'DU DOAN'!C35,0))))</f>
        <v>0</v>
      </c>
      <c r="W35" s="98">
        <f>IF(OR('DU DOAN'!K35="",'DU DOAN'!L35="",'DU DOAN'!AS35="",'DU DOAN'!AT35=""),0,IF(AND('DU DOAN'!AS35='DU DOAN'!K35,'DU DOAN'!AT35='DU DOAN'!L35),3*'DU DOAN'!C35,IF(('DU DOAN'!AS35-'DU DOAN'!AT35)=('DU DOAN'!K35-'DU DOAN'!L35),2*'DU DOAN'!C35,IF(SIGN('DU DOAN'!AS35-'DU DOAN'!AT35)=SIGN('DU DOAN'!K35-'DU DOAN'!L35),1*'DU DOAN'!C35,0))))</f>
        <v>0</v>
      </c>
      <c r="X35" s="98">
        <f>IF(OR('DU DOAN'!K35="",'DU DOAN'!L35="",'DU DOAN'!AU35="",'DU DOAN'!AV35=""),0,IF(AND('DU DOAN'!AU35='DU DOAN'!K35,'DU DOAN'!AV35='DU DOAN'!L35),3*'DU DOAN'!C35,IF(('DU DOAN'!AU35-'DU DOAN'!AV35)=('DU DOAN'!K35-'DU DOAN'!L35),2*'DU DOAN'!C35,IF(SIGN('DU DOAN'!AU35-'DU DOAN'!AV35)=SIGN('DU DOAN'!K35-'DU DOAN'!L35),1*'DU DOAN'!C35,0))))</f>
        <v>0</v>
      </c>
      <c r="Y35" s="98">
        <f>IF(OR('DU DOAN'!K35="",'DU DOAN'!L35="",'DU DOAN'!AW35="",'DU DOAN'!AX35=""),0,IF(AND('DU DOAN'!AW35='DU DOAN'!K35,'DU DOAN'!AX35='DU DOAN'!L35),3*'DU DOAN'!C35,IF(('DU DOAN'!AW35-'DU DOAN'!AX35)=('DU DOAN'!K35-'DU DOAN'!L35),2*'DU DOAN'!C35,IF(SIGN('DU DOAN'!AW35-'DU DOAN'!AX35)=SIGN('DU DOAN'!K35-'DU DOAN'!L35),1*'DU DOAN'!C35,0))))</f>
        <v>0</v>
      </c>
      <c r="Z35" s="98">
        <f>IF(OR('DU DOAN'!K35="",'DU DOAN'!L35="",'DU DOAN'!AY35="",'DU DOAN'!AZ35=""),0,IF(AND('DU DOAN'!AY35='DU DOAN'!K35,'DU DOAN'!AZ35='DU DOAN'!L35),3*'DU DOAN'!C35,IF(('DU DOAN'!AY35-'DU DOAN'!AZ35)=('DU DOAN'!K35-'DU DOAN'!L35),2*'DU DOAN'!C35,IF(SIGN('DU DOAN'!AY35-'DU DOAN'!AZ35)=SIGN('DU DOAN'!K35-'DU DOAN'!L35),1*'DU DOAN'!C35,0))))</f>
        <v>0</v>
      </c>
      <c r="AA35" s="98">
        <f>IF(OR('DU DOAN'!K35="",'DU DOAN'!L35="",'DU DOAN'!BA35="",'DU DOAN'!BB35=""),0,IF(AND('DU DOAN'!BA35='DU DOAN'!K35,'DU DOAN'!BB35='DU DOAN'!L35),3*'DU DOAN'!C35,IF(('DU DOAN'!BA35-'DU DOAN'!BB35)=('DU DOAN'!K35-'DU DOAN'!L35),2*'DU DOAN'!C35,IF(SIGN('DU DOAN'!BA35-'DU DOAN'!BB35)=SIGN('DU DOAN'!K35-'DU DOAN'!L35),1*'DU DOAN'!C35,0))))</f>
        <v>0</v>
      </c>
      <c r="AB35" s="98">
        <f>IF(OR('DU DOAN'!K35="",'DU DOAN'!L35="",'DU DOAN'!BC35="",'DU DOAN'!BD35=""),0,IF(AND('DU DOAN'!BC35='DU DOAN'!K35,'DU DOAN'!BD35='DU DOAN'!L35),3*'DU DOAN'!C35,IF(('DU DOAN'!BC35-'DU DOAN'!BD35)=('DU DOAN'!K35-'DU DOAN'!L35),2*'DU DOAN'!C35,IF(SIGN('DU DOAN'!BC35-'DU DOAN'!BD35)=SIGN('DU DOAN'!K35-'DU DOAN'!L35),1*'DU DOAN'!C35,0))))</f>
        <v>0</v>
      </c>
      <c r="AC35" s="98">
        <f>IF(OR('DU DOAN'!K35="",'DU DOAN'!L35="",'DU DOAN'!BE35="",'DU DOAN'!BF35=""),0,IF(AND('DU DOAN'!BE35='DU DOAN'!K35,'DU DOAN'!BF35='DU DOAN'!L35),3*'DU DOAN'!C35,IF(('DU DOAN'!BE35-'DU DOAN'!BF35)=('DU DOAN'!K35-'DU DOAN'!L35),2*'DU DOAN'!C35,IF(SIGN('DU DOAN'!BE35-'DU DOAN'!BF35)=SIGN('DU DOAN'!K35-'DU DOAN'!L35),1*'DU DOAN'!C35,0))))</f>
        <v>0</v>
      </c>
      <c r="AD35" s="98">
        <f>IF(OR('DU DOAN'!K35="",'DU DOAN'!L35="",'DU DOAN'!BG35="",'DU DOAN'!BH35=""),0,IF(AND('DU DOAN'!BG35='DU DOAN'!K35,'DU DOAN'!BH35='DU DOAN'!L35),3*'DU DOAN'!C35,IF(('DU DOAN'!BG35-'DU DOAN'!BH35)=('DU DOAN'!K35-'DU DOAN'!L35),2*'DU DOAN'!C35,IF(SIGN('DU DOAN'!BG35-'DU DOAN'!BH35)=SIGN('DU DOAN'!K35-'DU DOAN'!L35),1*'DU DOAN'!C35,0))))</f>
        <v>0</v>
      </c>
      <c r="AE35" s="98">
        <f>IF(OR('DU DOAN'!K35="",'DU DOAN'!L35="",'DU DOAN'!BI35="",'DU DOAN'!BJ35=""),0,IF(AND('DU DOAN'!BI35='DU DOAN'!K35,'DU DOAN'!BJ35='DU DOAN'!L35),3*'DU DOAN'!C35,IF(('DU DOAN'!BI35-'DU DOAN'!BJ35)=('DU DOAN'!K35-'DU DOAN'!L35),2*'DU DOAN'!C35,IF(SIGN('DU DOAN'!BI35-'DU DOAN'!BJ35)=SIGN('DU DOAN'!K35-'DU DOAN'!L35),1*'DU DOAN'!C35,0))))</f>
        <v>0</v>
      </c>
      <c r="AF35" s="98">
        <f>IF(OR('DU DOAN'!K35="",'DU DOAN'!L35="",'DU DOAN'!BK35="",'DU DOAN'!BL35=""),0,IF(AND('DU DOAN'!BK35='DU DOAN'!K35,'DU DOAN'!BL35='DU DOAN'!L35),3*'DU DOAN'!C35,IF(('DU DOAN'!BK35-'DU DOAN'!BL35)=('DU DOAN'!K35-'DU DOAN'!L35),2*'DU DOAN'!C35,IF(SIGN('DU DOAN'!BK35-'DU DOAN'!BL35)=SIGN('DU DOAN'!K35-'DU DOAN'!L35),1*'DU DOAN'!C35,0))))</f>
        <v>0</v>
      </c>
      <c r="AG35" s="98">
        <f>IF(OR('DU DOAN'!K35="",'DU DOAN'!L35="",'DU DOAN'!BM35="",'DU DOAN'!BN35=""),0,IF(AND('DU DOAN'!BM35='DU DOAN'!K35,'DU DOAN'!BN35='DU DOAN'!L35),3*'DU DOAN'!C35,IF(('DU DOAN'!BM35-'DU DOAN'!BN35)=('DU DOAN'!K35-'DU DOAN'!L35),2*'DU DOAN'!C35,IF(SIGN('DU DOAN'!BM35-'DU DOAN'!BN35)=SIGN('DU DOAN'!K35-'DU DOAN'!L35),1*'DU DOAN'!C35,0))))</f>
        <v>0</v>
      </c>
      <c r="AH35" s="98">
        <f>IF(OR('DU DOAN'!K35="",'DU DOAN'!L35="",'DU DOAN'!BO35="",'DU DOAN'!BP35=""),0,IF(AND('DU DOAN'!BO35='DU DOAN'!K35,'DU DOAN'!BP35='DU DOAN'!L35),3*'DU DOAN'!C35,IF(('DU DOAN'!BO35-'DU DOAN'!BP35)=('DU DOAN'!K35-'DU DOAN'!L35),2*'DU DOAN'!C35,IF(SIGN('DU DOAN'!BO35-'DU DOAN'!BP35)=SIGN('DU DOAN'!K35-'DU DOAN'!L35),1*'DU DOAN'!C35,0))))</f>
        <v>0</v>
      </c>
      <c r="AI35" s="98">
        <f>IF(OR('DU DOAN'!K35="",'DU DOAN'!L35="",'DU DOAN'!BQ35="",'DU DOAN'!BR35=""),0,IF(AND('DU DOAN'!BQ35='DU DOAN'!K35,'DU DOAN'!BR35='DU DOAN'!L35),3*'DU DOAN'!C35,IF(('DU DOAN'!BQ35-'DU DOAN'!BR35)=('DU DOAN'!K35-'DU DOAN'!L35),2*'DU DOAN'!C35,IF(SIGN('DU DOAN'!BQ35-'DU DOAN'!BR35)=SIGN('DU DOAN'!K35-'DU DOAN'!L35),1*'DU DOAN'!C35,0))))</f>
        <v>0</v>
      </c>
      <c r="AJ35" s="98">
        <f>IF(OR('DU DOAN'!K35="",'DU DOAN'!L35="",'DU DOAN'!BS35="",'DU DOAN'!BT35=""),0,IF(AND('DU DOAN'!BS35='DU DOAN'!K35,'DU DOAN'!BT35='DU DOAN'!L35),3*'DU DOAN'!C35,IF(('DU DOAN'!BS35-'DU DOAN'!BT35)=('DU DOAN'!K35-'DU DOAN'!L35),2*'DU DOAN'!C35,IF(SIGN('DU DOAN'!BS35-'DU DOAN'!BT35)=SIGN('DU DOAN'!K35-'DU DOAN'!L35),1*'DU DOAN'!C35,0))))</f>
        <v>0</v>
      </c>
      <c r="AK35" s="98">
        <f>IF(OR('DU DOAN'!K35="",'DU DOAN'!L35="",'DU DOAN'!BU35="",'DU DOAN'!BV35=""),0,IF(AND('DU DOAN'!BU35='DU DOAN'!K35,'DU DOAN'!BV35='DU DOAN'!L35),3*'DU DOAN'!C35,IF(('DU DOAN'!BU35-'DU DOAN'!BV35)=('DU DOAN'!K35-'DU DOAN'!L35),2*'DU DOAN'!C35,IF(SIGN('DU DOAN'!BU35-'DU DOAN'!BV35)=SIGN('DU DOAN'!K35-'DU DOAN'!L35),1*'DU DOAN'!C35,0))))</f>
        <v>0</v>
      </c>
      <c r="AL35" s="98">
        <f>IF(OR('DU DOAN'!K35="",'DU DOAN'!L35="",'DU DOAN'!BW35="",'DU DOAN'!BX35=""),0,IF(AND('DU DOAN'!BW35='DU DOAN'!K35,'DU DOAN'!BX35='DU DOAN'!L35),3*'DU DOAN'!C35,IF(('DU DOAN'!BW35-'DU DOAN'!BX35)=('DU DOAN'!K35-'DU DOAN'!L35),2*'DU DOAN'!C35,IF(SIGN('DU DOAN'!BW35-'DU DOAN'!BX35)=SIGN('DU DOAN'!K35-'DU DOAN'!L35),1*'DU DOAN'!C35,0))))</f>
        <v>0</v>
      </c>
      <c r="AM35" s="98">
        <f>IF(OR('DU DOAN'!K35="",'DU DOAN'!L35="",'DU DOAN'!BY35="",'DU DOAN'!BZ35=""),0,IF(AND('DU DOAN'!BY35='DU DOAN'!K35,'DU DOAN'!BZ35='DU DOAN'!L35),3*'DU DOAN'!C35,IF(('DU DOAN'!BY35-'DU DOAN'!BZ35)=('DU DOAN'!K35-'DU DOAN'!L35),2*'DU DOAN'!C35,IF(SIGN('DU DOAN'!BY35-'DU DOAN'!BZ35)=SIGN('DU DOAN'!K35-'DU DOAN'!L35),1*'DU DOAN'!C35,0))))</f>
        <v>0</v>
      </c>
      <c r="AN35" s="98">
        <f>IF(OR('DU DOAN'!K35="",'DU DOAN'!L35="",'DU DOAN'!CA35="",'DU DOAN'!CB35=""),0,IF(AND('DU DOAN'!CA35='DU DOAN'!K35,'DU DOAN'!CB35='DU DOAN'!L35),3*'DU DOAN'!C35,IF(('DU DOAN'!CA35-'DU DOAN'!CB35)=('DU DOAN'!K35-'DU DOAN'!L35),2*'DU DOAN'!C35,IF(SIGN('DU DOAN'!CA35-'DU DOAN'!CB35)=SIGN('DU DOAN'!K35-'DU DOAN'!L35),1*'DU DOAN'!C35,0))))</f>
        <v>0</v>
      </c>
      <c r="AO35" s="98">
        <f>IF(OR('DU DOAN'!K35="",'DU DOAN'!L35="",'DU DOAN'!CC35="",'DU DOAN'!CD35=""),0,IF(AND('DU DOAN'!CC35='DU DOAN'!K35,'DU DOAN'!CD35='DU DOAN'!L35),3*'DU DOAN'!C35,IF(('DU DOAN'!CC35-'DU DOAN'!CD35)=('DU DOAN'!K35-'DU DOAN'!L35),2*'DU DOAN'!C35,IF(SIGN('DU DOAN'!CC35-'DU DOAN'!CD35)=SIGN('DU DOAN'!K35-'DU DOAN'!L35),1*'DU DOAN'!C35,0))))</f>
        <v>0</v>
      </c>
      <c r="AP35" s="98">
        <f>IF(OR('DU DOAN'!K35="",'DU DOAN'!L35="",'DU DOAN'!CE35="",'DU DOAN'!CF35=""),0,IF(AND('DU DOAN'!CE35='DU DOAN'!K35,'DU DOAN'!CF35='DU DOAN'!L35),3*'DU DOAN'!C35,IF(('DU DOAN'!CE35-'DU DOAN'!CF35)=('DU DOAN'!K35-'DU DOAN'!L35),2*'DU DOAN'!C35,IF(SIGN('DU DOAN'!CE35-'DU DOAN'!CF35)=SIGN('DU DOAN'!K35-'DU DOAN'!L35),1*'DU DOAN'!C35,0))))</f>
        <v>0</v>
      </c>
      <c r="AQ35" s="98">
        <f>IF(OR('DU DOAN'!K35="",'DU DOAN'!L35="",'DU DOAN'!CG35="",'DU DOAN'!CH35=""),0,IF(AND('DU DOAN'!CG35='DU DOAN'!K35,'DU DOAN'!CH35='DU DOAN'!L35),3*'DU DOAN'!C35,IF(('DU DOAN'!CG35-'DU DOAN'!CH35)=('DU DOAN'!K35-'DU DOAN'!L35),2*'DU DOAN'!C35,IF(SIGN('DU DOAN'!CG35-'DU DOAN'!CH35)=SIGN('DU DOAN'!K35-'DU DOAN'!L35),1*'DU DOAN'!C35,0))))</f>
        <v>0</v>
      </c>
      <c r="AR35" s="98">
        <f>IF(OR('DU DOAN'!K35="",'DU DOAN'!L35="",'DU DOAN'!CI35="",'DU DOAN'!CJ35=""),0,IF(AND('DU DOAN'!CI35='DU DOAN'!K35,'DU DOAN'!CJ35='DU DOAN'!L35),3*'DU DOAN'!C35,IF(('DU DOAN'!CI35-'DU DOAN'!CJ35)=('DU DOAN'!K35-'DU DOAN'!L35),2*'DU DOAN'!C35,IF(SIGN('DU DOAN'!CI35-'DU DOAN'!CJ35)=SIGN('DU DOAN'!K35-'DU DOAN'!L35),1*'DU DOAN'!C35,0))))</f>
        <v>0</v>
      </c>
      <c r="AS35" s="98">
        <f>IF(OR('DU DOAN'!K35="",'DU DOAN'!L35="",'DU DOAN'!CK35="",'DU DOAN'!CL35=""),0,IF(AND('DU DOAN'!CK35='DU DOAN'!K35,'DU DOAN'!CL35='DU DOAN'!L35),3*'DU DOAN'!C35,IF(('DU DOAN'!CK35-'DU DOAN'!CL35)=('DU DOAN'!K35-'DU DOAN'!L35),2*'DU DOAN'!C35,IF(SIGN('DU DOAN'!CK35-'DU DOAN'!CL35)=SIGN('DU DOAN'!K35-'DU DOAN'!L35),1*'DU DOAN'!C35,0))))</f>
        <v>0</v>
      </c>
      <c r="AT35" s="98">
        <f>IF(OR('DU DOAN'!K35="",'DU DOAN'!L35="",'DU DOAN'!CM35="",'DU DOAN'!CN35=""),0,IF(AND('DU DOAN'!CM35='DU DOAN'!K35,'DU DOAN'!CN35='DU DOAN'!L35),3*'DU DOAN'!C35,IF(('DU DOAN'!CM35-'DU DOAN'!CN35)=('DU DOAN'!K35-'DU DOAN'!L35),2*'DU DOAN'!C35,IF(SIGN('DU DOAN'!CM35-'DU DOAN'!CN35)=SIGN('DU DOAN'!K35-'DU DOAN'!L35),1*'DU DOAN'!C35,0))))</f>
        <v>0</v>
      </c>
      <c r="AU35" s="98">
        <f>IF(OR('DU DOAN'!K35="",'DU DOAN'!L35="",'DU DOAN'!CO35="",'DU DOAN'!CP35=""),0,IF(AND('DU DOAN'!CO35='DU DOAN'!K35,'DU DOAN'!CP35='DU DOAN'!L35),3*'DU DOAN'!C35,IF(('DU DOAN'!CO35-'DU DOAN'!CP35)=('DU DOAN'!K35-'DU DOAN'!L35),2*'DU DOAN'!C35,IF(SIGN('DU DOAN'!CO35-'DU DOAN'!CP35)=SIGN('DU DOAN'!K35-'DU DOAN'!L35),1*'DU DOAN'!C35,0))))</f>
        <v>0</v>
      </c>
      <c r="AV35" s="98">
        <f>IF(OR('DU DOAN'!K35="",'DU DOAN'!L35="",'DU DOAN'!CQ35="",'DU DOAN'!CR35=""),0,IF(AND('DU DOAN'!CQ35='DU DOAN'!K35,'DU DOAN'!CR35='DU DOAN'!L35),3*'DU DOAN'!C35,IF(('DU DOAN'!CQ35-'DU DOAN'!CR35)=('DU DOAN'!K35-'DU DOAN'!L35),2*'DU DOAN'!C35,IF(SIGN('DU DOAN'!CQ35-'DU DOAN'!CR35)=SIGN('DU DOAN'!K35-'DU DOAN'!L35),1*'DU DOAN'!C35,0))))</f>
        <v>0</v>
      </c>
      <c r="AW35" s="98">
        <f>IF(OR('DU DOAN'!K35="",'DU DOAN'!L35="",'DU DOAN'!CS35="",'DU DOAN'!CT35=""),0,IF(AND('DU DOAN'!CS35='DU DOAN'!K35,'DU DOAN'!CT35='DU DOAN'!L35),3*'DU DOAN'!C35,IF(('DU DOAN'!CS35-'DU DOAN'!CT35)=('DU DOAN'!K35-'DU DOAN'!L35),2*'DU DOAN'!C35,IF(SIGN('DU DOAN'!CS35-'DU DOAN'!CT35)=SIGN('DU DOAN'!K35-'DU DOAN'!L35),1*'DU DOAN'!C35,0))))</f>
        <v>0</v>
      </c>
      <c r="AX35" s="98">
        <f>IF(OR('DU DOAN'!K35="",'DU DOAN'!L35="",'DU DOAN'!CU35="",'DU DOAN'!CV35=""),0,IF(AND('DU DOAN'!CU35='DU DOAN'!K35,'DU DOAN'!CV35='DU DOAN'!L35),3*'DU DOAN'!C35,IF(('DU DOAN'!CU35-'DU DOAN'!CV35)=('DU DOAN'!K35-'DU DOAN'!L35),2*'DU DOAN'!C35,IF(SIGN('DU DOAN'!CU35-'DU DOAN'!CV35)=SIGN('DU DOAN'!K35-'DU DOAN'!L35),1*'DU DOAN'!C35,0))))</f>
        <v>0</v>
      </c>
      <c r="AY35" s="98">
        <f>IF(OR('DU DOAN'!K35="",'DU DOAN'!L35="",'DU DOAN'!CW35="",'DU DOAN'!CX35=""),0,IF(AND('DU DOAN'!CW35='DU DOAN'!K35,'DU DOAN'!CX35='DU DOAN'!L35),3*'DU DOAN'!C35,IF(('DU DOAN'!CW35-'DU DOAN'!CX35)=('DU DOAN'!K35-'DU DOAN'!L35),2*'DU DOAN'!C35,IF(SIGN('DU DOAN'!CW35-'DU DOAN'!CX35)=SIGN('DU DOAN'!K35-'DU DOAN'!L35),1*'DU DOAN'!C35,0))))</f>
        <v>0</v>
      </c>
      <c r="AZ35" s="98">
        <f>IF(OR('DU DOAN'!K35="",'DU DOAN'!L35="",'DU DOAN'!CY35="",'DU DOAN'!CZ35=""),0,IF(AND('DU DOAN'!CY35='DU DOAN'!K35,'DU DOAN'!CZ35='DU DOAN'!L35),3*'DU DOAN'!C35,IF(('DU DOAN'!CY35-'DU DOAN'!CZ35)=('DU DOAN'!K35-'DU DOAN'!L35),2*'DU DOAN'!C35,IF(SIGN('DU DOAN'!CY35-'DU DOAN'!CZ35)=SIGN('DU DOAN'!K35-'DU DOAN'!L35),1*'DU DOAN'!C35,0))))</f>
        <v>0</v>
      </c>
      <c r="BA35" s="98">
        <f>IF(OR('DU DOAN'!K35="",'DU DOAN'!L35="",'DU DOAN'!DA35="",'DU DOAN'!DB35=""),0,IF(AND('DU DOAN'!DA35='DU DOAN'!K35,'DU DOAN'!DB35='DU DOAN'!L35),3*'DU DOAN'!C35,IF(('DU DOAN'!DA35-'DU DOAN'!DB35)=('DU DOAN'!K35-'DU DOAN'!L35),2*'DU DOAN'!C35,IF(SIGN('DU DOAN'!DA35-'DU DOAN'!DB35)=SIGN('DU DOAN'!K35-'DU DOAN'!L35),1*'DU DOAN'!C35,0))))</f>
        <v>0</v>
      </c>
      <c r="BB35" s="98">
        <f>IF(OR('DU DOAN'!K35="",'DU DOAN'!L35="",'DU DOAN'!DC35="",'DU DOAN'!DD35=""),0,IF(AND('DU DOAN'!DC35='DU DOAN'!K35,'DU DOAN'!DD35='DU DOAN'!L35),3*'DU DOAN'!C35,IF(('DU DOAN'!DC35-'DU DOAN'!DD35)=('DU DOAN'!K35-'DU DOAN'!L35),2*'DU DOAN'!C35,IF(SIGN('DU DOAN'!DC35-'DU DOAN'!DD35)=SIGN('DU DOAN'!K35-'DU DOAN'!L35),1*'DU DOAN'!C35,0))))</f>
        <v>0</v>
      </c>
      <c r="BC35" s="98">
        <f>IF(OR('DU DOAN'!K35="",'DU DOAN'!L35="",'DU DOAN'!DE35="",'DU DOAN'!DF35=""),0,IF(AND('DU DOAN'!DE35='DU DOAN'!K35,'DU DOAN'!DF35='DU DOAN'!L35),3*'DU DOAN'!C35,IF(('DU DOAN'!DE35-'DU DOAN'!DF35)=('DU DOAN'!K35-'DU DOAN'!L35),2*'DU DOAN'!C35,IF(SIGN('DU DOAN'!DE35-'DU DOAN'!DF35)=SIGN('DU DOAN'!K35-'DU DOAN'!L35),1*'DU DOAN'!C35,0))))</f>
        <v>0</v>
      </c>
      <c r="BD35" s="98">
        <f>IF(OR('DU DOAN'!K35="",'DU DOAN'!L35="",'DU DOAN'!DG35="",'DU DOAN'!DH35=""),0,IF(AND('DU DOAN'!DG35='DU DOAN'!K35,'DU DOAN'!DH35='DU DOAN'!L35),3*'DU DOAN'!C35,IF(('DU DOAN'!DG35-'DU DOAN'!DH35)=('DU DOAN'!K35-'DU DOAN'!L35),2*'DU DOAN'!C35,IF(SIGN('DU DOAN'!DG35-'DU DOAN'!DH35)=SIGN('DU DOAN'!K35-'DU DOAN'!L35),1*'DU DOAN'!C35,0))))</f>
        <v>0</v>
      </c>
      <c r="BE35" s="98">
        <f>IF(OR('DU DOAN'!K35="",'DU DOAN'!L35="",'DU DOAN'!DI35="",'DU DOAN'!DJ35=""),0,IF(AND('DU DOAN'!DI35='DU DOAN'!K35,'DU DOAN'!DJ35='DU DOAN'!L35),3*'DU DOAN'!C35,IF(('DU DOAN'!DI35-'DU DOAN'!DJ35)=('DU DOAN'!K35-'DU DOAN'!L35),2*'DU DOAN'!C35,IF(SIGN('DU DOAN'!DI35-'DU DOAN'!DJ35)=SIGN('DU DOAN'!K35-'DU DOAN'!L35),1*'DU DOAN'!C35,0))))</f>
        <v>0</v>
      </c>
      <c r="BF35" s="98">
        <f>IF(OR('DU DOAN'!K35="",'DU DOAN'!L35="",'DU DOAN'!DK35="",'DU DOAN'!DL35=""),0,IF(AND('DU DOAN'!DK35='DU DOAN'!K35,'DU DOAN'!DL35='DU DOAN'!L35),3*'DU DOAN'!C35,IF(('DU DOAN'!DK35-'DU DOAN'!DL35)=('DU DOAN'!K35-'DU DOAN'!L35),2*'DU DOAN'!C35,IF(SIGN('DU DOAN'!DK35-'DU DOAN'!DL35)=SIGN('DU DOAN'!K35-'DU DOAN'!L35),1*'DU DOAN'!C35,0))))</f>
        <v>0</v>
      </c>
      <c r="BG35" s="98">
        <f>IF(OR('DU DOAN'!K35="",'DU DOAN'!L35="",'DU DOAN'!DM35="",'DU DOAN'!DN35=""),0,IF(AND('DU DOAN'!DM35='DU DOAN'!K35,'DU DOAN'!DN35='DU DOAN'!L35),3*'DU DOAN'!C35,IF(('DU DOAN'!DM35-'DU DOAN'!DN35)=('DU DOAN'!K35-'DU DOAN'!L35),2*'DU DOAN'!C35,IF(SIGN('DU DOAN'!DM35-'DU DOAN'!DN35)=SIGN('DU DOAN'!K35-'DU DOAN'!L35),1*'DU DOAN'!C35,0))))</f>
        <v>0</v>
      </c>
      <c r="BH35" s="98">
        <f>IF(OR('DU DOAN'!K35="",'DU DOAN'!L35="",'DU DOAN'!DO35="",'DU DOAN'!DP35=""),0,IF(AND('DU DOAN'!DO35='DU DOAN'!K35,'DU DOAN'!DP35='DU DOAN'!L35),3*'DU DOAN'!C35,IF(('DU DOAN'!DO35-'DU DOAN'!DP35)=('DU DOAN'!K35-'DU DOAN'!L35),2*'DU DOAN'!C35,IF(SIGN('DU DOAN'!DO35-'DU DOAN'!DP35)=SIGN('DU DOAN'!K35-'DU DOAN'!L35),1*'DU DOAN'!C35,0))))</f>
        <v>0</v>
      </c>
      <c r="BI35" s="98">
        <f>IF(OR('DU DOAN'!K35="",'DU DOAN'!L35="",'DU DOAN'!DQ35="",'DU DOAN'!DR35=""),0,IF(AND('DU DOAN'!DQ35='DU DOAN'!K35,'DU DOAN'!DR35='DU DOAN'!L35),3*'DU DOAN'!C35,IF(('DU DOAN'!DQ35-'DU DOAN'!DR35)=('DU DOAN'!K35-'DU DOAN'!L35),2*'DU DOAN'!C35,IF(SIGN('DU DOAN'!DQ35-'DU DOAN'!DR35)=SIGN('DU DOAN'!K35-'DU DOAN'!L35),1*'DU DOAN'!C35,0))))</f>
        <v>0</v>
      </c>
      <c r="BJ35" s="98">
        <f>IF(OR('DU DOAN'!K35="",'DU DOAN'!L35="",'DU DOAN'!DS35="",'DU DOAN'!DT35=""),0,IF(AND('DU DOAN'!DS35='DU DOAN'!K35,'DU DOAN'!DT35='DU DOAN'!L35),3*'DU DOAN'!C35,IF(('DU DOAN'!DS35-'DU DOAN'!DT35)=('DU DOAN'!K35-'DU DOAN'!L35),2*'DU DOAN'!C35,IF(SIGN('DU DOAN'!DS35-'DU DOAN'!DT35)=SIGN('DU DOAN'!K35-'DU DOAN'!L35),1*'DU DOAN'!C35,0))))</f>
        <v>0</v>
      </c>
      <c r="BK35" s="98">
        <f>IF(OR('DU DOAN'!K35="",'DU DOAN'!L35="",'DU DOAN'!DU35="",'DU DOAN'!DV35=""),0,IF(AND('DU DOAN'!DU35='DU DOAN'!K35,'DU DOAN'!DV35='DU DOAN'!L35),3*'DU DOAN'!C35,IF(('DU DOAN'!DU35-'DU DOAN'!DV35)=('DU DOAN'!K35-'DU DOAN'!L35),2*'DU DOAN'!C35,IF(SIGN('DU DOAN'!DU35-'DU DOAN'!DV35)=SIGN('DU DOAN'!K35-'DU DOAN'!L35),1*'DU DOAN'!C35,0))))</f>
        <v>0</v>
      </c>
      <c r="BL35" s="98">
        <f>IF(OR('DU DOAN'!K35="",'DU DOAN'!L35="",'DU DOAN'!DW35="",'DU DOAN'!DX35=""),0,IF(AND('DU DOAN'!DW35='DU DOAN'!K35,'DU DOAN'!DX35='DU DOAN'!L35),3*'DU DOAN'!C35,IF(('DU DOAN'!DW35-'DU DOAN'!DX35)=('DU DOAN'!K35-'DU DOAN'!L35),2*'DU DOAN'!C35,IF(SIGN('DU DOAN'!DW35-'DU DOAN'!DX35)=SIGN('DU DOAN'!K35-'DU DOAN'!L35),1*'DU DOAN'!C35,0))))</f>
        <v>0</v>
      </c>
      <c r="BM35" s="98">
        <f>IF(OR('DU DOAN'!K35="",'DU DOAN'!L35="",'DU DOAN'!DY35="",'DU DOAN'!DZ35=""),0,IF(AND('DU DOAN'!DY35='DU DOAN'!K35,'DU DOAN'!DZ35='DU DOAN'!L35),3*'DU DOAN'!C35,IF(('DU DOAN'!DY35-'DU DOAN'!DZ35)=('DU DOAN'!K35-'DU DOAN'!L35),2*'DU DOAN'!C35,IF(SIGN('DU DOAN'!DY35-'DU DOAN'!DZ35)=SIGN('DU DOAN'!K35-'DU DOAN'!L35),1*'DU DOAN'!C35,0))))</f>
        <v>0</v>
      </c>
      <c r="BN35" s="98">
        <f>IF(OR('DU DOAN'!K35="",'DU DOAN'!L35="",'DU DOAN'!EA35="",'DU DOAN'!EB35=""),0,IF(AND('DU DOAN'!EA35='DU DOAN'!K35,'DU DOAN'!EB35='DU DOAN'!L35),3*'DU DOAN'!C35,IF(('DU DOAN'!EA35-'DU DOAN'!EB35)=('DU DOAN'!K35-'DU DOAN'!L35),2*'DU DOAN'!C35,IF(SIGN('DU DOAN'!EA35-'DU DOAN'!EB35)=SIGN('DU DOAN'!K35-'DU DOAN'!L35),1*'DU DOAN'!C35,0))))</f>
        <v>0</v>
      </c>
      <c r="BO35" s="98">
        <f>IF(OR('DU DOAN'!K35="",'DU DOAN'!L35="",'DU DOAN'!EC35="",'DU DOAN'!ED35=""),0,IF(AND('DU DOAN'!EC35='DU DOAN'!K35,'DU DOAN'!ED35='DU DOAN'!L35),3*'DU DOAN'!C35,IF(('DU DOAN'!EC35-'DU DOAN'!ED35)=('DU DOAN'!K35-'DU DOAN'!L35),2*'DU DOAN'!C35,IF(SIGN('DU DOAN'!EC35-'DU DOAN'!ED35)=SIGN('DU DOAN'!K35-'DU DOAN'!L35),1*'DU DOAN'!C35,0))))</f>
        <v>0</v>
      </c>
      <c r="BP35" s="98">
        <f>IF(OR('DU DOAN'!K35="",'DU DOAN'!L35="",'DU DOAN'!EE35="",'DU DOAN'!EF35=""),0,IF(AND('DU DOAN'!EE35='DU DOAN'!K35,'DU DOAN'!EF35='DU DOAN'!L35),3*'DU DOAN'!C35,IF(('DU DOAN'!EE35-'DU DOAN'!EF35)=('DU DOAN'!K35-'DU DOAN'!L35),2*'DU DOAN'!C35,IF(SIGN('DU DOAN'!EE35-'DU DOAN'!EF35)=SIGN('DU DOAN'!K35-'DU DOAN'!L35),1*'DU DOAN'!C35,0))))</f>
        <v>0</v>
      </c>
      <c r="BQ35" s="98">
        <f>IF(OR('DU DOAN'!K35="",'DU DOAN'!L35="",'DU DOAN'!EG35="",'DU DOAN'!EH35=""),0,IF(AND('DU DOAN'!EG35='DU DOAN'!K35,'DU DOAN'!EH35='DU DOAN'!L35),3*'DU DOAN'!C35,IF(('DU DOAN'!EG35-'DU DOAN'!EH35)=('DU DOAN'!K35-'DU DOAN'!L35),2*'DU DOAN'!C35,IF(SIGN('DU DOAN'!EG35-'DU DOAN'!EH35)=SIGN('DU DOAN'!K35-'DU DOAN'!L35),1*'DU DOAN'!C35,0))))</f>
        <v>0</v>
      </c>
      <c r="BR35" s="98">
        <f>IF(OR('DU DOAN'!K35="",'DU DOAN'!L35="",'DU DOAN'!EI35="",'DU DOAN'!EJ35=""),0,IF(AND('DU DOAN'!EI35='DU DOAN'!K35,'DU DOAN'!EJ35='DU DOAN'!L35),3*'DU DOAN'!C35,IF(('DU DOAN'!EI35-'DU DOAN'!EJ35)=('DU DOAN'!K35-'DU DOAN'!L35),2*'DU DOAN'!C35,IF(SIGN('DU DOAN'!EI35-'DU DOAN'!EJ35)=SIGN('DU DOAN'!K35-'DU DOAN'!L35),1*'DU DOAN'!C35,0))))</f>
        <v>0</v>
      </c>
      <c r="BS35" s="98">
        <f>IF(OR('DU DOAN'!K35="",'DU DOAN'!L35="",'DU DOAN'!EK35="",'DU DOAN'!EL35=""),0,IF(AND('DU DOAN'!EK35='DU DOAN'!K35,'DU DOAN'!EL35='DU DOAN'!L35),3*'DU DOAN'!C35,IF(('DU DOAN'!EK35-'DU DOAN'!EL35)=('DU DOAN'!K35-'DU DOAN'!L35),2*'DU DOAN'!C35,IF(SIGN('DU DOAN'!EK35-'DU DOAN'!EL35)=SIGN('DU DOAN'!K35-'DU DOAN'!L35),1*'DU DOAN'!C35,0))))</f>
        <v>0</v>
      </c>
      <c r="BT35" s="98">
        <f>IF(OR('DU DOAN'!K35="",'DU DOAN'!L35="",'DU DOAN'!EM35="",'DU DOAN'!EN35=""),0,IF(AND('DU DOAN'!EM35='DU DOAN'!K35,'DU DOAN'!EN35='DU DOAN'!L35),3*'DU DOAN'!C35,IF(('DU DOAN'!EM35-'DU DOAN'!EN35)=('DU DOAN'!K35-'DU DOAN'!L35),2*'DU DOAN'!C35,IF(SIGN('DU DOAN'!EM35-'DU DOAN'!EN35)=SIGN('DU DOAN'!K35-'DU DOAN'!L35),1*'DU DOAN'!C35,0))))</f>
        <v>0</v>
      </c>
      <c r="BU35" s="98">
        <f>IF(OR('DU DOAN'!K35="",'DU DOAN'!L35="",'DU DOAN'!EO35="",'DU DOAN'!EP35=""),0,IF(AND('DU DOAN'!EO35='DU DOAN'!K35,'DU DOAN'!EP35='DU DOAN'!L35),3*'DU DOAN'!C35,IF(('DU DOAN'!EO35-'DU DOAN'!EP35)=('DU DOAN'!K35-'DU DOAN'!L35),2*'DU DOAN'!C35,IF(SIGN('DU DOAN'!EO35-'DU DOAN'!EP35)=SIGN('DU DOAN'!K35-'DU DOAN'!L35),1*'DU DOAN'!C35,0))))</f>
        <v>0</v>
      </c>
      <c r="BV35" s="98">
        <f>IF(OR('DU DOAN'!K35="",'DU DOAN'!L35="",'DU DOAN'!EQ35="",'DU DOAN'!ER35=""),0,IF(AND('DU DOAN'!EQ35='DU DOAN'!K35,'DU DOAN'!ER35='DU DOAN'!L35),3*'DU DOAN'!C35,IF(('DU DOAN'!EQ35-'DU DOAN'!ER35)=('DU DOAN'!K35-'DU DOAN'!L35),2*'DU DOAN'!C35,IF(SIGN('DU DOAN'!EQ35-'DU DOAN'!ER35)=SIGN('DU DOAN'!K35-'DU DOAN'!L35),1*'DU DOAN'!C35,0))))</f>
        <v>0</v>
      </c>
      <c r="BW35" s="98">
        <f>IF(OR('DU DOAN'!K35="",'DU DOAN'!L35="",'DU DOAN'!ES35="",'DU DOAN'!ET35=""),0,IF(AND('DU DOAN'!ES35='DU DOAN'!K35,'DU DOAN'!ET35='DU DOAN'!L35),3*'DU DOAN'!C35,IF(('DU DOAN'!ES35-'DU DOAN'!ET35)=('DU DOAN'!K35-'DU DOAN'!L35),2*'DU DOAN'!C35,IF(SIGN('DU DOAN'!ES35-'DU DOAN'!ET35)=SIGN('DU DOAN'!K35-'DU DOAN'!L35),1*'DU DOAN'!C35,0))))</f>
        <v>0</v>
      </c>
      <c r="BX35" s="98">
        <f>IF(OR('DU DOAN'!K35="",'DU DOAN'!L35="",'DU DOAN'!EU35="",'DU DOAN'!EV35=""),0,IF(AND('DU DOAN'!EU35='DU DOAN'!K35,'DU DOAN'!EV35='DU DOAN'!L35),3*'DU DOAN'!C35,IF(('DU DOAN'!EU35-'DU DOAN'!EV35)=('DU DOAN'!K35-'DU DOAN'!L35),2*'DU DOAN'!C35,IF(SIGN('DU DOAN'!EU35-'DU DOAN'!EV35)=SIGN('DU DOAN'!K35-'DU DOAN'!L35),1*'DU DOAN'!C35,0))))</f>
        <v>0</v>
      </c>
      <c r="BY35" s="98">
        <f>IF(OR('DU DOAN'!K35="",'DU DOAN'!L35="",'DU DOAN'!EW35="",'DU DOAN'!EX35=""),0,IF(AND('DU DOAN'!EW35='DU DOAN'!K35,'DU DOAN'!EX35='DU DOAN'!L35),3*'DU DOAN'!C35,IF(('DU DOAN'!EW35-'DU DOAN'!EX35)=('DU DOAN'!K35-'DU DOAN'!L35),2*'DU DOAN'!C35,IF(SIGN('DU DOAN'!EW35-'DU DOAN'!EX35)=SIGN('DU DOAN'!K35-'DU DOAN'!L35),1*'DU DOAN'!C35,0))))</f>
        <v>0</v>
      </c>
      <c r="BZ35" s="98">
        <f>IF(OR('DU DOAN'!K35="",'DU DOAN'!L35="",'DU DOAN'!EY35="",'DU DOAN'!EZ35=""),0,IF(AND('DU DOAN'!EY35='DU DOAN'!K35,'DU DOAN'!EZ35='DU DOAN'!L35),3*'DU DOAN'!C35,IF(('DU DOAN'!EY35-'DU DOAN'!EZ35)=('DU DOAN'!K35-'DU DOAN'!L35),2*'DU DOAN'!C35,IF(SIGN('DU DOAN'!EY35-'DU DOAN'!EZ35)=SIGN('DU DOAN'!K35-'DU DOAN'!L35),1*'DU DOAN'!C35,0))))</f>
        <v>0</v>
      </c>
      <c r="CA35" s="98">
        <f>IF(OR('DU DOAN'!K35="",'DU DOAN'!L35="",'DU DOAN'!FA35="",'DU DOAN'!FB35=""),0,IF(AND('DU DOAN'!FA35='DU DOAN'!K35,'DU DOAN'!FB35='DU DOAN'!L35),3*'DU DOAN'!C35,IF(('DU DOAN'!FA35-'DU DOAN'!FB35)=('DU DOAN'!K35-'DU DOAN'!L35),2*'DU DOAN'!C35,IF(SIGN('DU DOAN'!FA35-'DU DOAN'!FB35)=SIGN('DU DOAN'!K35-'DU DOAN'!L35),1*'DU DOAN'!C35,0))))</f>
        <v>0</v>
      </c>
      <c r="CB35" s="98">
        <f>IF(OR('DU DOAN'!K35="",'DU DOAN'!L35="",'DU DOAN'!FC35="",'DU DOAN'!FD35=""),0,IF(AND('DU DOAN'!FC35='DU DOAN'!K35,'DU DOAN'!FD35='DU DOAN'!L35),3*'DU DOAN'!C35,IF(('DU DOAN'!FC35-'DU DOAN'!FD35)=('DU DOAN'!K35-'DU DOAN'!L35),2*'DU DOAN'!C35,IF(SIGN('DU DOAN'!FC35-'DU DOAN'!FD35)=SIGN('DU DOAN'!K35-'DU DOAN'!L35),1*'DU DOAN'!C35,0))))</f>
        <v>0</v>
      </c>
      <c r="CC35" s="98">
        <f>IF(OR('DU DOAN'!K35="",'DU DOAN'!L35="",'DU DOAN'!FE35="",'DU DOAN'!FF35=""),0,IF(AND('DU DOAN'!FE35='DU DOAN'!K35,'DU DOAN'!FF35='DU DOAN'!L35),3*'DU DOAN'!C35,IF(('DU DOAN'!FE35-'DU DOAN'!FF35)=('DU DOAN'!K35-'DU DOAN'!L35),2*'DU DOAN'!C35,IF(SIGN('DU DOAN'!FE35-'DU DOAN'!FF35)=SIGN('DU DOAN'!K35-'DU DOAN'!L35),1*'DU DOAN'!C35,0))))</f>
        <v>0</v>
      </c>
      <c r="CD35" s="98">
        <f>IF(OR('DU DOAN'!K35="",'DU DOAN'!L35="",'DU DOAN'!FG35="",'DU DOAN'!FH35=""),0,IF(AND('DU DOAN'!FG35='DU DOAN'!K35,'DU DOAN'!FH35='DU DOAN'!L35),3*'DU DOAN'!C35,IF(('DU DOAN'!FG35-'DU DOAN'!FH35)=('DU DOAN'!K35-'DU DOAN'!L35),2*'DU DOAN'!C35,IF(SIGN('DU DOAN'!FG35-'DU DOAN'!FH35)=SIGN('DU DOAN'!K35-'DU DOAN'!L35),1*'DU DOAN'!C35,0))))</f>
        <v>0</v>
      </c>
      <c r="CE35" s="98">
        <f>IF(OR('DU DOAN'!K35="",'DU DOAN'!L35="",'DU DOAN'!FI35="",'DU DOAN'!FJ35=""),0,IF(AND('DU DOAN'!FI35='DU DOAN'!K35,'DU DOAN'!FJ35='DU DOAN'!L35),3*'DU DOAN'!C35,IF(('DU DOAN'!FI35-'DU DOAN'!FJ35)=('DU DOAN'!K35-'DU DOAN'!L35),2*'DU DOAN'!C35,IF(SIGN('DU DOAN'!FI35-'DU DOAN'!FJ35)=SIGN('DU DOAN'!K35-'DU DOAN'!L35),1*'DU DOAN'!C35,0))))</f>
        <v>0</v>
      </c>
      <c r="CF35" s="98">
        <f>IF(OR('DU DOAN'!K35="",'DU DOAN'!L35="",'DU DOAN'!FK35="",'DU DOAN'!FL35=""),0,IF(AND('DU DOAN'!FK35='DU DOAN'!K35,'DU DOAN'!FL35='DU DOAN'!L35),3*'DU DOAN'!C35,IF(('DU DOAN'!FK35-'DU DOAN'!FL35)=('DU DOAN'!K35-'DU DOAN'!L35),2*'DU DOAN'!C35,IF(SIGN('DU DOAN'!FK35-'DU DOAN'!FL35)=SIGN('DU DOAN'!K35-'DU DOAN'!L35),1*'DU DOAN'!C35,0))))</f>
        <v>0</v>
      </c>
      <c r="CG35" s="98">
        <f>IF(OR('DU DOAN'!K35="",'DU DOAN'!L35="",'DU DOAN'!FM35="",'DU DOAN'!FN35=""),0,IF(AND('DU DOAN'!FM35='DU DOAN'!K35,'DU DOAN'!FN35='DU DOAN'!L35),3*'DU DOAN'!C35,IF(('DU DOAN'!FM35-'DU DOAN'!FN35)=('DU DOAN'!K35-'DU DOAN'!L35),2*'DU DOAN'!C35,IF(SIGN('DU DOAN'!FM35-'DU DOAN'!FN35)=SIGN('DU DOAN'!K35-'DU DOAN'!L35),1*'DU DOAN'!C35,0))))</f>
        <v>0</v>
      </c>
      <c r="CH35" s="98">
        <f>IF(OR('DU DOAN'!K35="",'DU DOAN'!L35="",'DU DOAN'!FO35="",'DU DOAN'!FP35=""),0,IF(AND('DU DOAN'!FO35='DU DOAN'!K35,'DU DOAN'!FP35='DU DOAN'!L35),3*'DU DOAN'!C35,IF(('DU DOAN'!FO35-'DU DOAN'!FP35)=('DU DOAN'!K35-'DU DOAN'!L35),2*'DU DOAN'!C35,IF(SIGN('DU DOAN'!FO35-'DU DOAN'!FP35)=SIGN('DU DOAN'!K35-'DU DOAN'!L35),1*'DU DOAN'!C35,0))))</f>
        <v>0</v>
      </c>
      <c r="CI35" s="98">
        <f>IF(OR('DU DOAN'!K35="",'DU DOAN'!L35="",'DU DOAN'!FQ35="",'DU DOAN'!FR35=""),0,IF(AND('DU DOAN'!FQ35='DU DOAN'!K35,'DU DOAN'!FR35='DU DOAN'!L35),3*'DU DOAN'!C35,IF(('DU DOAN'!FQ35-'DU DOAN'!FR35)=('DU DOAN'!K35-'DU DOAN'!L35),2*'DU DOAN'!C35,IF(SIGN('DU DOAN'!FQ35-'DU DOAN'!FR35)=SIGN('DU DOAN'!K35-'DU DOAN'!L35),1*'DU DOAN'!C35,0))))</f>
        <v>0</v>
      </c>
      <c r="CJ35" s="98">
        <f>IF(OR('DU DOAN'!K35="",'DU DOAN'!L35="",'DU DOAN'!FS35="",'DU DOAN'!FT35=""),0,IF(AND('DU DOAN'!FS35='DU DOAN'!K35,'DU DOAN'!FT35='DU DOAN'!L35),3*'DU DOAN'!C35,IF(('DU DOAN'!FS35-'DU DOAN'!FT35)=('DU DOAN'!K35-'DU DOAN'!L35),2*'DU DOAN'!C35,IF(SIGN('DU DOAN'!FS35-'DU DOAN'!FT35)=SIGN('DU DOAN'!K35-'DU DOAN'!L35),1*'DU DOAN'!C35,0))))</f>
        <v>0</v>
      </c>
      <c r="CK35" s="98">
        <f>IF(OR('DU DOAN'!K35="",'DU DOAN'!L35="",'DU DOAN'!FU35="",'DU DOAN'!FV35=""),0,IF(AND('DU DOAN'!FU35='DU DOAN'!K35,'DU DOAN'!FV35='DU DOAN'!L35),3*'DU DOAN'!C35,IF(('DU DOAN'!FU35-'DU DOAN'!FV35)=('DU DOAN'!K35-'DU DOAN'!L35),2*'DU DOAN'!C35,IF(SIGN('DU DOAN'!FU35-'DU DOAN'!FV35)=SIGN('DU DOAN'!K35-'DU DOAN'!L35),1*'DU DOAN'!C35,0))))</f>
        <v>0</v>
      </c>
      <c r="CL35" s="98">
        <f>IF(OR('DU DOAN'!K35="",'DU DOAN'!L35="",'DU DOAN'!FW35="",'DU DOAN'!FX35=""),0,IF(AND('DU DOAN'!FW35='DU DOAN'!K35,'DU DOAN'!FX35='DU DOAN'!L35),3*'DU DOAN'!C35,IF(('DU DOAN'!FW35-'DU DOAN'!FX35)=('DU DOAN'!K35-'DU DOAN'!L35),2*'DU DOAN'!C35,IF(SIGN('DU DOAN'!FW35-'DU DOAN'!FX35)=SIGN('DU DOAN'!K35-'DU DOAN'!L35),1*'DU DOAN'!C35,0))))</f>
        <v>0</v>
      </c>
      <c r="CM35" s="98">
        <f>IF(OR('DU DOAN'!K35="",'DU DOAN'!L35="",'DU DOAN'!FY35="",'DU DOAN'!FZ35=""),0,IF(AND('DU DOAN'!FY35='DU DOAN'!K35,'DU DOAN'!FZ35='DU DOAN'!L35),3*'DU DOAN'!C35,IF(('DU DOAN'!FY35-'DU DOAN'!FZ35)=('DU DOAN'!K35-'DU DOAN'!L35),2*'DU DOAN'!C35,IF(SIGN('DU DOAN'!FY35-'DU DOAN'!FZ35)=SIGN('DU DOAN'!K35-'DU DOAN'!L35),1*'DU DOAN'!C35,0))))</f>
        <v>0</v>
      </c>
      <c r="CN35" s="98">
        <f>IF(OR('DU DOAN'!K35="",'DU DOAN'!L35="",'DU DOAN'!GA35="",'DU DOAN'!GB35=""),0,IF(AND('DU DOAN'!GA35='DU DOAN'!K35,'DU DOAN'!GB35='DU DOAN'!L35),3*'DU DOAN'!C35,IF(('DU DOAN'!GA35-'DU DOAN'!GB35)=('DU DOAN'!K35-'DU DOAN'!L35),2*'DU DOAN'!C35,IF(SIGN('DU DOAN'!GA35-'DU DOAN'!GB35)=SIGN('DU DOAN'!K35-'DU DOAN'!L35),1*'DU DOAN'!C35,0))))</f>
        <v>0</v>
      </c>
      <c r="CO35" s="98">
        <f>IF(OR('DU DOAN'!K35="",'DU DOAN'!L35="",'DU DOAN'!GC35="",'DU DOAN'!GD35=""),0,IF(AND('DU DOAN'!GC35='DU DOAN'!K35,'DU DOAN'!GD35='DU DOAN'!L35),3*'DU DOAN'!C35,IF(('DU DOAN'!GC35-'DU DOAN'!GD35)=('DU DOAN'!K35-'DU DOAN'!L35),2*'DU DOAN'!C35,IF(SIGN('DU DOAN'!GC35-'DU DOAN'!GD35)=SIGN('DU DOAN'!K35-'DU DOAN'!L35),1*'DU DOAN'!C35,0))))</f>
        <v>0</v>
      </c>
      <c r="CP35" s="98">
        <f>IF(OR('DU DOAN'!K35="",'DU DOAN'!L35="",'DU DOAN'!GE35="",'DU DOAN'!GF35=""),0,IF(AND('DU DOAN'!GE35='DU DOAN'!K35,'DU DOAN'!GF35='DU DOAN'!L35),3*'DU DOAN'!C35,IF(('DU DOAN'!GE35-'DU DOAN'!GF35)=('DU DOAN'!K35-'DU DOAN'!L35),2*'DU DOAN'!C35,IF(SIGN('DU DOAN'!GE35-'DU DOAN'!GF35)=SIGN('DU DOAN'!K35-'DU DOAN'!L35),1*'DU DOAN'!C35,0))))</f>
        <v>0</v>
      </c>
      <c r="CQ35" s="98">
        <f>IF(OR('DU DOAN'!K35="",'DU DOAN'!L35="",'DU DOAN'!GG35="",'DU DOAN'!GH35=""),0,IF(AND('DU DOAN'!GG35='DU DOAN'!K35,'DU DOAN'!GH35='DU DOAN'!L35),3*'DU DOAN'!C35,IF(('DU DOAN'!GG35-'DU DOAN'!GH35)=('DU DOAN'!K35-'DU DOAN'!L35),2*'DU DOAN'!C35,IF(SIGN('DU DOAN'!GG35-'DU DOAN'!GH35)=SIGN('DU DOAN'!K35-'DU DOAN'!L35),1*'DU DOAN'!C35,0))))</f>
        <v>0</v>
      </c>
      <c r="CR35" s="98">
        <f>IF(OR('DU DOAN'!K35="",'DU DOAN'!L35="",'DU DOAN'!GI35="",'DU DOAN'!GJ35=""),0,IF(AND('DU DOAN'!GI35='DU DOAN'!K35,'DU DOAN'!GJ35='DU DOAN'!L35),3*'DU DOAN'!C35,IF(('DU DOAN'!GI35-'DU DOAN'!GJ35)=('DU DOAN'!K35-'DU DOAN'!L35),2*'DU DOAN'!C35,IF(SIGN('DU DOAN'!GI35-'DU DOAN'!GJ35)=SIGN('DU DOAN'!K35-'DU DOAN'!L35),1*'DU DOAN'!C35,0))))</f>
        <v>0</v>
      </c>
      <c r="CS35" s="98">
        <f>IF(OR('DU DOAN'!K35="",'DU DOAN'!L35="",'DU DOAN'!GK35="",'DU DOAN'!GL35=""),0,IF(AND('DU DOAN'!GK35='DU DOAN'!K35,'DU DOAN'!GL35='DU DOAN'!L35),3*'DU DOAN'!C35,IF(('DU DOAN'!GK35-'DU DOAN'!GL35)=('DU DOAN'!K35-'DU DOAN'!L35),2*'DU DOAN'!C35,IF(SIGN('DU DOAN'!GK35-'DU DOAN'!GL35)=SIGN('DU DOAN'!K35-'DU DOAN'!L35),1*'DU DOAN'!C35,0))))</f>
        <v>0</v>
      </c>
      <c r="CT35" s="98">
        <f>IF(OR('DU DOAN'!K35="",'DU DOAN'!L35="",'DU DOAN'!GM35="",'DU DOAN'!GN35=""),0,IF(AND('DU DOAN'!GM35='DU DOAN'!K35,'DU DOAN'!GN35='DU DOAN'!L35),3*'DU DOAN'!C35,IF(('DU DOAN'!GM35-'DU DOAN'!GN35)=('DU DOAN'!K35-'DU DOAN'!L35),2*'DU DOAN'!C35,IF(SIGN('DU DOAN'!GM35-'DU DOAN'!GN35)=SIGN('DU DOAN'!K35-'DU DOAN'!L35),1*'DU DOAN'!C35,0))))</f>
        <v>0</v>
      </c>
      <c r="CU35" s="98">
        <f>IF(OR('DU DOAN'!K35="",'DU DOAN'!L35="",'DU DOAN'!GO35="",'DU DOAN'!GP35=""),0,IF(AND('DU DOAN'!GO35='DU DOAN'!K35,'DU DOAN'!GP35='DU DOAN'!L35),3*'DU DOAN'!C35,IF(('DU DOAN'!GO35-'DU DOAN'!GP35)=('DU DOAN'!K35-'DU DOAN'!L35),2*'DU DOAN'!C35,IF(SIGN('DU DOAN'!GO35-'DU DOAN'!GP35)=SIGN('DU DOAN'!K35-'DU DOAN'!L35),1*'DU DOAN'!C35,0))))</f>
        <v>0</v>
      </c>
      <c r="CV35" s="98">
        <f>IF(OR('DU DOAN'!K35="",'DU DOAN'!L35="",'DU DOAN'!GQ35="",'DU DOAN'!GR35=""),0,IF(AND('DU DOAN'!GQ35='DU DOAN'!K35,'DU DOAN'!GR35='DU DOAN'!L35),3*'DU DOAN'!C35,IF(('DU DOAN'!GQ35-'DU DOAN'!GR35)=('DU DOAN'!K35-'DU DOAN'!L35),2*'DU DOAN'!C35,IF(SIGN('DU DOAN'!GQ35-'DU DOAN'!GR35)=SIGN('DU DOAN'!K35-'DU DOAN'!L35),1*'DU DOAN'!C35,0))))</f>
        <v>0</v>
      </c>
      <c r="CW35" s="98">
        <f>IF(OR('DU DOAN'!K35="",'DU DOAN'!L35="",'DU DOAN'!GS35="",'DU DOAN'!GT35=""),0,IF(AND('DU DOAN'!GS35='DU DOAN'!K35,'DU DOAN'!GT35='DU DOAN'!L35),3*'DU DOAN'!C35,IF(('DU DOAN'!GS35-'DU DOAN'!GT35)=('DU DOAN'!K35-'DU DOAN'!L35),2*'DU DOAN'!C35,IF(SIGN('DU DOAN'!GS35-'DU DOAN'!GT35)=SIGN('DU DOAN'!K35-'DU DOAN'!L35),1*'DU DOAN'!C35,0))))</f>
        <v>0</v>
      </c>
      <c r="CX35" s="98">
        <f>IF(OR('DU DOAN'!K35="",'DU DOAN'!L35="",'DU DOAN'!GU35="",'DU DOAN'!GV35=""),0,IF(AND('DU DOAN'!GU35='DU DOAN'!K35,'DU DOAN'!GV35='DU DOAN'!L35),3*'DU DOAN'!C35,IF(('DU DOAN'!GU35-'DU DOAN'!GV35)=('DU DOAN'!K35-'DU DOAN'!L35),2*'DU DOAN'!C35,IF(SIGN('DU DOAN'!GU35-'DU DOAN'!GV35)=SIGN('DU DOAN'!K35-'DU DOAN'!L35),1*'DU DOAN'!C35,0))))</f>
        <v>0</v>
      </c>
      <c r="CY35" s="98">
        <f>IF(OR('DU DOAN'!K35="",'DU DOAN'!L35="",'DU DOAN'!GW35="",'DU DOAN'!GX35=""),0,IF(AND('DU DOAN'!GW35='DU DOAN'!K35,'DU DOAN'!GX35='DU DOAN'!L35),3*'DU DOAN'!C35,IF(('DU DOAN'!GW35-'DU DOAN'!GX35)=('DU DOAN'!K35-'DU DOAN'!L35),2*'DU DOAN'!C35,IF(SIGN('DU DOAN'!GW35-'DU DOAN'!GX35)=SIGN('DU DOAN'!K35-'DU DOAN'!L35),1*'DU DOAN'!C35,0))))</f>
        <v>0</v>
      </c>
      <c r="CZ35" s="98">
        <f>IF(OR('DU DOAN'!K35="",'DU DOAN'!L35="",'DU DOAN'!GY35="",'DU DOAN'!GZ35=""),0,IF(AND('DU DOAN'!GY35='DU DOAN'!K35,'DU DOAN'!GZ35='DU DOAN'!L35),3*'DU DOAN'!C35,IF(('DU DOAN'!GY35-'DU DOAN'!GZ35)=('DU DOAN'!K35-'DU DOAN'!L35),2*'DU DOAN'!C35,IF(SIGN('DU DOAN'!GY35-'DU DOAN'!GZ35)=SIGN('DU DOAN'!K35-'DU DOAN'!L35),1*'DU DOAN'!C35,0))))</f>
        <v>0</v>
      </c>
      <c r="DA35" s="98">
        <f>IF(OR('DU DOAN'!K35="",'DU DOAN'!L35="",'DU DOAN'!HA35="",'DU DOAN'!HB35=""),0,IF(AND('DU DOAN'!HA35='DU DOAN'!K35,'DU DOAN'!HB35='DU DOAN'!L35),3*'DU DOAN'!C35,IF(('DU DOAN'!HA35-'DU DOAN'!HB35)=('DU DOAN'!K35-'DU DOAN'!L35),2*'DU DOAN'!C35,IF(SIGN('DU DOAN'!HA35-'DU DOAN'!HB35)=SIGN('DU DOAN'!K35-'DU DOAN'!L35),1*'DU DOAN'!C35,0))))</f>
        <v>0</v>
      </c>
      <c r="DB35" s="98">
        <f>IF(OR('DU DOAN'!K35="",'DU DOAN'!L35="",'DU DOAN'!HC35="",'DU DOAN'!HD35=""),0,IF(AND('DU DOAN'!HC35='DU DOAN'!K35,'DU DOAN'!HD35='DU DOAN'!L35),3*'DU DOAN'!C35,IF(('DU DOAN'!HC35-'DU DOAN'!HD35)=('DU DOAN'!K35-'DU DOAN'!L35),2*'DU DOAN'!C35,IF(SIGN('DU DOAN'!HC35-'DU DOAN'!HD35)=SIGN('DU DOAN'!K35-'DU DOAN'!L35),1*'DU DOAN'!C35,0))))</f>
        <v>0</v>
      </c>
    </row>
    <row r="36" spans="1:106" ht="15" customHeight="1">
      <c r="A36" s="94">
        <f>'DU DOAN'!A36</f>
        <v>33</v>
      </c>
      <c r="B36" s="95" t="str">
        <f>'DU DOAN'!B36</f>
        <v>Vòng bảng</v>
      </c>
      <c r="C36" s="96">
        <f>'DU DOAN'!C36</f>
        <v>1</v>
      </c>
      <c r="D36" s="95" t="str">
        <f>'DU DOAN'!H36</f>
        <v>Tunisia</v>
      </c>
      <c r="E36" s="95" t="str">
        <f>'DU DOAN'!I36</f>
        <v>Japan</v>
      </c>
      <c r="F36" s="97" t="str">
        <f>IF(OR('DU DOAN'!K36="",'DU DOAN'!L36=""),"Chưa đá",'DU DOAN'!K36&amp;"-"&amp;'DU DOAN'!L36)</f>
        <v>Chưa đá</v>
      </c>
      <c r="G36" s="98">
        <f>IF(OR('DU DOAN'!K36="",'DU DOAN'!L36="",'DU DOAN'!M36="",'DU DOAN'!N36=""),0,IF(AND('DU DOAN'!M36='DU DOAN'!K36,'DU DOAN'!N36='DU DOAN'!L36),3*'DU DOAN'!C36,IF(('DU DOAN'!M36-'DU DOAN'!N36)=('DU DOAN'!K36-'DU DOAN'!L36),2*'DU DOAN'!C36,IF(SIGN('DU DOAN'!M36-'DU DOAN'!N36)=SIGN('DU DOAN'!K36-'DU DOAN'!L36),1*'DU DOAN'!C36,0))))</f>
        <v>0</v>
      </c>
      <c r="H36" s="98">
        <f>IF(OR('DU DOAN'!K36="",'DU DOAN'!L36="",'DU DOAN'!O36="",'DU DOAN'!P36=""),0,IF(AND('DU DOAN'!O36='DU DOAN'!K36,'DU DOAN'!P36='DU DOAN'!L36),3*'DU DOAN'!C36,IF(('DU DOAN'!O36-'DU DOAN'!P36)=('DU DOAN'!K36-'DU DOAN'!L36),2*'DU DOAN'!C36,IF(SIGN('DU DOAN'!O36-'DU DOAN'!P36)=SIGN('DU DOAN'!K36-'DU DOAN'!L36),1*'DU DOAN'!C36,0))))</f>
        <v>0</v>
      </c>
      <c r="I36" s="98">
        <f>IF(OR('DU DOAN'!K36="",'DU DOAN'!L36="",'DU DOAN'!Q36="",'DU DOAN'!R36=""),0,IF(AND('DU DOAN'!Q36='DU DOAN'!K36,'DU DOAN'!R36='DU DOAN'!L36),3*'DU DOAN'!C36,IF(('DU DOAN'!Q36-'DU DOAN'!R36)=('DU DOAN'!K36-'DU DOAN'!L36),2*'DU DOAN'!C36,IF(SIGN('DU DOAN'!Q36-'DU DOAN'!R36)=SIGN('DU DOAN'!K36-'DU DOAN'!L36),1*'DU DOAN'!C36,0))))</f>
        <v>0</v>
      </c>
      <c r="J36" s="98">
        <f>IF(OR('DU DOAN'!K36="",'DU DOAN'!L36="",'DU DOAN'!S36="",'DU DOAN'!T36=""),0,IF(AND('DU DOAN'!S36='DU DOAN'!K36,'DU DOAN'!T36='DU DOAN'!L36),3*'DU DOAN'!C36,IF(('DU DOAN'!S36-'DU DOAN'!T36)=('DU DOAN'!K36-'DU DOAN'!L36),2*'DU DOAN'!C36,IF(SIGN('DU DOAN'!S36-'DU DOAN'!T36)=SIGN('DU DOAN'!K36-'DU DOAN'!L36),1*'DU DOAN'!C36,0))))</f>
        <v>0</v>
      </c>
      <c r="K36" s="98">
        <f>IF(OR('DU DOAN'!K36="",'DU DOAN'!L36="",'DU DOAN'!U36="",'DU DOAN'!V36=""),0,IF(AND('DU DOAN'!U36='DU DOAN'!K36,'DU DOAN'!V36='DU DOAN'!L36),3*'DU DOAN'!C36,IF(('DU DOAN'!U36-'DU DOAN'!V36)=('DU DOAN'!K36-'DU DOAN'!L36),2*'DU DOAN'!C36,IF(SIGN('DU DOAN'!U36-'DU DOAN'!V36)=SIGN('DU DOAN'!K36-'DU DOAN'!L36),1*'DU DOAN'!C36,0))))</f>
        <v>0</v>
      </c>
      <c r="L36" s="98">
        <f>IF(OR('DU DOAN'!K36="",'DU DOAN'!L36="",'DU DOAN'!W36="",'DU DOAN'!X36=""),0,IF(AND('DU DOAN'!W36='DU DOAN'!K36,'DU DOAN'!X36='DU DOAN'!L36),3*'DU DOAN'!C36,IF(('DU DOAN'!W36-'DU DOAN'!X36)=('DU DOAN'!K36-'DU DOAN'!L36),2*'DU DOAN'!C36,IF(SIGN('DU DOAN'!W36-'DU DOAN'!X36)=SIGN('DU DOAN'!K36-'DU DOAN'!L36),1*'DU DOAN'!C36,0))))</f>
        <v>0</v>
      </c>
      <c r="M36" s="98">
        <f>IF(OR('DU DOAN'!K36="",'DU DOAN'!L36="",'DU DOAN'!Y36="",'DU DOAN'!Z36=""),0,IF(AND('DU DOAN'!Y36='DU DOAN'!K36,'DU DOAN'!Z36='DU DOAN'!L36),3*'DU DOAN'!C36,IF(('DU DOAN'!Y36-'DU DOAN'!Z36)=('DU DOAN'!K36-'DU DOAN'!L36),2*'DU DOAN'!C36,IF(SIGN('DU DOAN'!Y36-'DU DOAN'!Z36)=SIGN('DU DOAN'!K36-'DU DOAN'!L36),1*'DU DOAN'!C36,0))))</f>
        <v>0</v>
      </c>
      <c r="N36" s="98">
        <f>IF(OR('DU DOAN'!K36="",'DU DOAN'!L36="",'DU DOAN'!AA36="",'DU DOAN'!AB36=""),0,IF(AND('DU DOAN'!AA36='DU DOAN'!K36,'DU DOAN'!AB36='DU DOAN'!L36),3*'DU DOAN'!C36,IF(('DU DOAN'!AA36-'DU DOAN'!AB36)=('DU DOAN'!K36-'DU DOAN'!L36),2*'DU DOAN'!C36,IF(SIGN('DU DOAN'!AA36-'DU DOAN'!AB36)=SIGN('DU DOAN'!K36-'DU DOAN'!L36),1*'DU DOAN'!C36,0))))</f>
        <v>0</v>
      </c>
      <c r="O36" s="98">
        <f>IF(OR('DU DOAN'!K36="",'DU DOAN'!L36="",'DU DOAN'!AC36="",'DU DOAN'!AD36=""),0,IF(AND('DU DOAN'!AC36='DU DOAN'!K36,'DU DOAN'!AD36='DU DOAN'!L36),3*'DU DOAN'!C36,IF(('DU DOAN'!AC36-'DU DOAN'!AD36)=('DU DOAN'!K36-'DU DOAN'!L36),2*'DU DOAN'!C36,IF(SIGN('DU DOAN'!AC36-'DU DOAN'!AD36)=SIGN('DU DOAN'!K36-'DU DOAN'!L36),1*'DU DOAN'!C36,0))))</f>
        <v>0</v>
      </c>
      <c r="P36" s="98">
        <f>IF(OR('DU DOAN'!K36="",'DU DOAN'!L36="",'DU DOAN'!AE36="",'DU DOAN'!AF36=""),0,IF(AND('DU DOAN'!AE36='DU DOAN'!K36,'DU DOAN'!AF36='DU DOAN'!L36),3*'DU DOAN'!C36,IF(('DU DOAN'!AE36-'DU DOAN'!AF36)=('DU DOAN'!K36-'DU DOAN'!L36),2*'DU DOAN'!C36,IF(SIGN('DU DOAN'!AE36-'DU DOAN'!AF36)=SIGN('DU DOAN'!K36-'DU DOAN'!L36),1*'DU DOAN'!C36,0))))</f>
        <v>0</v>
      </c>
      <c r="Q36" s="98">
        <f>IF(OR('DU DOAN'!K36="",'DU DOAN'!L36="",'DU DOAN'!AG36="",'DU DOAN'!AH36=""),0,IF(AND('DU DOAN'!AG36='DU DOAN'!K36,'DU DOAN'!AH36='DU DOAN'!L36),3*'DU DOAN'!C36,IF(('DU DOAN'!AG36-'DU DOAN'!AH36)=('DU DOAN'!K36-'DU DOAN'!L36),2*'DU DOAN'!C36,IF(SIGN('DU DOAN'!AG36-'DU DOAN'!AH36)=SIGN('DU DOAN'!K36-'DU DOAN'!L36),1*'DU DOAN'!C36,0))))</f>
        <v>0</v>
      </c>
      <c r="R36" s="98">
        <f>IF(OR('DU DOAN'!K36="",'DU DOAN'!L36="",'DU DOAN'!AI36="",'DU DOAN'!AJ36=""),0,IF(AND('DU DOAN'!AI36='DU DOAN'!K36,'DU DOAN'!AJ36='DU DOAN'!L36),3*'DU DOAN'!C36,IF(('DU DOAN'!AI36-'DU DOAN'!AJ36)=('DU DOAN'!K36-'DU DOAN'!L36),2*'DU DOAN'!C36,IF(SIGN('DU DOAN'!AI36-'DU DOAN'!AJ36)=SIGN('DU DOAN'!K36-'DU DOAN'!L36),1*'DU DOAN'!C36,0))))</f>
        <v>0</v>
      </c>
      <c r="S36" s="98">
        <f>IF(OR('DU DOAN'!K36="",'DU DOAN'!L36="",'DU DOAN'!AK36="",'DU DOAN'!AL36=""),0,IF(AND('DU DOAN'!AK36='DU DOAN'!K36,'DU DOAN'!AL36='DU DOAN'!L36),3*'DU DOAN'!C36,IF(('DU DOAN'!AK36-'DU DOAN'!AL36)=('DU DOAN'!K36-'DU DOAN'!L36),2*'DU DOAN'!C36,IF(SIGN('DU DOAN'!AK36-'DU DOAN'!AL36)=SIGN('DU DOAN'!K36-'DU DOAN'!L36),1*'DU DOAN'!C36,0))))</f>
        <v>0</v>
      </c>
      <c r="T36" s="98">
        <f>IF(OR('DU DOAN'!K36="",'DU DOAN'!L36="",'DU DOAN'!AM36="",'DU DOAN'!AN36=""),0,IF(AND('DU DOAN'!AM36='DU DOAN'!K36,'DU DOAN'!AN36='DU DOAN'!L36),3*'DU DOAN'!C36,IF(('DU DOAN'!AM36-'DU DOAN'!AN36)=('DU DOAN'!K36-'DU DOAN'!L36),2*'DU DOAN'!C36,IF(SIGN('DU DOAN'!AM36-'DU DOAN'!AN36)=SIGN('DU DOAN'!K36-'DU DOAN'!L36),1*'DU DOAN'!C36,0))))</f>
        <v>0</v>
      </c>
      <c r="U36" s="98">
        <f>IF(OR('DU DOAN'!K36="",'DU DOAN'!L36="",'DU DOAN'!AO36="",'DU DOAN'!AP36=""),0,IF(AND('DU DOAN'!AO36='DU DOAN'!K36,'DU DOAN'!AP36='DU DOAN'!L36),3*'DU DOAN'!C36,IF(('DU DOAN'!AO36-'DU DOAN'!AP36)=('DU DOAN'!K36-'DU DOAN'!L36),2*'DU DOAN'!C36,IF(SIGN('DU DOAN'!AO36-'DU DOAN'!AP36)=SIGN('DU DOAN'!K36-'DU DOAN'!L36),1*'DU DOAN'!C36,0))))</f>
        <v>0</v>
      </c>
      <c r="V36" s="98">
        <f>IF(OR('DU DOAN'!K36="",'DU DOAN'!L36="",'DU DOAN'!AQ36="",'DU DOAN'!AR36=""),0,IF(AND('DU DOAN'!AQ36='DU DOAN'!K36,'DU DOAN'!AR36='DU DOAN'!L36),3*'DU DOAN'!C36,IF(('DU DOAN'!AQ36-'DU DOAN'!AR36)=('DU DOAN'!K36-'DU DOAN'!L36),2*'DU DOAN'!C36,IF(SIGN('DU DOAN'!AQ36-'DU DOAN'!AR36)=SIGN('DU DOAN'!K36-'DU DOAN'!L36),1*'DU DOAN'!C36,0))))</f>
        <v>0</v>
      </c>
      <c r="W36" s="98">
        <f>IF(OR('DU DOAN'!K36="",'DU DOAN'!L36="",'DU DOAN'!AS36="",'DU DOAN'!AT36=""),0,IF(AND('DU DOAN'!AS36='DU DOAN'!K36,'DU DOAN'!AT36='DU DOAN'!L36),3*'DU DOAN'!C36,IF(('DU DOAN'!AS36-'DU DOAN'!AT36)=('DU DOAN'!K36-'DU DOAN'!L36),2*'DU DOAN'!C36,IF(SIGN('DU DOAN'!AS36-'DU DOAN'!AT36)=SIGN('DU DOAN'!K36-'DU DOAN'!L36),1*'DU DOAN'!C36,0))))</f>
        <v>0</v>
      </c>
      <c r="X36" s="98">
        <f>IF(OR('DU DOAN'!K36="",'DU DOAN'!L36="",'DU DOAN'!AU36="",'DU DOAN'!AV36=""),0,IF(AND('DU DOAN'!AU36='DU DOAN'!K36,'DU DOAN'!AV36='DU DOAN'!L36),3*'DU DOAN'!C36,IF(('DU DOAN'!AU36-'DU DOAN'!AV36)=('DU DOAN'!K36-'DU DOAN'!L36),2*'DU DOAN'!C36,IF(SIGN('DU DOAN'!AU36-'DU DOAN'!AV36)=SIGN('DU DOAN'!K36-'DU DOAN'!L36),1*'DU DOAN'!C36,0))))</f>
        <v>0</v>
      </c>
      <c r="Y36" s="98">
        <f>IF(OR('DU DOAN'!K36="",'DU DOAN'!L36="",'DU DOAN'!AW36="",'DU DOAN'!AX36=""),0,IF(AND('DU DOAN'!AW36='DU DOAN'!K36,'DU DOAN'!AX36='DU DOAN'!L36),3*'DU DOAN'!C36,IF(('DU DOAN'!AW36-'DU DOAN'!AX36)=('DU DOAN'!K36-'DU DOAN'!L36),2*'DU DOAN'!C36,IF(SIGN('DU DOAN'!AW36-'DU DOAN'!AX36)=SIGN('DU DOAN'!K36-'DU DOAN'!L36),1*'DU DOAN'!C36,0))))</f>
        <v>0</v>
      </c>
      <c r="Z36" s="98">
        <f>IF(OR('DU DOAN'!K36="",'DU DOAN'!L36="",'DU DOAN'!AY36="",'DU DOAN'!AZ36=""),0,IF(AND('DU DOAN'!AY36='DU DOAN'!K36,'DU DOAN'!AZ36='DU DOAN'!L36),3*'DU DOAN'!C36,IF(('DU DOAN'!AY36-'DU DOAN'!AZ36)=('DU DOAN'!K36-'DU DOAN'!L36),2*'DU DOAN'!C36,IF(SIGN('DU DOAN'!AY36-'DU DOAN'!AZ36)=SIGN('DU DOAN'!K36-'DU DOAN'!L36),1*'DU DOAN'!C36,0))))</f>
        <v>0</v>
      </c>
      <c r="AA36" s="98">
        <f>IF(OR('DU DOAN'!K36="",'DU DOAN'!L36="",'DU DOAN'!BA36="",'DU DOAN'!BB36=""),0,IF(AND('DU DOAN'!BA36='DU DOAN'!K36,'DU DOAN'!BB36='DU DOAN'!L36),3*'DU DOAN'!C36,IF(('DU DOAN'!BA36-'DU DOAN'!BB36)=('DU DOAN'!K36-'DU DOAN'!L36),2*'DU DOAN'!C36,IF(SIGN('DU DOAN'!BA36-'DU DOAN'!BB36)=SIGN('DU DOAN'!K36-'DU DOAN'!L36),1*'DU DOAN'!C36,0))))</f>
        <v>0</v>
      </c>
      <c r="AB36" s="98">
        <f>IF(OR('DU DOAN'!K36="",'DU DOAN'!L36="",'DU DOAN'!BC36="",'DU DOAN'!BD36=""),0,IF(AND('DU DOAN'!BC36='DU DOAN'!K36,'DU DOAN'!BD36='DU DOAN'!L36),3*'DU DOAN'!C36,IF(('DU DOAN'!BC36-'DU DOAN'!BD36)=('DU DOAN'!K36-'DU DOAN'!L36),2*'DU DOAN'!C36,IF(SIGN('DU DOAN'!BC36-'DU DOAN'!BD36)=SIGN('DU DOAN'!K36-'DU DOAN'!L36),1*'DU DOAN'!C36,0))))</f>
        <v>0</v>
      </c>
      <c r="AC36" s="98">
        <f>IF(OR('DU DOAN'!K36="",'DU DOAN'!L36="",'DU DOAN'!BE36="",'DU DOAN'!BF36=""),0,IF(AND('DU DOAN'!BE36='DU DOAN'!K36,'DU DOAN'!BF36='DU DOAN'!L36),3*'DU DOAN'!C36,IF(('DU DOAN'!BE36-'DU DOAN'!BF36)=('DU DOAN'!K36-'DU DOAN'!L36),2*'DU DOAN'!C36,IF(SIGN('DU DOAN'!BE36-'DU DOAN'!BF36)=SIGN('DU DOAN'!K36-'DU DOAN'!L36),1*'DU DOAN'!C36,0))))</f>
        <v>0</v>
      </c>
      <c r="AD36" s="98">
        <f>IF(OR('DU DOAN'!K36="",'DU DOAN'!L36="",'DU DOAN'!BG36="",'DU DOAN'!BH36=""),0,IF(AND('DU DOAN'!BG36='DU DOAN'!K36,'DU DOAN'!BH36='DU DOAN'!L36),3*'DU DOAN'!C36,IF(('DU DOAN'!BG36-'DU DOAN'!BH36)=('DU DOAN'!K36-'DU DOAN'!L36),2*'DU DOAN'!C36,IF(SIGN('DU DOAN'!BG36-'DU DOAN'!BH36)=SIGN('DU DOAN'!K36-'DU DOAN'!L36),1*'DU DOAN'!C36,0))))</f>
        <v>0</v>
      </c>
      <c r="AE36" s="98">
        <f>IF(OR('DU DOAN'!K36="",'DU DOAN'!L36="",'DU DOAN'!BI36="",'DU DOAN'!BJ36=""),0,IF(AND('DU DOAN'!BI36='DU DOAN'!K36,'DU DOAN'!BJ36='DU DOAN'!L36),3*'DU DOAN'!C36,IF(('DU DOAN'!BI36-'DU DOAN'!BJ36)=('DU DOAN'!K36-'DU DOAN'!L36),2*'DU DOAN'!C36,IF(SIGN('DU DOAN'!BI36-'DU DOAN'!BJ36)=SIGN('DU DOAN'!K36-'DU DOAN'!L36),1*'DU DOAN'!C36,0))))</f>
        <v>0</v>
      </c>
      <c r="AF36" s="98">
        <f>IF(OR('DU DOAN'!K36="",'DU DOAN'!L36="",'DU DOAN'!BK36="",'DU DOAN'!BL36=""),0,IF(AND('DU DOAN'!BK36='DU DOAN'!K36,'DU DOAN'!BL36='DU DOAN'!L36),3*'DU DOAN'!C36,IF(('DU DOAN'!BK36-'DU DOAN'!BL36)=('DU DOAN'!K36-'DU DOAN'!L36),2*'DU DOAN'!C36,IF(SIGN('DU DOAN'!BK36-'DU DOAN'!BL36)=SIGN('DU DOAN'!K36-'DU DOAN'!L36),1*'DU DOAN'!C36,0))))</f>
        <v>0</v>
      </c>
      <c r="AG36" s="98">
        <f>IF(OR('DU DOAN'!K36="",'DU DOAN'!L36="",'DU DOAN'!BM36="",'DU DOAN'!BN36=""),0,IF(AND('DU DOAN'!BM36='DU DOAN'!K36,'DU DOAN'!BN36='DU DOAN'!L36),3*'DU DOAN'!C36,IF(('DU DOAN'!BM36-'DU DOAN'!BN36)=('DU DOAN'!K36-'DU DOAN'!L36),2*'DU DOAN'!C36,IF(SIGN('DU DOAN'!BM36-'DU DOAN'!BN36)=SIGN('DU DOAN'!K36-'DU DOAN'!L36),1*'DU DOAN'!C36,0))))</f>
        <v>0</v>
      </c>
      <c r="AH36" s="98">
        <f>IF(OR('DU DOAN'!K36="",'DU DOAN'!L36="",'DU DOAN'!BO36="",'DU DOAN'!BP36=""),0,IF(AND('DU DOAN'!BO36='DU DOAN'!K36,'DU DOAN'!BP36='DU DOAN'!L36),3*'DU DOAN'!C36,IF(('DU DOAN'!BO36-'DU DOAN'!BP36)=('DU DOAN'!K36-'DU DOAN'!L36),2*'DU DOAN'!C36,IF(SIGN('DU DOAN'!BO36-'DU DOAN'!BP36)=SIGN('DU DOAN'!K36-'DU DOAN'!L36),1*'DU DOAN'!C36,0))))</f>
        <v>0</v>
      </c>
      <c r="AI36" s="98">
        <f>IF(OR('DU DOAN'!K36="",'DU DOAN'!L36="",'DU DOAN'!BQ36="",'DU DOAN'!BR36=""),0,IF(AND('DU DOAN'!BQ36='DU DOAN'!K36,'DU DOAN'!BR36='DU DOAN'!L36),3*'DU DOAN'!C36,IF(('DU DOAN'!BQ36-'DU DOAN'!BR36)=('DU DOAN'!K36-'DU DOAN'!L36),2*'DU DOAN'!C36,IF(SIGN('DU DOAN'!BQ36-'DU DOAN'!BR36)=SIGN('DU DOAN'!K36-'DU DOAN'!L36),1*'DU DOAN'!C36,0))))</f>
        <v>0</v>
      </c>
      <c r="AJ36" s="98">
        <f>IF(OR('DU DOAN'!K36="",'DU DOAN'!L36="",'DU DOAN'!BS36="",'DU DOAN'!BT36=""),0,IF(AND('DU DOAN'!BS36='DU DOAN'!K36,'DU DOAN'!BT36='DU DOAN'!L36),3*'DU DOAN'!C36,IF(('DU DOAN'!BS36-'DU DOAN'!BT36)=('DU DOAN'!K36-'DU DOAN'!L36),2*'DU DOAN'!C36,IF(SIGN('DU DOAN'!BS36-'DU DOAN'!BT36)=SIGN('DU DOAN'!K36-'DU DOAN'!L36),1*'DU DOAN'!C36,0))))</f>
        <v>0</v>
      </c>
      <c r="AK36" s="98">
        <f>IF(OR('DU DOAN'!K36="",'DU DOAN'!L36="",'DU DOAN'!BU36="",'DU DOAN'!BV36=""),0,IF(AND('DU DOAN'!BU36='DU DOAN'!K36,'DU DOAN'!BV36='DU DOAN'!L36),3*'DU DOAN'!C36,IF(('DU DOAN'!BU36-'DU DOAN'!BV36)=('DU DOAN'!K36-'DU DOAN'!L36),2*'DU DOAN'!C36,IF(SIGN('DU DOAN'!BU36-'DU DOAN'!BV36)=SIGN('DU DOAN'!K36-'DU DOAN'!L36),1*'DU DOAN'!C36,0))))</f>
        <v>0</v>
      </c>
      <c r="AL36" s="98">
        <f>IF(OR('DU DOAN'!K36="",'DU DOAN'!L36="",'DU DOAN'!BW36="",'DU DOAN'!BX36=""),0,IF(AND('DU DOAN'!BW36='DU DOAN'!K36,'DU DOAN'!BX36='DU DOAN'!L36),3*'DU DOAN'!C36,IF(('DU DOAN'!BW36-'DU DOAN'!BX36)=('DU DOAN'!K36-'DU DOAN'!L36),2*'DU DOAN'!C36,IF(SIGN('DU DOAN'!BW36-'DU DOAN'!BX36)=SIGN('DU DOAN'!K36-'DU DOAN'!L36),1*'DU DOAN'!C36,0))))</f>
        <v>0</v>
      </c>
      <c r="AM36" s="98">
        <f>IF(OR('DU DOAN'!K36="",'DU DOAN'!L36="",'DU DOAN'!BY36="",'DU DOAN'!BZ36=""),0,IF(AND('DU DOAN'!BY36='DU DOAN'!K36,'DU DOAN'!BZ36='DU DOAN'!L36),3*'DU DOAN'!C36,IF(('DU DOAN'!BY36-'DU DOAN'!BZ36)=('DU DOAN'!K36-'DU DOAN'!L36),2*'DU DOAN'!C36,IF(SIGN('DU DOAN'!BY36-'DU DOAN'!BZ36)=SIGN('DU DOAN'!K36-'DU DOAN'!L36),1*'DU DOAN'!C36,0))))</f>
        <v>0</v>
      </c>
      <c r="AN36" s="98">
        <f>IF(OR('DU DOAN'!K36="",'DU DOAN'!L36="",'DU DOAN'!CA36="",'DU DOAN'!CB36=""),0,IF(AND('DU DOAN'!CA36='DU DOAN'!K36,'DU DOAN'!CB36='DU DOAN'!L36),3*'DU DOAN'!C36,IF(('DU DOAN'!CA36-'DU DOAN'!CB36)=('DU DOAN'!K36-'DU DOAN'!L36),2*'DU DOAN'!C36,IF(SIGN('DU DOAN'!CA36-'DU DOAN'!CB36)=SIGN('DU DOAN'!K36-'DU DOAN'!L36),1*'DU DOAN'!C36,0))))</f>
        <v>0</v>
      </c>
      <c r="AO36" s="98">
        <f>IF(OR('DU DOAN'!K36="",'DU DOAN'!L36="",'DU DOAN'!CC36="",'DU DOAN'!CD36=""),0,IF(AND('DU DOAN'!CC36='DU DOAN'!K36,'DU DOAN'!CD36='DU DOAN'!L36),3*'DU DOAN'!C36,IF(('DU DOAN'!CC36-'DU DOAN'!CD36)=('DU DOAN'!K36-'DU DOAN'!L36),2*'DU DOAN'!C36,IF(SIGN('DU DOAN'!CC36-'DU DOAN'!CD36)=SIGN('DU DOAN'!K36-'DU DOAN'!L36),1*'DU DOAN'!C36,0))))</f>
        <v>0</v>
      </c>
      <c r="AP36" s="98">
        <f>IF(OR('DU DOAN'!K36="",'DU DOAN'!L36="",'DU DOAN'!CE36="",'DU DOAN'!CF36=""),0,IF(AND('DU DOAN'!CE36='DU DOAN'!K36,'DU DOAN'!CF36='DU DOAN'!L36),3*'DU DOAN'!C36,IF(('DU DOAN'!CE36-'DU DOAN'!CF36)=('DU DOAN'!K36-'DU DOAN'!L36),2*'DU DOAN'!C36,IF(SIGN('DU DOAN'!CE36-'DU DOAN'!CF36)=SIGN('DU DOAN'!K36-'DU DOAN'!L36),1*'DU DOAN'!C36,0))))</f>
        <v>0</v>
      </c>
      <c r="AQ36" s="98">
        <f>IF(OR('DU DOAN'!K36="",'DU DOAN'!L36="",'DU DOAN'!CG36="",'DU DOAN'!CH36=""),0,IF(AND('DU DOAN'!CG36='DU DOAN'!K36,'DU DOAN'!CH36='DU DOAN'!L36),3*'DU DOAN'!C36,IF(('DU DOAN'!CG36-'DU DOAN'!CH36)=('DU DOAN'!K36-'DU DOAN'!L36),2*'DU DOAN'!C36,IF(SIGN('DU DOAN'!CG36-'DU DOAN'!CH36)=SIGN('DU DOAN'!K36-'DU DOAN'!L36),1*'DU DOAN'!C36,0))))</f>
        <v>0</v>
      </c>
      <c r="AR36" s="98">
        <f>IF(OR('DU DOAN'!K36="",'DU DOAN'!L36="",'DU DOAN'!CI36="",'DU DOAN'!CJ36=""),0,IF(AND('DU DOAN'!CI36='DU DOAN'!K36,'DU DOAN'!CJ36='DU DOAN'!L36),3*'DU DOAN'!C36,IF(('DU DOAN'!CI36-'DU DOAN'!CJ36)=('DU DOAN'!K36-'DU DOAN'!L36),2*'DU DOAN'!C36,IF(SIGN('DU DOAN'!CI36-'DU DOAN'!CJ36)=SIGN('DU DOAN'!K36-'DU DOAN'!L36),1*'DU DOAN'!C36,0))))</f>
        <v>0</v>
      </c>
      <c r="AS36" s="98">
        <f>IF(OR('DU DOAN'!K36="",'DU DOAN'!L36="",'DU DOAN'!CK36="",'DU DOAN'!CL36=""),0,IF(AND('DU DOAN'!CK36='DU DOAN'!K36,'DU DOAN'!CL36='DU DOAN'!L36),3*'DU DOAN'!C36,IF(('DU DOAN'!CK36-'DU DOAN'!CL36)=('DU DOAN'!K36-'DU DOAN'!L36),2*'DU DOAN'!C36,IF(SIGN('DU DOAN'!CK36-'DU DOAN'!CL36)=SIGN('DU DOAN'!K36-'DU DOAN'!L36),1*'DU DOAN'!C36,0))))</f>
        <v>0</v>
      </c>
      <c r="AT36" s="98">
        <f>IF(OR('DU DOAN'!K36="",'DU DOAN'!L36="",'DU DOAN'!CM36="",'DU DOAN'!CN36=""),0,IF(AND('DU DOAN'!CM36='DU DOAN'!K36,'DU DOAN'!CN36='DU DOAN'!L36),3*'DU DOAN'!C36,IF(('DU DOAN'!CM36-'DU DOAN'!CN36)=('DU DOAN'!K36-'DU DOAN'!L36),2*'DU DOAN'!C36,IF(SIGN('DU DOAN'!CM36-'DU DOAN'!CN36)=SIGN('DU DOAN'!K36-'DU DOAN'!L36),1*'DU DOAN'!C36,0))))</f>
        <v>0</v>
      </c>
      <c r="AU36" s="98">
        <f>IF(OR('DU DOAN'!K36="",'DU DOAN'!L36="",'DU DOAN'!CO36="",'DU DOAN'!CP36=""),0,IF(AND('DU DOAN'!CO36='DU DOAN'!K36,'DU DOAN'!CP36='DU DOAN'!L36),3*'DU DOAN'!C36,IF(('DU DOAN'!CO36-'DU DOAN'!CP36)=('DU DOAN'!K36-'DU DOAN'!L36),2*'DU DOAN'!C36,IF(SIGN('DU DOAN'!CO36-'DU DOAN'!CP36)=SIGN('DU DOAN'!K36-'DU DOAN'!L36),1*'DU DOAN'!C36,0))))</f>
        <v>0</v>
      </c>
      <c r="AV36" s="98">
        <f>IF(OR('DU DOAN'!K36="",'DU DOAN'!L36="",'DU DOAN'!CQ36="",'DU DOAN'!CR36=""),0,IF(AND('DU DOAN'!CQ36='DU DOAN'!K36,'DU DOAN'!CR36='DU DOAN'!L36),3*'DU DOAN'!C36,IF(('DU DOAN'!CQ36-'DU DOAN'!CR36)=('DU DOAN'!K36-'DU DOAN'!L36),2*'DU DOAN'!C36,IF(SIGN('DU DOAN'!CQ36-'DU DOAN'!CR36)=SIGN('DU DOAN'!K36-'DU DOAN'!L36),1*'DU DOAN'!C36,0))))</f>
        <v>0</v>
      </c>
      <c r="AW36" s="98">
        <f>IF(OR('DU DOAN'!K36="",'DU DOAN'!L36="",'DU DOAN'!CS36="",'DU DOAN'!CT36=""),0,IF(AND('DU DOAN'!CS36='DU DOAN'!K36,'DU DOAN'!CT36='DU DOAN'!L36),3*'DU DOAN'!C36,IF(('DU DOAN'!CS36-'DU DOAN'!CT36)=('DU DOAN'!K36-'DU DOAN'!L36),2*'DU DOAN'!C36,IF(SIGN('DU DOAN'!CS36-'DU DOAN'!CT36)=SIGN('DU DOAN'!K36-'DU DOAN'!L36),1*'DU DOAN'!C36,0))))</f>
        <v>0</v>
      </c>
      <c r="AX36" s="98">
        <f>IF(OR('DU DOAN'!K36="",'DU DOAN'!L36="",'DU DOAN'!CU36="",'DU DOAN'!CV36=""),0,IF(AND('DU DOAN'!CU36='DU DOAN'!K36,'DU DOAN'!CV36='DU DOAN'!L36),3*'DU DOAN'!C36,IF(('DU DOAN'!CU36-'DU DOAN'!CV36)=('DU DOAN'!K36-'DU DOAN'!L36),2*'DU DOAN'!C36,IF(SIGN('DU DOAN'!CU36-'DU DOAN'!CV36)=SIGN('DU DOAN'!K36-'DU DOAN'!L36),1*'DU DOAN'!C36,0))))</f>
        <v>0</v>
      </c>
      <c r="AY36" s="98">
        <f>IF(OR('DU DOAN'!K36="",'DU DOAN'!L36="",'DU DOAN'!CW36="",'DU DOAN'!CX36=""),0,IF(AND('DU DOAN'!CW36='DU DOAN'!K36,'DU DOAN'!CX36='DU DOAN'!L36),3*'DU DOAN'!C36,IF(('DU DOAN'!CW36-'DU DOAN'!CX36)=('DU DOAN'!K36-'DU DOAN'!L36),2*'DU DOAN'!C36,IF(SIGN('DU DOAN'!CW36-'DU DOAN'!CX36)=SIGN('DU DOAN'!K36-'DU DOAN'!L36),1*'DU DOAN'!C36,0))))</f>
        <v>0</v>
      </c>
      <c r="AZ36" s="98">
        <f>IF(OR('DU DOAN'!K36="",'DU DOAN'!L36="",'DU DOAN'!CY36="",'DU DOAN'!CZ36=""),0,IF(AND('DU DOAN'!CY36='DU DOAN'!K36,'DU DOAN'!CZ36='DU DOAN'!L36),3*'DU DOAN'!C36,IF(('DU DOAN'!CY36-'DU DOAN'!CZ36)=('DU DOAN'!K36-'DU DOAN'!L36),2*'DU DOAN'!C36,IF(SIGN('DU DOAN'!CY36-'DU DOAN'!CZ36)=SIGN('DU DOAN'!K36-'DU DOAN'!L36),1*'DU DOAN'!C36,0))))</f>
        <v>0</v>
      </c>
      <c r="BA36" s="98">
        <f>IF(OR('DU DOAN'!K36="",'DU DOAN'!L36="",'DU DOAN'!DA36="",'DU DOAN'!DB36=""),0,IF(AND('DU DOAN'!DA36='DU DOAN'!K36,'DU DOAN'!DB36='DU DOAN'!L36),3*'DU DOAN'!C36,IF(('DU DOAN'!DA36-'DU DOAN'!DB36)=('DU DOAN'!K36-'DU DOAN'!L36),2*'DU DOAN'!C36,IF(SIGN('DU DOAN'!DA36-'DU DOAN'!DB36)=SIGN('DU DOAN'!K36-'DU DOAN'!L36),1*'DU DOAN'!C36,0))))</f>
        <v>0</v>
      </c>
      <c r="BB36" s="98">
        <f>IF(OR('DU DOAN'!K36="",'DU DOAN'!L36="",'DU DOAN'!DC36="",'DU DOAN'!DD36=""),0,IF(AND('DU DOAN'!DC36='DU DOAN'!K36,'DU DOAN'!DD36='DU DOAN'!L36),3*'DU DOAN'!C36,IF(('DU DOAN'!DC36-'DU DOAN'!DD36)=('DU DOAN'!K36-'DU DOAN'!L36),2*'DU DOAN'!C36,IF(SIGN('DU DOAN'!DC36-'DU DOAN'!DD36)=SIGN('DU DOAN'!K36-'DU DOAN'!L36),1*'DU DOAN'!C36,0))))</f>
        <v>0</v>
      </c>
      <c r="BC36" s="98">
        <f>IF(OR('DU DOAN'!K36="",'DU DOAN'!L36="",'DU DOAN'!DE36="",'DU DOAN'!DF36=""),0,IF(AND('DU DOAN'!DE36='DU DOAN'!K36,'DU DOAN'!DF36='DU DOAN'!L36),3*'DU DOAN'!C36,IF(('DU DOAN'!DE36-'DU DOAN'!DF36)=('DU DOAN'!K36-'DU DOAN'!L36),2*'DU DOAN'!C36,IF(SIGN('DU DOAN'!DE36-'DU DOAN'!DF36)=SIGN('DU DOAN'!K36-'DU DOAN'!L36),1*'DU DOAN'!C36,0))))</f>
        <v>0</v>
      </c>
      <c r="BD36" s="98">
        <f>IF(OR('DU DOAN'!K36="",'DU DOAN'!L36="",'DU DOAN'!DG36="",'DU DOAN'!DH36=""),0,IF(AND('DU DOAN'!DG36='DU DOAN'!K36,'DU DOAN'!DH36='DU DOAN'!L36),3*'DU DOAN'!C36,IF(('DU DOAN'!DG36-'DU DOAN'!DH36)=('DU DOAN'!K36-'DU DOAN'!L36),2*'DU DOAN'!C36,IF(SIGN('DU DOAN'!DG36-'DU DOAN'!DH36)=SIGN('DU DOAN'!K36-'DU DOAN'!L36),1*'DU DOAN'!C36,0))))</f>
        <v>0</v>
      </c>
      <c r="BE36" s="98">
        <f>IF(OR('DU DOAN'!K36="",'DU DOAN'!L36="",'DU DOAN'!DI36="",'DU DOAN'!DJ36=""),0,IF(AND('DU DOAN'!DI36='DU DOAN'!K36,'DU DOAN'!DJ36='DU DOAN'!L36),3*'DU DOAN'!C36,IF(('DU DOAN'!DI36-'DU DOAN'!DJ36)=('DU DOAN'!K36-'DU DOAN'!L36),2*'DU DOAN'!C36,IF(SIGN('DU DOAN'!DI36-'DU DOAN'!DJ36)=SIGN('DU DOAN'!K36-'DU DOAN'!L36),1*'DU DOAN'!C36,0))))</f>
        <v>0</v>
      </c>
      <c r="BF36" s="98">
        <f>IF(OR('DU DOAN'!K36="",'DU DOAN'!L36="",'DU DOAN'!DK36="",'DU DOAN'!DL36=""),0,IF(AND('DU DOAN'!DK36='DU DOAN'!K36,'DU DOAN'!DL36='DU DOAN'!L36),3*'DU DOAN'!C36,IF(('DU DOAN'!DK36-'DU DOAN'!DL36)=('DU DOAN'!K36-'DU DOAN'!L36),2*'DU DOAN'!C36,IF(SIGN('DU DOAN'!DK36-'DU DOAN'!DL36)=SIGN('DU DOAN'!K36-'DU DOAN'!L36),1*'DU DOAN'!C36,0))))</f>
        <v>0</v>
      </c>
      <c r="BG36" s="98">
        <f>IF(OR('DU DOAN'!K36="",'DU DOAN'!L36="",'DU DOAN'!DM36="",'DU DOAN'!DN36=""),0,IF(AND('DU DOAN'!DM36='DU DOAN'!K36,'DU DOAN'!DN36='DU DOAN'!L36),3*'DU DOAN'!C36,IF(('DU DOAN'!DM36-'DU DOAN'!DN36)=('DU DOAN'!K36-'DU DOAN'!L36),2*'DU DOAN'!C36,IF(SIGN('DU DOAN'!DM36-'DU DOAN'!DN36)=SIGN('DU DOAN'!K36-'DU DOAN'!L36),1*'DU DOAN'!C36,0))))</f>
        <v>0</v>
      </c>
      <c r="BH36" s="98">
        <f>IF(OR('DU DOAN'!K36="",'DU DOAN'!L36="",'DU DOAN'!DO36="",'DU DOAN'!DP36=""),0,IF(AND('DU DOAN'!DO36='DU DOAN'!K36,'DU DOAN'!DP36='DU DOAN'!L36),3*'DU DOAN'!C36,IF(('DU DOAN'!DO36-'DU DOAN'!DP36)=('DU DOAN'!K36-'DU DOAN'!L36),2*'DU DOAN'!C36,IF(SIGN('DU DOAN'!DO36-'DU DOAN'!DP36)=SIGN('DU DOAN'!K36-'DU DOAN'!L36),1*'DU DOAN'!C36,0))))</f>
        <v>0</v>
      </c>
      <c r="BI36" s="98">
        <f>IF(OR('DU DOAN'!K36="",'DU DOAN'!L36="",'DU DOAN'!DQ36="",'DU DOAN'!DR36=""),0,IF(AND('DU DOAN'!DQ36='DU DOAN'!K36,'DU DOAN'!DR36='DU DOAN'!L36),3*'DU DOAN'!C36,IF(('DU DOAN'!DQ36-'DU DOAN'!DR36)=('DU DOAN'!K36-'DU DOAN'!L36),2*'DU DOAN'!C36,IF(SIGN('DU DOAN'!DQ36-'DU DOAN'!DR36)=SIGN('DU DOAN'!K36-'DU DOAN'!L36),1*'DU DOAN'!C36,0))))</f>
        <v>0</v>
      </c>
      <c r="BJ36" s="98">
        <f>IF(OR('DU DOAN'!K36="",'DU DOAN'!L36="",'DU DOAN'!DS36="",'DU DOAN'!DT36=""),0,IF(AND('DU DOAN'!DS36='DU DOAN'!K36,'DU DOAN'!DT36='DU DOAN'!L36),3*'DU DOAN'!C36,IF(('DU DOAN'!DS36-'DU DOAN'!DT36)=('DU DOAN'!K36-'DU DOAN'!L36),2*'DU DOAN'!C36,IF(SIGN('DU DOAN'!DS36-'DU DOAN'!DT36)=SIGN('DU DOAN'!K36-'DU DOAN'!L36),1*'DU DOAN'!C36,0))))</f>
        <v>0</v>
      </c>
      <c r="BK36" s="98">
        <f>IF(OR('DU DOAN'!K36="",'DU DOAN'!L36="",'DU DOAN'!DU36="",'DU DOAN'!DV36=""),0,IF(AND('DU DOAN'!DU36='DU DOAN'!K36,'DU DOAN'!DV36='DU DOAN'!L36),3*'DU DOAN'!C36,IF(('DU DOAN'!DU36-'DU DOAN'!DV36)=('DU DOAN'!K36-'DU DOAN'!L36),2*'DU DOAN'!C36,IF(SIGN('DU DOAN'!DU36-'DU DOAN'!DV36)=SIGN('DU DOAN'!K36-'DU DOAN'!L36),1*'DU DOAN'!C36,0))))</f>
        <v>0</v>
      </c>
      <c r="BL36" s="98">
        <f>IF(OR('DU DOAN'!K36="",'DU DOAN'!L36="",'DU DOAN'!DW36="",'DU DOAN'!DX36=""),0,IF(AND('DU DOAN'!DW36='DU DOAN'!K36,'DU DOAN'!DX36='DU DOAN'!L36),3*'DU DOAN'!C36,IF(('DU DOAN'!DW36-'DU DOAN'!DX36)=('DU DOAN'!K36-'DU DOAN'!L36),2*'DU DOAN'!C36,IF(SIGN('DU DOAN'!DW36-'DU DOAN'!DX36)=SIGN('DU DOAN'!K36-'DU DOAN'!L36),1*'DU DOAN'!C36,0))))</f>
        <v>0</v>
      </c>
      <c r="BM36" s="98">
        <f>IF(OR('DU DOAN'!K36="",'DU DOAN'!L36="",'DU DOAN'!DY36="",'DU DOAN'!DZ36=""),0,IF(AND('DU DOAN'!DY36='DU DOAN'!K36,'DU DOAN'!DZ36='DU DOAN'!L36),3*'DU DOAN'!C36,IF(('DU DOAN'!DY36-'DU DOAN'!DZ36)=('DU DOAN'!K36-'DU DOAN'!L36),2*'DU DOAN'!C36,IF(SIGN('DU DOAN'!DY36-'DU DOAN'!DZ36)=SIGN('DU DOAN'!K36-'DU DOAN'!L36),1*'DU DOAN'!C36,0))))</f>
        <v>0</v>
      </c>
      <c r="BN36" s="98">
        <f>IF(OR('DU DOAN'!K36="",'DU DOAN'!L36="",'DU DOAN'!EA36="",'DU DOAN'!EB36=""),0,IF(AND('DU DOAN'!EA36='DU DOAN'!K36,'DU DOAN'!EB36='DU DOAN'!L36),3*'DU DOAN'!C36,IF(('DU DOAN'!EA36-'DU DOAN'!EB36)=('DU DOAN'!K36-'DU DOAN'!L36),2*'DU DOAN'!C36,IF(SIGN('DU DOAN'!EA36-'DU DOAN'!EB36)=SIGN('DU DOAN'!K36-'DU DOAN'!L36),1*'DU DOAN'!C36,0))))</f>
        <v>0</v>
      </c>
      <c r="BO36" s="98">
        <f>IF(OR('DU DOAN'!K36="",'DU DOAN'!L36="",'DU DOAN'!EC36="",'DU DOAN'!ED36=""),0,IF(AND('DU DOAN'!EC36='DU DOAN'!K36,'DU DOAN'!ED36='DU DOAN'!L36),3*'DU DOAN'!C36,IF(('DU DOAN'!EC36-'DU DOAN'!ED36)=('DU DOAN'!K36-'DU DOAN'!L36),2*'DU DOAN'!C36,IF(SIGN('DU DOAN'!EC36-'DU DOAN'!ED36)=SIGN('DU DOAN'!K36-'DU DOAN'!L36),1*'DU DOAN'!C36,0))))</f>
        <v>0</v>
      </c>
      <c r="BP36" s="98">
        <f>IF(OR('DU DOAN'!K36="",'DU DOAN'!L36="",'DU DOAN'!EE36="",'DU DOAN'!EF36=""),0,IF(AND('DU DOAN'!EE36='DU DOAN'!K36,'DU DOAN'!EF36='DU DOAN'!L36),3*'DU DOAN'!C36,IF(('DU DOAN'!EE36-'DU DOAN'!EF36)=('DU DOAN'!K36-'DU DOAN'!L36),2*'DU DOAN'!C36,IF(SIGN('DU DOAN'!EE36-'DU DOAN'!EF36)=SIGN('DU DOAN'!K36-'DU DOAN'!L36),1*'DU DOAN'!C36,0))))</f>
        <v>0</v>
      </c>
      <c r="BQ36" s="98">
        <f>IF(OR('DU DOAN'!K36="",'DU DOAN'!L36="",'DU DOAN'!EG36="",'DU DOAN'!EH36=""),0,IF(AND('DU DOAN'!EG36='DU DOAN'!K36,'DU DOAN'!EH36='DU DOAN'!L36),3*'DU DOAN'!C36,IF(('DU DOAN'!EG36-'DU DOAN'!EH36)=('DU DOAN'!K36-'DU DOAN'!L36),2*'DU DOAN'!C36,IF(SIGN('DU DOAN'!EG36-'DU DOAN'!EH36)=SIGN('DU DOAN'!K36-'DU DOAN'!L36),1*'DU DOAN'!C36,0))))</f>
        <v>0</v>
      </c>
      <c r="BR36" s="98">
        <f>IF(OR('DU DOAN'!K36="",'DU DOAN'!L36="",'DU DOAN'!EI36="",'DU DOAN'!EJ36=""),0,IF(AND('DU DOAN'!EI36='DU DOAN'!K36,'DU DOAN'!EJ36='DU DOAN'!L36),3*'DU DOAN'!C36,IF(('DU DOAN'!EI36-'DU DOAN'!EJ36)=('DU DOAN'!K36-'DU DOAN'!L36),2*'DU DOAN'!C36,IF(SIGN('DU DOAN'!EI36-'DU DOAN'!EJ36)=SIGN('DU DOAN'!K36-'DU DOAN'!L36),1*'DU DOAN'!C36,0))))</f>
        <v>0</v>
      </c>
      <c r="BS36" s="98">
        <f>IF(OR('DU DOAN'!K36="",'DU DOAN'!L36="",'DU DOAN'!EK36="",'DU DOAN'!EL36=""),0,IF(AND('DU DOAN'!EK36='DU DOAN'!K36,'DU DOAN'!EL36='DU DOAN'!L36),3*'DU DOAN'!C36,IF(('DU DOAN'!EK36-'DU DOAN'!EL36)=('DU DOAN'!K36-'DU DOAN'!L36),2*'DU DOAN'!C36,IF(SIGN('DU DOAN'!EK36-'DU DOAN'!EL36)=SIGN('DU DOAN'!K36-'DU DOAN'!L36),1*'DU DOAN'!C36,0))))</f>
        <v>0</v>
      </c>
      <c r="BT36" s="98">
        <f>IF(OR('DU DOAN'!K36="",'DU DOAN'!L36="",'DU DOAN'!EM36="",'DU DOAN'!EN36=""),0,IF(AND('DU DOAN'!EM36='DU DOAN'!K36,'DU DOAN'!EN36='DU DOAN'!L36),3*'DU DOAN'!C36,IF(('DU DOAN'!EM36-'DU DOAN'!EN36)=('DU DOAN'!K36-'DU DOAN'!L36),2*'DU DOAN'!C36,IF(SIGN('DU DOAN'!EM36-'DU DOAN'!EN36)=SIGN('DU DOAN'!K36-'DU DOAN'!L36),1*'DU DOAN'!C36,0))))</f>
        <v>0</v>
      </c>
      <c r="BU36" s="98">
        <f>IF(OR('DU DOAN'!K36="",'DU DOAN'!L36="",'DU DOAN'!EO36="",'DU DOAN'!EP36=""),0,IF(AND('DU DOAN'!EO36='DU DOAN'!K36,'DU DOAN'!EP36='DU DOAN'!L36),3*'DU DOAN'!C36,IF(('DU DOAN'!EO36-'DU DOAN'!EP36)=('DU DOAN'!K36-'DU DOAN'!L36),2*'DU DOAN'!C36,IF(SIGN('DU DOAN'!EO36-'DU DOAN'!EP36)=SIGN('DU DOAN'!K36-'DU DOAN'!L36),1*'DU DOAN'!C36,0))))</f>
        <v>0</v>
      </c>
      <c r="BV36" s="98">
        <f>IF(OR('DU DOAN'!K36="",'DU DOAN'!L36="",'DU DOAN'!EQ36="",'DU DOAN'!ER36=""),0,IF(AND('DU DOAN'!EQ36='DU DOAN'!K36,'DU DOAN'!ER36='DU DOAN'!L36),3*'DU DOAN'!C36,IF(('DU DOAN'!EQ36-'DU DOAN'!ER36)=('DU DOAN'!K36-'DU DOAN'!L36),2*'DU DOAN'!C36,IF(SIGN('DU DOAN'!EQ36-'DU DOAN'!ER36)=SIGN('DU DOAN'!K36-'DU DOAN'!L36),1*'DU DOAN'!C36,0))))</f>
        <v>0</v>
      </c>
      <c r="BW36" s="98">
        <f>IF(OR('DU DOAN'!K36="",'DU DOAN'!L36="",'DU DOAN'!ES36="",'DU DOAN'!ET36=""),0,IF(AND('DU DOAN'!ES36='DU DOAN'!K36,'DU DOAN'!ET36='DU DOAN'!L36),3*'DU DOAN'!C36,IF(('DU DOAN'!ES36-'DU DOAN'!ET36)=('DU DOAN'!K36-'DU DOAN'!L36),2*'DU DOAN'!C36,IF(SIGN('DU DOAN'!ES36-'DU DOAN'!ET36)=SIGN('DU DOAN'!K36-'DU DOAN'!L36),1*'DU DOAN'!C36,0))))</f>
        <v>0</v>
      </c>
      <c r="BX36" s="98">
        <f>IF(OR('DU DOAN'!K36="",'DU DOAN'!L36="",'DU DOAN'!EU36="",'DU DOAN'!EV36=""),0,IF(AND('DU DOAN'!EU36='DU DOAN'!K36,'DU DOAN'!EV36='DU DOAN'!L36),3*'DU DOAN'!C36,IF(('DU DOAN'!EU36-'DU DOAN'!EV36)=('DU DOAN'!K36-'DU DOAN'!L36),2*'DU DOAN'!C36,IF(SIGN('DU DOAN'!EU36-'DU DOAN'!EV36)=SIGN('DU DOAN'!K36-'DU DOAN'!L36),1*'DU DOAN'!C36,0))))</f>
        <v>0</v>
      </c>
      <c r="BY36" s="98">
        <f>IF(OR('DU DOAN'!K36="",'DU DOAN'!L36="",'DU DOAN'!EW36="",'DU DOAN'!EX36=""),0,IF(AND('DU DOAN'!EW36='DU DOAN'!K36,'DU DOAN'!EX36='DU DOAN'!L36),3*'DU DOAN'!C36,IF(('DU DOAN'!EW36-'DU DOAN'!EX36)=('DU DOAN'!K36-'DU DOAN'!L36),2*'DU DOAN'!C36,IF(SIGN('DU DOAN'!EW36-'DU DOAN'!EX36)=SIGN('DU DOAN'!K36-'DU DOAN'!L36),1*'DU DOAN'!C36,0))))</f>
        <v>0</v>
      </c>
      <c r="BZ36" s="98">
        <f>IF(OR('DU DOAN'!K36="",'DU DOAN'!L36="",'DU DOAN'!EY36="",'DU DOAN'!EZ36=""),0,IF(AND('DU DOAN'!EY36='DU DOAN'!K36,'DU DOAN'!EZ36='DU DOAN'!L36),3*'DU DOAN'!C36,IF(('DU DOAN'!EY36-'DU DOAN'!EZ36)=('DU DOAN'!K36-'DU DOAN'!L36),2*'DU DOAN'!C36,IF(SIGN('DU DOAN'!EY36-'DU DOAN'!EZ36)=SIGN('DU DOAN'!K36-'DU DOAN'!L36),1*'DU DOAN'!C36,0))))</f>
        <v>0</v>
      </c>
      <c r="CA36" s="98">
        <f>IF(OR('DU DOAN'!K36="",'DU DOAN'!L36="",'DU DOAN'!FA36="",'DU DOAN'!FB36=""),0,IF(AND('DU DOAN'!FA36='DU DOAN'!K36,'DU DOAN'!FB36='DU DOAN'!L36),3*'DU DOAN'!C36,IF(('DU DOAN'!FA36-'DU DOAN'!FB36)=('DU DOAN'!K36-'DU DOAN'!L36),2*'DU DOAN'!C36,IF(SIGN('DU DOAN'!FA36-'DU DOAN'!FB36)=SIGN('DU DOAN'!K36-'DU DOAN'!L36),1*'DU DOAN'!C36,0))))</f>
        <v>0</v>
      </c>
      <c r="CB36" s="98">
        <f>IF(OR('DU DOAN'!K36="",'DU DOAN'!L36="",'DU DOAN'!FC36="",'DU DOAN'!FD36=""),0,IF(AND('DU DOAN'!FC36='DU DOAN'!K36,'DU DOAN'!FD36='DU DOAN'!L36),3*'DU DOAN'!C36,IF(('DU DOAN'!FC36-'DU DOAN'!FD36)=('DU DOAN'!K36-'DU DOAN'!L36),2*'DU DOAN'!C36,IF(SIGN('DU DOAN'!FC36-'DU DOAN'!FD36)=SIGN('DU DOAN'!K36-'DU DOAN'!L36),1*'DU DOAN'!C36,0))))</f>
        <v>0</v>
      </c>
      <c r="CC36" s="98">
        <f>IF(OR('DU DOAN'!K36="",'DU DOAN'!L36="",'DU DOAN'!FE36="",'DU DOAN'!FF36=""),0,IF(AND('DU DOAN'!FE36='DU DOAN'!K36,'DU DOAN'!FF36='DU DOAN'!L36),3*'DU DOAN'!C36,IF(('DU DOAN'!FE36-'DU DOAN'!FF36)=('DU DOAN'!K36-'DU DOAN'!L36),2*'DU DOAN'!C36,IF(SIGN('DU DOAN'!FE36-'DU DOAN'!FF36)=SIGN('DU DOAN'!K36-'DU DOAN'!L36),1*'DU DOAN'!C36,0))))</f>
        <v>0</v>
      </c>
      <c r="CD36" s="98">
        <f>IF(OR('DU DOAN'!K36="",'DU DOAN'!L36="",'DU DOAN'!FG36="",'DU DOAN'!FH36=""),0,IF(AND('DU DOAN'!FG36='DU DOAN'!K36,'DU DOAN'!FH36='DU DOAN'!L36),3*'DU DOAN'!C36,IF(('DU DOAN'!FG36-'DU DOAN'!FH36)=('DU DOAN'!K36-'DU DOAN'!L36),2*'DU DOAN'!C36,IF(SIGN('DU DOAN'!FG36-'DU DOAN'!FH36)=SIGN('DU DOAN'!K36-'DU DOAN'!L36),1*'DU DOAN'!C36,0))))</f>
        <v>0</v>
      </c>
      <c r="CE36" s="98">
        <f>IF(OR('DU DOAN'!K36="",'DU DOAN'!L36="",'DU DOAN'!FI36="",'DU DOAN'!FJ36=""),0,IF(AND('DU DOAN'!FI36='DU DOAN'!K36,'DU DOAN'!FJ36='DU DOAN'!L36),3*'DU DOAN'!C36,IF(('DU DOAN'!FI36-'DU DOAN'!FJ36)=('DU DOAN'!K36-'DU DOAN'!L36),2*'DU DOAN'!C36,IF(SIGN('DU DOAN'!FI36-'DU DOAN'!FJ36)=SIGN('DU DOAN'!K36-'DU DOAN'!L36),1*'DU DOAN'!C36,0))))</f>
        <v>0</v>
      </c>
      <c r="CF36" s="98">
        <f>IF(OR('DU DOAN'!K36="",'DU DOAN'!L36="",'DU DOAN'!FK36="",'DU DOAN'!FL36=""),0,IF(AND('DU DOAN'!FK36='DU DOAN'!K36,'DU DOAN'!FL36='DU DOAN'!L36),3*'DU DOAN'!C36,IF(('DU DOAN'!FK36-'DU DOAN'!FL36)=('DU DOAN'!K36-'DU DOAN'!L36),2*'DU DOAN'!C36,IF(SIGN('DU DOAN'!FK36-'DU DOAN'!FL36)=SIGN('DU DOAN'!K36-'DU DOAN'!L36),1*'DU DOAN'!C36,0))))</f>
        <v>0</v>
      </c>
      <c r="CG36" s="98">
        <f>IF(OR('DU DOAN'!K36="",'DU DOAN'!L36="",'DU DOAN'!FM36="",'DU DOAN'!FN36=""),0,IF(AND('DU DOAN'!FM36='DU DOAN'!K36,'DU DOAN'!FN36='DU DOAN'!L36),3*'DU DOAN'!C36,IF(('DU DOAN'!FM36-'DU DOAN'!FN36)=('DU DOAN'!K36-'DU DOAN'!L36),2*'DU DOAN'!C36,IF(SIGN('DU DOAN'!FM36-'DU DOAN'!FN36)=SIGN('DU DOAN'!K36-'DU DOAN'!L36),1*'DU DOAN'!C36,0))))</f>
        <v>0</v>
      </c>
      <c r="CH36" s="98">
        <f>IF(OR('DU DOAN'!K36="",'DU DOAN'!L36="",'DU DOAN'!FO36="",'DU DOAN'!FP36=""),0,IF(AND('DU DOAN'!FO36='DU DOAN'!K36,'DU DOAN'!FP36='DU DOAN'!L36),3*'DU DOAN'!C36,IF(('DU DOAN'!FO36-'DU DOAN'!FP36)=('DU DOAN'!K36-'DU DOAN'!L36),2*'DU DOAN'!C36,IF(SIGN('DU DOAN'!FO36-'DU DOAN'!FP36)=SIGN('DU DOAN'!K36-'DU DOAN'!L36),1*'DU DOAN'!C36,0))))</f>
        <v>0</v>
      </c>
      <c r="CI36" s="98">
        <f>IF(OR('DU DOAN'!K36="",'DU DOAN'!L36="",'DU DOAN'!FQ36="",'DU DOAN'!FR36=""),0,IF(AND('DU DOAN'!FQ36='DU DOAN'!K36,'DU DOAN'!FR36='DU DOAN'!L36),3*'DU DOAN'!C36,IF(('DU DOAN'!FQ36-'DU DOAN'!FR36)=('DU DOAN'!K36-'DU DOAN'!L36),2*'DU DOAN'!C36,IF(SIGN('DU DOAN'!FQ36-'DU DOAN'!FR36)=SIGN('DU DOAN'!K36-'DU DOAN'!L36),1*'DU DOAN'!C36,0))))</f>
        <v>0</v>
      </c>
      <c r="CJ36" s="98">
        <f>IF(OR('DU DOAN'!K36="",'DU DOAN'!L36="",'DU DOAN'!FS36="",'DU DOAN'!FT36=""),0,IF(AND('DU DOAN'!FS36='DU DOAN'!K36,'DU DOAN'!FT36='DU DOAN'!L36),3*'DU DOAN'!C36,IF(('DU DOAN'!FS36-'DU DOAN'!FT36)=('DU DOAN'!K36-'DU DOAN'!L36),2*'DU DOAN'!C36,IF(SIGN('DU DOAN'!FS36-'DU DOAN'!FT36)=SIGN('DU DOAN'!K36-'DU DOAN'!L36),1*'DU DOAN'!C36,0))))</f>
        <v>0</v>
      </c>
      <c r="CK36" s="98">
        <f>IF(OR('DU DOAN'!K36="",'DU DOAN'!L36="",'DU DOAN'!FU36="",'DU DOAN'!FV36=""),0,IF(AND('DU DOAN'!FU36='DU DOAN'!K36,'DU DOAN'!FV36='DU DOAN'!L36),3*'DU DOAN'!C36,IF(('DU DOAN'!FU36-'DU DOAN'!FV36)=('DU DOAN'!K36-'DU DOAN'!L36),2*'DU DOAN'!C36,IF(SIGN('DU DOAN'!FU36-'DU DOAN'!FV36)=SIGN('DU DOAN'!K36-'DU DOAN'!L36),1*'DU DOAN'!C36,0))))</f>
        <v>0</v>
      </c>
      <c r="CL36" s="98">
        <f>IF(OR('DU DOAN'!K36="",'DU DOAN'!L36="",'DU DOAN'!FW36="",'DU DOAN'!FX36=""),0,IF(AND('DU DOAN'!FW36='DU DOAN'!K36,'DU DOAN'!FX36='DU DOAN'!L36),3*'DU DOAN'!C36,IF(('DU DOAN'!FW36-'DU DOAN'!FX36)=('DU DOAN'!K36-'DU DOAN'!L36),2*'DU DOAN'!C36,IF(SIGN('DU DOAN'!FW36-'DU DOAN'!FX36)=SIGN('DU DOAN'!K36-'DU DOAN'!L36),1*'DU DOAN'!C36,0))))</f>
        <v>0</v>
      </c>
      <c r="CM36" s="98">
        <f>IF(OR('DU DOAN'!K36="",'DU DOAN'!L36="",'DU DOAN'!FY36="",'DU DOAN'!FZ36=""),0,IF(AND('DU DOAN'!FY36='DU DOAN'!K36,'DU DOAN'!FZ36='DU DOAN'!L36),3*'DU DOAN'!C36,IF(('DU DOAN'!FY36-'DU DOAN'!FZ36)=('DU DOAN'!K36-'DU DOAN'!L36),2*'DU DOAN'!C36,IF(SIGN('DU DOAN'!FY36-'DU DOAN'!FZ36)=SIGN('DU DOAN'!K36-'DU DOAN'!L36),1*'DU DOAN'!C36,0))))</f>
        <v>0</v>
      </c>
      <c r="CN36" s="98">
        <f>IF(OR('DU DOAN'!K36="",'DU DOAN'!L36="",'DU DOAN'!GA36="",'DU DOAN'!GB36=""),0,IF(AND('DU DOAN'!GA36='DU DOAN'!K36,'DU DOAN'!GB36='DU DOAN'!L36),3*'DU DOAN'!C36,IF(('DU DOAN'!GA36-'DU DOAN'!GB36)=('DU DOAN'!K36-'DU DOAN'!L36),2*'DU DOAN'!C36,IF(SIGN('DU DOAN'!GA36-'DU DOAN'!GB36)=SIGN('DU DOAN'!K36-'DU DOAN'!L36),1*'DU DOAN'!C36,0))))</f>
        <v>0</v>
      </c>
      <c r="CO36" s="98">
        <f>IF(OR('DU DOAN'!K36="",'DU DOAN'!L36="",'DU DOAN'!GC36="",'DU DOAN'!GD36=""),0,IF(AND('DU DOAN'!GC36='DU DOAN'!K36,'DU DOAN'!GD36='DU DOAN'!L36),3*'DU DOAN'!C36,IF(('DU DOAN'!GC36-'DU DOAN'!GD36)=('DU DOAN'!K36-'DU DOAN'!L36),2*'DU DOAN'!C36,IF(SIGN('DU DOAN'!GC36-'DU DOAN'!GD36)=SIGN('DU DOAN'!K36-'DU DOAN'!L36),1*'DU DOAN'!C36,0))))</f>
        <v>0</v>
      </c>
      <c r="CP36" s="98">
        <f>IF(OR('DU DOAN'!K36="",'DU DOAN'!L36="",'DU DOAN'!GE36="",'DU DOAN'!GF36=""),0,IF(AND('DU DOAN'!GE36='DU DOAN'!K36,'DU DOAN'!GF36='DU DOAN'!L36),3*'DU DOAN'!C36,IF(('DU DOAN'!GE36-'DU DOAN'!GF36)=('DU DOAN'!K36-'DU DOAN'!L36),2*'DU DOAN'!C36,IF(SIGN('DU DOAN'!GE36-'DU DOAN'!GF36)=SIGN('DU DOAN'!K36-'DU DOAN'!L36),1*'DU DOAN'!C36,0))))</f>
        <v>0</v>
      </c>
      <c r="CQ36" s="98">
        <f>IF(OR('DU DOAN'!K36="",'DU DOAN'!L36="",'DU DOAN'!GG36="",'DU DOAN'!GH36=""),0,IF(AND('DU DOAN'!GG36='DU DOAN'!K36,'DU DOAN'!GH36='DU DOAN'!L36),3*'DU DOAN'!C36,IF(('DU DOAN'!GG36-'DU DOAN'!GH36)=('DU DOAN'!K36-'DU DOAN'!L36),2*'DU DOAN'!C36,IF(SIGN('DU DOAN'!GG36-'DU DOAN'!GH36)=SIGN('DU DOAN'!K36-'DU DOAN'!L36),1*'DU DOAN'!C36,0))))</f>
        <v>0</v>
      </c>
      <c r="CR36" s="98">
        <f>IF(OR('DU DOAN'!K36="",'DU DOAN'!L36="",'DU DOAN'!GI36="",'DU DOAN'!GJ36=""),0,IF(AND('DU DOAN'!GI36='DU DOAN'!K36,'DU DOAN'!GJ36='DU DOAN'!L36),3*'DU DOAN'!C36,IF(('DU DOAN'!GI36-'DU DOAN'!GJ36)=('DU DOAN'!K36-'DU DOAN'!L36),2*'DU DOAN'!C36,IF(SIGN('DU DOAN'!GI36-'DU DOAN'!GJ36)=SIGN('DU DOAN'!K36-'DU DOAN'!L36),1*'DU DOAN'!C36,0))))</f>
        <v>0</v>
      </c>
      <c r="CS36" s="98">
        <f>IF(OR('DU DOAN'!K36="",'DU DOAN'!L36="",'DU DOAN'!GK36="",'DU DOAN'!GL36=""),0,IF(AND('DU DOAN'!GK36='DU DOAN'!K36,'DU DOAN'!GL36='DU DOAN'!L36),3*'DU DOAN'!C36,IF(('DU DOAN'!GK36-'DU DOAN'!GL36)=('DU DOAN'!K36-'DU DOAN'!L36),2*'DU DOAN'!C36,IF(SIGN('DU DOAN'!GK36-'DU DOAN'!GL36)=SIGN('DU DOAN'!K36-'DU DOAN'!L36),1*'DU DOAN'!C36,0))))</f>
        <v>0</v>
      </c>
      <c r="CT36" s="98">
        <f>IF(OR('DU DOAN'!K36="",'DU DOAN'!L36="",'DU DOAN'!GM36="",'DU DOAN'!GN36=""),0,IF(AND('DU DOAN'!GM36='DU DOAN'!K36,'DU DOAN'!GN36='DU DOAN'!L36),3*'DU DOAN'!C36,IF(('DU DOAN'!GM36-'DU DOAN'!GN36)=('DU DOAN'!K36-'DU DOAN'!L36),2*'DU DOAN'!C36,IF(SIGN('DU DOAN'!GM36-'DU DOAN'!GN36)=SIGN('DU DOAN'!K36-'DU DOAN'!L36),1*'DU DOAN'!C36,0))))</f>
        <v>0</v>
      </c>
      <c r="CU36" s="98">
        <f>IF(OR('DU DOAN'!K36="",'DU DOAN'!L36="",'DU DOAN'!GO36="",'DU DOAN'!GP36=""),0,IF(AND('DU DOAN'!GO36='DU DOAN'!K36,'DU DOAN'!GP36='DU DOAN'!L36),3*'DU DOAN'!C36,IF(('DU DOAN'!GO36-'DU DOAN'!GP36)=('DU DOAN'!K36-'DU DOAN'!L36),2*'DU DOAN'!C36,IF(SIGN('DU DOAN'!GO36-'DU DOAN'!GP36)=SIGN('DU DOAN'!K36-'DU DOAN'!L36),1*'DU DOAN'!C36,0))))</f>
        <v>0</v>
      </c>
      <c r="CV36" s="98">
        <f>IF(OR('DU DOAN'!K36="",'DU DOAN'!L36="",'DU DOAN'!GQ36="",'DU DOAN'!GR36=""),0,IF(AND('DU DOAN'!GQ36='DU DOAN'!K36,'DU DOAN'!GR36='DU DOAN'!L36),3*'DU DOAN'!C36,IF(('DU DOAN'!GQ36-'DU DOAN'!GR36)=('DU DOAN'!K36-'DU DOAN'!L36),2*'DU DOAN'!C36,IF(SIGN('DU DOAN'!GQ36-'DU DOAN'!GR36)=SIGN('DU DOAN'!K36-'DU DOAN'!L36),1*'DU DOAN'!C36,0))))</f>
        <v>0</v>
      </c>
      <c r="CW36" s="98">
        <f>IF(OR('DU DOAN'!K36="",'DU DOAN'!L36="",'DU DOAN'!GS36="",'DU DOAN'!GT36=""),0,IF(AND('DU DOAN'!GS36='DU DOAN'!K36,'DU DOAN'!GT36='DU DOAN'!L36),3*'DU DOAN'!C36,IF(('DU DOAN'!GS36-'DU DOAN'!GT36)=('DU DOAN'!K36-'DU DOAN'!L36),2*'DU DOAN'!C36,IF(SIGN('DU DOAN'!GS36-'DU DOAN'!GT36)=SIGN('DU DOAN'!K36-'DU DOAN'!L36),1*'DU DOAN'!C36,0))))</f>
        <v>0</v>
      </c>
      <c r="CX36" s="98">
        <f>IF(OR('DU DOAN'!K36="",'DU DOAN'!L36="",'DU DOAN'!GU36="",'DU DOAN'!GV36=""),0,IF(AND('DU DOAN'!GU36='DU DOAN'!K36,'DU DOAN'!GV36='DU DOAN'!L36),3*'DU DOAN'!C36,IF(('DU DOAN'!GU36-'DU DOAN'!GV36)=('DU DOAN'!K36-'DU DOAN'!L36),2*'DU DOAN'!C36,IF(SIGN('DU DOAN'!GU36-'DU DOAN'!GV36)=SIGN('DU DOAN'!K36-'DU DOAN'!L36),1*'DU DOAN'!C36,0))))</f>
        <v>0</v>
      </c>
      <c r="CY36" s="98">
        <f>IF(OR('DU DOAN'!K36="",'DU DOAN'!L36="",'DU DOAN'!GW36="",'DU DOAN'!GX36=""),0,IF(AND('DU DOAN'!GW36='DU DOAN'!K36,'DU DOAN'!GX36='DU DOAN'!L36),3*'DU DOAN'!C36,IF(('DU DOAN'!GW36-'DU DOAN'!GX36)=('DU DOAN'!K36-'DU DOAN'!L36),2*'DU DOAN'!C36,IF(SIGN('DU DOAN'!GW36-'DU DOAN'!GX36)=SIGN('DU DOAN'!K36-'DU DOAN'!L36),1*'DU DOAN'!C36,0))))</f>
        <v>0</v>
      </c>
      <c r="CZ36" s="98">
        <f>IF(OR('DU DOAN'!K36="",'DU DOAN'!L36="",'DU DOAN'!GY36="",'DU DOAN'!GZ36=""),0,IF(AND('DU DOAN'!GY36='DU DOAN'!K36,'DU DOAN'!GZ36='DU DOAN'!L36),3*'DU DOAN'!C36,IF(('DU DOAN'!GY36-'DU DOAN'!GZ36)=('DU DOAN'!K36-'DU DOAN'!L36),2*'DU DOAN'!C36,IF(SIGN('DU DOAN'!GY36-'DU DOAN'!GZ36)=SIGN('DU DOAN'!K36-'DU DOAN'!L36),1*'DU DOAN'!C36,0))))</f>
        <v>0</v>
      </c>
      <c r="DA36" s="98">
        <f>IF(OR('DU DOAN'!K36="",'DU DOAN'!L36="",'DU DOAN'!HA36="",'DU DOAN'!HB36=""),0,IF(AND('DU DOAN'!HA36='DU DOAN'!K36,'DU DOAN'!HB36='DU DOAN'!L36),3*'DU DOAN'!C36,IF(('DU DOAN'!HA36-'DU DOAN'!HB36)=('DU DOAN'!K36-'DU DOAN'!L36),2*'DU DOAN'!C36,IF(SIGN('DU DOAN'!HA36-'DU DOAN'!HB36)=SIGN('DU DOAN'!K36-'DU DOAN'!L36),1*'DU DOAN'!C36,0))))</f>
        <v>0</v>
      </c>
      <c r="DB36" s="98">
        <f>IF(OR('DU DOAN'!K36="",'DU DOAN'!L36="",'DU DOAN'!HC36="",'DU DOAN'!HD36=""),0,IF(AND('DU DOAN'!HC36='DU DOAN'!K36,'DU DOAN'!HD36='DU DOAN'!L36),3*'DU DOAN'!C36,IF(('DU DOAN'!HC36-'DU DOAN'!HD36)=('DU DOAN'!K36-'DU DOAN'!L36),2*'DU DOAN'!C36,IF(SIGN('DU DOAN'!HC36-'DU DOAN'!HD36)=SIGN('DU DOAN'!K36-'DU DOAN'!L36),1*'DU DOAN'!C36,0))))</f>
        <v>0</v>
      </c>
    </row>
    <row r="37" spans="1:106" ht="15" customHeight="1">
      <c r="A37" s="94">
        <f>'DU DOAN'!A37</f>
        <v>34</v>
      </c>
      <c r="B37" s="95" t="str">
        <f>'DU DOAN'!B37</f>
        <v>Vòng bảng</v>
      </c>
      <c r="C37" s="96">
        <f>'DU DOAN'!C37</f>
        <v>1</v>
      </c>
      <c r="D37" s="95" t="str">
        <f>'DU DOAN'!H37</f>
        <v>Netherlands</v>
      </c>
      <c r="E37" s="95" t="str">
        <f>'DU DOAN'!I37</f>
        <v>Sweden</v>
      </c>
      <c r="F37" s="97" t="str">
        <f>IF(OR('DU DOAN'!K37="",'DU DOAN'!L37=""),"Chưa đá",'DU DOAN'!K37&amp;"-"&amp;'DU DOAN'!L37)</f>
        <v>Chưa đá</v>
      </c>
      <c r="G37" s="98">
        <f>IF(OR('DU DOAN'!K37="",'DU DOAN'!L37="",'DU DOAN'!M37="",'DU DOAN'!N37=""),0,IF(AND('DU DOAN'!M37='DU DOAN'!K37,'DU DOAN'!N37='DU DOAN'!L37),3*'DU DOAN'!C37,IF(('DU DOAN'!M37-'DU DOAN'!N37)=('DU DOAN'!K37-'DU DOAN'!L37),2*'DU DOAN'!C37,IF(SIGN('DU DOAN'!M37-'DU DOAN'!N37)=SIGN('DU DOAN'!K37-'DU DOAN'!L37),1*'DU DOAN'!C37,0))))</f>
        <v>0</v>
      </c>
      <c r="H37" s="98">
        <f>IF(OR('DU DOAN'!K37="",'DU DOAN'!L37="",'DU DOAN'!O37="",'DU DOAN'!P37=""),0,IF(AND('DU DOAN'!O37='DU DOAN'!K37,'DU DOAN'!P37='DU DOAN'!L37),3*'DU DOAN'!C37,IF(('DU DOAN'!O37-'DU DOAN'!P37)=('DU DOAN'!K37-'DU DOAN'!L37),2*'DU DOAN'!C37,IF(SIGN('DU DOAN'!O37-'DU DOAN'!P37)=SIGN('DU DOAN'!K37-'DU DOAN'!L37),1*'DU DOAN'!C37,0))))</f>
        <v>0</v>
      </c>
      <c r="I37" s="98">
        <f>IF(OR('DU DOAN'!K37="",'DU DOAN'!L37="",'DU DOAN'!Q37="",'DU DOAN'!R37=""),0,IF(AND('DU DOAN'!Q37='DU DOAN'!K37,'DU DOAN'!R37='DU DOAN'!L37),3*'DU DOAN'!C37,IF(('DU DOAN'!Q37-'DU DOAN'!R37)=('DU DOAN'!K37-'DU DOAN'!L37),2*'DU DOAN'!C37,IF(SIGN('DU DOAN'!Q37-'DU DOAN'!R37)=SIGN('DU DOAN'!K37-'DU DOAN'!L37),1*'DU DOAN'!C37,0))))</f>
        <v>0</v>
      </c>
      <c r="J37" s="98">
        <f>IF(OR('DU DOAN'!K37="",'DU DOAN'!L37="",'DU DOAN'!S37="",'DU DOAN'!T37=""),0,IF(AND('DU DOAN'!S37='DU DOAN'!K37,'DU DOAN'!T37='DU DOAN'!L37),3*'DU DOAN'!C37,IF(('DU DOAN'!S37-'DU DOAN'!T37)=('DU DOAN'!K37-'DU DOAN'!L37),2*'DU DOAN'!C37,IF(SIGN('DU DOAN'!S37-'DU DOAN'!T37)=SIGN('DU DOAN'!K37-'DU DOAN'!L37),1*'DU DOAN'!C37,0))))</f>
        <v>0</v>
      </c>
      <c r="K37" s="98">
        <f>IF(OR('DU DOAN'!K37="",'DU DOAN'!L37="",'DU DOAN'!U37="",'DU DOAN'!V37=""),0,IF(AND('DU DOAN'!U37='DU DOAN'!K37,'DU DOAN'!V37='DU DOAN'!L37),3*'DU DOAN'!C37,IF(('DU DOAN'!U37-'DU DOAN'!V37)=('DU DOAN'!K37-'DU DOAN'!L37),2*'DU DOAN'!C37,IF(SIGN('DU DOAN'!U37-'DU DOAN'!V37)=SIGN('DU DOAN'!K37-'DU DOAN'!L37),1*'DU DOAN'!C37,0))))</f>
        <v>0</v>
      </c>
      <c r="L37" s="98">
        <f>IF(OR('DU DOAN'!K37="",'DU DOAN'!L37="",'DU DOAN'!W37="",'DU DOAN'!X37=""),0,IF(AND('DU DOAN'!W37='DU DOAN'!K37,'DU DOAN'!X37='DU DOAN'!L37),3*'DU DOAN'!C37,IF(('DU DOAN'!W37-'DU DOAN'!X37)=('DU DOAN'!K37-'DU DOAN'!L37),2*'DU DOAN'!C37,IF(SIGN('DU DOAN'!W37-'DU DOAN'!X37)=SIGN('DU DOAN'!K37-'DU DOAN'!L37),1*'DU DOAN'!C37,0))))</f>
        <v>0</v>
      </c>
      <c r="M37" s="98">
        <f>IF(OR('DU DOAN'!K37="",'DU DOAN'!L37="",'DU DOAN'!Y37="",'DU DOAN'!Z37=""),0,IF(AND('DU DOAN'!Y37='DU DOAN'!K37,'DU DOAN'!Z37='DU DOAN'!L37),3*'DU DOAN'!C37,IF(('DU DOAN'!Y37-'DU DOAN'!Z37)=('DU DOAN'!K37-'DU DOAN'!L37),2*'DU DOAN'!C37,IF(SIGN('DU DOAN'!Y37-'DU DOAN'!Z37)=SIGN('DU DOAN'!K37-'DU DOAN'!L37),1*'DU DOAN'!C37,0))))</f>
        <v>0</v>
      </c>
      <c r="N37" s="98">
        <f>IF(OR('DU DOAN'!K37="",'DU DOAN'!L37="",'DU DOAN'!AA37="",'DU DOAN'!AB37=""),0,IF(AND('DU DOAN'!AA37='DU DOAN'!K37,'DU DOAN'!AB37='DU DOAN'!L37),3*'DU DOAN'!C37,IF(('DU DOAN'!AA37-'DU DOAN'!AB37)=('DU DOAN'!K37-'DU DOAN'!L37),2*'DU DOAN'!C37,IF(SIGN('DU DOAN'!AA37-'DU DOAN'!AB37)=SIGN('DU DOAN'!K37-'DU DOAN'!L37),1*'DU DOAN'!C37,0))))</f>
        <v>0</v>
      </c>
      <c r="O37" s="98">
        <f>IF(OR('DU DOAN'!K37="",'DU DOAN'!L37="",'DU DOAN'!AC37="",'DU DOAN'!AD37=""),0,IF(AND('DU DOAN'!AC37='DU DOAN'!K37,'DU DOAN'!AD37='DU DOAN'!L37),3*'DU DOAN'!C37,IF(('DU DOAN'!AC37-'DU DOAN'!AD37)=('DU DOAN'!K37-'DU DOAN'!L37),2*'DU DOAN'!C37,IF(SIGN('DU DOAN'!AC37-'DU DOAN'!AD37)=SIGN('DU DOAN'!K37-'DU DOAN'!L37),1*'DU DOAN'!C37,0))))</f>
        <v>0</v>
      </c>
      <c r="P37" s="98">
        <f>IF(OR('DU DOAN'!K37="",'DU DOAN'!L37="",'DU DOAN'!AE37="",'DU DOAN'!AF37=""),0,IF(AND('DU DOAN'!AE37='DU DOAN'!K37,'DU DOAN'!AF37='DU DOAN'!L37),3*'DU DOAN'!C37,IF(('DU DOAN'!AE37-'DU DOAN'!AF37)=('DU DOAN'!K37-'DU DOAN'!L37),2*'DU DOAN'!C37,IF(SIGN('DU DOAN'!AE37-'DU DOAN'!AF37)=SIGN('DU DOAN'!K37-'DU DOAN'!L37),1*'DU DOAN'!C37,0))))</f>
        <v>0</v>
      </c>
      <c r="Q37" s="98">
        <f>IF(OR('DU DOAN'!K37="",'DU DOAN'!L37="",'DU DOAN'!AG37="",'DU DOAN'!AH37=""),0,IF(AND('DU DOAN'!AG37='DU DOAN'!K37,'DU DOAN'!AH37='DU DOAN'!L37),3*'DU DOAN'!C37,IF(('DU DOAN'!AG37-'DU DOAN'!AH37)=('DU DOAN'!K37-'DU DOAN'!L37),2*'DU DOAN'!C37,IF(SIGN('DU DOAN'!AG37-'DU DOAN'!AH37)=SIGN('DU DOAN'!K37-'DU DOAN'!L37),1*'DU DOAN'!C37,0))))</f>
        <v>0</v>
      </c>
      <c r="R37" s="98">
        <f>IF(OR('DU DOAN'!K37="",'DU DOAN'!L37="",'DU DOAN'!AI37="",'DU DOAN'!AJ37=""),0,IF(AND('DU DOAN'!AI37='DU DOAN'!K37,'DU DOAN'!AJ37='DU DOAN'!L37),3*'DU DOAN'!C37,IF(('DU DOAN'!AI37-'DU DOAN'!AJ37)=('DU DOAN'!K37-'DU DOAN'!L37),2*'DU DOAN'!C37,IF(SIGN('DU DOAN'!AI37-'DU DOAN'!AJ37)=SIGN('DU DOAN'!K37-'DU DOAN'!L37),1*'DU DOAN'!C37,0))))</f>
        <v>0</v>
      </c>
      <c r="S37" s="98">
        <f>IF(OR('DU DOAN'!K37="",'DU DOAN'!L37="",'DU DOAN'!AK37="",'DU DOAN'!AL37=""),0,IF(AND('DU DOAN'!AK37='DU DOAN'!K37,'DU DOAN'!AL37='DU DOAN'!L37),3*'DU DOAN'!C37,IF(('DU DOAN'!AK37-'DU DOAN'!AL37)=('DU DOAN'!K37-'DU DOAN'!L37),2*'DU DOAN'!C37,IF(SIGN('DU DOAN'!AK37-'DU DOAN'!AL37)=SIGN('DU DOAN'!K37-'DU DOAN'!L37),1*'DU DOAN'!C37,0))))</f>
        <v>0</v>
      </c>
      <c r="T37" s="98">
        <f>IF(OR('DU DOAN'!K37="",'DU DOAN'!L37="",'DU DOAN'!AM37="",'DU DOAN'!AN37=""),0,IF(AND('DU DOAN'!AM37='DU DOAN'!K37,'DU DOAN'!AN37='DU DOAN'!L37),3*'DU DOAN'!C37,IF(('DU DOAN'!AM37-'DU DOAN'!AN37)=('DU DOAN'!K37-'DU DOAN'!L37),2*'DU DOAN'!C37,IF(SIGN('DU DOAN'!AM37-'DU DOAN'!AN37)=SIGN('DU DOAN'!K37-'DU DOAN'!L37),1*'DU DOAN'!C37,0))))</f>
        <v>0</v>
      </c>
      <c r="U37" s="98">
        <f>IF(OR('DU DOAN'!K37="",'DU DOAN'!L37="",'DU DOAN'!AO37="",'DU DOAN'!AP37=""),0,IF(AND('DU DOAN'!AO37='DU DOAN'!K37,'DU DOAN'!AP37='DU DOAN'!L37),3*'DU DOAN'!C37,IF(('DU DOAN'!AO37-'DU DOAN'!AP37)=('DU DOAN'!K37-'DU DOAN'!L37),2*'DU DOAN'!C37,IF(SIGN('DU DOAN'!AO37-'DU DOAN'!AP37)=SIGN('DU DOAN'!K37-'DU DOAN'!L37),1*'DU DOAN'!C37,0))))</f>
        <v>0</v>
      </c>
      <c r="V37" s="98">
        <f>IF(OR('DU DOAN'!K37="",'DU DOAN'!L37="",'DU DOAN'!AQ37="",'DU DOAN'!AR37=""),0,IF(AND('DU DOAN'!AQ37='DU DOAN'!K37,'DU DOAN'!AR37='DU DOAN'!L37),3*'DU DOAN'!C37,IF(('DU DOAN'!AQ37-'DU DOAN'!AR37)=('DU DOAN'!K37-'DU DOAN'!L37),2*'DU DOAN'!C37,IF(SIGN('DU DOAN'!AQ37-'DU DOAN'!AR37)=SIGN('DU DOAN'!K37-'DU DOAN'!L37),1*'DU DOAN'!C37,0))))</f>
        <v>0</v>
      </c>
      <c r="W37" s="98">
        <f>IF(OR('DU DOAN'!K37="",'DU DOAN'!L37="",'DU DOAN'!AS37="",'DU DOAN'!AT37=""),0,IF(AND('DU DOAN'!AS37='DU DOAN'!K37,'DU DOAN'!AT37='DU DOAN'!L37),3*'DU DOAN'!C37,IF(('DU DOAN'!AS37-'DU DOAN'!AT37)=('DU DOAN'!K37-'DU DOAN'!L37),2*'DU DOAN'!C37,IF(SIGN('DU DOAN'!AS37-'DU DOAN'!AT37)=SIGN('DU DOAN'!K37-'DU DOAN'!L37),1*'DU DOAN'!C37,0))))</f>
        <v>0</v>
      </c>
      <c r="X37" s="98">
        <f>IF(OR('DU DOAN'!K37="",'DU DOAN'!L37="",'DU DOAN'!AU37="",'DU DOAN'!AV37=""),0,IF(AND('DU DOAN'!AU37='DU DOAN'!K37,'DU DOAN'!AV37='DU DOAN'!L37),3*'DU DOAN'!C37,IF(('DU DOAN'!AU37-'DU DOAN'!AV37)=('DU DOAN'!K37-'DU DOAN'!L37),2*'DU DOAN'!C37,IF(SIGN('DU DOAN'!AU37-'DU DOAN'!AV37)=SIGN('DU DOAN'!K37-'DU DOAN'!L37),1*'DU DOAN'!C37,0))))</f>
        <v>0</v>
      </c>
      <c r="Y37" s="98">
        <f>IF(OR('DU DOAN'!K37="",'DU DOAN'!L37="",'DU DOAN'!AW37="",'DU DOAN'!AX37=""),0,IF(AND('DU DOAN'!AW37='DU DOAN'!K37,'DU DOAN'!AX37='DU DOAN'!L37),3*'DU DOAN'!C37,IF(('DU DOAN'!AW37-'DU DOAN'!AX37)=('DU DOAN'!K37-'DU DOAN'!L37),2*'DU DOAN'!C37,IF(SIGN('DU DOAN'!AW37-'DU DOAN'!AX37)=SIGN('DU DOAN'!K37-'DU DOAN'!L37),1*'DU DOAN'!C37,0))))</f>
        <v>0</v>
      </c>
      <c r="Z37" s="98">
        <f>IF(OR('DU DOAN'!K37="",'DU DOAN'!L37="",'DU DOAN'!AY37="",'DU DOAN'!AZ37=""),0,IF(AND('DU DOAN'!AY37='DU DOAN'!K37,'DU DOAN'!AZ37='DU DOAN'!L37),3*'DU DOAN'!C37,IF(('DU DOAN'!AY37-'DU DOAN'!AZ37)=('DU DOAN'!K37-'DU DOAN'!L37),2*'DU DOAN'!C37,IF(SIGN('DU DOAN'!AY37-'DU DOAN'!AZ37)=SIGN('DU DOAN'!K37-'DU DOAN'!L37),1*'DU DOAN'!C37,0))))</f>
        <v>0</v>
      </c>
      <c r="AA37" s="98">
        <f>IF(OR('DU DOAN'!K37="",'DU DOAN'!L37="",'DU DOAN'!BA37="",'DU DOAN'!BB37=""),0,IF(AND('DU DOAN'!BA37='DU DOAN'!K37,'DU DOAN'!BB37='DU DOAN'!L37),3*'DU DOAN'!C37,IF(('DU DOAN'!BA37-'DU DOAN'!BB37)=('DU DOAN'!K37-'DU DOAN'!L37),2*'DU DOAN'!C37,IF(SIGN('DU DOAN'!BA37-'DU DOAN'!BB37)=SIGN('DU DOAN'!K37-'DU DOAN'!L37),1*'DU DOAN'!C37,0))))</f>
        <v>0</v>
      </c>
      <c r="AB37" s="98">
        <f>IF(OR('DU DOAN'!K37="",'DU DOAN'!L37="",'DU DOAN'!BC37="",'DU DOAN'!BD37=""),0,IF(AND('DU DOAN'!BC37='DU DOAN'!K37,'DU DOAN'!BD37='DU DOAN'!L37),3*'DU DOAN'!C37,IF(('DU DOAN'!BC37-'DU DOAN'!BD37)=('DU DOAN'!K37-'DU DOAN'!L37),2*'DU DOAN'!C37,IF(SIGN('DU DOAN'!BC37-'DU DOAN'!BD37)=SIGN('DU DOAN'!K37-'DU DOAN'!L37),1*'DU DOAN'!C37,0))))</f>
        <v>0</v>
      </c>
      <c r="AC37" s="98">
        <f>IF(OR('DU DOAN'!K37="",'DU DOAN'!L37="",'DU DOAN'!BE37="",'DU DOAN'!BF37=""),0,IF(AND('DU DOAN'!BE37='DU DOAN'!K37,'DU DOAN'!BF37='DU DOAN'!L37),3*'DU DOAN'!C37,IF(('DU DOAN'!BE37-'DU DOAN'!BF37)=('DU DOAN'!K37-'DU DOAN'!L37),2*'DU DOAN'!C37,IF(SIGN('DU DOAN'!BE37-'DU DOAN'!BF37)=SIGN('DU DOAN'!K37-'DU DOAN'!L37),1*'DU DOAN'!C37,0))))</f>
        <v>0</v>
      </c>
      <c r="AD37" s="98">
        <f>IF(OR('DU DOAN'!K37="",'DU DOAN'!L37="",'DU DOAN'!BG37="",'DU DOAN'!BH37=""),0,IF(AND('DU DOAN'!BG37='DU DOAN'!K37,'DU DOAN'!BH37='DU DOAN'!L37),3*'DU DOAN'!C37,IF(('DU DOAN'!BG37-'DU DOAN'!BH37)=('DU DOAN'!K37-'DU DOAN'!L37),2*'DU DOAN'!C37,IF(SIGN('DU DOAN'!BG37-'DU DOAN'!BH37)=SIGN('DU DOAN'!K37-'DU DOAN'!L37),1*'DU DOAN'!C37,0))))</f>
        <v>0</v>
      </c>
      <c r="AE37" s="98">
        <f>IF(OR('DU DOAN'!K37="",'DU DOAN'!L37="",'DU DOAN'!BI37="",'DU DOAN'!BJ37=""),0,IF(AND('DU DOAN'!BI37='DU DOAN'!K37,'DU DOAN'!BJ37='DU DOAN'!L37),3*'DU DOAN'!C37,IF(('DU DOAN'!BI37-'DU DOAN'!BJ37)=('DU DOAN'!K37-'DU DOAN'!L37),2*'DU DOAN'!C37,IF(SIGN('DU DOAN'!BI37-'DU DOAN'!BJ37)=SIGN('DU DOAN'!K37-'DU DOAN'!L37),1*'DU DOAN'!C37,0))))</f>
        <v>0</v>
      </c>
      <c r="AF37" s="98">
        <f>IF(OR('DU DOAN'!K37="",'DU DOAN'!L37="",'DU DOAN'!BK37="",'DU DOAN'!BL37=""),0,IF(AND('DU DOAN'!BK37='DU DOAN'!K37,'DU DOAN'!BL37='DU DOAN'!L37),3*'DU DOAN'!C37,IF(('DU DOAN'!BK37-'DU DOAN'!BL37)=('DU DOAN'!K37-'DU DOAN'!L37),2*'DU DOAN'!C37,IF(SIGN('DU DOAN'!BK37-'DU DOAN'!BL37)=SIGN('DU DOAN'!K37-'DU DOAN'!L37),1*'DU DOAN'!C37,0))))</f>
        <v>0</v>
      </c>
      <c r="AG37" s="98">
        <f>IF(OR('DU DOAN'!K37="",'DU DOAN'!L37="",'DU DOAN'!BM37="",'DU DOAN'!BN37=""),0,IF(AND('DU DOAN'!BM37='DU DOAN'!K37,'DU DOAN'!BN37='DU DOAN'!L37),3*'DU DOAN'!C37,IF(('DU DOAN'!BM37-'DU DOAN'!BN37)=('DU DOAN'!K37-'DU DOAN'!L37),2*'DU DOAN'!C37,IF(SIGN('DU DOAN'!BM37-'DU DOAN'!BN37)=SIGN('DU DOAN'!K37-'DU DOAN'!L37),1*'DU DOAN'!C37,0))))</f>
        <v>0</v>
      </c>
      <c r="AH37" s="98">
        <f>IF(OR('DU DOAN'!K37="",'DU DOAN'!L37="",'DU DOAN'!BO37="",'DU DOAN'!BP37=""),0,IF(AND('DU DOAN'!BO37='DU DOAN'!K37,'DU DOAN'!BP37='DU DOAN'!L37),3*'DU DOAN'!C37,IF(('DU DOAN'!BO37-'DU DOAN'!BP37)=('DU DOAN'!K37-'DU DOAN'!L37),2*'DU DOAN'!C37,IF(SIGN('DU DOAN'!BO37-'DU DOAN'!BP37)=SIGN('DU DOAN'!K37-'DU DOAN'!L37),1*'DU DOAN'!C37,0))))</f>
        <v>0</v>
      </c>
      <c r="AI37" s="98">
        <f>IF(OR('DU DOAN'!K37="",'DU DOAN'!L37="",'DU DOAN'!BQ37="",'DU DOAN'!BR37=""),0,IF(AND('DU DOAN'!BQ37='DU DOAN'!K37,'DU DOAN'!BR37='DU DOAN'!L37),3*'DU DOAN'!C37,IF(('DU DOAN'!BQ37-'DU DOAN'!BR37)=('DU DOAN'!K37-'DU DOAN'!L37),2*'DU DOAN'!C37,IF(SIGN('DU DOAN'!BQ37-'DU DOAN'!BR37)=SIGN('DU DOAN'!K37-'DU DOAN'!L37),1*'DU DOAN'!C37,0))))</f>
        <v>0</v>
      </c>
      <c r="AJ37" s="98">
        <f>IF(OR('DU DOAN'!K37="",'DU DOAN'!L37="",'DU DOAN'!BS37="",'DU DOAN'!BT37=""),0,IF(AND('DU DOAN'!BS37='DU DOAN'!K37,'DU DOAN'!BT37='DU DOAN'!L37),3*'DU DOAN'!C37,IF(('DU DOAN'!BS37-'DU DOAN'!BT37)=('DU DOAN'!K37-'DU DOAN'!L37),2*'DU DOAN'!C37,IF(SIGN('DU DOAN'!BS37-'DU DOAN'!BT37)=SIGN('DU DOAN'!K37-'DU DOAN'!L37),1*'DU DOAN'!C37,0))))</f>
        <v>0</v>
      </c>
      <c r="AK37" s="98">
        <f>IF(OR('DU DOAN'!K37="",'DU DOAN'!L37="",'DU DOAN'!BU37="",'DU DOAN'!BV37=""),0,IF(AND('DU DOAN'!BU37='DU DOAN'!K37,'DU DOAN'!BV37='DU DOAN'!L37),3*'DU DOAN'!C37,IF(('DU DOAN'!BU37-'DU DOAN'!BV37)=('DU DOAN'!K37-'DU DOAN'!L37),2*'DU DOAN'!C37,IF(SIGN('DU DOAN'!BU37-'DU DOAN'!BV37)=SIGN('DU DOAN'!K37-'DU DOAN'!L37),1*'DU DOAN'!C37,0))))</f>
        <v>0</v>
      </c>
      <c r="AL37" s="98">
        <f>IF(OR('DU DOAN'!K37="",'DU DOAN'!L37="",'DU DOAN'!BW37="",'DU DOAN'!BX37=""),0,IF(AND('DU DOAN'!BW37='DU DOAN'!K37,'DU DOAN'!BX37='DU DOAN'!L37),3*'DU DOAN'!C37,IF(('DU DOAN'!BW37-'DU DOAN'!BX37)=('DU DOAN'!K37-'DU DOAN'!L37),2*'DU DOAN'!C37,IF(SIGN('DU DOAN'!BW37-'DU DOAN'!BX37)=SIGN('DU DOAN'!K37-'DU DOAN'!L37),1*'DU DOAN'!C37,0))))</f>
        <v>0</v>
      </c>
      <c r="AM37" s="98">
        <f>IF(OR('DU DOAN'!K37="",'DU DOAN'!L37="",'DU DOAN'!BY37="",'DU DOAN'!BZ37=""),0,IF(AND('DU DOAN'!BY37='DU DOAN'!K37,'DU DOAN'!BZ37='DU DOAN'!L37),3*'DU DOAN'!C37,IF(('DU DOAN'!BY37-'DU DOAN'!BZ37)=('DU DOAN'!K37-'DU DOAN'!L37),2*'DU DOAN'!C37,IF(SIGN('DU DOAN'!BY37-'DU DOAN'!BZ37)=SIGN('DU DOAN'!K37-'DU DOAN'!L37),1*'DU DOAN'!C37,0))))</f>
        <v>0</v>
      </c>
      <c r="AN37" s="98">
        <f>IF(OR('DU DOAN'!K37="",'DU DOAN'!L37="",'DU DOAN'!CA37="",'DU DOAN'!CB37=""),0,IF(AND('DU DOAN'!CA37='DU DOAN'!K37,'DU DOAN'!CB37='DU DOAN'!L37),3*'DU DOAN'!C37,IF(('DU DOAN'!CA37-'DU DOAN'!CB37)=('DU DOAN'!K37-'DU DOAN'!L37),2*'DU DOAN'!C37,IF(SIGN('DU DOAN'!CA37-'DU DOAN'!CB37)=SIGN('DU DOAN'!K37-'DU DOAN'!L37),1*'DU DOAN'!C37,0))))</f>
        <v>0</v>
      </c>
      <c r="AO37" s="98">
        <f>IF(OR('DU DOAN'!K37="",'DU DOAN'!L37="",'DU DOAN'!CC37="",'DU DOAN'!CD37=""),0,IF(AND('DU DOAN'!CC37='DU DOAN'!K37,'DU DOAN'!CD37='DU DOAN'!L37),3*'DU DOAN'!C37,IF(('DU DOAN'!CC37-'DU DOAN'!CD37)=('DU DOAN'!K37-'DU DOAN'!L37),2*'DU DOAN'!C37,IF(SIGN('DU DOAN'!CC37-'DU DOAN'!CD37)=SIGN('DU DOAN'!K37-'DU DOAN'!L37),1*'DU DOAN'!C37,0))))</f>
        <v>0</v>
      </c>
      <c r="AP37" s="98">
        <f>IF(OR('DU DOAN'!K37="",'DU DOAN'!L37="",'DU DOAN'!CE37="",'DU DOAN'!CF37=""),0,IF(AND('DU DOAN'!CE37='DU DOAN'!K37,'DU DOAN'!CF37='DU DOAN'!L37),3*'DU DOAN'!C37,IF(('DU DOAN'!CE37-'DU DOAN'!CF37)=('DU DOAN'!K37-'DU DOAN'!L37),2*'DU DOAN'!C37,IF(SIGN('DU DOAN'!CE37-'DU DOAN'!CF37)=SIGN('DU DOAN'!K37-'DU DOAN'!L37),1*'DU DOAN'!C37,0))))</f>
        <v>0</v>
      </c>
      <c r="AQ37" s="98">
        <f>IF(OR('DU DOAN'!K37="",'DU DOAN'!L37="",'DU DOAN'!CG37="",'DU DOAN'!CH37=""),0,IF(AND('DU DOAN'!CG37='DU DOAN'!K37,'DU DOAN'!CH37='DU DOAN'!L37),3*'DU DOAN'!C37,IF(('DU DOAN'!CG37-'DU DOAN'!CH37)=('DU DOAN'!K37-'DU DOAN'!L37),2*'DU DOAN'!C37,IF(SIGN('DU DOAN'!CG37-'DU DOAN'!CH37)=SIGN('DU DOAN'!K37-'DU DOAN'!L37),1*'DU DOAN'!C37,0))))</f>
        <v>0</v>
      </c>
      <c r="AR37" s="98">
        <f>IF(OR('DU DOAN'!K37="",'DU DOAN'!L37="",'DU DOAN'!CI37="",'DU DOAN'!CJ37=""),0,IF(AND('DU DOAN'!CI37='DU DOAN'!K37,'DU DOAN'!CJ37='DU DOAN'!L37),3*'DU DOAN'!C37,IF(('DU DOAN'!CI37-'DU DOAN'!CJ37)=('DU DOAN'!K37-'DU DOAN'!L37),2*'DU DOAN'!C37,IF(SIGN('DU DOAN'!CI37-'DU DOAN'!CJ37)=SIGN('DU DOAN'!K37-'DU DOAN'!L37),1*'DU DOAN'!C37,0))))</f>
        <v>0</v>
      </c>
      <c r="AS37" s="98">
        <f>IF(OR('DU DOAN'!K37="",'DU DOAN'!L37="",'DU DOAN'!CK37="",'DU DOAN'!CL37=""),0,IF(AND('DU DOAN'!CK37='DU DOAN'!K37,'DU DOAN'!CL37='DU DOAN'!L37),3*'DU DOAN'!C37,IF(('DU DOAN'!CK37-'DU DOAN'!CL37)=('DU DOAN'!K37-'DU DOAN'!L37),2*'DU DOAN'!C37,IF(SIGN('DU DOAN'!CK37-'DU DOAN'!CL37)=SIGN('DU DOAN'!K37-'DU DOAN'!L37),1*'DU DOAN'!C37,0))))</f>
        <v>0</v>
      </c>
      <c r="AT37" s="98">
        <f>IF(OR('DU DOAN'!K37="",'DU DOAN'!L37="",'DU DOAN'!CM37="",'DU DOAN'!CN37=""),0,IF(AND('DU DOAN'!CM37='DU DOAN'!K37,'DU DOAN'!CN37='DU DOAN'!L37),3*'DU DOAN'!C37,IF(('DU DOAN'!CM37-'DU DOAN'!CN37)=('DU DOAN'!K37-'DU DOAN'!L37),2*'DU DOAN'!C37,IF(SIGN('DU DOAN'!CM37-'DU DOAN'!CN37)=SIGN('DU DOAN'!K37-'DU DOAN'!L37),1*'DU DOAN'!C37,0))))</f>
        <v>0</v>
      </c>
      <c r="AU37" s="98">
        <f>IF(OR('DU DOAN'!K37="",'DU DOAN'!L37="",'DU DOAN'!CO37="",'DU DOAN'!CP37=""),0,IF(AND('DU DOAN'!CO37='DU DOAN'!K37,'DU DOAN'!CP37='DU DOAN'!L37),3*'DU DOAN'!C37,IF(('DU DOAN'!CO37-'DU DOAN'!CP37)=('DU DOAN'!K37-'DU DOAN'!L37),2*'DU DOAN'!C37,IF(SIGN('DU DOAN'!CO37-'DU DOAN'!CP37)=SIGN('DU DOAN'!K37-'DU DOAN'!L37),1*'DU DOAN'!C37,0))))</f>
        <v>0</v>
      </c>
      <c r="AV37" s="98">
        <f>IF(OR('DU DOAN'!K37="",'DU DOAN'!L37="",'DU DOAN'!CQ37="",'DU DOAN'!CR37=""),0,IF(AND('DU DOAN'!CQ37='DU DOAN'!K37,'DU DOAN'!CR37='DU DOAN'!L37),3*'DU DOAN'!C37,IF(('DU DOAN'!CQ37-'DU DOAN'!CR37)=('DU DOAN'!K37-'DU DOAN'!L37),2*'DU DOAN'!C37,IF(SIGN('DU DOAN'!CQ37-'DU DOAN'!CR37)=SIGN('DU DOAN'!K37-'DU DOAN'!L37),1*'DU DOAN'!C37,0))))</f>
        <v>0</v>
      </c>
      <c r="AW37" s="98">
        <f>IF(OR('DU DOAN'!K37="",'DU DOAN'!L37="",'DU DOAN'!CS37="",'DU DOAN'!CT37=""),0,IF(AND('DU DOAN'!CS37='DU DOAN'!K37,'DU DOAN'!CT37='DU DOAN'!L37),3*'DU DOAN'!C37,IF(('DU DOAN'!CS37-'DU DOAN'!CT37)=('DU DOAN'!K37-'DU DOAN'!L37),2*'DU DOAN'!C37,IF(SIGN('DU DOAN'!CS37-'DU DOAN'!CT37)=SIGN('DU DOAN'!K37-'DU DOAN'!L37),1*'DU DOAN'!C37,0))))</f>
        <v>0</v>
      </c>
      <c r="AX37" s="98">
        <f>IF(OR('DU DOAN'!K37="",'DU DOAN'!L37="",'DU DOAN'!CU37="",'DU DOAN'!CV37=""),0,IF(AND('DU DOAN'!CU37='DU DOAN'!K37,'DU DOAN'!CV37='DU DOAN'!L37),3*'DU DOAN'!C37,IF(('DU DOAN'!CU37-'DU DOAN'!CV37)=('DU DOAN'!K37-'DU DOAN'!L37),2*'DU DOAN'!C37,IF(SIGN('DU DOAN'!CU37-'DU DOAN'!CV37)=SIGN('DU DOAN'!K37-'DU DOAN'!L37),1*'DU DOAN'!C37,0))))</f>
        <v>0</v>
      </c>
      <c r="AY37" s="98">
        <f>IF(OR('DU DOAN'!K37="",'DU DOAN'!L37="",'DU DOAN'!CW37="",'DU DOAN'!CX37=""),0,IF(AND('DU DOAN'!CW37='DU DOAN'!K37,'DU DOAN'!CX37='DU DOAN'!L37),3*'DU DOAN'!C37,IF(('DU DOAN'!CW37-'DU DOAN'!CX37)=('DU DOAN'!K37-'DU DOAN'!L37),2*'DU DOAN'!C37,IF(SIGN('DU DOAN'!CW37-'DU DOAN'!CX37)=SIGN('DU DOAN'!K37-'DU DOAN'!L37),1*'DU DOAN'!C37,0))))</f>
        <v>0</v>
      </c>
      <c r="AZ37" s="98">
        <f>IF(OR('DU DOAN'!K37="",'DU DOAN'!L37="",'DU DOAN'!CY37="",'DU DOAN'!CZ37=""),0,IF(AND('DU DOAN'!CY37='DU DOAN'!K37,'DU DOAN'!CZ37='DU DOAN'!L37),3*'DU DOAN'!C37,IF(('DU DOAN'!CY37-'DU DOAN'!CZ37)=('DU DOAN'!K37-'DU DOAN'!L37),2*'DU DOAN'!C37,IF(SIGN('DU DOAN'!CY37-'DU DOAN'!CZ37)=SIGN('DU DOAN'!K37-'DU DOAN'!L37),1*'DU DOAN'!C37,0))))</f>
        <v>0</v>
      </c>
      <c r="BA37" s="98">
        <f>IF(OR('DU DOAN'!K37="",'DU DOAN'!L37="",'DU DOAN'!DA37="",'DU DOAN'!DB37=""),0,IF(AND('DU DOAN'!DA37='DU DOAN'!K37,'DU DOAN'!DB37='DU DOAN'!L37),3*'DU DOAN'!C37,IF(('DU DOAN'!DA37-'DU DOAN'!DB37)=('DU DOAN'!K37-'DU DOAN'!L37),2*'DU DOAN'!C37,IF(SIGN('DU DOAN'!DA37-'DU DOAN'!DB37)=SIGN('DU DOAN'!K37-'DU DOAN'!L37),1*'DU DOAN'!C37,0))))</f>
        <v>0</v>
      </c>
      <c r="BB37" s="98">
        <f>IF(OR('DU DOAN'!K37="",'DU DOAN'!L37="",'DU DOAN'!DC37="",'DU DOAN'!DD37=""),0,IF(AND('DU DOAN'!DC37='DU DOAN'!K37,'DU DOAN'!DD37='DU DOAN'!L37),3*'DU DOAN'!C37,IF(('DU DOAN'!DC37-'DU DOAN'!DD37)=('DU DOAN'!K37-'DU DOAN'!L37),2*'DU DOAN'!C37,IF(SIGN('DU DOAN'!DC37-'DU DOAN'!DD37)=SIGN('DU DOAN'!K37-'DU DOAN'!L37),1*'DU DOAN'!C37,0))))</f>
        <v>0</v>
      </c>
      <c r="BC37" s="98">
        <f>IF(OR('DU DOAN'!K37="",'DU DOAN'!L37="",'DU DOAN'!DE37="",'DU DOAN'!DF37=""),0,IF(AND('DU DOAN'!DE37='DU DOAN'!K37,'DU DOAN'!DF37='DU DOAN'!L37),3*'DU DOAN'!C37,IF(('DU DOAN'!DE37-'DU DOAN'!DF37)=('DU DOAN'!K37-'DU DOAN'!L37),2*'DU DOAN'!C37,IF(SIGN('DU DOAN'!DE37-'DU DOAN'!DF37)=SIGN('DU DOAN'!K37-'DU DOAN'!L37),1*'DU DOAN'!C37,0))))</f>
        <v>0</v>
      </c>
      <c r="BD37" s="98">
        <f>IF(OR('DU DOAN'!K37="",'DU DOAN'!L37="",'DU DOAN'!DG37="",'DU DOAN'!DH37=""),0,IF(AND('DU DOAN'!DG37='DU DOAN'!K37,'DU DOAN'!DH37='DU DOAN'!L37),3*'DU DOAN'!C37,IF(('DU DOAN'!DG37-'DU DOAN'!DH37)=('DU DOAN'!K37-'DU DOAN'!L37),2*'DU DOAN'!C37,IF(SIGN('DU DOAN'!DG37-'DU DOAN'!DH37)=SIGN('DU DOAN'!K37-'DU DOAN'!L37),1*'DU DOAN'!C37,0))))</f>
        <v>0</v>
      </c>
      <c r="BE37" s="98">
        <f>IF(OR('DU DOAN'!K37="",'DU DOAN'!L37="",'DU DOAN'!DI37="",'DU DOAN'!DJ37=""),0,IF(AND('DU DOAN'!DI37='DU DOAN'!K37,'DU DOAN'!DJ37='DU DOAN'!L37),3*'DU DOAN'!C37,IF(('DU DOAN'!DI37-'DU DOAN'!DJ37)=('DU DOAN'!K37-'DU DOAN'!L37),2*'DU DOAN'!C37,IF(SIGN('DU DOAN'!DI37-'DU DOAN'!DJ37)=SIGN('DU DOAN'!K37-'DU DOAN'!L37),1*'DU DOAN'!C37,0))))</f>
        <v>0</v>
      </c>
      <c r="BF37" s="98">
        <f>IF(OR('DU DOAN'!K37="",'DU DOAN'!L37="",'DU DOAN'!DK37="",'DU DOAN'!DL37=""),0,IF(AND('DU DOAN'!DK37='DU DOAN'!K37,'DU DOAN'!DL37='DU DOAN'!L37),3*'DU DOAN'!C37,IF(('DU DOAN'!DK37-'DU DOAN'!DL37)=('DU DOAN'!K37-'DU DOAN'!L37),2*'DU DOAN'!C37,IF(SIGN('DU DOAN'!DK37-'DU DOAN'!DL37)=SIGN('DU DOAN'!K37-'DU DOAN'!L37),1*'DU DOAN'!C37,0))))</f>
        <v>0</v>
      </c>
      <c r="BG37" s="98">
        <f>IF(OR('DU DOAN'!K37="",'DU DOAN'!L37="",'DU DOAN'!DM37="",'DU DOAN'!DN37=""),0,IF(AND('DU DOAN'!DM37='DU DOAN'!K37,'DU DOAN'!DN37='DU DOAN'!L37),3*'DU DOAN'!C37,IF(('DU DOAN'!DM37-'DU DOAN'!DN37)=('DU DOAN'!K37-'DU DOAN'!L37),2*'DU DOAN'!C37,IF(SIGN('DU DOAN'!DM37-'DU DOAN'!DN37)=SIGN('DU DOAN'!K37-'DU DOAN'!L37),1*'DU DOAN'!C37,0))))</f>
        <v>0</v>
      </c>
      <c r="BH37" s="98">
        <f>IF(OR('DU DOAN'!K37="",'DU DOAN'!L37="",'DU DOAN'!DO37="",'DU DOAN'!DP37=""),0,IF(AND('DU DOAN'!DO37='DU DOAN'!K37,'DU DOAN'!DP37='DU DOAN'!L37),3*'DU DOAN'!C37,IF(('DU DOAN'!DO37-'DU DOAN'!DP37)=('DU DOAN'!K37-'DU DOAN'!L37),2*'DU DOAN'!C37,IF(SIGN('DU DOAN'!DO37-'DU DOAN'!DP37)=SIGN('DU DOAN'!K37-'DU DOAN'!L37),1*'DU DOAN'!C37,0))))</f>
        <v>0</v>
      </c>
      <c r="BI37" s="98">
        <f>IF(OR('DU DOAN'!K37="",'DU DOAN'!L37="",'DU DOAN'!DQ37="",'DU DOAN'!DR37=""),0,IF(AND('DU DOAN'!DQ37='DU DOAN'!K37,'DU DOAN'!DR37='DU DOAN'!L37),3*'DU DOAN'!C37,IF(('DU DOAN'!DQ37-'DU DOAN'!DR37)=('DU DOAN'!K37-'DU DOAN'!L37),2*'DU DOAN'!C37,IF(SIGN('DU DOAN'!DQ37-'DU DOAN'!DR37)=SIGN('DU DOAN'!K37-'DU DOAN'!L37),1*'DU DOAN'!C37,0))))</f>
        <v>0</v>
      </c>
      <c r="BJ37" s="98">
        <f>IF(OR('DU DOAN'!K37="",'DU DOAN'!L37="",'DU DOAN'!DS37="",'DU DOAN'!DT37=""),0,IF(AND('DU DOAN'!DS37='DU DOAN'!K37,'DU DOAN'!DT37='DU DOAN'!L37),3*'DU DOAN'!C37,IF(('DU DOAN'!DS37-'DU DOAN'!DT37)=('DU DOAN'!K37-'DU DOAN'!L37),2*'DU DOAN'!C37,IF(SIGN('DU DOAN'!DS37-'DU DOAN'!DT37)=SIGN('DU DOAN'!K37-'DU DOAN'!L37),1*'DU DOAN'!C37,0))))</f>
        <v>0</v>
      </c>
      <c r="BK37" s="98">
        <f>IF(OR('DU DOAN'!K37="",'DU DOAN'!L37="",'DU DOAN'!DU37="",'DU DOAN'!DV37=""),0,IF(AND('DU DOAN'!DU37='DU DOAN'!K37,'DU DOAN'!DV37='DU DOAN'!L37),3*'DU DOAN'!C37,IF(('DU DOAN'!DU37-'DU DOAN'!DV37)=('DU DOAN'!K37-'DU DOAN'!L37),2*'DU DOAN'!C37,IF(SIGN('DU DOAN'!DU37-'DU DOAN'!DV37)=SIGN('DU DOAN'!K37-'DU DOAN'!L37),1*'DU DOAN'!C37,0))))</f>
        <v>0</v>
      </c>
      <c r="BL37" s="98">
        <f>IF(OR('DU DOAN'!K37="",'DU DOAN'!L37="",'DU DOAN'!DW37="",'DU DOAN'!DX37=""),0,IF(AND('DU DOAN'!DW37='DU DOAN'!K37,'DU DOAN'!DX37='DU DOAN'!L37),3*'DU DOAN'!C37,IF(('DU DOAN'!DW37-'DU DOAN'!DX37)=('DU DOAN'!K37-'DU DOAN'!L37),2*'DU DOAN'!C37,IF(SIGN('DU DOAN'!DW37-'DU DOAN'!DX37)=SIGN('DU DOAN'!K37-'DU DOAN'!L37),1*'DU DOAN'!C37,0))))</f>
        <v>0</v>
      </c>
      <c r="BM37" s="98">
        <f>IF(OR('DU DOAN'!K37="",'DU DOAN'!L37="",'DU DOAN'!DY37="",'DU DOAN'!DZ37=""),0,IF(AND('DU DOAN'!DY37='DU DOAN'!K37,'DU DOAN'!DZ37='DU DOAN'!L37),3*'DU DOAN'!C37,IF(('DU DOAN'!DY37-'DU DOAN'!DZ37)=('DU DOAN'!K37-'DU DOAN'!L37),2*'DU DOAN'!C37,IF(SIGN('DU DOAN'!DY37-'DU DOAN'!DZ37)=SIGN('DU DOAN'!K37-'DU DOAN'!L37),1*'DU DOAN'!C37,0))))</f>
        <v>0</v>
      </c>
      <c r="BN37" s="98">
        <f>IF(OR('DU DOAN'!K37="",'DU DOAN'!L37="",'DU DOAN'!EA37="",'DU DOAN'!EB37=""),0,IF(AND('DU DOAN'!EA37='DU DOAN'!K37,'DU DOAN'!EB37='DU DOAN'!L37),3*'DU DOAN'!C37,IF(('DU DOAN'!EA37-'DU DOAN'!EB37)=('DU DOAN'!K37-'DU DOAN'!L37),2*'DU DOAN'!C37,IF(SIGN('DU DOAN'!EA37-'DU DOAN'!EB37)=SIGN('DU DOAN'!K37-'DU DOAN'!L37),1*'DU DOAN'!C37,0))))</f>
        <v>0</v>
      </c>
      <c r="BO37" s="98">
        <f>IF(OR('DU DOAN'!K37="",'DU DOAN'!L37="",'DU DOAN'!EC37="",'DU DOAN'!ED37=""),0,IF(AND('DU DOAN'!EC37='DU DOAN'!K37,'DU DOAN'!ED37='DU DOAN'!L37),3*'DU DOAN'!C37,IF(('DU DOAN'!EC37-'DU DOAN'!ED37)=('DU DOAN'!K37-'DU DOAN'!L37),2*'DU DOAN'!C37,IF(SIGN('DU DOAN'!EC37-'DU DOAN'!ED37)=SIGN('DU DOAN'!K37-'DU DOAN'!L37),1*'DU DOAN'!C37,0))))</f>
        <v>0</v>
      </c>
      <c r="BP37" s="98">
        <f>IF(OR('DU DOAN'!K37="",'DU DOAN'!L37="",'DU DOAN'!EE37="",'DU DOAN'!EF37=""),0,IF(AND('DU DOAN'!EE37='DU DOAN'!K37,'DU DOAN'!EF37='DU DOAN'!L37),3*'DU DOAN'!C37,IF(('DU DOAN'!EE37-'DU DOAN'!EF37)=('DU DOAN'!K37-'DU DOAN'!L37),2*'DU DOAN'!C37,IF(SIGN('DU DOAN'!EE37-'DU DOAN'!EF37)=SIGN('DU DOAN'!K37-'DU DOAN'!L37),1*'DU DOAN'!C37,0))))</f>
        <v>0</v>
      </c>
      <c r="BQ37" s="98">
        <f>IF(OR('DU DOAN'!K37="",'DU DOAN'!L37="",'DU DOAN'!EG37="",'DU DOAN'!EH37=""),0,IF(AND('DU DOAN'!EG37='DU DOAN'!K37,'DU DOAN'!EH37='DU DOAN'!L37),3*'DU DOAN'!C37,IF(('DU DOAN'!EG37-'DU DOAN'!EH37)=('DU DOAN'!K37-'DU DOAN'!L37),2*'DU DOAN'!C37,IF(SIGN('DU DOAN'!EG37-'DU DOAN'!EH37)=SIGN('DU DOAN'!K37-'DU DOAN'!L37),1*'DU DOAN'!C37,0))))</f>
        <v>0</v>
      </c>
      <c r="BR37" s="98">
        <f>IF(OR('DU DOAN'!K37="",'DU DOAN'!L37="",'DU DOAN'!EI37="",'DU DOAN'!EJ37=""),0,IF(AND('DU DOAN'!EI37='DU DOAN'!K37,'DU DOAN'!EJ37='DU DOAN'!L37),3*'DU DOAN'!C37,IF(('DU DOAN'!EI37-'DU DOAN'!EJ37)=('DU DOAN'!K37-'DU DOAN'!L37),2*'DU DOAN'!C37,IF(SIGN('DU DOAN'!EI37-'DU DOAN'!EJ37)=SIGN('DU DOAN'!K37-'DU DOAN'!L37),1*'DU DOAN'!C37,0))))</f>
        <v>0</v>
      </c>
      <c r="BS37" s="98">
        <f>IF(OR('DU DOAN'!K37="",'DU DOAN'!L37="",'DU DOAN'!EK37="",'DU DOAN'!EL37=""),0,IF(AND('DU DOAN'!EK37='DU DOAN'!K37,'DU DOAN'!EL37='DU DOAN'!L37),3*'DU DOAN'!C37,IF(('DU DOAN'!EK37-'DU DOAN'!EL37)=('DU DOAN'!K37-'DU DOAN'!L37),2*'DU DOAN'!C37,IF(SIGN('DU DOAN'!EK37-'DU DOAN'!EL37)=SIGN('DU DOAN'!K37-'DU DOAN'!L37),1*'DU DOAN'!C37,0))))</f>
        <v>0</v>
      </c>
      <c r="BT37" s="98">
        <f>IF(OR('DU DOAN'!K37="",'DU DOAN'!L37="",'DU DOAN'!EM37="",'DU DOAN'!EN37=""),0,IF(AND('DU DOAN'!EM37='DU DOAN'!K37,'DU DOAN'!EN37='DU DOAN'!L37),3*'DU DOAN'!C37,IF(('DU DOAN'!EM37-'DU DOAN'!EN37)=('DU DOAN'!K37-'DU DOAN'!L37),2*'DU DOAN'!C37,IF(SIGN('DU DOAN'!EM37-'DU DOAN'!EN37)=SIGN('DU DOAN'!K37-'DU DOAN'!L37),1*'DU DOAN'!C37,0))))</f>
        <v>0</v>
      </c>
      <c r="BU37" s="98">
        <f>IF(OR('DU DOAN'!K37="",'DU DOAN'!L37="",'DU DOAN'!EO37="",'DU DOAN'!EP37=""),0,IF(AND('DU DOAN'!EO37='DU DOAN'!K37,'DU DOAN'!EP37='DU DOAN'!L37),3*'DU DOAN'!C37,IF(('DU DOAN'!EO37-'DU DOAN'!EP37)=('DU DOAN'!K37-'DU DOAN'!L37),2*'DU DOAN'!C37,IF(SIGN('DU DOAN'!EO37-'DU DOAN'!EP37)=SIGN('DU DOAN'!K37-'DU DOAN'!L37),1*'DU DOAN'!C37,0))))</f>
        <v>0</v>
      </c>
      <c r="BV37" s="98">
        <f>IF(OR('DU DOAN'!K37="",'DU DOAN'!L37="",'DU DOAN'!EQ37="",'DU DOAN'!ER37=""),0,IF(AND('DU DOAN'!EQ37='DU DOAN'!K37,'DU DOAN'!ER37='DU DOAN'!L37),3*'DU DOAN'!C37,IF(('DU DOAN'!EQ37-'DU DOAN'!ER37)=('DU DOAN'!K37-'DU DOAN'!L37),2*'DU DOAN'!C37,IF(SIGN('DU DOAN'!EQ37-'DU DOAN'!ER37)=SIGN('DU DOAN'!K37-'DU DOAN'!L37),1*'DU DOAN'!C37,0))))</f>
        <v>0</v>
      </c>
      <c r="BW37" s="98">
        <f>IF(OR('DU DOAN'!K37="",'DU DOAN'!L37="",'DU DOAN'!ES37="",'DU DOAN'!ET37=""),0,IF(AND('DU DOAN'!ES37='DU DOAN'!K37,'DU DOAN'!ET37='DU DOAN'!L37),3*'DU DOAN'!C37,IF(('DU DOAN'!ES37-'DU DOAN'!ET37)=('DU DOAN'!K37-'DU DOAN'!L37),2*'DU DOAN'!C37,IF(SIGN('DU DOAN'!ES37-'DU DOAN'!ET37)=SIGN('DU DOAN'!K37-'DU DOAN'!L37),1*'DU DOAN'!C37,0))))</f>
        <v>0</v>
      </c>
      <c r="BX37" s="98">
        <f>IF(OR('DU DOAN'!K37="",'DU DOAN'!L37="",'DU DOAN'!EU37="",'DU DOAN'!EV37=""),0,IF(AND('DU DOAN'!EU37='DU DOAN'!K37,'DU DOAN'!EV37='DU DOAN'!L37),3*'DU DOAN'!C37,IF(('DU DOAN'!EU37-'DU DOAN'!EV37)=('DU DOAN'!K37-'DU DOAN'!L37),2*'DU DOAN'!C37,IF(SIGN('DU DOAN'!EU37-'DU DOAN'!EV37)=SIGN('DU DOAN'!K37-'DU DOAN'!L37),1*'DU DOAN'!C37,0))))</f>
        <v>0</v>
      </c>
      <c r="BY37" s="98">
        <f>IF(OR('DU DOAN'!K37="",'DU DOAN'!L37="",'DU DOAN'!EW37="",'DU DOAN'!EX37=""),0,IF(AND('DU DOAN'!EW37='DU DOAN'!K37,'DU DOAN'!EX37='DU DOAN'!L37),3*'DU DOAN'!C37,IF(('DU DOAN'!EW37-'DU DOAN'!EX37)=('DU DOAN'!K37-'DU DOAN'!L37),2*'DU DOAN'!C37,IF(SIGN('DU DOAN'!EW37-'DU DOAN'!EX37)=SIGN('DU DOAN'!K37-'DU DOAN'!L37),1*'DU DOAN'!C37,0))))</f>
        <v>0</v>
      </c>
      <c r="BZ37" s="98">
        <f>IF(OR('DU DOAN'!K37="",'DU DOAN'!L37="",'DU DOAN'!EY37="",'DU DOAN'!EZ37=""),0,IF(AND('DU DOAN'!EY37='DU DOAN'!K37,'DU DOAN'!EZ37='DU DOAN'!L37),3*'DU DOAN'!C37,IF(('DU DOAN'!EY37-'DU DOAN'!EZ37)=('DU DOAN'!K37-'DU DOAN'!L37),2*'DU DOAN'!C37,IF(SIGN('DU DOAN'!EY37-'DU DOAN'!EZ37)=SIGN('DU DOAN'!K37-'DU DOAN'!L37),1*'DU DOAN'!C37,0))))</f>
        <v>0</v>
      </c>
      <c r="CA37" s="98">
        <f>IF(OR('DU DOAN'!K37="",'DU DOAN'!L37="",'DU DOAN'!FA37="",'DU DOAN'!FB37=""),0,IF(AND('DU DOAN'!FA37='DU DOAN'!K37,'DU DOAN'!FB37='DU DOAN'!L37),3*'DU DOAN'!C37,IF(('DU DOAN'!FA37-'DU DOAN'!FB37)=('DU DOAN'!K37-'DU DOAN'!L37),2*'DU DOAN'!C37,IF(SIGN('DU DOAN'!FA37-'DU DOAN'!FB37)=SIGN('DU DOAN'!K37-'DU DOAN'!L37),1*'DU DOAN'!C37,0))))</f>
        <v>0</v>
      </c>
      <c r="CB37" s="98">
        <f>IF(OR('DU DOAN'!K37="",'DU DOAN'!L37="",'DU DOAN'!FC37="",'DU DOAN'!FD37=""),0,IF(AND('DU DOAN'!FC37='DU DOAN'!K37,'DU DOAN'!FD37='DU DOAN'!L37),3*'DU DOAN'!C37,IF(('DU DOAN'!FC37-'DU DOAN'!FD37)=('DU DOAN'!K37-'DU DOAN'!L37),2*'DU DOAN'!C37,IF(SIGN('DU DOAN'!FC37-'DU DOAN'!FD37)=SIGN('DU DOAN'!K37-'DU DOAN'!L37),1*'DU DOAN'!C37,0))))</f>
        <v>0</v>
      </c>
      <c r="CC37" s="98">
        <f>IF(OR('DU DOAN'!K37="",'DU DOAN'!L37="",'DU DOAN'!FE37="",'DU DOAN'!FF37=""),0,IF(AND('DU DOAN'!FE37='DU DOAN'!K37,'DU DOAN'!FF37='DU DOAN'!L37),3*'DU DOAN'!C37,IF(('DU DOAN'!FE37-'DU DOAN'!FF37)=('DU DOAN'!K37-'DU DOAN'!L37),2*'DU DOAN'!C37,IF(SIGN('DU DOAN'!FE37-'DU DOAN'!FF37)=SIGN('DU DOAN'!K37-'DU DOAN'!L37),1*'DU DOAN'!C37,0))))</f>
        <v>0</v>
      </c>
      <c r="CD37" s="98">
        <f>IF(OR('DU DOAN'!K37="",'DU DOAN'!L37="",'DU DOAN'!FG37="",'DU DOAN'!FH37=""),0,IF(AND('DU DOAN'!FG37='DU DOAN'!K37,'DU DOAN'!FH37='DU DOAN'!L37),3*'DU DOAN'!C37,IF(('DU DOAN'!FG37-'DU DOAN'!FH37)=('DU DOAN'!K37-'DU DOAN'!L37),2*'DU DOAN'!C37,IF(SIGN('DU DOAN'!FG37-'DU DOAN'!FH37)=SIGN('DU DOAN'!K37-'DU DOAN'!L37),1*'DU DOAN'!C37,0))))</f>
        <v>0</v>
      </c>
      <c r="CE37" s="98">
        <f>IF(OR('DU DOAN'!K37="",'DU DOAN'!L37="",'DU DOAN'!FI37="",'DU DOAN'!FJ37=""),0,IF(AND('DU DOAN'!FI37='DU DOAN'!K37,'DU DOAN'!FJ37='DU DOAN'!L37),3*'DU DOAN'!C37,IF(('DU DOAN'!FI37-'DU DOAN'!FJ37)=('DU DOAN'!K37-'DU DOAN'!L37),2*'DU DOAN'!C37,IF(SIGN('DU DOAN'!FI37-'DU DOAN'!FJ37)=SIGN('DU DOAN'!K37-'DU DOAN'!L37),1*'DU DOAN'!C37,0))))</f>
        <v>0</v>
      </c>
      <c r="CF37" s="98">
        <f>IF(OR('DU DOAN'!K37="",'DU DOAN'!L37="",'DU DOAN'!FK37="",'DU DOAN'!FL37=""),0,IF(AND('DU DOAN'!FK37='DU DOAN'!K37,'DU DOAN'!FL37='DU DOAN'!L37),3*'DU DOAN'!C37,IF(('DU DOAN'!FK37-'DU DOAN'!FL37)=('DU DOAN'!K37-'DU DOAN'!L37),2*'DU DOAN'!C37,IF(SIGN('DU DOAN'!FK37-'DU DOAN'!FL37)=SIGN('DU DOAN'!K37-'DU DOAN'!L37),1*'DU DOAN'!C37,0))))</f>
        <v>0</v>
      </c>
      <c r="CG37" s="98">
        <f>IF(OR('DU DOAN'!K37="",'DU DOAN'!L37="",'DU DOAN'!FM37="",'DU DOAN'!FN37=""),0,IF(AND('DU DOAN'!FM37='DU DOAN'!K37,'DU DOAN'!FN37='DU DOAN'!L37),3*'DU DOAN'!C37,IF(('DU DOAN'!FM37-'DU DOAN'!FN37)=('DU DOAN'!K37-'DU DOAN'!L37),2*'DU DOAN'!C37,IF(SIGN('DU DOAN'!FM37-'DU DOAN'!FN37)=SIGN('DU DOAN'!K37-'DU DOAN'!L37),1*'DU DOAN'!C37,0))))</f>
        <v>0</v>
      </c>
      <c r="CH37" s="98">
        <f>IF(OR('DU DOAN'!K37="",'DU DOAN'!L37="",'DU DOAN'!FO37="",'DU DOAN'!FP37=""),0,IF(AND('DU DOAN'!FO37='DU DOAN'!K37,'DU DOAN'!FP37='DU DOAN'!L37),3*'DU DOAN'!C37,IF(('DU DOAN'!FO37-'DU DOAN'!FP37)=('DU DOAN'!K37-'DU DOAN'!L37),2*'DU DOAN'!C37,IF(SIGN('DU DOAN'!FO37-'DU DOAN'!FP37)=SIGN('DU DOAN'!K37-'DU DOAN'!L37),1*'DU DOAN'!C37,0))))</f>
        <v>0</v>
      </c>
      <c r="CI37" s="98">
        <f>IF(OR('DU DOAN'!K37="",'DU DOAN'!L37="",'DU DOAN'!FQ37="",'DU DOAN'!FR37=""),0,IF(AND('DU DOAN'!FQ37='DU DOAN'!K37,'DU DOAN'!FR37='DU DOAN'!L37),3*'DU DOAN'!C37,IF(('DU DOAN'!FQ37-'DU DOAN'!FR37)=('DU DOAN'!K37-'DU DOAN'!L37),2*'DU DOAN'!C37,IF(SIGN('DU DOAN'!FQ37-'DU DOAN'!FR37)=SIGN('DU DOAN'!K37-'DU DOAN'!L37),1*'DU DOAN'!C37,0))))</f>
        <v>0</v>
      </c>
      <c r="CJ37" s="98">
        <f>IF(OR('DU DOAN'!K37="",'DU DOAN'!L37="",'DU DOAN'!FS37="",'DU DOAN'!FT37=""),0,IF(AND('DU DOAN'!FS37='DU DOAN'!K37,'DU DOAN'!FT37='DU DOAN'!L37),3*'DU DOAN'!C37,IF(('DU DOAN'!FS37-'DU DOAN'!FT37)=('DU DOAN'!K37-'DU DOAN'!L37),2*'DU DOAN'!C37,IF(SIGN('DU DOAN'!FS37-'DU DOAN'!FT37)=SIGN('DU DOAN'!K37-'DU DOAN'!L37),1*'DU DOAN'!C37,0))))</f>
        <v>0</v>
      </c>
      <c r="CK37" s="98">
        <f>IF(OR('DU DOAN'!K37="",'DU DOAN'!L37="",'DU DOAN'!FU37="",'DU DOAN'!FV37=""),0,IF(AND('DU DOAN'!FU37='DU DOAN'!K37,'DU DOAN'!FV37='DU DOAN'!L37),3*'DU DOAN'!C37,IF(('DU DOAN'!FU37-'DU DOAN'!FV37)=('DU DOAN'!K37-'DU DOAN'!L37),2*'DU DOAN'!C37,IF(SIGN('DU DOAN'!FU37-'DU DOAN'!FV37)=SIGN('DU DOAN'!K37-'DU DOAN'!L37),1*'DU DOAN'!C37,0))))</f>
        <v>0</v>
      </c>
      <c r="CL37" s="98">
        <f>IF(OR('DU DOAN'!K37="",'DU DOAN'!L37="",'DU DOAN'!FW37="",'DU DOAN'!FX37=""),0,IF(AND('DU DOAN'!FW37='DU DOAN'!K37,'DU DOAN'!FX37='DU DOAN'!L37),3*'DU DOAN'!C37,IF(('DU DOAN'!FW37-'DU DOAN'!FX37)=('DU DOAN'!K37-'DU DOAN'!L37),2*'DU DOAN'!C37,IF(SIGN('DU DOAN'!FW37-'DU DOAN'!FX37)=SIGN('DU DOAN'!K37-'DU DOAN'!L37),1*'DU DOAN'!C37,0))))</f>
        <v>0</v>
      </c>
      <c r="CM37" s="98">
        <f>IF(OR('DU DOAN'!K37="",'DU DOAN'!L37="",'DU DOAN'!FY37="",'DU DOAN'!FZ37=""),0,IF(AND('DU DOAN'!FY37='DU DOAN'!K37,'DU DOAN'!FZ37='DU DOAN'!L37),3*'DU DOAN'!C37,IF(('DU DOAN'!FY37-'DU DOAN'!FZ37)=('DU DOAN'!K37-'DU DOAN'!L37),2*'DU DOAN'!C37,IF(SIGN('DU DOAN'!FY37-'DU DOAN'!FZ37)=SIGN('DU DOAN'!K37-'DU DOAN'!L37),1*'DU DOAN'!C37,0))))</f>
        <v>0</v>
      </c>
      <c r="CN37" s="98">
        <f>IF(OR('DU DOAN'!K37="",'DU DOAN'!L37="",'DU DOAN'!GA37="",'DU DOAN'!GB37=""),0,IF(AND('DU DOAN'!GA37='DU DOAN'!K37,'DU DOAN'!GB37='DU DOAN'!L37),3*'DU DOAN'!C37,IF(('DU DOAN'!GA37-'DU DOAN'!GB37)=('DU DOAN'!K37-'DU DOAN'!L37),2*'DU DOAN'!C37,IF(SIGN('DU DOAN'!GA37-'DU DOAN'!GB37)=SIGN('DU DOAN'!K37-'DU DOAN'!L37),1*'DU DOAN'!C37,0))))</f>
        <v>0</v>
      </c>
      <c r="CO37" s="98">
        <f>IF(OR('DU DOAN'!K37="",'DU DOAN'!L37="",'DU DOAN'!GC37="",'DU DOAN'!GD37=""),0,IF(AND('DU DOAN'!GC37='DU DOAN'!K37,'DU DOAN'!GD37='DU DOAN'!L37),3*'DU DOAN'!C37,IF(('DU DOAN'!GC37-'DU DOAN'!GD37)=('DU DOAN'!K37-'DU DOAN'!L37),2*'DU DOAN'!C37,IF(SIGN('DU DOAN'!GC37-'DU DOAN'!GD37)=SIGN('DU DOAN'!K37-'DU DOAN'!L37),1*'DU DOAN'!C37,0))))</f>
        <v>0</v>
      </c>
      <c r="CP37" s="98">
        <f>IF(OR('DU DOAN'!K37="",'DU DOAN'!L37="",'DU DOAN'!GE37="",'DU DOAN'!GF37=""),0,IF(AND('DU DOAN'!GE37='DU DOAN'!K37,'DU DOAN'!GF37='DU DOAN'!L37),3*'DU DOAN'!C37,IF(('DU DOAN'!GE37-'DU DOAN'!GF37)=('DU DOAN'!K37-'DU DOAN'!L37),2*'DU DOAN'!C37,IF(SIGN('DU DOAN'!GE37-'DU DOAN'!GF37)=SIGN('DU DOAN'!K37-'DU DOAN'!L37),1*'DU DOAN'!C37,0))))</f>
        <v>0</v>
      </c>
      <c r="CQ37" s="98">
        <f>IF(OR('DU DOAN'!K37="",'DU DOAN'!L37="",'DU DOAN'!GG37="",'DU DOAN'!GH37=""),0,IF(AND('DU DOAN'!GG37='DU DOAN'!K37,'DU DOAN'!GH37='DU DOAN'!L37),3*'DU DOAN'!C37,IF(('DU DOAN'!GG37-'DU DOAN'!GH37)=('DU DOAN'!K37-'DU DOAN'!L37),2*'DU DOAN'!C37,IF(SIGN('DU DOAN'!GG37-'DU DOAN'!GH37)=SIGN('DU DOAN'!K37-'DU DOAN'!L37),1*'DU DOAN'!C37,0))))</f>
        <v>0</v>
      </c>
      <c r="CR37" s="98">
        <f>IF(OR('DU DOAN'!K37="",'DU DOAN'!L37="",'DU DOAN'!GI37="",'DU DOAN'!GJ37=""),0,IF(AND('DU DOAN'!GI37='DU DOAN'!K37,'DU DOAN'!GJ37='DU DOAN'!L37),3*'DU DOAN'!C37,IF(('DU DOAN'!GI37-'DU DOAN'!GJ37)=('DU DOAN'!K37-'DU DOAN'!L37),2*'DU DOAN'!C37,IF(SIGN('DU DOAN'!GI37-'DU DOAN'!GJ37)=SIGN('DU DOAN'!K37-'DU DOAN'!L37),1*'DU DOAN'!C37,0))))</f>
        <v>0</v>
      </c>
      <c r="CS37" s="98">
        <f>IF(OR('DU DOAN'!K37="",'DU DOAN'!L37="",'DU DOAN'!GK37="",'DU DOAN'!GL37=""),0,IF(AND('DU DOAN'!GK37='DU DOAN'!K37,'DU DOAN'!GL37='DU DOAN'!L37),3*'DU DOAN'!C37,IF(('DU DOAN'!GK37-'DU DOAN'!GL37)=('DU DOAN'!K37-'DU DOAN'!L37),2*'DU DOAN'!C37,IF(SIGN('DU DOAN'!GK37-'DU DOAN'!GL37)=SIGN('DU DOAN'!K37-'DU DOAN'!L37),1*'DU DOAN'!C37,0))))</f>
        <v>0</v>
      </c>
      <c r="CT37" s="98">
        <f>IF(OR('DU DOAN'!K37="",'DU DOAN'!L37="",'DU DOAN'!GM37="",'DU DOAN'!GN37=""),0,IF(AND('DU DOAN'!GM37='DU DOAN'!K37,'DU DOAN'!GN37='DU DOAN'!L37),3*'DU DOAN'!C37,IF(('DU DOAN'!GM37-'DU DOAN'!GN37)=('DU DOAN'!K37-'DU DOAN'!L37),2*'DU DOAN'!C37,IF(SIGN('DU DOAN'!GM37-'DU DOAN'!GN37)=SIGN('DU DOAN'!K37-'DU DOAN'!L37),1*'DU DOAN'!C37,0))))</f>
        <v>0</v>
      </c>
      <c r="CU37" s="98">
        <f>IF(OR('DU DOAN'!K37="",'DU DOAN'!L37="",'DU DOAN'!GO37="",'DU DOAN'!GP37=""),0,IF(AND('DU DOAN'!GO37='DU DOAN'!K37,'DU DOAN'!GP37='DU DOAN'!L37),3*'DU DOAN'!C37,IF(('DU DOAN'!GO37-'DU DOAN'!GP37)=('DU DOAN'!K37-'DU DOAN'!L37),2*'DU DOAN'!C37,IF(SIGN('DU DOAN'!GO37-'DU DOAN'!GP37)=SIGN('DU DOAN'!K37-'DU DOAN'!L37),1*'DU DOAN'!C37,0))))</f>
        <v>0</v>
      </c>
      <c r="CV37" s="98">
        <f>IF(OR('DU DOAN'!K37="",'DU DOAN'!L37="",'DU DOAN'!GQ37="",'DU DOAN'!GR37=""),0,IF(AND('DU DOAN'!GQ37='DU DOAN'!K37,'DU DOAN'!GR37='DU DOAN'!L37),3*'DU DOAN'!C37,IF(('DU DOAN'!GQ37-'DU DOAN'!GR37)=('DU DOAN'!K37-'DU DOAN'!L37),2*'DU DOAN'!C37,IF(SIGN('DU DOAN'!GQ37-'DU DOAN'!GR37)=SIGN('DU DOAN'!K37-'DU DOAN'!L37),1*'DU DOAN'!C37,0))))</f>
        <v>0</v>
      </c>
      <c r="CW37" s="98">
        <f>IF(OR('DU DOAN'!K37="",'DU DOAN'!L37="",'DU DOAN'!GS37="",'DU DOAN'!GT37=""),0,IF(AND('DU DOAN'!GS37='DU DOAN'!K37,'DU DOAN'!GT37='DU DOAN'!L37),3*'DU DOAN'!C37,IF(('DU DOAN'!GS37-'DU DOAN'!GT37)=('DU DOAN'!K37-'DU DOAN'!L37),2*'DU DOAN'!C37,IF(SIGN('DU DOAN'!GS37-'DU DOAN'!GT37)=SIGN('DU DOAN'!K37-'DU DOAN'!L37),1*'DU DOAN'!C37,0))))</f>
        <v>0</v>
      </c>
      <c r="CX37" s="98">
        <f>IF(OR('DU DOAN'!K37="",'DU DOAN'!L37="",'DU DOAN'!GU37="",'DU DOAN'!GV37=""),0,IF(AND('DU DOAN'!GU37='DU DOAN'!K37,'DU DOAN'!GV37='DU DOAN'!L37),3*'DU DOAN'!C37,IF(('DU DOAN'!GU37-'DU DOAN'!GV37)=('DU DOAN'!K37-'DU DOAN'!L37),2*'DU DOAN'!C37,IF(SIGN('DU DOAN'!GU37-'DU DOAN'!GV37)=SIGN('DU DOAN'!K37-'DU DOAN'!L37),1*'DU DOAN'!C37,0))))</f>
        <v>0</v>
      </c>
      <c r="CY37" s="98">
        <f>IF(OR('DU DOAN'!K37="",'DU DOAN'!L37="",'DU DOAN'!GW37="",'DU DOAN'!GX37=""),0,IF(AND('DU DOAN'!GW37='DU DOAN'!K37,'DU DOAN'!GX37='DU DOAN'!L37),3*'DU DOAN'!C37,IF(('DU DOAN'!GW37-'DU DOAN'!GX37)=('DU DOAN'!K37-'DU DOAN'!L37),2*'DU DOAN'!C37,IF(SIGN('DU DOAN'!GW37-'DU DOAN'!GX37)=SIGN('DU DOAN'!K37-'DU DOAN'!L37),1*'DU DOAN'!C37,0))))</f>
        <v>0</v>
      </c>
      <c r="CZ37" s="98">
        <f>IF(OR('DU DOAN'!K37="",'DU DOAN'!L37="",'DU DOAN'!GY37="",'DU DOAN'!GZ37=""),0,IF(AND('DU DOAN'!GY37='DU DOAN'!K37,'DU DOAN'!GZ37='DU DOAN'!L37),3*'DU DOAN'!C37,IF(('DU DOAN'!GY37-'DU DOAN'!GZ37)=('DU DOAN'!K37-'DU DOAN'!L37),2*'DU DOAN'!C37,IF(SIGN('DU DOAN'!GY37-'DU DOAN'!GZ37)=SIGN('DU DOAN'!K37-'DU DOAN'!L37),1*'DU DOAN'!C37,0))))</f>
        <v>0</v>
      </c>
      <c r="DA37" s="98">
        <f>IF(OR('DU DOAN'!K37="",'DU DOAN'!L37="",'DU DOAN'!HA37="",'DU DOAN'!HB37=""),0,IF(AND('DU DOAN'!HA37='DU DOAN'!K37,'DU DOAN'!HB37='DU DOAN'!L37),3*'DU DOAN'!C37,IF(('DU DOAN'!HA37-'DU DOAN'!HB37)=('DU DOAN'!K37-'DU DOAN'!L37),2*'DU DOAN'!C37,IF(SIGN('DU DOAN'!HA37-'DU DOAN'!HB37)=SIGN('DU DOAN'!K37-'DU DOAN'!L37),1*'DU DOAN'!C37,0))))</f>
        <v>0</v>
      </c>
      <c r="DB37" s="98">
        <f>IF(OR('DU DOAN'!K37="",'DU DOAN'!L37="",'DU DOAN'!HC37="",'DU DOAN'!HD37=""),0,IF(AND('DU DOAN'!HC37='DU DOAN'!K37,'DU DOAN'!HD37='DU DOAN'!L37),3*'DU DOAN'!C37,IF(('DU DOAN'!HC37-'DU DOAN'!HD37)=('DU DOAN'!K37-'DU DOAN'!L37),2*'DU DOAN'!C37,IF(SIGN('DU DOAN'!HC37-'DU DOAN'!HD37)=SIGN('DU DOAN'!K37-'DU DOAN'!L37),1*'DU DOAN'!C37,0))))</f>
        <v>0</v>
      </c>
    </row>
    <row r="38" spans="1:106" ht="15" customHeight="1">
      <c r="A38" s="94">
        <f>'DU DOAN'!A38</f>
        <v>35</v>
      </c>
      <c r="B38" s="95" t="str">
        <f>'DU DOAN'!B38</f>
        <v>Vòng bảng</v>
      </c>
      <c r="C38" s="96">
        <f>'DU DOAN'!C38</f>
        <v>1</v>
      </c>
      <c r="D38" s="95" t="str">
        <f>'DU DOAN'!H38</f>
        <v>Japan</v>
      </c>
      <c r="E38" s="95" t="str">
        <f>'DU DOAN'!I38</f>
        <v>Sweden</v>
      </c>
      <c r="F38" s="97" t="str">
        <f>IF(OR('DU DOAN'!K38="",'DU DOAN'!L38=""),"Chưa đá",'DU DOAN'!K38&amp;"-"&amp;'DU DOAN'!L38)</f>
        <v>Chưa đá</v>
      </c>
      <c r="G38" s="98">
        <f>IF(OR('DU DOAN'!K38="",'DU DOAN'!L38="",'DU DOAN'!M38="",'DU DOAN'!N38=""),0,IF(AND('DU DOAN'!M38='DU DOAN'!K38,'DU DOAN'!N38='DU DOAN'!L38),3*'DU DOAN'!C38,IF(('DU DOAN'!M38-'DU DOAN'!N38)=('DU DOAN'!K38-'DU DOAN'!L38),2*'DU DOAN'!C38,IF(SIGN('DU DOAN'!M38-'DU DOAN'!N38)=SIGN('DU DOAN'!K38-'DU DOAN'!L38),1*'DU DOAN'!C38,0))))</f>
        <v>0</v>
      </c>
      <c r="H38" s="98">
        <f>IF(OR('DU DOAN'!K38="",'DU DOAN'!L38="",'DU DOAN'!O38="",'DU DOAN'!P38=""),0,IF(AND('DU DOAN'!O38='DU DOAN'!K38,'DU DOAN'!P38='DU DOAN'!L38),3*'DU DOAN'!C38,IF(('DU DOAN'!O38-'DU DOAN'!P38)=('DU DOAN'!K38-'DU DOAN'!L38),2*'DU DOAN'!C38,IF(SIGN('DU DOAN'!O38-'DU DOAN'!P38)=SIGN('DU DOAN'!K38-'DU DOAN'!L38),1*'DU DOAN'!C38,0))))</f>
        <v>0</v>
      </c>
      <c r="I38" s="98">
        <f>IF(OR('DU DOAN'!K38="",'DU DOAN'!L38="",'DU DOAN'!Q38="",'DU DOAN'!R38=""),0,IF(AND('DU DOAN'!Q38='DU DOAN'!K38,'DU DOAN'!R38='DU DOAN'!L38),3*'DU DOAN'!C38,IF(('DU DOAN'!Q38-'DU DOAN'!R38)=('DU DOAN'!K38-'DU DOAN'!L38),2*'DU DOAN'!C38,IF(SIGN('DU DOAN'!Q38-'DU DOAN'!R38)=SIGN('DU DOAN'!K38-'DU DOAN'!L38),1*'DU DOAN'!C38,0))))</f>
        <v>0</v>
      </c>
      <c r="J38" s="98">
        <f>IF(OR('DU DOAN'!K38="",'DU DOAN'!L38="",'DU DOAN'!S38="",'DU DOAN'!T38=""),0,IF(AND('DU DOAN'!S38='DU DOAN'!K38,'DU DOAN'!T38='DU DOAN'!L38),3*'DU DOAN'!C38,IF(('DU DOAN'!S38-'DU DOAN'!T38)=('DU DOAN'!K38-'DU DOAN'!L38),2*'DU DOAN'!C38,IF(SIGN('DU DOAN'!S38-'DU DOAN'!T38)=SIGN('DU DOAN'!K38-'DU DOAN'!L38),1*'DU DOAN'!C38,0))))</f>
        <v>0</v>
      </c>
      <c r="K38" s="98">
        <f>IF(OR('DU DOAN'!K38="",'DU DOAN'!L38="",'DU DOAN'!U38="",'DU DOAN'!V38=""),0,IF(AND('DU DOAN'!U38='DU DOAN'!K38,'DU DOAN'!V38='DU DOAN'!L38),3*'DU DOAN'!C38,IF(('DU DOAN'!U38-'DU DOAN'!V38)=('DU DOAN'!K38-'DU DOAN'!L38),2*'DU DOAN'!C38,IF(SIGN('DU DOAN'!U38-'DU DOAN'!V38)=SIGN('DU DOAN'!K38-'DU DOAN'!L38),1*'DU DOAN'!C38,0))))</f>
        <v>0</v>
      </c>
      <c r="L38" s="98">
        <f>IF(OR('DU DOAN'!K38="",'DU DOAN'!L38="",'DU DOAN'!W38="",'DU DOAN'!X38=""),0,IF(AND('DU DOAN'!W38='DU DOAN'!K38,'DU DOAN'!X38='DU DOAN'!L38),3*'DU DOAN'!C38,IF(('DU DOAN'!W38-'DU DOAN'!X38)=('DU DOAN'!K38-'DU DOAN'!L38),2*'DU DOAN'!C38,IF(SIGN('DU DOAN'!W38-'DU DOAN'!X38)=SIGN('DU DOAN'!K38-'DU DOAN'!L38),1*'DU DOAN'!C38,0))))</f>
        <v>0</v>
      </c>
      <c r="M38" s="98">
        <f>IF(OR('DU DOAN'!K38="",'DU DOAN'!L38="",'DU DOAN'!Y38="",'DU DOAN'!Z38=""),0,IF(AND('DU DOAN'!Y38='DU DOAN'!K38,'DU DOAN'!Z38='DU DOAN'!L38),3*'DU DOAN'!C38,IF(('DU DOAN'!Y38-'DU DOAN'!Z38)=('DU DOAN'!K38-'DU DOAN'!L38),2*'DU DOAN'!C38,IF(SIGN('DU DOAN'!Y38-'DU DOAN'!Z38)=SIGN('DU DOAN'!K38-'DU DOAN'!L38),1*'DU DOAN'!C38,0))))</f>
        <v>0</v>
      </c>
      <c r="N38" s="98">
        <f>IF(OR('DU DOAN'!K38="",'DU DOAN'!L38="",'DU DOAN'!AA38="",'DU DOAN'!AB38=""),0,IF(AND('DU DOAN'!AA38='DU DOAN'!K38,'DU DOAN'!AB38='DU DOAN'!L38),3*'DU DOAN'!C38,IF(('DU DOAN'!AA38-'DU DOAN'!AB38)=('DU DOAN'!K38-'DU DOAN'!L38),2*'DU DOAN'!C38,IF(SIGN('DU DOAN'!AA38-'DU DOAN'!AB38)=SIGN('DU DOAN'!K38-'DU DOAN'!L38),1*'DU DOAN'!C38,0))))</f>
        <v>0</v>
      </c>
      <c r="O38" s="98">
        <f>IF(OR('DU DOAN'!K38="",'DU DOAN'!L38="",'DU DOAN'!AC38="",'DU DOAN'!AD38=""),0,IF(AND('DU DOAN'!AC38='DU DOAN'!K38,'DU DOAN'!AD38='DU DOAN'!L38),3*'DU DOAN'!C38,IF(('DU DOAN'!AC38-'DU DOAN'!AD38)=('DU DOAN'!K38-'DU DOAN'!L38),2*'DU DOAN'!C38,IF(SIGN('DU DOAN'!AC38-'DU DOAN'!AD38)=SIGN('DU DOAN'!K38-'DU DOAN'!L38),1*'DU DOAN'!C38,0))))</f>
        <v>0</v>
      </c>
      <c r="P38" s="98">
        <f>IF(OR('DU DOAN'!K38="",'DU DOAN'!L38="",'DU DOAN'!AE38="",'DU DOAN'!AF38=""),0,IF(AND('DU DOAN'!AE38='DU DOAN'!K38,'DU DOAN'!AF38='DU DOAN'!L38),3*'DU DOAN'!C38,IF(('DU DOAN'!AE38-'DU DOAN'!AF38)=('DU DOAN'!K38-'DU DOAN'!L38),2*'DU DOAN'!C38,IF(SIGN('DU DOAN'!AE38-'DU DOAN'!AF38)=SIGN('DU DOAN'!K38-'DU DOAN'!L38),1*'DU DOAN'!C38,0))))</f>
        <v>0</v>
      </c>
      <c r="Q38" s="98">
        <f>IF(OR('DU DOAN'!K38="",'DU DOAN'!L38="",'DU DOAN'!AG38="",'DU DOAN'!AH38=""),0,IF(AND('DU DOAN'!AG38='DU DOAN'!K38,'DU DOAN'!AH38='DU DOAN'!L38),3*'DU DOAN'!C38,IF(('DU DOAN'!AG38-'DU DOAN'!AH38)=('DU DOAN'!K38-'DU DOAN'!L38),2*'DU DOAN'!C38,IF(SIGN('DU DOAN'!AG38-'DU DOAN'!AH38)=SIGN('DU DOAN'!K38-'DU DOAN'!L38),1*'DU DOAN'!C38,0))))</f>
        <v>0</v>
      </c>
      <c r="R38" s="98">
        <f>IF(OR('DU DOAN'!K38="",'DU DOAN'!L38="",'DU DOAN'!AI38="",'DU DOAN'!AJ38=""),0,IF(AND('DU DOAN'!AI38='DU DOAN'!K38,'DU DOAN'!AJ38='DU DOAN'!L38),3*'DU DOAN'!C38,IF(('DU DOAN'!AI38-'DU DOAN'!AJ38)=('DU DOAN'!K38-'DU DOAN'!L38),2*'DU DOAN'!C38,IF(SIGN('DU DOAN'!AI38-'DU DOAN'!AJ38)=SIGN('DU DOAN'!K38-'DU DOAN'!L38),1*'DU DOAN'!C38,0))))</f>
        <v>0</v>
      </c>
      <c r="S38" s="98">
        <f>IF(OR('DU DOAN'!K38="",'DU DOAN'!L38="",'DU DOAN'!AK38="",'DU DOAN'!AL38=""),0,IF(AND('DU DOAN'!AK38='DU DOAN'!K38,'DU DOAN'!AL38='DU DOAN'!L38),3*'DU DOAN'!C38,IF(('DU DOAN'!AK38-'DU DOAN'!AL38)=('DU DOAN'!K38-'DU DOAN'!L38),2*'DU DOAN'!C38,IF(SIGN('DU DOAN'!AK38-'DU DOAN'!AL38)=SIGN('DU DOAN'!K38-'DU DOAN'!L38),1*'DU DOAN'!C38,0))))</f>
        <v>0</v>
      </c>
      <c r="T38" s="98">
        <f>IF(OR('DU DOAN'!K38="",'DU DOAN'!L38="",'DU DOAN'!AM38="",'DU DOAN'!AN38=""),0,IF(AND('DU DOAN'!AM38='DU DOAN'!K38,'DU DOAN'!AN38='DU DOAN'!L38),3*'DU DOAN'!C38,IF(('DU DOAN'!AM38-'DU DOAN'!AN38)=('DU DOAN'!K38-'DU DOAN'!L38),2*'DU DOAN'!C38,IF(SIGN('DU DOAN'!AM38-'DU DOAN'!AN38)=SIGN('DU DOAN'!K38-'DU DOAN'!L38),1*'DU DOAN'!C38,0))))</f>
        <v>0</v>
      </c>
      <c r="U38" s="98">
        <f>IF(OR('DU DOAN'!K38="",'DU DOAN'!L38="",'DU DOAN'!AO38="",'DU DOAN'!AP38=""),0,IF(AND('DU DOAN'!AO38='DU DOAN'!K38,'DU DOAN'!AP38='DU DOAN'!L38),3*'DU DOAN'!C38,IF(('DU DOAN'!AO38-'DU DOAN'!AP38)=('DU DOAN'!K38-'DU DOAN'!L38),2*'DU DOAN'!C38,IF(SIGN('DU DOAN'!AO38-'DU DOAN'!AP38)=SIGN('DU DOAN'!K38-'DU DOAN'!L38),1*'DU DOAN'!C38,0))))</f>
        <v>0</v>
      </c>
      <c r="V38" s="98">
        <f>IF(OR('DU DOAN'!K38="",'DU DOAN'!L38="",'DU DOAN'!AQ38="",'DU DOAN'!AR38=""),0,IF(AND('DU DOAN'!AQ38='DU DOAN'!K38,'DU DOAN'!AR38='DU DOAN'!L38),3*'DU DOAN'!C38,IF(('DU DOAN'!AQ38-'DU DOAN'!AR38)=('DU DOAN'!K38-'DU DOAN'!L38),2*'DU DOAN'!C38,IF(SIGN('DU DOAN'!AQ38-'DU DOAN'!AR38)=SIGN('DU DOAN'!K38-'DU DOAN'!L38),1*'DU DOAN'!C38,0))))</f>
        <v>0</v>
      </c>
      <c r="W38" s="98">
        <f>IF(OR('DU DOAN'!K38="",'DU DOAN'!L38="",'DU DOAN'!AS38="",'DU DOAN'!AT38=""),0,IF(AND('DU DOAN'!AS38='DU DOAN'!K38,'DU DOAN'!AT38='DU DOAN'!L38),3*'DU DOAN'!C38,IF(('DU DOAN'!AS38-'DU DOAN'!AT38)=('DU DOAN'!K38-'DU DOAN'!L38),2*'DU DOAN'!C38,IF(SIGN('DU DOAN'!AS38-'DU DOAN'!AT38)=SIGN('DU DOAN'!K38-'DU DOAN'!L38),1*'DU DOAN'!C38,0))))</f>
        <v>0</v>
      </c>
      <c r="X38" s="98">
        <f>IF(OR('DU DOAN'!K38="",'DU DOAN'!L38="",'DU DOAN'!AU38="",'DU DOAN'!AV38=""),0,IF(AND('DU DOAN'!AU38='DU DOAN'!K38,'DU DOAN'!AV38='DU DOAN'!L38),3*'DU DOAN'!C38,IF(('DU DOAN'!AU38-'DU DOAN'!AV38)=('DU DOAN'!K38-'DU DOAN'!L38),2*'DU DOAN'!C38,IF(SIGN('DU DOAN'!AU38-'DU DOAN'!AV38)=SIGN('DU DOAN'!K38-'DU DOAN'!L38),1*'DU DOAN'!C38,0))))</f>
        <v>0</v>
      </c>
      <c r="Y38" s="98">
        <f>IF(OR('DU DOAN'!K38="",'DU DOAN'!L38="",'DU DOAN'!AW38="",'DU DOAN'!AX38=""),0,IF(AND('DU DOAN'!AW38='DU DOAN'!K38,'DU DOAN'!AX38='DU DOAN'!L38),3*'DU DOAN'!C38,IF(('DU DOAN'!AW38-'DU DOAN'!AX38)=('DU DOAN'!K38-'DU DOAN'!L38),2*'DU DOAN'!C38,IF(SIGN('DU DOAN'!AW38-'DU DOAN'!AX38)=SIGN('DU DOAN'!K38-'DU DOAN'!L38),1*'DU DOAN'!C38,0))))</f>
        <v>0</v>
      </c>
      <c r="Z38" s="98">
        <f>IF(OR('DU DOAN'!K38="",'DU DOAN'!L38="",'DU DOAN'!AY38="",'DU DOAN'!AZ38=""),0,IF(AND('DU DOAN'!AY38='DU DOAN'!K38,'DU DOAN'!AZ38='DU DOAN'!L38),3*'DU DOAN'!C38,IF(('DU DOAN'!AY38-'DU DOAN'!AZ38)=('DU DOAN'!K38-'DU DOAN'!L38),2*'DU DOAN'!C38,IF(SIGN('DU DOAN'!AY38-'DU DOAN'!AZ38)=SIGN('DU DOAN'!K38-'DU DOAN'!L38),1*'DU DOAN'!C38,0))))</f>
        <v>0</v>
      </c>
      <c r="AA38" s="98">
        <f>IF(OR('DU DOAN'!K38="",'DU DOAN'!L38="",'DU DOAN'!BA38="",'DU DOAN'!BB38=""),0,IF(AND('DU DOAN'!BA38='DU DOAN'!K38,'DU DOAN'!BB38='DU DOAN'!L38),3*'DU DOAN'!C38,IF(('DU DOAN'!BA38-'DU DOAN'!BB38)=('DU DOAN'!K38-'DU DOAN'!L38),2*'DU DOAN'!C38,IF(SIGN('DU DOAN'!BA38-'DU DOAN'!BB38)=SIGN('DU DOAN'!K38-'DU DOAN'!L38),1*'DU DOAN'!C38,0))))</f>
        <v>0</v>
      </c>
      <c r="AB38" s="98">
        <f>IF(OR('DU DOAN'!K38="",'DU DOAN'!L38="",'DU DOAN'!BC38="",'DU DOAN'!BD38=""),0,IF(AND('DU DOAN'!BC38='DU DOAN'!K38,'DU DOAN'!BD38='DU DOAN'!L38),3*'DU DOAN'!C38,IF(('DU DOAN'!BC38-'DU DOAN'!BD38)=('DU DOAN'!K38-'DU DOAN'!L38),2*'DU DOAN'!C38,IF(SIGN('DU DOAN'!BC38-'DU DOAN'!BD38)=SIGN('DU DOAN'!K38-'DU DOAN'!L38),1*'DU DOAN'!C38,0))))</f>
        <v>0</v>
      </c>
      <c r="AC38" s="98">
        <f>IF(OR('DU DOAN'!K38="",'DU DOAN'!L38="",'DU DOAN'!BE38="",'DU DOAN'!BF38=""),0,IF(AND('DU DOAN'!BE38='DU DOAN'!K38,'DU DOAN'!BF38='DU DOAN'!L38),3*'DU DOAN'!C38,IF(('DU DOAN'!BE38-'DU DOAN'!BF38)=('DU DOAN'!K38-'DU DOAN'!L38),2*'DU DOAN'!C38,IF(SIGN('DU DOAN'!BE38-'DU DOAN'!BF38)=SIGN('DU DOAN'!K38-'DU DOAN'!L38),1*'DU DOAN'!C38,0))))</f>
        <v>0</v>
      </c>
      <c r="AD38" s="98">
        <f>IF(OR('DU DOAN'!K38="",'DU DOAN'!L38="",'DU DOAN'!BG38="",'DU DOAN'!BH38=""),0,IF(AND('DU DOAN'!BG38='DU DOAN'!K38,'DU DOAN'!BH38='DU DOAN'!L38),3*'DU DOAN'!C38,IF(('DU DOAN'!BG38-'DU DOAN'!BH38)=('DU DOAN'!K38-'DU DOAN'!L38),2*'DU DOAN'!C38,IF(SIGN('DU DOAN'!BG38-'DU DOAN'!BH38)=SIGN('DU DOAN'!K38-'DU DOAN'!L38),1*'DU DOAN'!C38,0))))</f>
        <v>0</v>
      </c>
      <c r="AE38" s="98">
        <f>IF(OR('DU DOAN'!K38="",'DU DOAN'!L38="",'DU DOAN'!BI38="",'DU DOAN'!BJ38=""),0,IF(AND('DU DOAN'!BI38='DU DOAN'!K38,'DU DOAN'!BJ38='DU DOAN'!L38),3*'DU DOAN'!C38,IF(('DU DOAN'!BI38-'DU DOAN'!BJ38)=('DU DOAN'!K38-'DU DOAN'!L38),2*'DU DOAN'!C38,IF(SIGN('DU DOAN'!BI38-'DU DOAN'!BJ38)=SIGN('DU DOAN'!K38-'DU DOAN'!L38),1*'DU DOAN'!C38,0))))</f>
        <v>0</v>
      </c>
      <c r="AF38" s="98">
        <f>IF(OR('DU DOAN'!K38="",'DU DOAN'!L38="",'DU DOAN'!BK38="",'DU DOAN'!BL38=""),0,IF(AND('DU DOAN'!BK38='DU DOAN'!K38,'DU DOAN'!BL38='DU DOAN'!L38),3*'DU DOAN'!C38,IF(('DU DOAN'!BK38-'DU DOAN'!BL38)=('DU DOAN'!K38-'DU DOAN'!L38),2*'DU DOAN'!C38,IF(SIGN('DU DOAN'!BK38-'DU DOAN'!BL38)=SIGN('DU DOAN'!K38-'DU DOAN'!L38),1*'DU DOAN'!C38,0))))</f>
        <v>0</v>
      </c>
      <c r="AG38" s="98">
        <f>IF(OR('DU DOAN'!K38="",'DU DOAN'!L38="",'DU DOAN'!BM38="",'DU DOAN'!BN38=""),0,IF(AND('DU DOAN'!BM38='DU DOAN'!K38,'DU DOAN'!BN38='DU DOAN'!L38),3*'DU DOAN'!C38,IF(('DU DOAN'!BM38-'DU DOAN'!BN38)=('DU DOAN'!K38-'DU DOAN'!L38),2*'DU DOAN'!C38,IF(SIGN('DU DOAN'!BM38-'DU DOAN'!BN38)=SIGN('DU DOAN'!K38-'DU DOAN'!L38),1*'DU DOAN'!C38,0))))</f>
        <v>0</v>
      </c>
      <c r="AH38" s="98">
        <f>IF(OR('DU DOAN'!K38="",'DU DOAN'!L38="",'DU DOAN'!BO38="",'DU DOAN'!BP38=""),0,IF(AND('DU DOAN'!BO38='DU DOAN'!K38,'DU DOAN'!BP38='DU DOAN'!L38),3*'DU DOAN'!C38,IF(('DU DOAN'!BO38-'DU DOAN'!BP38)=('DU DOAN'!K38-'DU DOAN'!L38),2*'DU DOAN'!C38,IF(SIGN('DU DOAN'!BO38-'DU DOAN'!BP38)=SIGN('DU DOAN'!K38-'DU DOAN'!L38),1*'DU DOAN'!C38,0))))</f>
        <v>0</v>
      </c>
      <c r="AI38" s="98">
        <f>IF(OR('DU DOAN'!K38="",'DU DOAN'!L38="",'DU DOAN'!BQ38="",'DU DOAN'!BR38=""),0,IF(AND('DU DOAN'!BQ38='DU DOAN'!K38,'DU DOAN'!BR38='DU DOAN'!L38),3*'DU DOAN'!C38,IF(('DU DOAN'!BQ38-'DU DOAN'!BR38)=('DU DOAN'!K38-'DU DOAN'!L38),2*'DU DOAN'!C38,IF(SIGN('DU DOAN'!BQ38-'DU DOAN'!BR38)=SIGN('DU DOAN'!K38-'DU DOAN'!L38),1*'DU DOAN'!C38,0))))</f>
        <v>0</v>
      </c>
      <c r="AJ38" s="98">
        <f>IF(OR('DU DOAN'!K38="",'DU DOAN'!L38="",'DU DOAN'!BS38="",'DU DOAN'!BT38=""),0,IF(AND('DU DOAN'!BS38='DU DOAN'!K38,'DU DOAN'!BT38='DU DOAN'!L38),3*'DU DOAN'!C38,IF(('DU DOAN'!BS38-'DU DOAN'!BT38)=('DU DOAN'!K38-'DU DOAN'!L38),2*'DU DOAN'!C38,IF(SIGN('DU DOAN'!BS38-'DU DOAN'!BT38)=SIGN('DU DOAN'!K38-'DU DOAN'!L38),1*'DU DOAN'!C38,0))))</f>
        <v>0</v>
      </c>
      <c r="AK38" s="98">
        <f>IF(OR('DU DOAN'!K38="",'DU DOAN'!L38="",'DU DOAN'!BU38="",'DU DOAN'!BV38=""),0,IF(AND('DU DOAN'!BU38='DU DOAN'!K38,'DU DOAN'!BV38='DU DOAN'!L38),3*'DU DOAN'!C38,IF(('DU DOAN'!BU38-'DU DOAN'!BV38)=('DU DOAN'!K38-'DU DOAN'!L38),2*'DU DOAN'!C38,IF(SIGN('DU DOAN'!BU38-'DU DOAN'!BV38)=SIGN('DU DOAN'!K38-'DU DOAN'!L38),1*'DU DOAN'!C38,0))))</f>
        <v>0</v>
      </c>
      <c r="AL38" s="98">
        <f>IF(OR('DU DOAN'!K38="",'DU DOAN'!L38="",'DU DOAN'!BW38="",'DU DOAN'!BX38=""),0,IF(AND('DU DOAN'!BW38='DU DOAN'!K38,'DU DOAN'!BX38='DU DOAN'!L38),3*'DU DOAN'!C38,IF(('DU DOAN'!BW38-'DU DOAN'!BX38)=('DU DOAN'!K38-'DU DOAN'!L38),2*'DU DOAN'!C38,IF(SIGN('DU DOAN'!BW38-'DU DOAN'!BX38)=SIGN('DU DOAN'!K38-'DU DOAN'!L38),1*'DU DOAN'!C38,0))))</f>
        <v>0</v>
      </c>
      <c r="AM38" s="98">
        <f>IF(OR('DU DOAN'!K38="",'DU DOAN'!L38="",'DU DOAN'!BY38="",'DU DOAN'!BZ38=""),0,IF(AND('DU DOAN'!BY38='DU DOAN'!K38,'DU DOAN'!BZ38='DU DOAN'!L38),3*'DU DOAN'!C38,IF(('DU DOAN'!BY38-'DU DOAN'!BZ38)=('DU DOAN'!K38-'DU DOAN'!L38),2*'DU DOAN'!C38,IF(SIGN('DU DOAN'!BY38-'DU DOAN'!BZ38)=SIGN('DU DOAN'!K38-'DU DOAN'!L38),1*'DU DOAN'!C38,0))))</f>
        <v>0</v>
      </c>
      <c r="AN38" s="98">
        <f>IF(OR('DU DOAN'!K38="",'DU DOAN'!L38="",'DU DOAN'!CA38="",'DU DOAN'!CB38=""),0,IF(AND('DU DOAN'!CA38='DU DOAN'!K38,'DU DOAN'!CB38='DU DOAN'!L38),3*'DU DOAN'!C38,IF(('DU DOAN'!CA38-'DU DOAN'!CB38)=('DU DOAN'!K38-'DU DOAN'!L38),2*'DU DOAN'!C38,IF(SIGN('DU DOAN'!CA38-'DU DOAN'!CB38)=SIGN('DU DOAN'!K38-'DU DOAN'!L38),1*'DU DOAN'!C38,0))))</f>
        <v>0</v>
      </c>
      <c r="AO38" s="98">
        <f>IF(OR('DU DOAN'!K38="",'DU DOAN'!L38="",'DU DOAN'!CC38="",'DU DOAN'!CD38=""),0,IF(AND('DU DOAN'!CC38='DU DOAN'!K38,'DU DOAN'!CD38='DU DOAN'!L38),3*'DU DOAN'!C38,IF(('DU DOAN'!CC38-'DU DOAN'!CD38)=('DU DOAN'!K38-'DU DOAN'!L38),2*'DU DOAN'!C38,IF(SIGN('DU DOAN'!CC38-'DU DOAN'!CD38)=SIGN('DU DOAN'!K38-'DU DOAN'!L38),1*'DU DOAN'!C38,0))))</f>
        <v>0</v>
      </c>
      <c r="AP38" s="98">
        <f>IF(OR('DU DOAN'!K38="",'DU DOAN'!L38="",'DU DOAN'!CE38="",'DU DOAN'!CF38=""),0,IF(AND('DU DOAN'!CE38='DU DOAN'!K38,'DU DOAN'!CF38='DU DOAN'!L38),3*'DU DOAN'!C38,IF(('DU DOAN'!CE38-'DU DOAN'!CF38)=('DU DOAN'!K38-'DU DOAN'!L38),2*'DU DOAN'!C38,IF(SIGN('DU DOAN'!CE38-'DU DOAN'!CF38)=SIGN('DU DOAN'!K38-'DU DOAN'!L38),1*'DU DOAN'!C38,0))))</f>
        <v>0</v>
      </c>
      <c r="AQ38" s="98">
        <f>IF(OR('DU DOAN'!K38="",'DU DOAN'!L38="",'DU DOAN'!CG38="",'DU DOAN'!CH38=""),0,IF(AND('DU DOAN'!CG38='DU DOAN'!K38,'DU DOAN'!CH38='DU DOAN'!L38),3*'DU DOAN'!C38,IF(('DU DOAN'!CG38-'DU DOAN'!CH38)=('DU DOAN'!K38-'DU DOAN'!L38),2*'DU DOAN'!C38,IF(SIGN('DU DOAN'!CG38-'DU DOAN'!CH38)=SIGN('DU DOAN'!K38-'DU DOAN'!L38),1*'DU DOAN'!C38,0))))</f>
        <v>0</v>
      </c>
      <c r="AR38" s="98">
        <f>IF(OR('DU DOAN'!K38="",'DU DOAN'!L38="",'DU DOAN'!CI38="",'DU DOAN'!CJ38=""),0,IF(AND('DU DOAN'!CI38='DU DOAN'!K38,'DU DOAN'!CJ38='DU DOAN'!L38),3*'DU DOAN'!C38,IF(('DU DOAN'!CI38-'DU DOAN'!CJ38)=('DU DOAN'!K38-'DU DOAN'!L38),2*'DU DOAN'!C38,IF(SIGN('DU DOAN'!CI38-'DU DOAN'!CJ38)=SIGN('DU DOAN'!K38-'DU DOAN'!L38),1*'DU DOAN'!C38,0))))</f>
        <v>0</v>
      </c>
      <c r="AS38" s="98">
        <f>IF(OR('DU DOAN'!K38="",'DU DOAN'!L38="",'DU DOAN'!CK38="",'DU DOAN'!CL38=""),0,IF(AND('DU DOAN'!CK38='DU DOAN'!K38,'DU DOAN'!CL38='DU DOAN'!L38),3*'DU DOAN'!C38,IF(('DU DOAN'!CK38-'DU DOAN'!CL38)=('DU DOAN'!K38-'DU DOAN'!L38),2*'DU DOAN'!C38,IF(SIGN('DU DOAN'!CK38-'DU DOAN'!CL38)=SIGN('DU DOAN'!K38-'DU DOAN'!L38),1*'DU DOAN'!C38,0))))</f>
        <v>0</v>
      </c>
      <c r="AT38" s="98">
        <f>IF(OR('DU DOAN'!K38="",'DU DOAN'!L38="",'DU DOAN'!CM38="",'DU DOAN'!CN38=""),0,IF(AND('DU DOAN'!CM38='DU DOAN'!K38,'DU DOAN'!CN38='DU DOAN'!L38),3*'DU DOAN'!C38,IF(('DU DOAN'!CM38-'DU DOAN'!CN38)=('DU DOAN'!K38-'DU DOAN'!L38),2*'DU DOAN'!C38,IF(SIGN('DU DOAN'!CM38-'DU DOAN'!CN38)=SIGN('DU DOAN'!K38-'DU DOAN'!L38),1*'DU DOAN'!C38,0))))</f>
        <v>0</v>
      </c>
      <c r="AU38" s="98">
        <f>IF(OR('DU DOAN'!K38="",'DU DOAN'!L38="",'DU DOAN'!CO38="",'DU DOAN'!CP38=""),0,IF(AND('DU DOAN'!CO38='DU DOAN'!K38,'DU DOAN'!CP38='DU DOAN'!L38),3*'DU DOAN'!C38,IF(('DU DOAN'!CO38-'DU DOAN'!CP38)=('DU DOAN'!K38-'DU DOAN'!L38),2*'DU DOAN'!C38,IF(SIGN('DU DOAN'!CO38-'DU DOAN'!CP38)=SIGN('DU DOAN'!K38-'DU DOAN'!L38),1*'DU DOAN'!C38,0))))</f>
        <v>0</v>
      </c>
      <c r="AV38" s="98">
        <f>IF(OR('DU DOAN'!K38="",'DU DOAN'!L38="",'DU DOAN'!CQ38="",'DU DOAN'!CR38=""),0,IF(AND('DU DOAN'!CQ38='DU DOAN'!K38,'DU DOAN'!CR38='DU DOAN'!L38),3*'DU DOAN'!C38,IF(('DU DOAN'!CQ38-'DU DOAN'!CR38)=('DU DOAN'!K38-'DU DOAN'!L38),2*'DU DOAN'!C38,IF(SIGN('DU DOAN'!CQ38-'DU DOAN'!CR38)=SIGN('DU DOAN'!K38-'DU DOAN'!L38),1*'DU DOAN'!C38,0))))</f>
        <v>0</v>
      </c>
      <c r="AW38" s="98">
        <f>IF(OR('DU DOAN'!K38="",'DU DOAN'!L38="",'DU DOAN'!CS38="",'DU DOAN'!CT38=""),0,IF(AND('DU DOAN'!CS38='DU DOAN'!K38,'DU DOAN'!CT38='DU DOAN'!L38),3*'DU DOAN'!C38,IF(('DU DOAN'!CS38-'DU DOAN'!CT38)=('DU DOAN'!K38-'DU DOAN'!L38),2*'DU DOAN'!C38,IF(SIGN('DU DOAN'!CS38-'DU DOAN'!CT38)=SIGN('DU DOAN'!K38-'DU DOAN'!L38),1*'DU DOAN'!C38,0))))</f>
        <v>0</v>
      </c>
      <c r="AX38" s="98">
        <f>IF(OR('DU DOAN'!K38="",'DU DOAN'!L38="",'DU DOAN'!CU38="",'DU DOAN'!CV38=""),0,IF(AND('DU DOAN'!CU38='DU DOAN'!K38,'DU DOAN'!CV38='DU DOAN'!L38),3*'DU DOAN'!C38,IF(('DU DOAN'!CU38-'DU DOAN'!CV38)=('DU DOAN'!K38-'DU DOAN'!L38),2*'DU DOAN'!C38,IF(SIGN('DU DOAN'!CU38-'DU DOAN'!CV38)=SIGN('DU DOAN'!K38-'DU DOAN'!L38),1*'DU DOAN'!C38,0))))</f>
        <v>0</v>
      </c>
      <c r="AY38" s="98">
        <f>IF(OR('DU DOAN'!K38="",'DU DOAN'!L38="",'DU DOAN'!CW38="",'DU DOAN'!CX38=""),0,IF(AND('DU DOAN'!CW38='DU DOAN'!K38,'DU DOAN'!CX38='DU DOAN'!L38),3*'DU DOAN'!C38,IF(('DU DOAN'!CW38-'DU DOAN'!CX38)=('DU DOAN'!K38-'DU DOAN'!L38),2*'DU DOAN'!C38,IF(SIGN('DU DOAN'!CW38-'DU DOAN'!CX38)=SIGN('DU DOAN'!K38-'DU DOAN'!L38),1*'DU DOAN'!C38,0))))</f>
        <v>0</v>
      </c>
      <c r="AZ38" s="98">
        <f>IF(OR('DU DOAN'!K38="",'DU DOAN'!L38="",'DU DOAN'!CY38="",'DU DOAN'!CZ38=""),0,IF(AND('DU DOAN'!CY38='DU DOAN'!K38,'DU DOAN'!CZ38='DU DOAN'!L38),3*'DU DOAN'!C38,IF(('DU DOAN'!CY38-'DU DOAN'!CZ38)=('DU DOAN'!K38-'DU DOAN'!L38),2*'DU DOAN'!C38,IF(SIGN('DU DOAN'!CY38-'DU DOAN'!CZ38)=SIGN('DU DOAN'!K38-'DU DOAN'!L38),1*'DU DOAN'!C38,0))))</f>
        <v>0</v>
      </c>
      <c r="BA38" s="98">
        <f>IF(OR('DU DOAN'!K38="",'DU DOAN'!L38="",'DU DOAN'!DA38="",'DU DOAN'!DB38=""),0,IF(AND('DU DOAN'!DA38='DU DOAN'!K38,'DU DOAN'!DB38='DU DOAN'!L38),3*'DU DOAN'!C38,IF(('DU DOAN'!DA38-'DU DOAN'!DB38)=('DU DOAN'!K38-'DU DOAN'!L38),2*'DU DOAN'!C38,IF(SIGN('DU DOAN'!DA38-'DU DOAN'!DB38)=SIGN('DU DOAN'!K38-'DU DOAN'!L38),1*'DU DOAN'!C38,0))))</f>
        <v>0</v>
      </c>
      <c r="BB38" s="98">
        <f>IF(OR('DU DOAN'!K38="",'DU DOAN'!L38="",'DU DOAN'!DC38="",'DU DOAN'!DD38=""),0,IF(AND('DU DOAN'!DC38='DU DOAN'!K38,'DU DOAN'!DD38='DU DOAN'!L38),3*'DU DOAN'!C38,IF(('DU DOAN'!DC38-'DU DOAN'!DD38)=('DU DOAN'!K38-'DU DOAN'!L38),2*'DU DOAN'!C38,IF(SIGN('DU DOAN'!DC38-'DU DOAN'!DD38)=SIGN('DU DOAN'!K38-'DU DOAN'!L38),1*'DU DOAN'!C38,0))))</f>
        <v>0</v>
      </c>
      <c r="BC38" s="98">
        <f>IF(OR('DU DOAN'!K38="",'DU DOAN'!L38="",'DU DOAN'!DE38="",'DU DOAN'!DF38=""),0,IF(AND('DU DOAN'!DE38='DU DOAN'!K38,'DU DOAN'!DF38='DU DOAN'!L38),3*'DU DOAN'!C38,IF(('DU DOAN'!DE38-'DU DOAN'!DF38)=('DU DOAN'!K38-'DU DOAN'!L38),2*'DU DOAN'!C38,IF(SIGN('DU DOAN'!DE38-'DU DOAN'!DF38)=SIGN('DU DOAN'!K38-'DU DOAN'!L38),1*'DU DOAN'!C38,0))))</f>
        <v>0</v>
      </c>
      <c r="BD38" s="98">
        <f>IF(OR('DU DOAN'!K38="",'DU DOAN'!L38="",'DU DOAN'!DG38="",'DU DOAN'!DH38=""),0,IF(AND('DU DOAN'!DG38='DU DOAN'!K38,'DU DOAN'!DH38='DU DOAN'!L38),3*'DU DOAN'!C38,IF(('DU DOAN'!DG38-'DU DOAN'!DH38)=('DU DOAN'!K38-'DU DOAN'!L38),2*'DU DOAN'!C38,IF(SIGN('DU DOAN'!DG38-'DU DOAN'!DH38)=SIGN('DU DOAN'!K38-'DU DOAN'!L38),1*'DU DOAN'!C38,0))))</f>
        <v>0</v>
      </c>
      <c r="BE38" s="98">
        <f>IF(OR('DU DOAN'!K38="",'DU DOAN'!L38="",'DU DOAN'!DI38="",'DU DOAN'!DJ38=""),0,IF(AND('DU DOAN'!DI38='DU DOAN'!K38,'DU DOAN'!DJ38='DU DOAN'!L38),3*'DU DOAN'!C38,IF(('DU DOAN'!DI38-'DU DOAN'!DJ38)=('DU DOAN'!K38-'DU DOAN'!L38),2*'DU DOAN'!C38,IF(SIGN('DU DOAN'!DI38-'DU DOAN'!DJ38)=SIGN('DU DOAN'!K38-'DU DOAN'!L38),1*'DU DOAN'!C38,0))))</f>
        <v>0</v>
      </c>
      <c r="BF38" s="98">
        <f>IF(OR('DU DOAN'!K38="",'DU DOAN'!L38="",'DU DOAN'!DK38="",'DU DOAN'!DL38=""),0,IF(AND('DU DOAN'!DK38='DU DOAN'!K38,'DU DOAN'!DL38='DU DOAN'!L38),3*'DU DOAN'!C38,IF(('DU DOAN'!DK38-'DU DOAN'!DL38)=('DU DOAN'!K38-'DU DOAN'!L38),2*'DU DOAN'!C38,IF(SIGN('DU DOAN'!DK38-'DU DOAN'!DL38)=SIGN('DU DOAN'!K38-'DU DOAN'!L38),1*'DU DOAN'!C38,0))))</f>
        <v>0</v>
      </c>
      <c r="BG38" s="98">
        <f>IF(OR('DU DOAN'!K38="",'DU DOAN'!L38="",'DU DOAN'!DM38="",'DU DOAN'!DN38=""),0,IF(AND('DU DOAN'!DM38='DU DOAN'!K38,'DU DOAN'!DN38='DU DOAN'!L38),3*'DU DOAN'!C38,IF(('DU DOAN'!DM38-'DU DOAN'!DN38)=('DU DOAN'!K38-'DU DOAN'!L38),2*'DU DOAN'!C38,IF(SIGN('DU DOAN'!DM38-'DU DOAN'!DN38)=SIGN('DU DOAN'!K38-'DU DOAN'!L38),1*'DU DOAN'!C38,0))))</f>
        <v>0</v>
      </c>
      <c r="BH38" s="98">
        <f>IF(OR('DU DOAN'!K38="",'DU DOAN'!L38="",'DU DOAN'!DO38="",'DU DOAN'!DP38=""),0,IF(AND('DU DOAN'!DO38='DU DOAN'!K38,'DU DOAN'!DP38='DU DOAN'!L38),3*'DU DOAN'!C38,IF(('DU DOAN'!DO38-'DU DOAN'!DP38)=('DU DOAN'!K38-'DU DOAN'!L38),2*'DU DOAN'!C38,IF(SIGN('DU DOAN'!DO38-'DU DOAN'!DP38)=SIGN('DU DOAN'!K38-'DU DOAN'!L38),1*'DU DOAN'!C38,0))))</f>
        <v>0</v>
      </c>
      <c r="BI38" s="98">
        <f>IF(OR('DU DOAN'!K38="",'DU DOAN'!L38="",'DU DOAN'!DQ38="",'DU DOAN'!DR38=""),0,IF(AND('DU DOAN'!DQ38='DU DOAN'!K38,'DU DOAN'!DR38='DU DOAN'!L38),3*'DU DOAN'!C38,IF(('DU DOAN'!DQ38-'DU DOAN'!DR38)=('DU DOAN'!K38-'DU DOAN'!L38),2*'DU DOAN'!C38,IF(SIGN('DU DOAN'!DQ38-'DU DOAN'!DR38)=SIGN('DU DOAN'!K38-'DU DOAN'!L38),1*'DU DOAN'!C38,0))))</f>
        <v>0</v>
      </c>
      <c r="BJ38" s="98">
        <f>IF(OR('DU DOAN'!K38="",'DU DOAN'!L38="",'DU DOAN'!DS38="",'DU DOAN'!DT38=""),0,IF(AND('DU DOAN'!DS38='DU DOAN'!K38,'DU DOAN'!DT38='DU DOAN'!L38),3*'DU DOAN'!C38,IF(('DU DOAN'!DS38-'DU DOAN'!DT38)=('DU DOAN'!K38-'DU DOAN'!L38),2*'DU DOAN'!C38,IF(SIGN('DU DOAN'!DS38-'DU DOAN'!DT38)=SIGN('DU DOAN'!K38-'DU DOAN'!L38),1*'DU DOAN'!C38,0))))</f>
        <v>0</v>
      </c>
      <c r="BK38" s="98">
        <f>IF(OR('DU DOAN'!K38="",'DU DOAN'!L38="",'DU DOAN'!DU38="",'DU DOAN'!DV38=""),0,IF(AND('DU DOAN'!DU38='DU DOAN'!K38,'DU DOAN'!DV38='DU DOAN'!L38),3*'DU DOAN'!C38,IF(('DU DOAN'!DU38-'DU DOAN'!DV38)=('DU DOAN'!K38-'DU DOAN'!L38),2*'DU DOAN'!C38,IF(SIGN('DU DOAN'!DU38-'DU DOAN'!DV38)=SIGN('DU DOAN'!K38-'DU DOAN'!L38),1*'DU DOAN'!C38,0))))</f>
        <v>0</v>
      </c>
      <c r="BL38" s="98">
        <f>IF(OR('DU DOAN'!K38="",'DU DOAN'!L38="",'DU DOAN'!DW38="",'DU DOAN'!DX38=""),0,IF(AND('DU DOAN'!DW38='DU DOAN'!K38,'DU DOAN'!DX38='DU DOAN'!L38),3*'DU DOAN'!C38,IF(('DU DOAN'!DW38-'DU DOAN'!DX38)=('DU DOAN'!K38-'DU DOAN'!L38),2*'DU DOAN'!C38,IF(SIGN('DU DOAN'!DW38-'DU DOAN'!DX38)=SIGN('DU DOAN'!K38-'DU DOAN'!L38),1*'DU DOAN'!C38,0))))</f>
        <v>0</v>
      </c>
      <c r="BM38" s="98">
        <f>IF(OR('DU DOAN'!K38="",'DU DOAN'!L38="",'DU DOAN'!DY38="",'DU DOAN'!DZ38=""),0,IF(AND('DU DOAN'!DY38='DU DOAN'!K38,'DU DOAN'!DZ38='DU DOAN'!L38),3*'DU DOAN'!C38,IF(('DU DOAN'!DY38-'DU DOAN'!DZ38)=('DU DOAN'!K38-'DU DOAN'!L38),2*'DU DOAN'!C38,IF(SIGN('DU DOAN'!DY38-'DU DOAN'!DZ38)=SIGN('DU DOAN'!K38-'DU DOAN'!L38),1*'DU DOAN'!C38,0))))</f>
        <v>0</v>
      </c>
      <c r="BN38" s="98">
        <f>IF(OR('DU DOAN'!K38="",'DU DOAN'!L38="",'DU DOAN'!EA38="",'DU DOAN'!EB38=""),0,IF(AND('DU DOAN'!EA38='DU DOAN'!K38,'DU DOAN'!EB38='DU DOAN'!L38),3*'DU DOAN'!C38,IF(('DU DOAN'!EA38-'DU DOAN'!EB38)=('DU DOAN'!K38-'DU DOAN'!L38),2*'DU DOAN'!C38,IF(SIGN('DU DOAN'!EA38-'DU DOAN'!EB38)=SIGN('DU DOAN'!K38-'DU DOAN'!L38),1*'DU DOAN'!C38,0))))</f>
        <v>0</v>
      </c>
      <c r="BO38" s="98">
        <f>IF(OR('DU DOAN'!K38="",'DU DOAN'!L38="",'DU DOAN'!EC38="",'DU DOAN'!ED38=""),0,IF(AND('DU DOAN'!EC38='DU DOAN'!K38,'DU DOAN'!ED38='DU DOAN'!L38),3*'DU DOAN'!C38,IF(('DU DOAN'!EC38-'DU DOAN'!ED38)=('DU DOAN'!K38-'DU DOAN'!L38),2*'DU DOAN'!C38,IF(SIGN('DU DOAN'!EC38-'DU DOAN'!ED38)=SIGN('DU DOAN'!K38-'DU DOAN'!L38),1*'DU DOAN'!C38,0))))</f>
        <v>0</v>
      </c>
      <c r="BP38" s="98">
        <f>IF(OR('DU DOAN'!K38="",'DU DOAN'!L38="",'DU DOAN'!EE38="",'DU DOAN'!EF38=""),0,IF(AND('DU DOAN'!EE38='DU DOAN'!K38,'DU DOAN'!EF38='DU DOAN'!L38),3*'DU DOAN'!C38,IF(('DU DOAN'!EE38-'DU DOAN'!EF38)=('DU DOAN'!K38-'DU DOAN'!L38),2*'DU DOAN'!C38,IF(SIGN('DU DOAN'!EE38-'DU DOAN'!EF38)=SIGN('DU DOAN'!K38-'DU DOAN'!L38),1*'DU DOAN'!C38,0))))</f>
        <v>0</v>
      </c>
      <c r="BQ38" s="98">
        <f>IF(OR('DU DOAN'!K38="",'DU DOAN'!L38="",'DU DOAN'!EG38="",'DU DOAN'!EH38=""),0,IF(AND('DU DOAN'!EG38='DU DOAN'!K38,'DU DOAN'!EH38='DU DOAN'!L38),3*'DU DOAN'!C38,IF(('DU DOAN'!EG38-'DU DOAN'!EH38)=('DU DOAN'!K38-'DU DOAN'!L38),2*'DU DOAN'!C38,IF(SIGN('DU DOAN'!EG38-'DU DOAN'!EH38)=SIGN('DU DOAN'!K38-'DU DOAN'!L38),1*'DU DOAN'!C38,0))))</f>
        <v>0</v>
      </c>
      <c r="BR38" s="98">
        <f>IF(OR('DU DOAN'!K38="",'DU DOAN'!L38="",'DU DOAN'!EI38="",'DU DOAN'!EJ38=""),0,IF(AND('DU DOAN'!EI38='DU DOAN'!K38,'DU DOAN'!EJ38='DU DOAN'!L38),3*'DU DOAN'!C38,IF(('DU DOAN'!EI38-'DU DOAN'!EJ38)=('DU DOAN'!K38-'DU DOAN'!L38),2*'DU DOAN'!C38,IF(SIGN('DU DOAN'!EI38-'DU DOAN'!EJ38)=SIGN('DU DOAN'!K38-'DU DOAN'!L38),1*'DU DOAN'!C38,0))))</f>
        <v>0</v>
      </c>
      <c r="BS38" s="98">
        <f>IF(OR('DU DOAN'!K38="",'DU DOAN'!L38="",'DU DOAN'!EK38="",'DU DOAN'!EL38=""),0,IF(AND('DU DOAN'!EK38='DU DOAN'!K38,'DU DOAN'!EL38='DU DOAN'!L38),3*'DU DOAN'!C38,IF(('DU DOAN'!EK38-'DU DOAN'!EL38)=('DU DOAN'!K38-'DU DOAN'!L38),2*'DU DOAN'!C38,IF(SIGN('DU DOAN'!EK38-'DU DOAN'!EL38)=SIGN('DU DOAN'!K38-'DU DOAN'!L38),1*'DU DOAN'!C38,0))))</f>
        <v>0</v>
      </c>
      <c r="BT38" s="98">
        <f>IF(OR('DU DOAN'!K38="",'DU DOAN'!L38="",'DU DOAN'!EM38="",'DU DOAN'!EN38=""),0,IF(AND('DU DOAN'!EM38='DU DOAN'!K38,'DU DOAN'!EN38='DU DOAN'!L38),3*'DU DOAN'!C38,IF(('DU DOAN'!EM38-'DU DOAN'!EN38)=('DU DOAN'!K38-'DU DOAN'!L38),2*'DU DOAN'!C38,IF(SIGN('DU DOAN'!EM38-'DU DOAN'!EN38)=SIGN('DU DOAN'!K38-'DU DOAN'!L38),1*'DU DOAN'!C38,0))))</f>
        <v>0</v>
      </c>
      <c r="BU38" s="98">
        <f>IF(OR('DU DOAN'!K38="",'DU DOAN'!L38="",'DU DOAN'!EO38="",'DU DOAN'!EP38=""),0,IF(AND('DU DOAN'!EO38='DU DOAN'!K38,'DU DOAN'!EP38='DU DOAN'!L38),3*'DU DOAN'!C38,IF(('DU DOAN'!EO38-'DU DOAN'!EP38)=('DU DOAN'!K38-'DU DOAN'!L38),2*'DU DOAN'!C38,IF(SIGN('DU DOAN'!EO38-'DU DOAN'!EP38)=SIGN('DU DOAN'!K38-'DU DOAN'!L38),1*'DU DOAN'!C38,0))))</f>
        <v>0</v>
      </c>
      <c r="BV38" s="98">
        <f>IF(OR('DU DOAN'!K38="",'DU DOAN'!L38="",'DU DOAN'!EQ38="",'DU DOAN'!ER38=""),0,IF(AND('DU DOAN'!EQ38='DU DOAN'!K38,'DU DOAN'!ER38='DU DOAN'!L38),3*'DU DOAN'!C38,IF(('DU DOAN'!EQ38-'DU DOAN'!ER38)=('DU DOAN'!K38-'DU DOAN'!L38),2*'DU DOAN'!C38,IF(SIGN('DU DOAN'!EQ38-'DU DOAN'!ER38)=SIGN('DU DOAN'!K38-'DU DOAN'!L38),1*'DU DOAN'!C38,0))))</f>
        <v>0</v>
      </c>
      <c r="BW38" s="98">
        <f>IF(OR('DU DOAN'!K38="",'DU DOAN'!L38="",'DU DOAN'!ES38="",'DU DOAN'!ET38=""),0,IF(AND('DU DOAN'!ES38='DU DOAN'!K38,'DU DOAN'!ET38='DU DOAN'!L38),3*'DU DOAN'!C38,IF(('DU DOAN'!ES38-'DU DOAN'!ET38)=('DU DOAN'!K38-'DU DOAN'!L38),2*'DU DOAN'!C38,IF(SIGN('DU DOAN'!ES38-'DU DOAN'!ET38)=SIGN('DU DOAN'!K38-'DU DOAN'!L38),1*'DU DOAN'!C38,0))))</f>
        <v>0</v>
      </c>
      <c r="BX38" s="98">
        <f>IF(OR('DU DOAN'!K38="",'DU DOAN'!L38="",'DU DOAN'!EU38="",'DU DOAN'!EV38=""),0,IF(AND('DU DOAN'!EU38='DU DOAN'!K38,'DU DOAN'!EV38='DU DOAN'!L38),3*'DU DOAN'!C38,IF(('DU DOAN'!EU38-'DU DOAN'!EV38)=('DU DOAN'!K38-'DU DOAN'!L38),2*'DU DOAN'!C38,IF(SIGN('DU DOAN'!EU38-'DU DOAN'!EV38)=SIGN('DU DOAN'!K38-'DU DOAN'!L38),1*'DU DOAN'!C38,0))))</f>
        <v>0</v>
      </c>
      <c r="BY38" s="98">
        <f>IF(OR('DU DOAN'!K38="",'DU DOAN'!L38="",'DU DOAN'!EW38="",'DU DOAN'!EX38=""),0,IF(AND('DU DOAN'!EW38='DU DOAN'!K38,'DU DOAN'!EX38='DU DOAN'!L38),3*'DU DOAN'!C38,IF(('DU DOAN'!EW38-'DU DOAN'!EX38)=('DU DOAN'!K38-'DU DOAN'!L38),2*'DU DOAN'!C38,IF(SIGN('DU DOAN'!EW38-'DU DOAN'!EX38)=SIGN('DU DOAN'!K38-'DU DOAN'!L38),1*'DU DOAN'!C38,0))))</f>
        <v>0</v>
      </c>
      <c r="BZ38" s="98">
        <f>IF(OR('DU DOAN'!K38="",'DU DOAN'!L38="",'DU DOAN'!EY38="",'DU DOAN'!EZ38=""),0,IF(AND('DU DOAN'!EY38='DU DOAN'!K38,'DU DOAN'!EZ38='DU DOAN'!L38),3*'DU DOAN'!C38,IF(('DU DOAN'!EY38-'DU DOAN'!EZ38)=('DU DOAN'!K38-'DU DOAN'!L38),2*'DU DOAN'!C38,IF(SIGN('DU DOAN'!EY38-'DU DOAN'!EZ38)=SIGN('DU DOAN'!K38-'DU DOAN'!L38),1*'DU DOAN'!C38,0))))</f>
        <v>0</v>
      </c>
      <c r="CA38" s="98">
        <f>IF(OR('DU DOAN'!K38="",'DU DOAN'!L38="",'DU DOAN'!FA38="",'DU DOAN'!FB38=""),0,IF(AND('DU DOAN'!FA38='DU DOAN'!K38,'DU DOAN'!FB38='DU DOAN'!L38),3*'DU DOAN'!C38,IF(('DU DOAN'!FA38-'DU DOAN'!FB38)=('DU DOAN'!K38-'DU DOAN'!L38),2*'DU DOAN'!C38,IF(SIGN('DU DOAN'!FA38-'DU DOAN'!FB38)=SIGN('DU DOAN'!K38-'DU DOAN'!L38),1*'DU DOAN'!C38,0))))</f>
        <v>0</v>
      </c>
      <c r="CB38" s="98">
        <f>IF(OR('DU DOAN'!K38="",'DU DOAN'!L38="",'DU DOAN'!FC38="",'DU DOAN'!FD38=""),0,IF(AND('DU DOAN'!FC38='DU DOAN'!K38,'DU DOAN'!FD38='DU DOAN'!L38),3*'DU DOAN'!C38,IF(('DU DOAN'!FC38-'DU DOAN'!FD38)=('DU DOAN'!K38-'DU DOAN'!L38),2*'DU DOAN'!C38,IF(SIGN('DU DOAN'!FC38-'DU DOAN'!FD38)=SIGN('DU DOAN'!K38-'DU DOAN'!L38),1*'DU DOAN'!C38,0))))</f>
        <v>0</v>
      </c>
      <c r="CC38" s="98">
        <f>IF(OR('DU DOAN'!K38="",'DU DOAN'!L38="",'DU DOAN'!FE38="",'DU DOAN'!FF38=""),0,IF(AND('DU DOAN'!FE38='DU DOAN'!K38,'DU DOAN'!FF38='DU DOAN'!L38),3*'DU DOAN'!C38,IF(('DU DOAN'!FE38-'DU DOAN'!FF38)=('DU DOAN'!K38-'DU DOAN'!L38),2*'DU DOAN'!C38,IF(SIGN('DU DOAN'!FE38-'DU DOAN'!FF38)=SIGN('DU DOAN'!K38-'DU DOAN'!L38),1*'DU DOAN'!C38,0))))</f>
        <v>0</v>
      </c>
      <c r="CD38" s="98">
        <f>IF(OR('DU DOAN'!K38="",'DU DOAN'!L38="",'DU DOAN'!FG38="",'DU DOAN'!FH38=""),0,IF(AND('DU DOAN'!FG38='DU DOAN'!K38,'DU DOAN'!FH38='DU DOAN'!L38),3*'DU DOAN'!C38,IF(('DU DOAN'!FG38-'DU DOAN'!FH38)=('DU DOAN'!K38-'DU DOAN'!L38),2*'DU DOAN'!C38,IF(SIGN('DU DOAN'!FG38-'DU DOAN'!FH38)=SIGN('DU DOAN'!K38-'DU DOAN'!L38),1*'DU DOAN'!C38,0))))</f>
        <v>0</v>
      </c>
      <c r="CE38" s="98">
        <f>IF(OR('DU DOAN'!K38="",'DU DOAN'!L38="",'DU DOAN'!FI38="",'DU DOAN'!FJ38=""),0,IF(AND('DU DOAN'!FI38='DU DOAN'!K38,'DU DOAN'!FJ38='DU DOAN'!L38),3*'DU DOAN'!C38,IF(('DU DOAN'!FI38-'DU DOAN'!FJ38)=('DU DOAN'!K38-'DU DOAN'!L38),2*'DU DOAN'!C38,IF(SIGN('DU DOAN'!FI38-'DU DOAN'!FJ38)=SIGN('DU DOAN'!K38-'DU DOAN'!L38),1*'DU DOAN'!C38,0))))</f>
        <v>0</v>
      </c>
      <c r="CF38" s="98">
        <f>IF(OR('DU DOAN'!K38="",'DU DOAN'!L38="",'DU DOAN'!FK38="",'DU DOAN'!FL38=""),0,IF(AND('DU DOAN'!FK38='DU DOAN'!K38,'DU DOAN'!FL38='DU DOAN'!L38),3*'DU DOAN'!C38,IF(('DU DOAN'!FK38-'DU DOAN'!FL38)=('DU DOAN'!K38-'DU DOAN'!L38),2*'DU DOAN'!C38,IF(SIGN('DU DOAN'!FK38-'DU DOAN'!FL38)=SIGN('DU DOAN'!K38-'DU DOAN'!L38),1*'DU DOAN'!C38,0))))</f>
        <v>0</v>
      </c>
      <c r="CG38" s="98">
        <f>IF(OR('DU DOAN'!K38="",'DU DOAN'!L38="",'DU DOAN'!FM38="",'DU DOAN'!FN38=""),0,IF(AND('DU DOAN'!FM38='DU DOAN'!K38,'DU DOAN'!FN38='DU DOAN'!L38),3*'DU DOAN'!C38,IF(('DU DOAN'!FM38-'DU DOAN'!FN38)=('DU DOAN'!K38-'DU DOAN'!L38),2*'DU DOAN'!C38,IF(SIGN('DU DOAN'!FM38-'DU DOAN'!FN38)=SIGN('DU DOAN'!K38-'DU DOAN'!L38),1*'DU DOAN'!C38,0))))</f>
        <v>0</v>
      </c>
      <c r="CH38" s="98">
        <f>IF(OR('DU DOAN'!K38="",'DU DOAN'!L38="",'DU DOAN'!FO38="",'DU DOAN'!FP38=""),0,IF(AND('DU DOAN'!FO38='DU DOAN'!K38,'DU DOAN'!FP38='DU DOAN'!L38),3*'DU DOAN'!C38,IF(('DU DOAN'!FO38-'DU DOAN'!FP38)=('DU DOAN'!K38-'DU DOAN'!L38),2*'DU DOAN'!C38,IF(SIGN('DU DOAN'!FO38-'DU DOAN'!FP38)=SIGN('DU DOAN'!K38-'DU DOAN'!L38),1*'DU DOAN'!C38,0))))</f>
        <v>0</v>
      </c>
      <c r="CI38" s="98">
        <f>IF(OR('DU DOAN'!K38="",'DU DOAN'!L38="",'DU DOAN'!FQ38="",'DU DOAN'!FR38=""),0,IF(AND('DU DOAN'!FQ38='DU DOAN'!K38,'DU DOAN'!FR38='DU DOAN'!L38),3*'DU DOAN'!C38,IF(('DU DOAN'!FQ38-'DU DOAN'!FR38)=('DU DOAN'!K38-'DU DOAN'!L38),2*'DU DOAN'!C38,IF(SIGN('DU DOAN'!FQ38-'DU DOAN'!FR38)=SIGN('DU DOAN'!K38-'DU DOAN'!L38),1*'DU DOAN'!C38,0))))</f>
        <v>0</v>
      </c>
      <c r="CJ38" s="98">
        <f>IF(OR('DU DOAN'!K38="",'DU DOAN'!L38="",'DU DOAN'!FS38="",'DU DOAN'!FT38=""),0,IF(AND('DU DOAN'!FS38='DU DOAN'!K38,'DU DOAN'!FT38='DU DOAN'!L38),3*'DU DOAN'!C38,IF(('DU DOAN'!FS38-'DU DOAN'!FT38)=('DU DOAN'!K38-'DU DOAN'!L38),2*'DU DOAN'!C38,IF(SIGN('DU DOAN'!FS38-'DU DOAN'!FT38)=SIGN('DU DOAN'!K38-'DU DOAN'!L38),1*'DU DOAN'!C38,0))))</f>
        <v>0</v>
      </c>
      <c r="CK38" s="98">
        <f>IF(OR('DU DOAN'!K38="",'DU DOAN'!L38="",'DU DOAN'!FU38="",'DU DOAN'!FV38=""),0,IF(AND('DU DOAN'!FU38='DU DOAN'!K38,'DU DOAN'!FV38='DU DOAN'!L38),3*'DU DOAN'!C38,IF(('DU DOAN'!FU38-'DU DOAN'!FV38)=('DU DOAN'!K38-'DU DOAN'!L38),2*'DU DOAN'!C38,IF(SIGN('DU DOAN'!FU38-'DU DOAN'!FV38)=SIGN('DU DOAN'!K38-'DU DOAN'!L38),1*'DU DOAN'!C38,0))))</f>
        <v>0</v>
      </c>
      <c r="CL38" s="98">
        <f>IF(OR('DU DOAN'!K38="",'DU DOAN'!L38="",'DU DOAN'!FW38="",'DU DOAN'!FX38=""),0,IF(AND('DU DOAN'!FW38='DU DOAN'!K38,'DU DOAN'!FX38='DU DOAN'!L38),3*'DU DOAN'!C38,IF(('DU DOAN'!FW38-'DU DOAN'!FX38)=('DU DOAN'!K38-'DU DOAN'!L38),2*'DU DOAN'!C38,IF(SIGN('DU DOAN'!FW38-'DU DOAN'!FX38)=SIGN('DU DOAN'!K38-'DU DOAN'!L38),1*'DU DOAN'!C38,0))))</f>
        <v>0</v>
      </c>
      <c r="CM38" s="98">
        <f>IF(OR('DU DOAN'!K38="",'DU DOAN'!L38="",'DU DOAN'!FY38="",'DU DOAN'!FZ38=""),0,IF(AND('DU DOAN'!FY38='DU DOAN'!K38,'DU DOAN'!FZ38='DU DOAN'!L38),3*'DU DOAN'!C38,IF(('DU DOAN'!FY38-'DU DOAN'!FZ38)=('DU DOAN'!K38-'DU DOAN'!L38),2*'DU DOAN'!C38,IF(SIGN('DU DOAN'!FY38-'DU DOAN'!FZ38)=SIGN('DU DOAN'!K38-'DU DOAN'!L38),1*'DU DOAN'!C38,0))))</f>
        <v>0</v>
      </c>
      <c r="CN38" s="98">
        <f>IF(OR('DU DOAN'!K38="",'DU DOAN'!L38="",'DU DOAN'!GA38="",'DU DOAN'!GB38=""),0,IF(AND('DU DOAN'!GA38='DU DOAN'!K38,'DU DOAN'!GB38='DU DOAN'!L38),3*'DU DOAN'!C38,IF(('DU DOAN'!GA38-'DU DOAN'!GB38)=('DU DOAN'!K38-'DU DOAN'!L38),2*'DU DOAN'!C38,IF(SIGN('DU DOAN'!GA38-'DU DOAN'!GB38)=SIGN('DU DOAN'!K38-'DU DOAN'!L38),1*'DU DOAN'!C38,0))))</f>
        <v>0</v>
      </c>
      <c r="CO38" s="98">
        <f>IF(OR('DU DOAN'!K38="",'DU DOAN'!L38="",'DU DOAN'!GC38="",'DU DOAN'!GD38=""),0,IF(AND('DU DOAN'!GC38='DU DOAN'!K38,'DU DOAN'!GD38='DU DOAN'!L38),3*'DU DOAN'!C38,IF(('DU DOAN'!GC38-'DU DOAN'!GD38)=('DU DOAN'!K38-'DU DOAN'!L38),2*'DU DOAN'!C38,IF(SIGN('DU DOAN'!GC38-'DU DOAN'!GD38)=SIGN('DU DOAN'!K38-'DU DOAN'!L38),1*'DU DOAN'!C38,0))))</f>
        <v>0</v>
      </c>
      <c r="CP38" s="98">
        <f>IF(OR('DU DOAN'!K38="",'DU DOAN'!L38="",'DU DOAN'!GE38="",'DU DOAN'!GF38=""),0,IF(AND('DU DOAN'!GE38='DU DOAN'!K38,'DU DOAN'!GF38='DU DOAN'!L38),3*'DU DOAN'!C38,IF(('DU DOAN'!GE38-'DU DOAN'!GF38)=('DU DOAN'!K38-'DU DOAN'!L38),2*'DU DOAN'!C38,IF(SIGN('DU DOAN'!GE38-'DU DOAN'!GF38)=SIGN('DU DOAN'!K38-'DU DOAN'!L38),1*'DU DOAN'!C38,0))))</f>
        <v>0</v>
      </c>
      <c r="CQ38" s="98">
        <f>IF(OR('DU DOAN'!K38="",'DU DOAN'!L38="",'DU DOAN'!GG38="",'DU DOAN'!GH38=""),0,IF(AND('DU DOAN'!GG38='DU DOAN'!K38,'DU DOAN'!GH38='DU DOAN'!L38),3*'DU DOAN'!C38,IF(('DU DOAN'!GG38-'DU DOAN'!GH38)=('DU DOAN'!K38-'DU DOAN'!L38),2*'DU DOAN'!C38,IF(SIGN('DU DOAN'!GG38-'DU DOAN'!GH38)=SIGN('DU DOAN'!K38-'DU DOAN'!L38),1*'DU DOAN'!C38,0))))</f>
        <v>0</v>
      </c>
      <c r="CR38" s="98">
        <f>IF(OR('DU DOAN'!K38="",'DU DOAN'!L38="",'DU DOAN'!GI38="",'DU DOAN'!GJ38=""),0,IF(AND('DU DOAN'!GI38='DU DOAN'!K38,'DU DOAN'!GJ38='DU DOAN'!L38),3*'DU DOAN'!C38,IF(('DU DOAN'!GI38-'DU DOAN'!GJ38)=('DU DOAN'!K38-'DU DOAN'!L38),2*'DU DOAN'!C38,IF(SIGN('DU DOAN'!GI38-'DU DOAN'!GJ38)=SIGN('DU DOAN'!K38-'DU DOAN'!L38),1*'DU DOAN'!C38,0))))</f>
        <v>0</v>
      </c>
      <c r="CS38" s="98">
        <f>IF(OR('DU DOAN'!K38="",'DU DOAN'!L38="",'DU DOAN'!GK38="",'DU DOAN'!GL38=""),0,IF(AND('DU DOAN'!GK38='DU DOAN'!K38,'DU DOAN'!GL38='DU DOAN'!L38),3*'DU DOAN'!C38,IF(('DU DOAN'!GK38-'DU DOAN'!GL38)=('DU DOAN'!K38-'DU DOAN'!L38),2*'DU DOAN'!C38,IF(SIGN('DU DOAN'!GK38-'DU DOAN'!GL38)=SIGN('DU DOAN'!K38-'DU DOAN'!L38),1*'DU DOAN'!C38,0))))</f>
        <v>0</v>
      </c>
      <c r="CT38" s="98">
        <f>IF(OR('DU DOAN'!K38="",'DU DOAN'!L38="",'DU DOAN'!GM38="",'DU DOAN'!GN38=""),0,IF(AND('DU DOAN'!GM38='DU DOAN'!K38,'DU DOAN'!GN38='DU DOAN'!L38),3*'DU DOAN'!C38,IF(('DU DOAN'!GM38-'DU DOAN'!GN38)=('DU DOAN'!K38-'DU DOAN'!L38),2*'DU DOAN'!C38,IF(SIGN('DU DOAN'!GM38-'DU DOAN'!GN38)=SIGN('DU DOAN'!K38-'DU DOAN'!L38),1*'DU DOAN'!C38,0))))</f>
        <v>0</v>
      </c>
      <c r="CU38" s="98">
        <f>IF(OR('DU DOAN'!K38="",'DU DOAN'!L38="",'DU DOAN'!GO38="",'DU DOAN'!GP38=""),0,IF(AND('DU DOAN'!GO38='DU DOAN'!K38,'DU DOAN'!GP38='DU DOAN'!L38),3*'DU DOAN'!C38,IF(('DU DOAN'!GO38-'DU DOAN'!GP38)=('DU DOAN'!K38-'DU DOAN'!L38),2*'DU DOAN'!C38,IF(SIGN('DU DOAN'!GO38-'DU DOAN'!GP38)=SIGN('DU DOAN'!K38-'DU DOAN'!L38),1*'DU DOAN'!C38,0))))</f>
        <v>0</v>
      </c>
      <c r="CV38" s="98">
        <f>IF(OR('DU DOAN'!K38="",'DU DOAN'!L38="",'DU DOAN'!GQ38="",'DU DOAN'!GR38=""),0,IF(AND('DU DOAN'!GQ38='DU DOAN'!K38,'DU DOAN'!GR38='DU DOAN'!L38),3*'DU DOAN'!C38,IF(('DU DOAN'!GQ38-'DU DOAN'!GR38)=('DU DOAN'!K38-'DU DOAN'!L38),2*'DU DOAN'!C38,IF(SIGN('DU DOAN'!GQ38-'DU DOAN'!GR38)=SIGN('DU DOAN'!K38-'DU DOAN'!L38),1*'DU DOAN'!C38,0))))</f>
        <v>0</v>
      </c>
      <c r="CW38" s="98">
        <f>IF(OR('DU DOAN'!K38="",'DU DOAN'!L38="",'DU DOAN'!GS38="",'DU DOAN'!GT38=""),0,IF(AND('DU DOAN'!GS38='DU DOAN'!K38,'DU DOAN'!GT38='DU DOAN'!L38),3*'DU DOAN'!C38,IF(('DU DOAN'!GS38-'DU DOAN'!GT38)=('DU DOAN'!K38-'DU DOAN'!L38),2*'DU DOAN'!C38,IF(SIGN('DU DOAN'!GS38-'DU DOAN'!GT38)=SIGN('DU DOAN'!K38-'DU DOAN'!L38),1*'DU DOAN'!C38,0))))</f>
        <v>0</v>
      </c>
      <c r="CX38" s="98">
        <f>IF(OR('DU DOAN'!K38="",'DU DOAN'!L38="",'DU DOAN'!GU38="",'DU DOAN'!GV38=""),0,IF(AND('DU DOAN'!GU38='DU DOAN'!K38,'DU DOAN'!GV38='DU DOAN'!L38),3*'DU DOAN'!C38,IF(('DU DOAN'!GU38-'DU DOAN'!GV38)=('DU DOAN'!K38-'DU DOAN'!L38),2*'DU DOAN'!C38,IF(SIGN('DU DOAN'!GU38-'DU DOAN'!GV38)=SIGN('DU DOAN'!K38-'DU DOAN'!L38),1*'DU DOAN'!C38,0))))</f>
        <v>0</v>
      </c>
      <c r="CY38" s="98">
        <f>IF(OR('DU DOAN'!K38="",'DU DOAN'!L38="",'DU DOAN'!GW38="",'DU DOAN'!GX38=""),0,IF(AND('DU DOAN'!GW38='DU DOAN'!K38,'DU DOAN'!GX38='DU DOAN'!L38),3*'DU DOAN'!C38,IF(('DU DOAN'!GW38-'DU DOAN'!GX38)=('DU DOAN'!K38-'DU DOAN'!L38),2*'DU DOAN'!C38,IF(SIGN('DU DOAN'!GW38-'DU DOAN'!GX38)=SIGN('DU DOAN'!K38-'DU DOAN'!L38),1*'DU DOAN'!C38,0))))</f>
        <v>0</v>
      </c>
      <c r="CZ38" s="98">
        <f>IF(OR('DU DOAN'!K38="",'DU DOAN'!L38="",'DU DOAN'!GY38="",'DU DOAN'!GZ38=""),0,IF(AND('DU DOAN'!GY38='DU DOAN'!K38,'DU DOAN'!GZ38='DU DOAN'!L38),3*'DU DOAN'!C38,IF(('DU DOAN'!GY38-'DU DOAN'!GZ38)=('DU DOAN'!K38-'DU DOAN'!L38),2*'DU DOAN'!C38,IF(SIGN('DU DOAN'!GY38-'DU DOAN'!GZ38)=SIGN('DU DOAN'!K38-'DU DOAN'!L38),1*'DU DOAN'!C38,0))))</f>
        <v>0</v>
      </c>
      <c r="DA38" s="98">
        <f>IF(OR('DU DOAN'!K38="",'DU DOAN'!L38="",'DU DOAN'!HA38="",'DU DOAN'!HB38=""),0,IF(AND('DU DOAN'!HA38='DU DOAN'!K38,'DU DOAN'!HB38='DU DOAN'!L38),3*'DU DOAN'!C38,IF(('DU DOAN'!HA38-'DU DOAN'!HB38)=('DU DOAN'!K38-'DU DOAN'!L38),2*'DU DOAN'!C38,IF(SIGN('DU DOAN'!HA38-'DU DOAN'!HB38)=SIGN('DU DOAN'!K38-'DU DOAN'!L38),1*'DU DOAN'!C38,0))))</f>
        <v>0</v>
      </c>
      <c r="DB38" s="98">
        <f>IF(OR('DU DOAN'!K38="",'DU DOAN'!L38="",'DU DOAN'!HC38="",'DU DOAN'!HD38=""),0,IF(AND('DU DOAN'!HC38='DU DOAN'!K38,'DU DOAN'!HD38='DU DOAN'!L38),3*'DU DOAN'!C38,IF(('DU DOAN'!HC38-'DU DOAN'!HD38)=('DU DOAN'!K38-'DU DOAN'!L38),2*'DU DOAN'!C38,IF(SIGN('DU DOAN'!HC38-'DU DOAN'!HD38)=SIGN('DU DOAN'!K38-'DU DOAN'!L38),1*'DU DOAN'!C38,0))))</f>
        <v>0</v>
      </c>
    </row>
    <row r="39" spans="1:106" ht="15" customHeight="1">
      <c r="A39" s="94">
        <f>'DU DOAN'!A39</f>
        <v>36</v>
      </c>
      <c r="B39" s="95" t="str">
        <f>'DU DOAN'!B39</f>
        <v>Vòng bảng</v>
      </c>
      <c r="C39" s="96">
        <f>'DU DOAN'!C39</f>
        <v>1</v>
      </c>
      <c r="D39" s="95" t="str">
        <f>'DU DOAN'!H39</f>
        <v>Tunisia</v>
      </c>
      <c r="E39" s="95" t="str">
        <f>'DU DOAN'!I39</f>
        <v>Netherlands</v>
      </c>
      <c r="F39" s="97" t="str">
        <f>IF(OR('DU DOAN'!K39="",'DU DOAN'!L39=""),"Chưa đá",'DU DOAN'!K39&amp;"-"&amp;'DU DOAN'!L39)</f>
        <v>Chưa đá</v>
      </c>
      <c r="G39" s="98">
        <f>IF(OR('DU DOAN'!K39="",'DU DOAN'!L39="",'DU DOAN'!M39="",'DU DOAN'!N39=""),0,IF(AND('DU DOAN'!M39='DU DOAN'!K39,'DU DOAN'!N39='DU DOAN'!L39),3*'DU DOAN'!C39,IF(('DU DOAN'!M39-'DU DOAN'!N39)=('DU DOAN'!K39-'DU DOAN'!L39),2*'DU DOAN'!C39,IF(SIGN('DU DOAN'!M39-'DU DOAN'!N39)=SIGN('DU DOAN'!K39-'DU DOAN'!L39),1*'DU DOAN'!C39,0))))</f>
        <v>0</v>
      </c>
      <c r="H39" s="98">
        <f>IF(OR('DU DOAN'!K39="",'DU DOAN'!L39="",'DU DOAN'!O39="",'DU DOAN'!P39=""),0,IF(AND('DU DOAN'!O39='DU DOAN'!K39,'DU DOAN'!P39='DU DOAN'!L39),3*'DU DOAN'!C39,IF(('DU DOAN'!O39-'DU DOAN'!P39)=('DU DOAN'!K39-'DU DOAN'!L39),2*'DU DOAN'!C39,IF(SIGN('DU DOAN'!O39-'DU DOAN'!P39)=SIGN('DU DOAN'!K39-'DU DOAN'!L39),1*'DU DOAN'!C39,0))))</f>
        <v>0</v>
      </c>
      <c r="I39" s="98">
        <f>IF(OR('DU DOAN'!K39="",'DU DOAN'!L39="",'DU DOAN'!Q39="",'DU DOAN'!R39=""),0,IF(AND('DU DOAN'!Q39='DU DOAN'!K39,'DU DOAN'!R39='DU DOAN'!L39),3*'DU DOAN'!C39,IF(('DU DOAN'!Q39-'DU DOAN'!R39)=('DU DOAN'!K39-'DU DOAN'!L39),2*'DU DOAN'!C39,IF(SIGN('DU DOAN'!Q39-'DU DOAN'!R39)=SIGN('DU DOAN'!K39-'DU DOAN'!L39),1*'DU DOAN'!C39,0))))</f>
        <v>0</v>
      </c>
      <c r="J39" s="98">
        <f>IF(OR('DU DOAN'!K39="",'DU DOAN'!L39="",'DU DOAN'!S39="",'DU DOAN'!T39=""),0,IF(AND('DU DOAN'!S39='DU DOAN'!K39,'DU DOAN'!T39='DU DOAN'!L39),3*'DU DOAN'!C39,IF(('DU DOAN'!S39-'DU DOAN'!T39)=('DU DOAN'!K39-'DU DOAN'!L39),2*'DU DOAN'!C39,IF(SIGN('DU DOAN'!S39-'DU DOAN'!T39)=SIGN('DU DOAN'!K39-'DU DOAN'!L39),1*'DU DOAN'!C39,0))))</f>
        <v>0</v>
      </c>
      <c r="K39" s="98">
        <f>IF(OR('DU DOAN'!K39="",'DU DOAN'!L39="",'DU DOAN'!U39="",'DU DOAN'!V39=""),0,IF(AND('DU DOAN'!U39='DU DOAN'!K39,'DU DOAN'!V39='DU DOAN'!L39),3*'DU DOAN'!C39,IF(('DU DOAN'!U39-'DU DOAN'!V39)=('DU DOAN'!K39-'DU DOAN'!L39),2*'DU DOAN'!C39,IF(SIGN('DU DOAN'!U39-'DU DOAN'!V39)=SIGN('DU DOAN'!K39-'DU DOAN'!L39),1*'DU DOAN'!C39,0))))</f>
        <v>0</v>
      </c>
      <c r="L39" s="98">
        <f>IF(OR('DU DOAN'!K39="",'DU DOAN'!L39="",'DU DOAN'!W39="",'DU DOAN'!X39=""),0,IF(AND('DU DOAN'!W39='DU DOAN'!K39,'DU DOAN'!X39='DU DOAN'!L39),3*'DU DOAN'!C39,IF(('DU DOAN'!W39-'DU DOAN'!X39)=('DU DOAN'!K39-'DU DOAN'!L39),2*'DU DOAN'!C39,IF(SIGN('DU DOAN'!W39-'DU DOAN'!X39)=SIGN('DU DOAN'!K39-'DU DOAN'!L39),1*'DU DOAN'!C39,0))))</f>
        <v>0</v>
      </c>
      <c r="M39" s="98">
        <f>IF(OR('DU DOAN'!K39="",'DU DOAN'!L39="",'DU DOAN'!Y39="",'DU DOAN'!Z39=""),0,IF(AND('DU DOAN'!Y39='DU DOAN'!K39,'DU DOAN'!Z39='DU DOAN'!L39),3*'DU DOAN'!C39,IF(('DU DOAN'!Y39-'DU DOAN'!Z39)=('DU DOAN'!K39-'DU DOAN'!L39),2*'DU DOAN'!C39,IF(SIGN('DU DOAN'!Y39-'DU DOAN'!Z39)=SIGN('DU DOAN'!K39-'DU DOAN'!L39),1*'DU DOAN'!C39,0))))</f>
        <v>0</v>
      </c>
      <c r="N39" s="98">
        <f>IF(OR('DU DOAN'!K39="",'DU DOAN'!L39="",'DU DOAN'!AA39="",'DU DOAN'!AB39=""),0,IF(AND('DU DOAN'!AA39='DU DOAN'!K39,'DU DOAN'!AB39='DU DOAN'!L39),3*'DU DOAN'!C39,IF(('DU DOAN'!AA39-'DU DOAN'!AB39)=('DU DOAN'!K39-'DU DOAN'!L39),2*'DU DOAN'!C39,IF(SIGN('DU DOAN'!AA39-'DU DOAN'!AB39)=SIGN('DU DOAN'!K39-'DU DOAN'!L39),1*'DU DOAN'!C39,0))))</f>
        <v>0</v>
      </c>
      <c r="O39" s="98">
        <f>IF(OR('DU DOAN'!K39="",'DU DOAN'!L39="",'DU DOAN'!AC39="",'DU DOAN'!AD39=""),0,IF(AND('DU DOAN'!AC39='DU DOAN'!K39,'DU DOAN'!AD39='DU DOAN'!L39),3*'DU DOAN'!C39,IF(('DU DOAN'!AC39-'DU DOAN'!AD39)=('DU DOAN'!K39-'DU DOAN'!L39),2*'DU DOAN'!C39,IF(SIGN('DU DOAN'!AC39-'DU DOAN'!AD39)=SIGN('DU DOAN'!K39-'DU DOAN'!L39),1*'DU DOAN'!C39,0))))</f>
        <v>0</v>
      </c>
      <c r="P39" s="98">
        <f>IF(OR('DU DOAN'!K39="",'DU DOAN'!L39="",'DU DOAN'!AE39="",'DU DOAN'!AF39=""),0,IF(AND('DU DOAN'!AE39='DU DOAN'!K39,'DU DOAN'!AF39='DU DOAN'!L39),3*'DU DOAN'!C39,IF(('DU DOAN'!AE39-'DU DOAN'!AF39)=('DU DOAN'!K39-'DU DOAN'!L39),2*'DU DOAN'!C39,IF(SIGN('DU DOAN'!AE39-'DU DOAN'!AF39)=SIGN('DU DOAN'!K39-'DU DOAN'!L39),1*'DU DOAN'!C39,0))))</f>
        <v>0</v>
      </c>
      <c r="Q39" s="98">
        <f>IF(OR('DU DOAN'!K39="",'DU DOAN'!L39="",'DU DOAN'!AG39="",'DU DOAN'!AH39=""),0,IF(AND('DU DOAN'!AG39='DU DOAN'!K39,'DU DOAN'!AH39='DU DOAN'!L39),3*'DU DOAN'!C39,IF(('DU DOAN'!AG39-'DU DOAN'!AH39)=('DU DOAN'!K39-'DU DOAN'!L39),2*'DU DOAN'!C39,IF(SIGN('DU DOAN'!AG39-'DU DOAN'!AH39)=SIGN('DU DOAN'!K39-'DU DOAN'!L39),1*'DU DOAN'!C39,0))))</f>
        <v>0</v>
      </c>
      <c r="R39" s="98">
        <f>IF(OR('DU DOAN'!K39="",'DU DOAN'!L39="",'DU DOAN'!AI39="",'DU DOAN'!AJ39=""),0,IF(AND('DU DOAN'!AI39='DU DOAN'!K39,'DU DOAN'!AJ39='DU DOAN'!L39),3*'DU DOAN'!C39,IF(('DU DOAN'!AI39-'DU DOAN'!AJ39)=('DU DOAN'!K39-'DU DOAN'!L39),2*'DU DOAN'!C39,IF(SIGN('DU DOAN'!AI39-'DU DOAN'!AJ39)=SIGN('DU DOAN'!K39-'DU DOAN'!L39),1*'DU DOAN'!C39,0))))</f>
        <v>0</v>
      </c>
      <c r="S39" s="98">
        <f>IF(OR('DU DOAN'!K39="",'DU DOAN'!L39="",'DU DOAN'!AK39="",'DU DOAN'!AL39=""),0,IF(AND('DU DOAN'!AK39='DU DOAN'!K39,'DU DOAN'!AL39='DU DOAN'!L39),3*'DU DOAN'!C39,IF(('DU DOAN'!AK39-'DU DOAN'!AL39)=('DU DOAN'!K39-'DU DOAN'!L39),2*'DU DOAN'!C39,IF(SIGN('DU DOAN'!AK39-'DU DOAN'!AL39)=SIGN('DU DOAN'!K39-'DU DOAN'!L39),1*'DU DOAN'!C39,0))))</f>
        <v>0</v>
      </c>
      <c r="T39" s="98">
        <f>IF(OR('DU DOAN'!K39="",'DU DOAN'!L39="",'DU DOAN'!AM39="",'DU DOAN'!AN39=""),0,IF(AND('DU DOAN'!AM39='DU DOAN'!K39,'DU DOAN'!AN39='DU DOAN'!L39),3*'DU DOAN'!C39,IF(('DU DOAN'!AM39-'DU DOAN'!AN39)=('DU DOAN'!K39-'DU DOAN'!L39),2*'DU DOAN'!C39,IF(SIGN('DU DOAN'!AM39-'DU DOAN'!AN39)=SIGN('DU DOAN'!K39-'DU DOAN'!L39),1*'DU DOAN'!C39,0))))</f>
        <v>0</v>
      </c>
      <c r="U39" s="98">
        <f>IF(OR('DU DOAN'!K39="",'DU DOAN'!L39="",'DU DOAN'!AO39="",'DU DOAN'!AP39=""),0,IF(AND('DU DOAN'!AO39='DU DOAN'!K39,'DU DOAN'!AP39='DU DOAN'!L39),3*'DU DOAN'!C39,IF(('DU DOAN'!AO39-'DU DOAN'!AP39)=('DU DOAN'!K39-'DU DOAN'!L39),2*'DU DOAN'!C39,IF(SIGN('DU DOAN'!AO39-'DU DOAN'!AP39)=SIGN('DU DOAN'!K39-'DU DOAN'!L39),1*'DU DOAN'!C39,0))))</f>
        <v>0</v>
      </c>
      <c r="V39" s="98">
        <f>IF(OR('DU DOAN'!K39="",'DU DOAN'!L39="",'DU DOAN'!AQ39="",'DU DOAN'!AR39=""),0,IF(AND('DU DOAN'!AQ39='DU DOAN'!K39,'DU DOAN'!AR39='DU DOAN'!L39),3*'DU DOAN'!C39,IF(('DU DOAN'!AQ39-'DU DOAN'!AR39)=('DU DOAN'!K39-'DU DOAN'!L39),2*'DU DOAN'!C39,IF(SIGN('DU DOAN'!AQ39-'DU DOAN'!AR39)=SIGN('DU DOAN'!K39-'DU DOAN'!L39),1*'DU DOAN'!C39,0))))</f>
        <v>0</v>
      </c>
      <c r="W39" s="98">
        <f>IF(OR('DU DOAN'!K39="",'DU DOAN'!L39="",'DU DOAN'!AS39="",'DU DOAN'!AT39=""),0,IF(AND('DU DOAN'!AS39='DU DOAN'!K39,'DU DOAN'!AT39='DU DOAN'!L39),3*'DU DOAN'!C39,IF(('DU DOAN'!AS39-'DU DOAN'!AT39)=('DU DOAN'!K39-'DU DOAN'!L39),2*'DU DOAN'!C39,IF(SIGN('DU DOAN'!AS39-'DU DOAN'!AT39)=SIGN('DU DOAN'!K39-'DU DOAN'!L39),1*'DU DOAN'!C39,0))))</f>
        <v>0</v>
      </c>
      <c r="X39" s="98">
        <f>IF(OR('DU DOAN'!K39="",'DU DOAN'!L39="",'DU DOAN'!AU39="",'DU DOAN'!AV39=""),0,IF(AND('DU DOAN'!AU39='DU DOAN'!K39,'DU DOAN'!AV39='DU DOAN'!L39),3*'DU DOAN'!C39,IF(('DU DOAN'!AU39-'DU DOAN'!AV39)=('DU DOAN'!K39-'DU DOAN'!L39),2*'DU DOAN'!C39,IF(SIGN('DU DOAN'!AU39-'DU DOAN'!AV39)=SIGN('DU DOAN'!K39-'DU DOAN'!L39),1*'DU DOAN'!C39,0))))</f>
        <v>0</v>
      </c>
      <c r="Y39" s="98">
        <f>IF(OR('DU DOAN'!K39="",'DU DOAN'!L39="",'DU DOAN'!AW39="",'DU DOAN'!AX39=""),0,IF(AND('DU DOAN'!AW39='DU DOAN'!K39,'DU DOAN'!AX39='DU DOAN'!L39),3*'DU DOAN'!C39,IF(('DU DOAN'!AW39-'DU DOAN'!AX39)=('DU DOAN'!K39-'DU DOAN'!L39),2*'DU DOAN'!C39,IF(SIGN('DU DOAN'!AW39-'DU DOAN'!AX39)=SIGN('DU DOAN'!K39-'DU DOAN'!L39),1*'DU DOAN'!C39,0))))</f>
        <v>0</v>
      </c>
      <c r="Z39" s="98">
        <f>IF(OR('DU DOAN'!K39="",'DU DOAN'!L39="",'DU DOAN'!AY39="",'DU DOAN'!AZ39=""),0,IF(AND('DU DOAN'!AY39='DU DOAN'!K39,'DU DOAN'!AZ39='DU DOAN'!L39),3*'DU DOAN'!C39,IF(('DU DOAN'!AY39-'DU DOAN'!AZ39)=('DU DOAN'!K39-'DU DOAN'!L39),2*'DU DOAN'!C39,IF(SIGN('DU DOAN'!AY39-'DU DOAN'!AZ39)=SIGN('DU DOAN'!K39-'DU DOAN'!L39),1*'DU DOAN'!C39,0))))</f>
        <v>0</v>
      </c>
      <c r="AA39" s="98">
        <f>IF(OR('DU DOAN'!K39="",'DU DOAN'!L39="",'DU DOAN'!BA39="",'DU DOAN'!BB39=""),0,IF(AND('DU DOAN'!BA39='DU DOAN'!K39,'DU DOAN'!BB39='DU DOAN'!L39),3*'DU DOAN'!C39,IF(('DU DOAN'!BA39-'DU DOAN'!BB39)=('DU DOAN'!K39-'DU DOAN'!L39),2*'DU DOAN'!C39,IF(SIGN('DU DOAN'!BA39-'DU DOAN'!BB39)=SIGN('DU DOAN'!K39-'DU DOAN'!L39),1*'DU DOAN'!C39,0))))</f>
        <v>0</v>
      </c>
      <c r="AB39" s="98">
        <f>IF(OR('DU DOAN'!K39="",'DU DOAN'!L39="",'DU DOAN'!BC39="",'DU DOAN'!BD39=""),0,IF(AND('DU DOAN'!BC39='DU DOAN'!K39,'DU DOAN'!BD39='DU DOAN'!L39),3*'DU DOAN'!C39,IF(('DU DOAN'!BC39-'DU DOAN'!BD39)=('DU DOAN'!K39-'DU DOAN'!L39),2*'DU DOAN'!C39,IF(SIGN('DU DOAN'!BC39-'DU DOAN'!BD39)=SIGN('DU DOAN'!K39-'DU DOAN'!L39),1*'DU DOAN'!C39,0))))</f>
        <v>0</v>
      </c>
      <c r="AC39" s="98">
        <f>IF(OR('DU DOAN'!K39="",'DU DOAN'!L39="",'DU DOAN'!BE39="",'DU DOAN'!BF39=""),0,IF(AND('DU DOAN'!BE39='DU DOAN'!K39,'DU DOAN'!BF39='DU DOAN'!L39),3*'DU DOAN'!C39,IF(('DU DOAN'!BE39-'DU DOAN'!BF39)=('DU DOAN'!K39-'DU DOAN'!L39),2*'DU DOAN'!C39,IF(SIGN('DU DOAN'!BE39-'DU DOAN'!BF39)=SIGN('DU DOAN'!K39-'DU DOAN'!L39),1*'DU DOAN'!C39,0))))</f>
        <v>0</v>
      </c>
      <c r="AD39" s="98">
        <f>IF(OR('DU DOAN'!K39="",'DU DOAN'!L39="",'DU DOAN'!BG39="",'DU DOAN'!BH39=""),0,IF(AND('DU DOAN'!BG39='DU DOAN'!K39,'DU DOAN'!BH39='DU DOAN'!L39),3*'DU DOAN'!C39,IF(('DU DOAN'!BG39-'DU DOAN'!BH39)=('DU DOAN'!K39-'DU DOAN'!L39),2*'DU DOAN'!C39,IF(SIGN('DU DOAN'!BG39-'DU DOAN'!BH39)=SIGN('DU DOAN'!K39-'DU DOAN'!L39),1*'DU DOAN'!C39,0))))</f>
        <v>0</v>
      </c>
      <c r="AE39" s="98">
        <f>IF(OR('DU DOAN'!K39="",'DU DOAN'!L39="",'DU DOAN'!BI39="",'DU DOAN'!BJ39=""),0,IF(AND('DU DOAN'!BI39='DU DOAN'!K39,'DU DOAN'!BJ39='DU DOAN'!L39),3*'DU DOAN'!C39,IF(('DU DOAN'!BI39-'DU DOAN'!BJ39)=('DU DOAN'!K39-'DU DOAN'!L39),2*'DU DOAN'!C39,IF(SIGN('DU DOAN'!BI39-'DU DOAN'!BJ39)=SIGN('DU DOAN'!K39-'DU DOAN'!L39),1*'DU DOAN'!C39,0))))</f>
        <v>0</v>
      </c>
      <c r="AF39" s="98">
        <f>IF(OR('DU DOAN'!K39="",'DU DOAN'!L39="",'DU DOAN'!BK39="",'DU DOAN'!BL39=""),0,IF(AND('DU DOAN'!BK39='DU DOAN'!K39,'DU DOAN'!BL39='DU DOAN'!L39),3*'DU DOAN'!C39,IF(('DU DOAN'!BK39-'DU DOAN'!BL39)=('DU DOAN'!K39-'DU DOAN'!L39),2*'DU DOAN'!C39,IF(SIGN('DU DOAN'!BK39-'DU DOAN'!BL39)=SIGN('DU DOAN'!K39-'DU DOAN'!L39),1*'DU DOAN'!C39,0))))</f>
        <v>0</v>
      </c>
      <c r="AG39" s="98">
        <f>IF(OR('DU DOAN'!K39="",'DU DOAN'!L39="",'DU DOAN'!BM39="",'DU DOAN'!BN39=""),0,IF(AND('DU DOAN'!BM39='DU DOAN'!K39,'DU DOAN'!BN39='DU DOAN'!L39),3*'DU DOAN'!C39,IF(('DU DOAN'!BM39-'DU DOAN'!BN39)=('DU DOAN'!K39-'DU DOAN'!L39),2*'DU DOAN'!C39,IF(SIGN('DU DOAN'!BM39-'DU DOAN'!BN39)=SIGN('DU DOAN'!K39-'DU DOAN'!L39),1*'DU DOAN'!C39,0))))</f>
        <v>0</v>
      </c>
      <c r="AH39" s="98">
        <f>IF(OR('DU DOAN'!K39="",'DU DOAN'!L39="",'DU DOAN'!BO39="",'DU DOAN'!BP39=""),0,IF(AND('DU DOAN'!BO39='DU DOAN'!K39,'DU DOAN'!BP39='DU DOAN'!L39),3*'DU DOAN'!C39,IF(('DU DOAN'!BO39-'DU DOAN'!BP39)=('DU DOAN'!K39-'DU DOAN'!L39),2*'DU DOAN'!C39,IF(SIGN('DU DOAN'!BO39-'DU DOAN'!BP39)=SIGN('DU DOAN'!K39-'DU DOAN'!L39),1*'DU DOAN'!C39,0))))</f>
        <v>0</v>
      </c>
      <c r="AI39" s="98">
        <f>IF(OR('DU DOAN'!K39="",'DU DOAN'!L39="",'DU DOAN'!BQ39="",'DU DOAN'!BR39=""),0,IF(AND('DU DOAN'!BQ39='DU DOAN'!K39,'DU DOAN'!BR39='DU DOAN'!L39),3*'DU DOAN'!C39,IF(('DU DOAN'!BQ39-'DU DOAN'!BR39)=('DU DOAN'!K39-'DU DOAN'!L39),2*'DU DOAN'!C39,IF(SIGN('DU DOAN'!BQ39-'DU DOAN'!BR39)=SIGN('DU DOAN'!K39-'DU DOAN'!L39),1*'DU DOAN'!C39,0))))</f>
        <v>0</v>
      </c>
      <c r="AJ39" s="98">
        <f>IF(OR('DU DOAN'!K39="",'DU DOAN'!L39="",'DU DOAN'!BS39="",'DU DOAN'!BT39=""),0,IF(AND('DU DOAN'!BS39='DU DOAN'!K39,'DU DOAN'!BT39='DU DOAN'!L39),3*'DU DOAN'!C39,IF(('DU DOAN'!BS39-'DU DOAN'!BT39)=('DU DOAN'!K39-'DU DOAN'!L39),2*'DU DOAN'!C39,IF(SIGN('DU DOAN'!BS39-'DU DOAN'!BT39)=SIGN('DU DOAN'!K39-'DU DOAN'!L39),1*'DU DOAN'!C39,0))))</f>
        <v>0</v>
      </c>
      <c r="AK39" s="98">
        <f>IF(OR('DU DOAN'!K39="",'DU DOAN'!L39="",'DU DOAN'!BU39="",'DU DOAN'!BV39=""),0,IF(AND('DU DOAN'!BU39='DU DOAN'!K39,'DU DOAN'!BV39='DU DOAN'!L39),3*'DU DOAN'!C39,IF(('DU DOAN'!BU39-'DU DOAN'!BV39)=('DU DOAN'!K39-'DU DOAN'!L39),2*'DU DOAN'!C39,IF(SIGN('DU DOAN'!BU39-'DU DOAN'!BV39)=SIGN('DU DOAN'!K39-'DU DOAN'!L39),1*'DU DOAN'!C39,0))))</f>
        <v>0</v>
      </c>
      <c r="AL39" s="98">
        <f>IF(OR('DU DOAN'!K39="",'DU DOAN'!L39="",'DU DOAN'!BW39="",'DU DOAN'!BX39=""),0,IF(AND('DU DOAN'!BW39='DU DOAN'!K39,'DU DOAN'!BX39='DU DOAN'!L39),3*'DU DOAN'!C39,IF(('DU DOAN'!BW39-'DU DOAN'!BX39)=('DU DOAN'!K39-'DU DOAN'!L39),2*'DU DOAN'!C39,IF(SIGN('DU DOAN'!BW39-'DU DOAN'!BX39)=SIGN('DU DOAN'!K39-'DU DOAN'!L39),1*'DU DOAN'!C39,0))))</f>
        <v>0</v>
      </c>
      <c r="AM39" s="98">
        <f>IF(OR('DU DOAN'!K39="",'DU DOAN'!L39="",'DU DOAN'!BY39="",'DU DOAN'!BZ39=""),0,IF(AND('DU DOAN'!BY39='DU DOAN'!K39,'DU DOAN'!BZ39='DU DOAN'!L39),3*'DU DOAN'!C39,IF(('DU DOAN'!BY39-'DU DOAN'!BZ39)=('DU DOAN'!K39-'DU DOAN'!L39),2*'DU DOAN'!C39,IF(SIGN('DU DOAN'!BY39-'DU DOAN'!BZ39)=SIGN('DU DOAN'!K39-'DU DOAN'!L39),1*'DU DOAN'!C39,0))))</f>
        <v>0</v>
      </c>
      <c r="AN39" s="98">
        <f>IF(OR('DU DOAN'!K39="",'DU DOAN'!L39="",'DU DOAN'!CA39="",'DU DOAN'!CB39=""),0,IF(AND('DU DOAN'!CA39='DU DOAN'!K39,'DU DOAN'!CB39='DU DOAN'!L39),3*'DU DOAN'!C39,IF(('DU DOAN'!CA39-'DU DOAN'!CB39)=('DU DOAN'!K39-'DU DOAN'!L39),2*'DU DOAN'!C39,IF(SIGN('DU DOAN'!CA39-'DU DOAN'!CB39)=SIGN('DU DOAN'!K39-'DU DOAN'!L39),1*'DU DOAN'!C39,0))))</f>
        <v>0</v>
      </c>
      <c r="AO39" s="98">
        <f>IF(OR('DU DOAN'!K39="",'DU DOAN'!L39="",'DU DOAN'!CC39="",'DU DOAN'!CD39=""),0,IF(AND('DU DOAN'!CC39='DU DOAN'!K39,'DU DOAN'!CD39='DU DOAN'!L39),3*'DU DOAN'!C39,IF(('DU DOAN'!CC39-'DU DOAN'!CD39)=('DU DOAN'!K39-'DU DOAN'!L39),2*'DU DOAN'!C39,IF(SIGN('DU DOAN'!CC39-'DU DOAN'!CD39)=SIGN('DU DOAN'!K39-'DU DOAN'!L39),1*'DU DOAN'!C39,0))))</f>
        <v>0</v>
      </c>
      <c r="AP39" s="98">
        <f>IF(OR('DU DOAN'!K39="",'DU DOAN'!L39="",'DU DOAN'!CE39="",'DU DOAN'!CF39=""),0,IF(AND('DU DOAN'!CE39='DU DOAN'!K39,'DU DOAN'!CF39='DU DOAN'!L39),3*'DU DOAN'!C39,IF(('DU DOAN'!CE39-'DU DOAN'!CF39)=('DU DOAN'!K39-'DU DOAN'!L39),2*'DU DOAN'!C39,IF(SIGN('DU DOAN'!CE39-'DU DOAN'!CF39)=SIGN('DU DOAN'!K39-'DU DOAN'!L39),1*'DU DOAN'!C39,0))))</f>
        <v>0</v>
      </c>
      <c r="AQ39" s="98">
        <f>IF(OR('DU DOAN'!K39="",'DU DOAN'!L39="",'DU DOAN'!CG39="",'DU DOAN'!CH39=""),0,IF(AND('DU DOAN'!CG39='DU DOAN'!K39,'DU DOAN'!CH39='DU DOAN'!L39),3*'DU DOAN'!C39,IF(('DU DOAN'!CG39-'DU DOAN'!CH39)=('DU DOAN'!K39-'DU DOAN'!L39),2*'DU DOAN'!C39,IF(SIGN('DU DOAN'!CG39-'DU DOAN'!CH39)=SIGN('DU DOAN'!K39-'DU DOAN'!L39),1*'DU DOAN'!C39,0))))</f>
        <v>0</v>
      </c>
      <c r="AR39" s="98">
        <f>IF(OR('DU DOAN'!K39="",'DU DOAN'!L39="",'DU DOAN'!CI39="",'DU DOAN'!CJ39=""),0,IF(AND('DU DOAN'!CI39='DU DOAN'!K39,'DU DOAN'!CJ39='DU DOAN'!L39),3*'DU DOAN'!C39,IF(('DU DOAN'!CI39-'DU DOAN'!CJ39)=('DU DOAN'!K39-'DU DOAN'!L39),2*'DU DOAN'!C39,IF(SIGN('DU DOAN'!CI39-'DU DOAN'!CJ39)=SIGN('DU DOAN'!K39-'DU DOAN'!L39),1*'DU DOAN'!C39,0))))</f>
        <v>0</v>
      </c>
      <c r="AS39" s="98">
        <f>IF(OR('DU DOAN'!K39="",'DU DOAN'!L39="",'DU DOAN'!CK39="",'DU DOAN'!CL39=""),0,IF(AND('DU DOAN'!CK39='DU DOAN'!K39,'DU DOAN'!CL39='DU DOAN'!L39),3*'DU DOAN'!C39,IF(('DU DOAN'!CK39-'DU DOAN'!CL39)=('DU DOAN'!K39-'DU DOAN'!L39),2*'DU DOAN'!C39,IF(SIGN('DU DOAN'!CK39-'DU DOAN'!CL39)=SIGN('DU DOAN'!K39-'DU DOAN'!L39),1*'DU DOAN'!C39,0))))</f>
        <v>0</v>
      </c>
      <c r="AT39" s="98">
        <f>IF(OR('DU DOAN'!K39="",'DU DOAN'!L39="",'DU DOAN'!CM39="",'DU DOAN'!CN39=""),0,IF(AND('DU DOAN'!CM39='DU DOAN'!K39,'DU DOAN'!CN39='DU DOAN'!L39),3*'DU DOAN'!C39,IF(('DU DOAN'!CM39-'DU DOAN'!CN39)=('DU DOAN'!K39-'DU DOAN'!L39),2*'DU DOAN'!C39,IF(SIGN('DU DOAN'!CM39-'DU DOAN'!CN39)=SIGN('DU DOAN'!K39-'DU DOAN'!L39),1*'DU DOAN'!C39,0))))</f>
        <v>0</v>
      </c>
      <c r="AU39" s="98">
        <f>IF(OR('DU DOAN'!K39="",'DU DOAN'!L39="",'DU DOAN'!CO39="",'DU DOAN'!CP39=""),0,IF(AND('DU DOAN'!CO39='DU DOAN'!K39,'DU DOAN'!CP39='DU DOAN'!L39),3*'DU DOAN'!C39,IF(('DU DOAN'!CO39-'DU DOAN'!CP39)=('DU DOAN'!K39-'DU DOAN'!L39),2*'DU DOAN'!C39,IF(SIGN('DU DOAN'!CO39-'DU DOAN'!CP39)=SIGN('DU DOAN'!K39-'DU DOAN'!L39),1*'DU DOAN'!C39,0))))</f>
        <v>0</v>
      </c>
      <c r="AV39" s="98">
        <f>IF(OR('DU DOAN'!K39="",'DU DOAN'!L39="",'DU DOAN'!CQ39="",'DU DOAN'!CR39=""),0,IF(AND('DU DOAN'!CQ39='DU DOAN'!K39,'DU DOAN'!CR39='DU DOAN'!L39),3*'DU DOAN'!C39,IF(('DU DOAN'!CQ39-'DU DOAN'!CR39)=('DU DOAN'!K39-'DU DOAN'!L39),2*'DU DOAN'!C39,IF(SIGN('DU DOAN'!CQ39-'DU DOAN'!CR39)=SIGN('DU DOAN'!K39-'DU DOAN'!L39),1*'DU DOAN'!C39,0))))</f>
        <v>0</v>
      </c>
      <c r="AW39" s="98">
        <f>IF(OR('DU DOAN'!K39="",'DU DOAN'!L39="",'DU DOAN'!CS39="",'DU DOAN'!CT39=""),0,IF(AND('DU DOAN'!CS39='DU DOAN'!K39,'DU DOAN'!CT39='DU DOAN'!L39),3*'DU DOAN'!C39,IF(('DU DOAN'!CS39-'DU DOAN'!CT39)=('DU DOAN'!K39-'DU DOAN'!L39),2*'DU DOAN'!C39,IF(SIGN('DU DOAN'!CS39-'DU DOAN'!CT39)=SIGN('DU DOAN'!K39-'DU DOAN'!L39),1*'DU DOAN'!C39,0))))</f>
        <v>0</v>
      </c>
      <c r="AX39" s="98">
        <f>IF(OR('DU DOAN'!K39="",'DU DOAN'!L39="",'DU DOAN'!CU39="",'DU DOAN'!CV39=""),0,IF(AND('DU DOAN'!CU39='DU DOAN'!K39,'DU DOAN'!CV39='DU DOAN'!L39),3*'DU DOAN'!C39,IF(('DU DOAN'!CU39-'DU DOAN'!CV39)=('DU DOAN'!K39-'DU DOAN'!L39),2*'DU DOAN'!C39,IF(SIGN('DU DOAN'!CU39-'DU DOAN'!CV39)=SIGN('DU DOAN'!K39-'DU DOAN'!L39),1*'DU DOAN'!C39,0))))</f>
        <v>0</v>
      </c>
      <c r="AY39" s="98">
        <f>IF(OR('DU DOAN'!K39="",'DU DOAN'!L39="",'DU DOAN'!CW39="",'DU DOAN'!CX39=""),0,IF(AND('DU DOAN'!CW39='DU DOAN'!K39,'DU DOAN'!CX39='DU DOAN'!L39),3*'DU DOAN'!C39,IF(('DU DOAN'!CW39-'DU DOAN'!CX39)=('DU DOAN'!K39-'DU DOAN'!L39),2*'DU DOAN'!C39,IF(SIGN('DU DOAN'!CW39-'DU DOAN'!CX39)=SIGN('DU DOAN'!K39-'DU DOAN'!L39),1*'DU DOAN'!C39,0))))</f>
        <v>0</v>
      </c>
      <c r="AZ39" s="98">
        <f>IF(OR('DU DOAN'!K39="",'DU DOAN'!L39="",'DU DOAN'!CY39="",'DU DOAN'!CZ39=""),0,IF(AND('DU DOAN'!CY39='DU DOAN'!K39,'DU DOAN'!CZ39='DU DOAN'!L39),3*'DU DOAN'!C39,IF(('DU DOAN'!CY39-'DU DOAN'!CZ39)=('DU DOAN'!K39-'DU DOAN'!L39),2*'DU DOAN'!C39,IF(SIGN('DU DOAN'!CY39-'DU DOAN'!CZ39)=SIGN('DU DOAN'!K39-'DU DOAN'!L39),1*'DU DOAN'!C39,0))))</f>
        <v>0</v>
      </c>
      <c r="BA39" s="98">
        <f>IF(OR('DU DOAN'!K39="",'DU DOAN'!L39="",'DU DOAN'!DA39="",'DU DOAN'!DB39=""),0,IF(AND('DU DOAN'!DA39='DU DOAN'!K39,'DU DOAN'!DB39='DU DOAN'!L39),3*'DU DOAN'!C39,IF(('DU DOAN'!DA39-'DU DOAN'!DB39)=('DU DOAN'!K39-'DU DOAN'!L39),2*'DU DOAN'!C39,IF(SIGN('DU DOAN'!DA39-'DU DOAN'!DB39)=SIGN('DU DOAN'!K39-'DU DOAN'!L39),1*'DU DOAN'!C39,0))))</f>
        <v>0</v>
      </c>
      <c r="BB39" s="98">
        <f>IF(OR('DU DOAN'!K39="",'DU DOAN'!L39="",'DU DOAN'!DC39="",'DU DOAN'!DD39=""),0,IF(AND('DU DOAN'!DC39='DU DOAN'!K39,'DU DOAN'!DD39='DU DOAN'!L39),3*'DU DOAN'!C39,IF(('DU DOAN'!DC39-'DU DOAN'!DD39)=('DU DOAN'!K39-'DU DOAN'!L39),2*'DU DOAN'!C39,IF(SIGN('DU DOAN'!DC39-'DU DOAN'!DD39)=SIGN('DU DOAN'!K39-'DU DOAN'!L39),1*'DU DOAN'!C39,0))))</f>
        <v>0</v>
      </c>
      <c r="BC39" s="98">
        <f>IF(OR('DU DOAN'!K39="",'DU DOAN'!L39="",'DU DOAN'!DE39="",'DU DOAN'!DF39=""),0,IF(AND('DU DOAN'!DE39='DU DOAN'!K39,'DU DOAN'!DF39='DU DOAN'!L39),3*'DU DOAN'!C39,IF(('DU DOAN'!DE39-'DU DOAN'!DF39)=('DU DOAN'!K39-'DU DOAN'!L39),2*'DU DOAN'!C39,IF(SIGN('DU DOAN'!DE39-'DU DOAN'!DF39)=SIGN('DU DOAN'!K39-'DU DOAN'!L39),1*'DU DOAN'!C39,0))))</f>
        <v>0</v>
      </c>
      <c r="BD39" s="98">
        <f>IF(OR('DU DOAN'!K39="",'DU DOAN'!L39="",'DU DOAN'!DG39="",'DU DOAN'!DH39=""),0,IF(AND('DU DOAN'!DG39='DU DOAN'!K39,'DU DOAN'!DH39='DU DOAN'!L39),3*'DU DOAN'!C39,IF(('DU DOAN'!DG39-'DU DOAN'!DH39)=('DU DOAN'!K39-'DU DOAN'!L39),2*'DU DOAN'!C39,IF(SIGN('DU DOAN'!DG39-'DU DOAN'!DH39)=SIGN('DU DOAN'!K39-'DU DOAN'!L39),1*'DU DOAN'!C39,0))))</f>
        <v>0</v>
      </c>
      <c r="BE39" s="98">
        <f>IF(OR('DU DOAN'!K39="",'DU DOAN'!L39="",'DU DOAN'!DI39="",'DU DOAN'!DJ39=""),0,IF(AND('DU DOAN'!DI39='DU DOAN'!K39,'DU DOAN'!DJ39='DU DOAN'!L39),3*'DU DOAN'!C39,IF(('DU DOAN'!DI39-'DU DOAN'!DJ39)=('DU DOAN'!K39-'DU DOAN'!L39),2*'DU DOAN'!C39,IF(SIGN('DU DOAN'!DI39-'DU DOAN'!DJ39)=SIGN('DU DOAN'!K39-'DU DOAN'!L39),1*'DU DOAN'!C39,0))))</f>
        <v>0</v>
      </c>
      <c r="BF39" s="98">
        <f>IF(OR('DU DOAN'!K39="",'DU DOAN'!L39="",'DU DOAN'!DK39="",'DU DOAN'!DL39=""),0,IF(AND('DU DOAN'!DK39='DU DOAN'!K39,'DU DOAN'!DL39='DU DOAN'!L39),3*'DU DOAN'!C39,IF(('DU DOAN'!DK39-'DU DOAN'!DL39)=('DU DOAN'!K39-'DU DOAN'!L39),2*'DU DOAN'!C39,IF(SIGN('DU DOAN'!DK39-'DU DOAN'!DL39)=SIGN('DU DOAN'!K39-'DU DOAN'!L39),1*'DU DOAN'!C39,0))))</f>
        <v>0</v>
      </c>
      <c r="BG39" s="98">
        <f>IF(OR('DU DOAN'!K39="",'DU DOAN'!L39="",'DU DOAN'!DM39="",'DU DOAN'!DN39=""),0,IF(AND('DU DOAN'!DM39='DU DOAN'!K39,'DU DOAN'!DN39='DU DOAN'!L39),3*'DU DOAN'!C39,IF(('DU DOAN'!DM39-'DU DOAN'!DN39)=('DU DOAN'!K39-'DU DOAN'!L39),2*'DU DOAN'!C39,IF(SIGN('DU DOAN'!DM39-'DU DOAN'!DN39)=SIGN('DU DOAN'!K39-'DU DOAN'!L39),1*'DU DOAN'!C39,0))))</f>
        <v>0</v>
      </c>
      <c r="BH39" s="98">
        <f>IF(OR('DU DOAN'!K39="",'DU DOAN'!L39="",'DU DOAN'!DO39="",'DU DOAN'!DP39=""),0,IF(AND('DU DOAN'!DO39='DU DOAN'!K39,'DU DOAN'!DP39='DU DOAN'!L39),3*'DU DOAN'!C39,IF(('DU DOAN'!DO39-'DU DOAN'!DP39)=('DU DOAN'!K39-'DU DOAN'!L39),2*'DU DOAN'!C39,IF(SIGN('DU DOAN'!DO39-'DU DOAN'!DP39)=SIGN('DU DOAN'!K39-'DU DOAN'!L39),1*'DU DOAN'!C39,0))))</f>
        <v>0</v>
      </c>
      <c r="BI39" s="98">
        <f>IF(OR('DU DOAN'!K39="",'DU DOAN'!L39="",'DU DOAN'!DQ39="",'DU DOAN'!DR39=""),0,IF(AND('DU DOAN'!DQ39='DU DOAN'!K39,'DU DOAN'!DR39='DU DOAN'!L39),3*'DU DOAN'!C39,IF(('DU DOAN'!DQ39-'DU DOAN'!DR39)=('DU DOAN'!K39-'DU DOAN'!L39),2*'DU DOAN'!C39,IF(SIGN('DU DOAN'!DQ39-'DU DOAN'!DR39)=SIGN('DU DOAN'!K39-'DU DOAN'!L39),1*'DU DOAN'!C39,0))))</f>
        <v>0</v>
      </c>
      <c r="BJ39" s="98">
        <f>IF(OR('DU DOAN'!K39="",'DU DOAN'!L39="",'DU DOAN'!DS39="",'DU DOAN'!DT39=""),0,IF(AND('DU DOAN'!DS39='DU DOAN'!K39,'DU DOAN'!DT39='DU DOAN'!L39),3*'DU DOAN'!C39,IF(('DU DOAN'!DS39-'DU DOAN'!DT39)=('DU DOAN'!K39-'DU DOAN'!L39),2*'DU DOAN'!C39,IF(SIGN('DU DOAN'!DS39-'DU DOAN'!DT39)=SIGN('DU DOAN'!K39-'DU DOAN'!L39),1*'DU DOAN'!C39,0))))</f>
        <v>0</v>
      </c>
      <c r="BK39" s="98">
        <f>IF(OR('DU DOAN'!K39="",'DU DOAN'!L39="",'DU DOAN'!DU39="",'DU DOAN'!DV39=""),0,IF(AND('DU DOAN'!DU39='DU DOAN'!K39,'DU DOAN'!DV39='DU DOAN'!L39),3*'DU DOAN'!C39,IF(('DU DOAN'!DU39-'DU DOAN'!DV39)=('DU DOAN'!K39-'DU DOAN'!L39),2*'DU DOAN'!C39,IF(SIGN('DU DOAN'!DU39-'DU DOAN'!DV39)=SIGN('DU DOAN'!K39-'DU DOAN'!L39),1*'DU DOAN'!C39,0))))</f>
        <v>0</v>
      </c>
      <c r="BL39" s="98">
        <f>IF(OR('DU DOAN'!K39="",'DU DOAN'!L39="",'DU DOAN'!DW39="",'DU DOAN'!DX39=""),0,IF(AND('DU DOAN'!DW39='DU DOAN'!K39,'DU DOAN'!DX39='DU DOAN'!L39),3*'DU DOAN'!C39,IF(('DU DOAN'!DW39-'DU DOAN'!DX39)=('DU DOAN'!K39-'DU DOAN'!L39),2*'DU DOAN'!C39,IF(SIGN('DU DOAN'!DW39-'DU DOAN'!DX39)=SIGN('DU DOAN'!K39-'DU DOAN'!L39),1*'DU DOAN'!C39,0))))</f>
        <v>0</v>
      </c>
      <c r="BM39" s="98">
        <f>IF(OR('DU DOAN'!K39="",'DU DOAN'!L39="",'DU DOAN'!DY39="",'DU DOAN'!DZ39=""),0,IF(AND('DU DOAN'!DY39='DU DOAN'!K39,'DU DOAN'!DZ39='DU DOAN'!L39),3*'DU DOAN'!C39,IF(('DU DOAN'!DY39-'DU DOAN'!DZ39)=('DU DOAN'!K39-'DU DOAN'!L39),2*'DU DOAN'!C39,IF(SIGN('DU DOAN'!DY39-'DU DOAN'!DZ39)=SIGN('DU DOAN'!K39-'DU DOAN'!L39),1*'DU DOAN'!C39,0))))</f>
        <v>0</v>
      </c>
      <c r="BN39" s="98">
        <f>IF(OR('DU DOAN'!K39="",'DU DOAN'!L39="",'DU DOAN'!EA39="",'DU DOAN'!EB39=""),0,IF(AND('DU DOAN'!EA39='DU DOAN'!K39,'DU DOAN'!EB39='DU DOAN'!L39),3*'DU DOAN'!C39,IF(('DU DOAN'!EA39-'DU DOAN'!EB39)=('DU DOAN'!K39-'DU DOAN'!L39),2*'DU DOAN'!C39,IF(SIGN('DU DOAN'!EA39-'DU DOAN'!EB39)=SIGN('DU DOAN'!K39-'DU DOAN'!L39),1*'DU DOAN'!C39,0))))</f>
        <v>0</v>
      </c>
      <c r="BO39" s="98">
        <f>IF(OR('DU DOAN'!K39="",'DU DOAN'!L39="",'DU DOAN'!EC39="",'DU DOAN'!ED39=""),0,IF(AND('DU DOAN'!EC39='DU DOAN'!K39,'DU DOAN'!ED39='DU DOAN'!L39),3*'DU DOAN'!C39,IF(('DU DOAN'!EC39-'DU DOAN'!ED39)=('DU DOAN'!K39-'DU DOAN'!L39),2*'DU DOAN'!C39,IF(SIGN('DU DOAN'!EC39-'DU DOAN'!ED39)=SIGN('DU DOAN'!K39-'DU DOAN'!L39),1*'DU DOAN'!C39,0))))</f>
        <v>0</v>
      </c>
      <c r="BP39" s="98">
        <f>IF(OR('DU DOAN'!K39="",'DU DOAN'!L39="",'DU DOAN'!EE39="",'DU DOAN'!EF39=""),0,IF(AND('DU DOAN'!EE39='DU DOAN'!K39,'DU DOAN'!EF39='DU DOAN'!L39),3*'DU DOAN'!C39,IF(('DU DOAN'!EE39-'DU DOAN'!EF39)=('DU DOAN'!K39-'DU DOAN'!L39),2*'DU DOAN'!C39,IF(SIGN('DU DOAN'!EE39-'DU DOAN'!EF39)=SIGN('DU DOAN'!K39-'DU DOAN'!L39),1*'DU DOAN'!C39,0))))</f>
        <v>0</v>
      </c>
      <c r="BQ39" s="98">
        <f>IF(OR('DU DOAN'!K39="",'DU DOAN'!L39="",'DU DOAN'!EG39="",'DU DOAN'!EH39=""),0,IF(AND('DU DOAN'!EG39='DU DOAN'!K39,'DU DOAN'!EH39='DU DOAN'!L39),3*'DU DOAN'!C39,IF(('DU DOAN'!EG39-'DU DOAN'!EH39)=('DU DOAN'!K39-'DU DOAN'!L39),2*'DU DOAN'!C39,IF(SIGN('DU DOAN'!EG39-'DU DOAN'!EH39)=SIGN('DU DOAN'!K39-'DU DOAN'!L39),1*'DU DOAN'!C39,0))))</f>
        <v>0</v>
      </c>
      <c r="BR39" s="98">
        <f>IF(OR('DU DOAN'!K39="",'DU DOAN'!L39="",'DU DOAN'!EI39="",'DU DOAN'!EJ39=""),0,IF(AND('DU DOAN'!EI39='DU DOAN'!K39,'DU DOAN'!EJ39='DU DOAN'!L39),3*'DU DOAN'!C39,IF(('DU DOAN'!EI39-'DU DOAN'!EJ39)=('DU DOAN'!K39-'DU DOAN'!L39),2*'DU DOAN'!C39,IF(SIGN('DU DOAN'!EI39-'DU DOAN'!EJ39)=SIGN('DU DOAN'!K39-'DU DOAN'!L39),1*'DU DOAN'!C39,0))))</f>
        <v>0</v>
      </c>
      <c r="BS39" s="98">
        <f>IF(OR('DU DOAN'!K39="",'DU DOAN'!L39="",'DU DOAN'!EK39="",'DU DOAN'!EL39=""),0,IF(AND('DU DOAN'!EK39='DU DOAN'!K39,'DU DOAN'!EL39='DU DOAN'!L39),3*'DU DOAN'!C39,IF(('DU DOAN'!EK39-'DU DOAN'!EL39)=('DU DOAN'!K39-'DU DOAN'!L39),2*'DU DOAN'!C39,IF(SIGN('DU DOAN'!EK39-'DU DOAN'!EL39)=SIGN('DU DOAN'!K39-'DU DOAN'!L39),1*'DU DOAN'!C39,0))))</f>
        <v>0</v>
      </c>
      <c r="BT39" s="98">
        <f>IF(OR('DU DOAN'!K39="",'DU DOAN'!L39="",'DU DOAN'!EM39="",'DU DOAN'!EN39=""),0,IF(AND('DU DOAN'!EM39='DU DOAN'!K39,'DU DOAN'!EN39='DU DOAN'!L39),3*'DU DOAN'!C39,IF(('DU DOAN'!EM39-'DU DOAN'!EN39)=('DU DOAN'!K39-'DU DOAN'!L39),2*'DU DOAN'!C39,IF(SIGN('DU DOAN'!EM39-'DU DOAN'!EN39)=SIGN('DU DOAN'!K39-'DU DOAN'!L39),1*'DU DOAN'!C39,0))))</f>
        <v>0</v>
      </c>
      <c r="BU39" s="98">
        <f>IF(OR('DU DOAN'!K39="",'DU DOAN'!L39="",'DU DOAN'!EO39="",'DU DOAN'!EP39=""),0,IF(AND('DU DOAN'!EO39='DU DOAN'!K39,'DU DOAN'!EP39='DU DOAN'!L39),3*'DU DOAN'!C39,IF(('DU DOAN'!EO39-'DU DOAN'!EP39)=('DU DOAN'!K39-'DU DOAN'!L39),2*'DU DOAN'!C39,IF(SIGN('DU DOAN'!EO39-'DU DOAN'!EP39)=SIGN('DU DOAN'!K39-'DU DOAN'!L39),1*'DU DOAN'!C39,0))))</f>
        <v>0</v>
      </c>
      <c r="BV39" s="98">
        <f>IF(OR('DU DOAN'!K39="",'DU DOAN'!L39="",'DU DOAN'!EQ39="",'DU DOAN'!ER39=""),0,IF(AND('DU DOAN'!EQ39='DU DOAN'!K39,'DU DOAN'!ER39='DU DOAN'!L39),3*'DU DOAN'!C39,IF(('DU DOAN'!EQ39-'DU DOAN'!ER39)=('DU DOAN'!K39-'DU DOAN'!L39),2*'DU DOAN'!C39,IF(SIGN('DU DOAN'!EQ39-'DU DOAN'!ER39)=SIGN('DU DOAN'!K39-'DU DOAN'!L39),1*'DU DOAN'!C39,0))))</f>
        <v>0</v>
      </c>
      <c r="BW39" s="98">
        <f>IF(OR('DU DOAN'!K39="",'DU DOAN'!L39="",'DU DOAN'!ES39="",'DU DOAN'!ET39=""),0,IF(AND('DU DOAN'!ES39='DU DOAN'!K39,'DU DOAN'!ET39='DU DOAN'!L39),3*'DU DOAN'!C39,IF(('DU DOAN'!ES39-'DU DOAN'!ET39)=('DU DOAN'!K39-'DU DOAN'!L39),2*'DU DOAN'!C39,IF(SIGN('DU DOAN'!ES39-'DU DOAN'!ET39)=SIGN('DU DOAN'!K39-'DU DOAN'!L39),1*'DU DOAN'!C39,0))))</f>
        <v>0</v>
      </c>
      <c r="BX39" s="98">
        <f>IF(OR('DU DOAN'!K39="",'DU DOAN'!L39="",'DU DOAN'!EU39="",'DU DOAN'!EV39=""),0,IF(AND('DU DOAN'!EU39='DU DOAN'!K39,'DU DOAN'!EV39='DU DOAN'!L39),3*'DU DOAN'!C39,IF(('DU DOAN'!EU39-'DU DOAN'!EV39)=('DU DOAN'!K39-'DU DOAN'!L39),2*'DU DOAN'!C39,IF(SIGN('DU DOAN'!EU39-'DU DOAN'!EV39)=SIGN('DU DOAN'!K39-'DU DOAN'!L39),1*'DU DOAN'!C39,0))))</f>
        <v>0</v>
      </c>
      <c r="BY39" s="98">
        <f>IF(OR('DU DOAN'!K39="",'DU DOAN'!L39="",'DU DOAN'!EW39="",'DU DOAN'!EX39=""),0,IF(AND('DU DOAN'!EW39='DU DOAN'!K39,'DU DOAN'!EX39='DU DOAN'!L39),3*'DU DOAN'!C39,IF(('DU DOAN'!EW39-'DU DOAN'!EX39)=('DU DOAN'!K39-'DU DOAN'!L39),2*'DU DOAN'!C39,IF(SIGN('DU DOAN'!EW39-'DU DOAN'!EX39)=SIGN('DU DOAN'!K39-'DU DOAN'!L39),1*'DU DOAN'!C39,0))))</f>
        <v>0</v>
      </c>
      <c r="BZ39" s="98">
        <f>IF(OR('DU DOAN'!K39="",'DU DOAN'!L39="",'DU DOAN'!EY39="",'DU DOAN'!EZ39=""),0,IF(AND('DU DOAN'!EY39='DU DOAN'!K39,'DU DOAN'!EZ39='DU DOAN'!L39),3*'DU DOAN'!C39,IF(('DU DOAN'!EY39-'DU DOAN'!EZ39)=('DU DOAN'!K39-'DU DOAN'!L39),2*'DU DOAN'!C39,IF(SIGN('DU DOAN'!EY39-'DU DOAN'!EZ39)=SIGN('DU DOAN'!K39-'DU DOAN'!L39),1*'DU DOAN'!C39,0))))</f>
        <v>0</v>
      </c>
      <c r="CA39" s="98">
        <f>IF(OR('DU DOAN'!K39="",'DU DOAN'!L39="",'DU DOAN'!FA39="",'DU DOAN'!FB39=""),0,IF(AND('DU DOAN'!FA39='DU DOAN'!K39,'DU DOAN'!FB39='DU DOAN'!L39),3*'DU DOAN'!C39,IF(('DU DOAN'!FA39-'DU DOAN'!FB39)=('DU DOAN'!K39-'DU DOAN'!L39),2*'DU DOAN'!C39,IF(SIGN('DU DOAN'!FA39-'DU DOAN'!FB39)=SIGN('DU DOAN'!K39-'DU DOAN'!L39),1*'DU DOAN'!C39,0))))</f>
        <v>0</v>
      </c>
      <c r="CB39" s="98">
        <f>IF(OR('DU DOAN'!K39="",'DU DOAN'!L39="",'DU DOAN'!FC39="",'DU DOAN'!FD39=""),0,IF(AND('DU DOAN'!FC39='DU DOAN'!K39,'DU DOAN'!FD39='DU DOAN'!L39),3*'DU DOAN'!C39,IF(('DU DOAN'!FC39-'DU DOAN'!FD39)=('DU DOAN'!K39-'DU DOAN'!L39),2*'DU DOAN'!C39,IF(SIGN('DU DOAN'!FC39-'DU DOAN'!FD39)=SIGN('DU DOAN'!K39-'DU DOAN'!L39),1*'DU DOAN'!C39,0))))</f>
        <v>0</v>
      </c>
      <c r="CC39" s="98">
        <f>IF(OR('DU DOAN'!K39="",'DU DOAN'!L39="",'DU DOAN'!FE39="",'DU DOAN'!FF39=""),0,IF(AND('DU DOAN'!FE39='DU DOAN'!K39,'DU DOAN'!FF39='DU DOAN'!L39),3*'DU DOAN'!C39,IF(('DU DOAN'!FE39-'DU DOAN'!FF39)=('DU DOAN'!K39-'DU DOAN'!L39),2*'DU DOAN'!C39,IF(SIGN('DU DOAN'!FE39-'DU DOAN'!FF39)=SIGN('DU DOAN'!K39-'DU DOAN'!L39),1*'DU DOAN'!C39,0))))</f>
        <v>0</v>
      </c>
      <c r="CD39" s="98">
        <f>IF(OR('DU DOAN'!K39="",'DU DOAN'!L39="",'DU DOAN'!FG39="",'DU DOAN'!FH39=""),0,IF(AND('DU DOAN'!FG39='DU DOAN'!K39,'DU DOAN'!FH39='DU DOAN'!L39),3*'DU DOAN'!C39,IF(('DU DOAN'!FG39-'DU DOAN'!FH39)=('DU DOAN'!K39-'DU DOAN'!L39),2*'DU DOAN'!C39,IF(SIGN('DU DOAN'!FG39-'DU DOAN'!FH39)=SIGN('DU DOAN'!K39-'DU DOAN'!L39),1*'DU DOAN'!C39,0))))</f>
        <v>0</v>
      </c>
      <c r="CE39" s="98">
        <f>IF(OR('DU DOAN'!K39="",'DU DOAN'!L39="",'DU DOAN'!FI39="",'DU DOAN'!FJ39=""),0,IF(AND('DU DOAN'!FI39='DU DOAN'!K39,'DU DOAN'!FJ39='DU DOAN'!L39),3*'DU DOAN'!C39,IF(('DU DOAN'!FI39-'DU DOAN'!FJ39)=('DU DOAN'!K39-'DU DOAN'!L39),2*'DU DOAN'!C39,IF(SIGN('DU DOAN'!FI39-'DU DOAN'!FJ39)=SIGN('DU DOAN'!K39-'DU DOAN'!L39),1*'DU DOAN'!C39,0))))</f>
        <v>0</v>
      </c>
      <c r="CF39" s="98">
        <f>IF(OR('DU DOAN'!K39="",'DU DOAN'!L39="",'DU DOAN'!FK39="",'DU DOAN'!FL39=""),0,IF(AND('DU DOAN'!FK39='DU DOAN'!K39,'DU DOAN'!FL39='DU DOAN'!L39),3*'DU DOAN'!C39,IF(('DU DOAN'!FK39-'DU DOAN'!FL39)=('DU DOAN'!K39-'DU DOAN'!L39),2*'DU DOAN'!C39,IF(SIGN('DU DOAN'!FK39-'DU DOAN'!FL39)=SIGN('DU DOAN'!K39-'DU DOAN'!L39),1*'DU DOAN'!C39,0))))</f>
        <v>0</v>
      </c>
      <c r="CG39" s="98">
        <f>IF(OR('DU DOAN'!K39="",'DU DOAN'!L39="",'DU DOAN'!FM39="",'DU DOAN'!FN39=""),0,IF(AND('DU DOAN'!FM39='DU DOAN'!K39,'DU DOAN'!FN39='DU DOAN'!L39),3*'DU DOAN'!C39,IF(('DU DOAN'!FM39-'DU DOAN'!FN39)=('DU DOAN'!K39-'DU DOAN'!L39),2*'DU DOAN'!C39,IF(SIGN('DU DOAN'!FM39-'DU DOAN'!FN39)=SIGN('DU DOAN'!K39-'DU DOAN'!L39),1*'DU DOAN'!C39,0))))</f>
        <v>0</v>
      </c>
      <c r="CH39" s="98">
        <f>IF(OR('DU DOAN'!K39="",'DU DOAN'!L39="",'DU DOAN'!FO39="",'DU DOAN'!FP39=""),0,IF(AND('DU DOAN'!FO39='DU DOAN'!K39,'DU DOAN'!FP39='DU DOAN'!L39),3*'DU DOAN'!C39,IF(('DU DOAN'!FO39-'DU DOAN'!FP39)=('DU DOAN'!K39-'DU DOAN'!L39),2*'DU DOAN'!C39,IF(SIGN('DU DOAN'!FO39-'DU DOAN'!FP39)=SIGN('DU DOAN'!K39-'DU DOAN'!L39),1*'DU DOAN'!C39,0))))</f>
        <v>0</v>
      </c>
      <c r="CI39" s="98">
        <f>IF(OR('DU DOAN'!K39="",'DU DOAN'!L39="",'DU DOAN'!FQ39="",'DU DOAN'!FR39=""),0,IF(AND('DU DOAN'!FQ39='DU DOAN'!K39,'DU DOAN'!FR39='DU DOAN'!L39),3*'DU DOAN'!C39,IF(('DU DOAN'!FQ39-'DU DOAN'!FR39)=('DU DOAN'!K39-'DU DOAN'!L39),2*'DU DOAN'!C39,IF(SIGN('DU DOAN'!FQ39-'DU DOAN'!FR39)=SIGN('DU DOAN'!K39-'DU DOAN'!L39),1*'DU DOAN'!C39,0))))</f>
        <v>0</v>
      </c>
      <c r="CJ39" s="98">
        <f>IF(OR('DU DOAN'!K39="",'DU DOAN'!L39="",'DU DOAN'!FS39="",'DU DOAN'!FT39=""),0,IF(AND('DU DOAN'!FS39='DU DOAN'!K39,'DU DOAN'!FT39='DU DOAN'!L39),3*'DU DOAN'!C39,IF(('DU DOAN'!FS39-'DU DOAN'!FT39)=('DU DOAN'!K39-'DU DOAN'!L39),2*'DU DOAN'!C39,IF(SIGN('DU DOAN'!FS39-'DU DOAN'!FT39)=SIGN('DU DOAN'!K39-'DU DOAN'!L39),1*'DU DOAN'!C39,0))))</f>
        <v>0</v>
      </c>
      <c r="CK39" s="98">
        <f>IF(OR('DU DOAN'!K39="",'DU DOAN'!L39="",'DU DOAN'!FU39="",'DU DOAN'!FV39=""),0,IF(AND('DU DOAN'!FU39='DU DOAN'!K39,'DU DOAN'!FV39='DU DOAN'!L39),3*'DU DOAN'!C39,IF(('DU DOAN'!FU39-'DU DOAN'!FV39)=('DU DOAN'!K39-'DU DOAN'!L39),2*'DU DOAN'!C39,IF(SIGN('DU DOAN'!FU39-'DU DOAN'!FV39)=SIGN('DU DOAN'!K39-'DU DOAN'!L39),1*'DU DOAN'!C39,0))))</f>
        <v>0</v>
      </c>
      <c r="CL39" s="98">
        <f>IF(OR('DU DOAN'!K39="",'DU DOAN'!L39="",'DU DOAN'!FW39="",'DU DOAN'!FX39=""),0,IF(AND('DU DOAN'!FW39='DU DOAN'!K39,'DU DOAN'!FX39='DU DOAN'!L39),3*'DU DOAN'!C39,IF(('DU DOAN'!FW39-'DU DOAN'!FX39)=('DU DOAN'!K39-'DU DOAN'!L39),2*'DU DOAN'!C39,IF(SIGN('DU DOAN'!FW39-'DU DOAN'!FX39)=SIGN('DU DOAN'!K39-'DU DOAN'!L39),1*'DU DOAN'!C39,0))))</f>
        <v>0</v>
      </c>
      <c r="CM39" s="98">
        <f>IF(OR('DU DOAN'!K39="",'DU DOAN'!L39="",'DU DOAN'!FY39="",'DU DOAN'!FZ39=""),0,IF(AND('DU DOAN'!FY39='DU DOAN'!K39,'DU DOAN'!FZ39='DU DOAN'!L39),3*'DU DOAN'!C39,IF(('DU DOAN'!FY39-'DU DOAN'!FZ39)=('DU DOAN'!K39-'DU DOAN'!L39),2*'DU DOAN'!C39,IF(SIGN('DU DOAN'!FY39-'DU DOAN'!FZ39)=SIGN('DU DOAN'!K39-'DU DOAN'!L39),1*'DU DOAN'!C39,0))))</f>
        <v>0</v>
      </c>
      <c r="CN39" s="98">
        <f>IF(OR('DU DOAN'!K39="",'DU DOAN'!L39="",'DU DOAN'!GA39="",'DU DOAN'!GB39=""),0,IF(AND('DU DOAN'!GA39='DU DOAN'!K39,'DU DOAN'!GB39='DU DOAN'!L39),3*'DU DOAN'!C39,IF(('DU DOAN'!GA39-'DU DOAN'!GB39)=('DU DOAN'!K39-'DU DOAN'!L39),2*'DU DOAN'!C39,IF(SIGN('DU DOAN'!GA39-'DU DOAN'!GB39)=SIGN('DU DOAN'!K39-'DU DOAN'!L39),1*'DU DOAN'!C39,0))))</f>
        <v>0</v>
      </c>
      <c r="CO39" s="98">
        <f>IF(OR('DU DOAN'!K39="",'DU DOAN'!L39="",'DU DOAN'!GC39="",'DU DOAN'!GD39=""),0,IF(AND('DU DOAN'!GC39='DU DOAN'!K39,'DU DOAN'!GD39='DU DOAN'!L39),3*'DU DOAN'!C39,IF(('DU DOAN'!GC39-'DU DOAN'!GD39)=('DU DOAN'!K39-'DU DOAN'!L39),2*'DU DOAN'!C39,IF(SIGN('DU DOAN'!GC39-'DU DOAN'!GD39)=SIGN('DU DOAN'!K39-'DU DOAN'!L39),1*'DU DOAN'!C39,0))))</f>
        <v>0</v>
      </c>
      <c r="CP39" s="98">
        <f>IF(OR('DU DOAN'!K39="",'DU DOAN'!L39="",'DU DOAN'!GE39="",'DU DOAN'!GF39=""),0,IF(AND('DU DOAN'!GE39='DU DOAN'!K39,'DU DOAN'!GF39='DU DOAN'!L39),3*'DU DOAN'!C39,IF(('DU DOAN'!GE39-'DU DOAN'!GF39)=('DU DOAN'!K39-'DU DOAN'!L39),2*'DU DOAN'!C39,IF(SIGN('DU DOAN'!GE39-'DU DOAN'!GF39)=SIGN('DU DOAN'!K39-'DU DOAN'!L39),1*'DU DOAN'!C39,0))))</f>
        <v>0</v>
      </c>
      <c r="CQ39" s="98">
        <f>IF(OR('DU DOAN'!K39="",'DU DOAN'!L39="",'DU DOAN'!GG39="",'DU DOAN'!GH39=""),0,IF(AND('DU DOAN'!GG39='DU DOAN'!K39,'DU DOAN'!GH39='DU DOAN'!L39),3*'DU DOAN'!C39,IF(('DU DOAN'!GG39-'DU DOAN'!GH39)=('DU DOAN'!K39-'DU DOAN'!L39),2*'DU DOAN'!C39,IF(SIGN('DU DOAN'!GG39-'DU DOAN'!GH39)=SIGN('DU DOAN'!K39-'DU DOAN'!L39),1*'DU DOAN'!C39,0))))</f>
        <v>0</v>
      </c>
      <c r="CR39" s="98">
        <f>IF(OR('DU DOAN'!K39="",'DU DOAN'!L39="",'DU DOAN'!GI39="",'DU DOAN'!GJ39=""),0,IF(AND('DU DOAN'!GI39='DU DOAN'!K39,'DU DOAN'!GJ39='DU DOAN'!L39),3*'DU DOAN'!C39,IF(('DU DOAN'!GI39-'DU DOAN'!GJ39)=('DU DOAN'!K39-'DU DOAN'!L39),2*'DU DOAN'!C39,IF(SIGN('DU DOAN'!GI39-'DU DOAN'!GJ39)=SIGN('DU DOAN'!K39-'DU DOAN'!L39),1*'DU DOAN'!C39,0))))</f>
        <v>0</v>
      </c>
      <c r="CS39" s="98">
        <f>IF(OR('DU DOAN'!K39="",'DU DOAN'!L39="",'DU DOAN'!GK39="",'DU DOAN'!GL39=""),0,IF(AND('DU DOAN'!GK39='DU DOAN'!K39,'DU DOAN'!GL39='DU DOAN'!L39),3*'DU DOAN'!C39,IF(('DU DOAN'!GK39-'DU DOAN'!GL39)=('DU DOAN'!K39-'DU DOAN'!L39),2*'DU DOAN'!C39,IF(SIGN('DU DOAN'!GK39-'DU DOAN'!GL39)=SIGN('DU DOAN'!K39-'DU DOAN'!L39),1*'DU DOAN'!C39,0))))</f>
        <v>0</v>
      </c>
      <c r="CT39" s="98">
        <f>IF(OR('DU DOAN'!K39="",'DU DOAN'!L39="",'DU DOAN'!GM39="",'DU DOAN'!GN39=""),0,IF(AND('DU DOAN'!GM39='DU DOAN'!K39,'DU DOAN'!GN39='DU DOAN'!L39),3*'DU DOAN'!C39,IF(('DU DOAN'!GM39-'DU DOAN'!GN39)=('DU DOAN'!K39-'DU DOAN'!L39),2*'DU DOAN'!C39,IF(SIGN('DU DOAN'!GM39-'DU DOAN'!GN39)=SIGN('DU DOAN'!K39-'DU DOAN'!L39),1*'DU DOAN'!C39,0))))</f>
        <v>0</v>
      </c>
      <c r="CU39" s="98">
        <f>IF(OR('DU DOAN'!K39="",'DU DOAN'!L39="",'DU DOAN'!GO39="",'DU DOAN'!GP39=""),0,IF(AND('DU DOAN'!GO39='DU DOAN'!K39,'DU DOAN'!GP39='DU DOAN'!L39),3*'DU DOAN'!C39,IF(('DU DOAN'!GO39-'DU DOAN'!GP39)=('DU DOAN'!K39-'DU DOAN'!L39),2*'DU DOAN'!C39,IF(SIGN('DU DOAN'!GO39-'DU DOAN'!GP39)=SIGN('DU DOAN'!K39-'DU DOAN'!L39),1*'DU DOAN'!C39,0))))</f>
        <v>0</v>
      </c>
      <c r="CV39" s="98">
        <f>IF(OR('DU DOAN'!K39="",'DU DOAN'!L39="",'DU DOAN'!GQ39="",'DU DOAN'!GR39=""),0,IF(AND('DU DOAN'!GQ39='DU DOAN'!K39,'DU DOAN'!GR39='DU DOAN'!L39),3*'DU DOAN'!C39,IF(('DU DOAN'!GQ39-'DU DOAN'!GR39)=('DU DOAN'!K39-'DU DOAN'!L39),2*'DU DOAN'!C39,IF(SIGN('DU DOAN'!GQ39-'DU DOAN'!GR39)=SIGN('DU DOAN'!K39-'DU DOAN'!L39),1*'DU DOAN'!C39,0))))</f>
        <v>0</v>
      </c>
      <c r="CW39" s="98">
        <f>IF(OR('DU DOAN'!K39="",'DU DOAN'!L39="",'DU DOAN'!GS39="",'DU DOAN'!GT39=""),0,IF(AND('DU DOAN'!GS39='DU DOAN'!K39,'DU DOAN'!GT39='DU DOAN'!L39),3*'DU DOAN'!C39,IF(('DU DOAN'!GS39-'DU DOAN'!GT39)=('DU DOAN'!K39-'DU DOAN'!L39),2*'DU DOAN'!C39,IF(SIGN('DU DOAN'!GS39-'DU DOAN'!GT39)=SIGN('DU DOAN'!K39-'DU DOAN'!L39),1*'DU DOAN'!C39,0))))</f>
        <v>0</v>
      </c>
      <c r="CX39" s="98">
        <f>IF(OR('DU DOAN'!K39="",'DU DOAN'!L39="",'DU DOAN'!GU39="",'DU DOAN'!GV39=""),0,IF(AND('DU DOAN'!GU39='DU DOAN'!K39,'DU DOAN'!GV39='DU DOAN'!L39),3*'DU DOAN'!C39,IF(('DU DOAN'!GU39-'DU DOAN'!GV39)=('DU DOAN'!K39-'DU DOAN'!L39),2*'DU DOAN'!C39,IF(SIGN('DU DOAN'!GU39-'DU DOAN'!GV39)=SIGN('DU DOAN'!K39-'DU DOAN'!L39),1*'DU DOAN'!C39,0))))</f>
        <v>0</v>
      </c>
      <c r="CY39" s="98">
        <f>IF(OR('DU DOAN'!K39="",'DU DOAN'!L39="",'DU DOAN'!GW39="",'DU DOAN'!GX39=""),0,IF(AND('DU DOAN'!GW39='DU DOAN'!K39,'DU DOAN'!GX39='DU DOAN'!L39),3*'DU DOAN'!C39,IF(('DU DOAN'!GW39-'DU DOAN'!GX39)=('DU DOAN'!K39-'DU DOAN'!L39),2*'DU DOAN'!C39,IF(SIGN('DU DOAN'!GW39-'DU DOAN'!GX39)=SIGN('DU DOAN'!K39-'DU DOAN'!L39),1*'DU DOAN'!C39,0))))</f>
        <v>0</v>
      </c>
      <c r="CZ39" s="98">
        <f>IF(OR('DU DOAN'!K39="",'DU DOAN'!L39="",'DU DOAN'!GY39="",'DU DOAN'!GZ39=""),0,IF(AND('DU DOAN'!GY39='DU DOAN'!K39,'DU DOAN'!GZ39='DU DOAN'!L39),3*'DU DOAN'!C39,IF(('DU DOAN'!GY39-'DU DOAN'!GZ39)=('DU DOAN'!K39-'DU DOAN'!L39),2*'DU DOAN'!C39,IF(SIGN('DU DOAN'!GY39-'DU DOAN'!GZ39)=SIGN('DU DOAN'!K39-'DU DOAN'!L39),1*'DU DOAN'!C39,0))))</f>
        <v>0</v>
      </c>
      <c r="DA39" s="98">
        <f>IF(OR('DU DOAN'!K39="",'DU DOAN'!L39="",'DU DOAN'!HA39="",'DU DOAN'!HB39=""),0,IF(AND('DU DOAN'!HA39='DU DOAN'!K39,'DU DOAN'!HB39='DU DOAN'!L39),3*'DU DOAN'!C39,IF(('DU DOAN'!HA39-'DU DOAN'!HB39)=('DU DOAN'!K39-'DU DOAN'!L39),2*'DU DOAN'!C39,IF(SIGN('DU DOAN'!HA39-'DU DOAN'!HB39)=SIGN('DU DOAN'!K39-'DU DOAN'!L39),1*'DU DOAN'!C39,0))))</f>
        <v>0</v>
      </c>
      <c r="DB39" s="98">
        <f>IF(OR('DU DOAN'!K39="",'DU DOAN'!L39="",'DU DOAN'!HC39="",'DU DOAN'!HD39=""),0,IF(AND('DU DOAN'!HC39='DU DOAN'!K39,'DU DOAN'!HD39='DU DOAN'!L39),3*'DU DOAN'!C39,IF(('DU DOAN'!HC39-'DU DOAN'!HD39)=('DU DOAN'!K39-'DU DOAN'!L39),2*'DU DOAN'!C39,IF(SIGN('DU DOAN'!HC39-'DU DOAN'!HD39)=SIGN('DU DOAN'!K39-'DU DOAN'!L39),1*'DU DOAN'!C39,0))))</f>
        <v>0</v>
      </c>
    </row>
    <row r="40" spans="1:106" ht="15" customHeight="1">
      <c r="A40" s="94">
        <f>'DU DOAN'!A40</f>
        <v>37</v>
      </c>
      <c r="B40" s="95" t="str">
        <f>'DU DOAN'!B40</f>
        <v>Vòng bảng</v>
      </c>
      <c r="C40" s="96">
        <f>'DU DOAN'!C40</f>
        <v>1</v>
      </c>
      <c r="D40" s="95" t="str">
        <f>'DU DOAN'!H40</f>
        <v>Belgium</v>
      </c>
      <c r="E40" s="95" t="str">
        <f>'DU DOAN'!I40</f>
        <v>Egypt</v>
      </c>
      <c r="F40" s="97" t="str">
        <f>IF(OR('DU DOAN'!K40="",'DU DOAN'!L40=""),"Chưa đá",'DU DOAN'!K40&amp;"-"&amp;'DU DOAN'!L40)</f>
        <v>Chưa đá</v>
      </c>
      <c r="G40" s="98">
        <f>IF(OR('DU DOAN'!K40="",'DU DOAN'!L40="",'DU DOAN'!M40="",'DU DOAN'!N40=""),0,IF(AND('DU DOAN'!M40='DU DOAN'!K40,'DU DOAN'!N40='DU DOAN'!L40),3*'DU DOAN'!C40,IF(('DU DOAN'!M40-'DU DOAN'!N40)=('DU DOAN'!K40-'DU DOAN'!L40),2*'DU DOAN'!C40,IF(SIGN('DU DOAN'!M40-'DU DOAN'!N40)=SIGN('DU DOAN'!K40-'DU DOAN'!L40),1*'DU DOAN'!C40,0))))</f>
        <v>0</v>
      </c>
      <c r="H40" s="98">
        <f>IF(OR('DU DOAN'!K40="",'DU DOAN'!L40="",'DU DOAN'!O40="",'DU DOAN'!P40=""),0,IF(AND('DU DOAN'!O40='DU DOAN'!K40,'DU DOAN'!P40='DU DOAN'!L40),3*'DU DOAN'!C40,IF(('DU DOAN'!O40-'DU DOAN'!P40)=('DU DOAN'!K40-'DU DOAN'!L40),2*'DU DOAN'!C40,IF(SIGN('DU DOAN'!O40-'DU DOAN'!P40)=SIGN('DU DOAN'!K40-'DU DOAN'!L40),1*'DU DOAN'!C40,0))))</f>
        <v>0</v>
      </c>
      <c r="I40" s="98">
        <f>IF(OR('DU DOAN'!K40="",'DU DOAN'!L40="",'DU DOAN'!Q40="",'DU DOAN'!R40=""),0,IF(AND('DU DOAN'!Q40='DU DOAN'!K40,'DU DOAN'!R40='DU DOAN'!L40),3*'DU DOAN'!C40,IF(('DU DOAN'!Q40-'DU DOAN'!R40)=('DU DOAN'!K40-'DU DOAN'!L40),2*'DU DOAN'!C40,IF(SIGN('DU DOAN'!Q40-'DU DOAN'!R40)=SIGN('DU DOAN'!K40-'DU DOAN'!L40),1*'DU DOAN'!C40,0))))</f>
        <v>0</v>
      </c>
      <c r="J40" s="98">
        <f>IF(OR('DU DOAN'!K40="",'DU DOAN'!L40="",'DU DOAN'!S40="",'DU DOAN'!T40=""),0,IF(AND('DU DOAN'!S40='DU DOAN'!K40,'DU DOAN'!T40='DU DOAN'!L40),3*'DU DOAN'!C40,IF(('DU DOAN'!S40-'DU DOAN'!T40)=('DU DOAN'!K40-'DU DOAN'!L40),2*'DU DOAN'!C40,IF(SIGN('DU DOAN'!S40-'DU DOAN'!T40)=SIGN('DU DOAN'!K40-'DU DOAN'!L40),1*'DU DOAN'!C40,0))))</f>
        <v>0</v>
      </c>
      <c r="K40" s="98">
        <f>IF(OR('DU DOAN'!K40="",'DU DOAN'!L40="",'DU DOAN'!U40="",'DU DOAN'!V40=""),0,IF(AND('DU DOAN'!U40='DU DOAN'!K40,'DU DOAN'!V40='DU DOAN'!L40),3*'DU DOAN'!C40,IF(('DU DOAN'!U40-'DU DOAN'!V40)=('DU DOAN'!K40-'DU DOAN'!L40),2*'DU DOAN'!C40,IF(SIGN('DU DOAN'!U40-'DU DOAN'!V40)=SIGN('DU DOAN'!K40-'DU DOAN'!L40),1*'DU DOAN'!C40,0))))</f>
        <v>0</v>
      </c>
      <c r="L40" s="98">
        <f>IF(OR('DU DOAN'!K40="",'DU DOAN'!L40="",'DU DOAN'!W40="",'DU DOAN'!X40=""),0,IF(AND('DU DOAN'!W40='DU DOAN'!K40,'DU DOAN'!X40='DU DOAN'!L40),3*'DU DOAN'!C40,IF(('DU DOAN'!W40-'DU DOAN'!X40)=('DU DOAN'!K40-'DU DOAN'!L40),2*'DU DOAN'!C40,IF(SIGN('DU DOAN'!W40-'DU DOAN'!X40)=SIGN('DU DOAN'!K40-'DU DOAN'!L40),1*'DU DOAN'!C40,0))))</f>
        <v>0</v>
      </c>
      <c r="M40" s="98">
        <f>IF(OR('DU DOAN'!K40="",'DU DOAN'!L40="",'DU DOAN'!Y40="",'DU DOAN'!Z40=""),0,IF(AND('DU DOAN'!Y40='DU DOAN'!K40,'DU DOAN'!Z40='DU DOAN'!L40),3*'DU DOAN'!C40,IF(('DU DOAN'!Y40-'DU DOAN'!Z40)=('DU DOAN'!K40-'DU DOAN'!L40),2*'DU DOAN'!C40,IF(SIGN('DU DOAN'!Y40-'DU DOAN'!Z40)=SIGN('DU DOAN'!K40-'DU DOAN'!L40),1*'DU DOAN'!C40,0))))</f>
        <v>0</v>
      </c>
      <c r="N40" s="98">
        <f>IF(OR('DU DOAN'!K40="",'DU DOAN'!L40="",'DU DOAN'!AA40="",'DU DOAN'!AB40=""),0,IF(AND('DU DOAN'!AA40='DU DOAN'!K40,'DU DOAN'!AB40='DU DOAN'!L40),3*'DU DOAN'!C40,IF(('DU DOAN'!AA40-'DU DOAN'!AB40)=('DU DOAN'!K40-'DU DOAN'!L40),2*'DU DOAN'!C40,IF(SIGN('DU DOAN'!AA40-'DU DOAN'!AB40)=SIGN('DU DOAN'!K40-'DU DOAN'!L40),1*'DU DOAN'!C40,0))))</f>
        <v>0</v>
      </c>
      <c r="O40" s="98">
        <f>IF(OR('DU DOAN'!K40="",'DU DOAN'!L40="",'DU DOAN'!AC40="",'DU DOAN'!AD40=""),0,IF(AND('DU DOAN'!AC40='DU DOAN'!K40,'DU DOAN'!AD40='DU DOAN'!L40),3*'DU DOAN'!C40,IF(('DU DOAN'!AC40-'DU DOAN'!AD40)=('DU DOAN'!K40-'DU DOAN'!L40),2*'DU DOAN'!C40,IF(SIGN('DU DOAN'!AC40-'DU DOAN'!AD40)=SIGN('DU DOAN'!K40-'DU DOAN'!L40),1*'DU DOAN'!C40,0))))</f>
        <v>0</v>
      </c>
      <c r="P40" s="98">
        <f>IF(OR('DU DOAN'!K40="",'DU DOAN'!L40="",'DU DOAN'!AE40="",'DU DOAN'!AF40=""),0,IF(AND('DU DOAN'!AE40='DU DOAN'!K40,'DU DOAN'!AF40='DU DOAN'!L40),3*'DU DOAN'!C40,IF(('DU DOAN'!AE40-'DU DOAN'!AF40)=('DU DOAN'!K40-'DU DOAN'!L40),2*'DU DOAN'!C40,IF(SIGN('DU DOAN'!AE40-'DU DOAN'!AF40)=SIGN('DU DOAN'!K40-'DU DOAN'!L40),1*'DU DOAN'!C40,0))))</f>
        <v>0</v>
      </c>
      <c r="Q40" s="98">
        <f>IF(OR('DU DOAN'!K40="",'DU DOAN'!L40="",'DU DOAN'!AG40="",'DU DOAN'!AH40=""),0,IF(AND('DU DOAN'!AG40='DU DOAN'!K40,'DU DOAN'!AH40='DU DOAN'!L40),3*'DU DOAN'!C40,IF(('DU DOAN'!AG40-'DU DOAN'!AH40)=('DU DOAN'!K40-'DU DOAN'!L40),2*'DU DOAN'!C40,IF(SIGN('DU DOAN'!AG40-'DU DOAN'!AH40)=SIGN('DU DOAN'!K40-'DU DOAN'!L40),1*'DU DOAN'!C40,0))))</f>
        <v>0</v>
      </c>
      <c r="R40" s="98">
        <f>IF(OR('DU DOAN'!K40="",'DU DOAN'!L40="",'DU DOAN'!AI40="",'DU DOAN'!AJ40=""),0,IF(AND('DU DOAN'!AI40='DU DOAN'!K40,'DU DOAN'!AJ40='DU DOAN'!L40),3*'DU DOAN'!C40,IF(('DU DOAN'!AI40-'DU DOAN'!AJ40)=('DU DOAN'!K40-'DU DOAN'!L40),2*'DU DOAN'!C40,IF(SIGN('DU DOAN'!AI40-'DU DOAN'!AJ40)=SIGN('DU DOAN'!K40-'DU DOAN'!L40),1*'DU DOAN'!C40,0))))</f>
        <v>0</v>
      </c>
      <c r="S40" s="98">
        <f>IF(OR('DU DOAN'!K40="",'DU DOAN'!L40="",'DU DOAN'!AK40="",'DU DOAN'!AL40=""),0,IF(AND('DU DOAN'!AK40='DU DOAN'!K40,'DU DOAN'!AL40='DU DOAN'!L40),3*'DU DOAN'!C40,IF(('DU DOAN'!AK40-'DU DOAN'!AL40)=('DU DOAN'!K40-'DU DOAN'!L40),2*'DU DOAN'!C40,IF(SIGN('DU DOAN'!AK40-'DU DOAN'!AL40)=SIGN('DU DOAN'!K40-'DU DOAN'!L40),1*'DU DOAN'!C40,0))))</f>
        <v>0</v>
      </c>
      <c r="T40" s="98">
        <f>IF(OR('DU DOAN'!K40="",'DU DOAN'!L40="",'DU DOAN'!AM40="",'DU DOAN'!AN40=""),0,IF(AND('DU DOAN'!AM40='DU DOAN'!K40,'DU DOAN'!AN40='DU DOAN'!L40),3*'DU DOAN'!C40,IF(('DU DOAN'!AM40-'DU DOAN'!AN40)=('DU DOAN'!K40-'DU DOAN'!L40),2*'DU DOAN'!C40,IF(SIGN('DU DOAN'!AM40-'DU DOAN'!AN40)=SIGN('DU DOAN'!K40-'DU DOAN'!L40),1*'DU DOAN'!C40,0))))</f>
        <v>0</v>
      </c>
      <c r="U40" s="98">
        <f>IF(OR('DU DOAN'!K40="",'DU DOAN'!L40="",'DU DOAN'!AO40="",'DU DOAN'!AP40=""),0,IF(AND('DU DOAN'!AO40='DU DOAN'!K40,'DU DOAN'!AP40='DU DOAN'!L40),3*'DU DOAN'!C40,IF(('DU DOAN'!AO40-'DU DOAN'!AP40)=('DU DOAN'!K40-'DU DOAN'!L40),2*'DU DOAN'!C40,IF(SIGN('DU DOAN'!AO40-'DU DOAN'!AP40)=SIGN('DU DOAN'!K40-'DU DOAN'!L40),1*'DU DOAN'!C40,0))))</f>
        <v>0</v>
      </c>
      <c r="V40" s="98">
        <f>IF(OR('DU DOAN'!K40="",'DU DOAN'!L40="",'DU DOAN'!AQ40="",'DU DOAN'!AR40=""),0,IF(AND('DU DOAN'!AQ40='DU DOAN'!K40,'DU DOAN'!AR40='DU DOAN'!L40),3*'DU DOAN'!C40,IF(('DU DOAN'!AQ40-'DU DOAN'!AR40)=('DU DOAN'!K40-'DU DOAN'!L40),2*'DU DOAN'!C40,IF(SIGN('DU DOAN'!AQ40-'DU DOAN'!AR40)=SIGN('DU DOAN'!K40-'DU DOAN'!L40),1*'DU DOAN'!C40,0))))</f>
        <v>0</v>
      </c>
      <c r="W40" s="98">
        <f>IF(OR('DU DOAN'!K40="",'DU DOAN'!L40="",'DU DOAN'!AS40="",'DU DOAN'!AT40=""),0,IF(AND('DU DOAN'!AS40='DU DOAN'!K40,'DU DOAN'!AT40='DU DOAN'!L40),3*'DU DOAN'!C40,IF(('DU DOAN'!AS40-'DU DOAN'!AT40)=('DU DOAN'!K40-'DU DOAN'!L40),2*'DU DOAN'!C40,IF(SIGN('DU DOAN'!AS40-'DU DOAN'!AT40)=SIGN('DU DOAN'!K40-'DU DOAN'!L40),1*'DU DOAN'!C40,0))))</f>
        <v>0</v>
      </c>
      <c r="X40" s="98">
        <f>IF(OR('DU DOAN'!K40="",'DU DOAN'!L40="",'DU DOAN'!AU40="",'DU DOAN'!AV40=""),0,IF(AND('DU DOAN'!AU40='DU DOAN'!K40,'DU DOAN'!AV40='DU DOAN'!L40),3*'DU DOAN'!C40,IF(('DU DOAN'!AU40-'DU DOAN'!AV40)=('DU DOAN'!K40-'DU DOAN'!L40),2*'DU DOAN'!C40,IF(SIGN('DU DOAN'!AU40-'DU DOAN'!AV40)=SIGN('DU DOAN'!K40-'DU DOAN'!L40),1*'DU DOAN'!C40,0))))</f>
        <v>0</v>
      </c>
      <c r="Y40" s="98">
        <f>IF(OR('DU DOAN'!K40="",'DU DOAN'!L40="",'DU DOAN'!AW40="",'DU DOAN'!AX40=""),0,IF(AND('DU DOAN'!AW40='DU DOAN'!K40,'DU DOAN'!AX40='DU DOAN'!L40),3*'DU DOAN'!C40,IF(('DU DOAN'!AW40-'DU DOAN'!AX40)=('DU DOAN'!K40-'DU DOAN'!L40),2*'DU DOAN'!C40,IF(SIGN('DU DOAN'!AW40-'DU DOAN'!AX40)=SIGN('DU DOAN'!K40-'DU DOAN'!L40),1*'DU DOAN'!C40,0))))</f>
        <v>0</v>
      </c>
      <c r="Z40" s="98">
        <f>IF(OR('DU DOAN'!K40="",'DU DOAN'!L40="",'DU DOAN'!AY40="",'DU DOAN'!AZ40=""),0,IF(AND('DU DOAN'!AY40='DU DOAN'!K40,'DU DOAN'!AZ40='DU DOAN'!L40),3*'DU DOAN'!C40,IF(('DU DOAN'!AY40-'DU DOAN'!AZ40)=('DU DOAN'!K40-'DU DOAN'!L40),2*'DU DOAN'!C40,IF(SIGN('DU DOAN'!AY40-'DU DOAN'!AZ40)=SIGN('DU DOAN'!K40-'DU DOAN'!L40),1*'DU DOAN'!C40,0))))</f>
        <v>0</v>
      </c>
      <c r="AA40" s="98">
        <f>IF(OR('DU DOAN'!K40="",'DU DOAN'!L40="",'DU DOAN'!BA40="",'DU DOAN'!BB40=""),0,IF(AND('DU DOAN'!BA40='DU DOAN'!K40,'DU DOAN'!BB40='DU DOAN'!L40),3*'DU DOAN'!C40,IF(('DU DOAN'!BA40-'DU DOAN'!BB40)=('DU DOAN'!K40-'DU DOAN'!L40),2*'DU DOAN'!C40,IF(SIGN('DU DOAN'!BA40-'DU DOAN'!BB40)=SIGN('DU DOAN'!K40-'DU DOAN'!L40),1*'DU DOAN'!C40,0))))</f>
        <v>0</v>
      </c>
      <c r="AB40" s="98">
        <f>IF(OR('DU DOAN'!K40="",'DU DOAN'!L40="",'DU DOAN'!BC40="",'DU DOAN'!BD40=""),0,IF(AND('DU DOAN'!BC40='DU DOAN'!K40,'DU DOAN'!BD40='DU DOAN'!L40),3*'DU DOAN'!C40,IF(('DU DOAN'!BC40-'DU DOAN'!BD40)=('DU DOAN'!K40-'DU DOAN'!L40),2*'DU DOAN'!C40,IF(SIGN('DU DOAN'!BC40-'DU DOAN'!BD40)=SIGN('DU DOAN'!K40-'DU DOAN'!L40),1*'DU DOAN'!C40,0))))</f>
        <v>0</v>
      </c>
      <c r="AC40" s="98">
        <f>IF(OR('DU DOAN'!K40="",'DU DOAN'!L40="",'DU DOAN'!BE40="",'DU DOAN'!BF40=""),0,IF(AND('DU DOAN'!BE40='DU DOAN'!K40,'DU DOAN'!BF40='DU DOAN'!L40),3*'DU DOAN'!C40,IF(('DU DOAN'!BE40-'DU DOAN'!BF40)=('DU DOAN'!K40-'DU DOAN'!L40),2*'DU DOAN'!C40,IF(SIGN('DU DOAN'!BE40-'DU DOAN'!BF40)=SIGN('DU DOAN'!K40-'DU DOAN'!L40),1*'DU DOAN'!C40,0))))</f>
        <v>0</v>
      </c>
      <c r="AD40" s="98">
        <f>IF(OR('DU DOAN'!K40="",'DU DOAN'!L40="",'DU DOAN'!BG40="",'DU DOAN'!BH40=""),0,IF(AND('DU DOAN'!BG40='DU DOAN'!K40,'DU DOAN'!BH40='DU DOAN'!L40),3*'DU DOAN'!C40,IF(('DU DOAN'!BG40-'DU DOAN'!BH40)=('DU DOAN'!K40-'DU DOAN'!L40),2*'DU DOAN'!C40,IF(SIGN('DU DOAN'!BG40-'DU DOAN'!BH40)=SIGN('DU DOAN'!K40-'DU DOAN'!L40),1*'DU DOAN'!C40,0))))</f>
        <v>0</v>
      </c>
      <c r="AE40" s="98">
        <f>IF(OR('DU DOAN'!K40="",'DU DOAN'!L40="",'DU DOAN'!BI40="",'DU DOAN'!BJ40=""),0,IF(AND('DU DOAN'!BI40='DU DOAN'!K40,'DU DOAN'!BJ40='DU DOAN'!L40),3*'DU DOAN'!C40,IF(('DU DOAN'!BI40-'DU DOAN'!BJ40)=('DU DOAN'!K40-'DU DOAN'!L40),2*'DU DOAN'!C40,IF(SIGN('DU DOAN'!BI40-'DU DOAN'!BJ40)=SIGN('DU DOAN'!K40-'DU DOAN'!L40),1*'DU DOAN'!C40,0))))</f>
        <v>0</v>
      </c>
      <c r="AF40" s="98">
        <f>IF(OR('DU DOAN'!K40="",'DU DOAN'!L40="",'DU DOAN'!BK40="",'DU DOAN'!BL40=""),0,IF(AND('DU DOAN'!BK40='DU DOAN'!K40,'DU DOAN'!BL40='DU DOAN'!L40),3*'DU DOAN'!C40,IF(('DU DOAN'!BK40-'DU DOAN'!BL40)=('DU DOAN'!K40-'DU DOAN'!L40),2*'DU DOAN'!C40,IF(SIGN('DU DOAN'!BK40-'DU DOAN'!BL40)=SIGN('DU DOAN'!K40-'DU DOAN'!L40),1*'DU DOAN'!C40,0))))</f>
        <v>0</v>
      </c>
      <c r="AG40" s="98">
        <f>IF(OR('DU DOAN'!K40="",'DU DOAN'!L40="",'DU DOAN'!BM40="",'DU DOAN'!BN40=""),0,IF(AND('DU DOAN'!BM40='DU DOAN'!K40,'DU DOAN'!BN40='DU DOAN'!L40),3*'DU DOAN'!C40,IF(('DU DOAN'!BM40-'DU DOAN'!BN40)=('DU DOAN'!K40-'DU DOAN'!L40),2*'DU DOAN'!C40,IF(SIGN('DU DOAN'!BM40-'DU DOAN'!BN40)=SIGN('DU DOAN'!K40-'DU DOAN'!L40),1*'DU DOAN'!C40,0))))</f>
        <v>0</v>
      </c>
      <c r="AH40" s="98">
        <f>IF(OR('DU DOAN'!K40="",'DU DOAN'!L40="",'DU DOAN'!BO40="",'DU DOAN'!BP40=""),0,IF(AND('DU DOAN'!BO40='DU DOAN'!K40,'DU DOAN'!BP40='DU DOAN'!L40),3*'DU DOAN'!C40,IF(('DU DOAN'!BO40-'DU DOAN'!BP40)=('DU DOAN'!K40-'DU DOAN'!L40),2*'DU DOAN'!C40,IF(SIGN('DU DOAN'!BO40-'DU DOAN'!BP40)=SIGN('DU DOAN'!K40-'DU DOAN'!L40),1*'DU DOAN'!C40,0))))</f>
        <v>0</v>
      </c>
      <c r="AI40" s="98">
        <f>IF(OR('DU DOAN'!K40="",'DU DOAN'!L40="",'DU DOAN'!BQ40="",'DU DOAN'!BR40=""),0,IF(AND('DU DOAN'!BQ40='DU DOAN'!K40,'DU DOAN'!BR40='DU DOAN'!L40),3*'DU DOAN'!C40,IF(('DU DOAN'!BQ40-'DU DOAN'!BR40)=('DU DOAN'!K40-'DU DOAN'!L40),2*'DU DOAN'!C40,IF(SIGN('DU DOAN'!BQ40-'DU DOAN'!BR40)=SIGN('DU DOAN'!K40-'DU DOAN'!L40),1*'DU DOAN'!C40,0))))</f>
        <v>0</v>
      </c>
      <c r="AJ40" s="98">
        <f>IF(OR('DU DOAN'!K40="",'DU DOAN'!L40="",'DU DOAN'!BS40="",'DU DOAN'!BT40=""),0,IF(AND('DU DOAN'!BS40='DU DOAN'!K40,'DU DOAN'!BT40='DU DOAN'!L40),3*'DU DOAN'!C40,IF(('DU DOAN'!BS40-'DU DOAN'!BT40)=('DU DOAN'!K40-'DU DOAN'!L40),2*'DU DOAN'!C40,IF(SIGN('DU DOAN'!BS40-'DU DOAN'!BT40)=SIGN('DU DOAN'!K40-'DU DOAN'!L40),1*'DU DOAN'!C40,0))))</f>
        <v>0</v>
      </c>
      <c r="AK40" s="98">
        <f>IF(OR('DU DOAN'!K40="",'DU DOAN'!L40="",'DU DOAN'!BU40="",'DU DOAN'!BV40=""),0,IF(AND('DU DOAN'!BU40='DU DOAN'!K40,'DU DOAN'!BV40='DU DOAN'!L40),3*'DU DOAN'!C40,IF(('DU DOAN'!BU40-'DU DOAN'!BV40)=('DU DOAN'!K40-'DU DOAN'!L40),2*'DU DOAN'!C40,IF(SIGN('DU DOAN'!BU40-'DU DOAN'!BV40)=SIGN('DU DOAN'!K40-'DU DOAN'!L40),1*'DU DOAN'!C40,0))))</f>
        <v>0</v>
      </c>
      <c r="AL40" s="98">
        <f>IF(OR('DU DOAN'!K40="",'DU DOAN'!L40="",'DU DOAN'!BW40="",'DU DOAN'!BX40=""),0,IF(AND('DU DOAN'!BW40='DU DOAN'!K40,'DU DOAN'!BX40='DU DOAN'!L40),3*'DU DOAN'!C40,IF(('DU DOAN'!BW40-'DU DOAN'!BX40)=('DU DOAN'!K40-'DU DOAN'!L40),2*'DU DOAN'!C40,IF(SIGN('DU DOAN'!BW40-'DU DOAN'!BX40)=SIGN('DU DOAN'!K40-'DU DOAN'!L40),1*'DU DOAN'!C40,0))))</f>
        <v>0</v>
      </c>
      <c r="AM40" s="98">
        <f>IF(OR('DU DOAN'!K40="",'DU DOAN'!L40="",'DU DOAN'!BY40="",'DU DOAN'!BZ40=""),0,IF(AND('DU DOAN'!BY40='DU DOAN'!K40,'DU DOAN'!BZ40='DU DOAN'!L40),3*'DU DOAN'!C40,IF(('DU DOAN'!BY40-'DU DOAN'!BZ40)=('DU DOAN'!K40-'DU DOAN'!L40),2*'DU DOAN'!C40,IF(SIGN('DU DOAN'!BY40-'DU DOAN'!BZ40)=SIGN('DU DOAN'!K40-'DU DOAN'!L40),1*'DU DOAN'!C40,0))))</f>
        <v>0</v>
      </c>
      <c r="AN40" s="98">
        <f>IF(OR('DU DOAN'!K40="",'DU DOAN'!L40="",'DU DOAN'!CA40="",'DU DOAN'!CB40=""),0,IF(AND('DU DOAN'!CA40='DU DOAN'!K40,'DU DOAN'!CB40='DU DOAN'!L40),3*'DU DOAN'!C40,IF(('DU DOAN'!CA40-'DU DOAN'!CB40)=('DU DOAN'!K40-'DU DOAN'!L40),2*'DU DOAN'!C40,IF(SIGN('DU DOAN'!CA40-'DU DOAN'!CB40)=SIGN('DU DOAN'!K40-'DU DOAN'!L40),1*'DU DOAN'!C40,0))))</f>
        <v>0</v>
      </c>
      <c r="AO40" s="98">
        <f>IF(OR('DU DOAN'!K40="",'DU DOAN'!L40="",'DU DOAN'!CC40="",'DU DOAN'!CD40=""),0,IF(AND('DU DOAN'!CC40='DU DOAN'!K40,'DU DOAN'!CD40='DU DOAN'!L40),3*'DU DOAN'!C40,IF(('DU DOAN'!CC40-'DU DOAN'!CD40)=('DU DOAN'!K40-'DU DOAN'!L40),2*'DU DOAN'!C40,IF(SIGN('DU DOAN'!CC40-'DU DOAN'!CD40)=SIGN('DU DOAN'!K40-'DU DOAN'!L40),1*'DU DOAN'!C40,0))))</f>
        <v>0</v>
      </c>
      <c r="AP40" s="98">
        <f>IF(OR('DU DOAN'!K40="",'DU DOAN'!L40="",'DU DOAN'!CE40="",'DU DOAN'!CF40=""),0,IF(AND('DU DOAN'!CE40='DU DOAN'!K40,'DU DOAN'!CF40='DU DOAN'!L40),3*'DU DOAN'!C40,IF(('DU DOAN'!CE40-'DU DOAN'!CF40)=('DU DOAN'!K40-'DU DOAN'!L40),2*'DU DOAN'!C40,IF(SIGN('DU DOAN'!CE40-'DU DOAN'!CF40)=SIGN('DU DOAN'!K40-'DU DOAN'!L40),1*'DU DOAN'!C40,0))))</f>
        <v>0</v>
      </c>
      <c r="AQ40" s="98">
        <f>IF(OR('DU DOAN'!K40="",'DU DOAN'!L40="",'DU DOAN'!CG40="",'DU DOAN'!CH40=""),0,IF(AND('DU DOAN'!CG40='DU DOAN'!K40,'DU DOAN'!CH40='DU DOAN'!L40),3*'DU DOAN'!C40,IF(('DU DOAN'!CG40-'DU DOAN'!CH40)=('DU DOAN'!K40-'DU DOAN'!L40),2*'DU DOAN'!C40,IF(SIGN('DU DOAN'!CG40-'DU DOAN'!CH40)=SIGN('DU DOAN'!K40-'DU DOAN'!L40),1*'DU DOAN'!C40,0))))</f>
        <v>0</v>
      </c>
      <c r="AR40" s="98">
        <f>IF(OR('DU DOAN'!K40="",'DU DOAN'!L40="",'DU DOAN'!CI40="",'DU DOAN'!CJ40=""),0,IF(AND('DU DOAN'!CI40='DU DOAN'!K40,'DU DOAN'!CJ40='DU DOAN'!L40),3*'DU DOAN'!C40,IF(('DU DOAN'!CI40-'DU DOAN'!CJ40)=('DU DOAN'!K40-'DU DOAN'!L40),2*'DU DOAN'!C40,IF(SIGN('DU DOAN'!CI40-'DU DOAN'!CJ40)=SIGN('DU DOAN'!K40-'DU DOAN'!L40),1*'DU DOAN'!C40,0))))</f>
        <v>0</v>
      </c>
      <c r="AS40" s="98">
        <f>IF(OR('DU DOAN'!K40="",'DU DOAN'!L40="",'DU DOAN'!CK40="",'DU DOAN'!CL40=""),0,IF(AND('DU DOAN'!CK40='DU DOAN'!K40,'DU DOAN'!CL40='DU DOAN'!L40),3*'DU DOAN'!C40,IF(('DU DOAN'!CK40-'DU DOAN'!CL40)=('DU DOAN'!K40-'DU DOAN'!L40),2*'DU DOAN'!C40,IF(SIGN('DU DOAN'!CK40-'DU DOAN'!CL40)=SIGN('DU DOAN'!K40-'DU DOAN'!L40),1*'DU DOAN'!C40,0))))</f>
        <v>0</v>
      </c>
      <c r="AT40" s="98">
        <f>IF(OR('DU DOAN'!K40="",'DU DOAN'!L40="",'DU DOAN'!CM40="",'DU DOAN'!CN40=""),0,IF(AND('DU DOAN'!CM40='DU DOAN'!K40,'DU DOAN'!CN40='DU DOAN'!L40),3*'DU DOAN'!C40,IF(('DU DOAN'!CM40-'DU DOAN'!CN40)=('DU DOAN'!K40-'DU DOAN'!L40),2*'DU DOAN'!C40,IF(SIGN('DU DOAN'!CM40-'DU DOAN'!CN40)=SIGN('DU DOAN'!K40-'DU DOAN'!L40),1*'DU DOAN'!C40,0))))</f>
        <v>0</v>
      </c>
      <c r="AU40" s="98">
        <f>IF(OR('DU DOAN'!K40="",'DU DOAN'!L40="",'DU DOAN'!CO40="",'DU DOAN'!CP40=""),0,IF(AND('DU DOAN'!CO40='DU DOAN'!K40,'DU DOAN'!CP40='DU DOAN'!L40),3*'DU DOAN'!C40,IF(('DU DOAN'!CO40-'DU DOAN'!CP40)=('DU DOAN'!K40-'DU DOAN'!L40),2*'DU DOAN'!C40,IF(SIGN('DU DOAN'!CO40-'DU DOAN'!CP40)=SIGN('DU DOAN'!K40-'DU DOAN'!L40),1*'DU DOAN'!C40,0))))</f>
        <v>0</v>
      </c>
      <c r="AV40" s="98">
        <f>IF(OR('DU DOAN'!K40="",'DU DOAN'!L40="",'DU DOAN'!CQ40="",'DU DOAN'!CR40=""),0,IF(AND('DU DOAN'!CQ40='DU DOAN'!K40,'DU DOAN'!CR40='DU DOAN'!L40),3*'DU DOAN'!C40,IF(('DU DOAN'!CQ40-'DU DOAN'!CR40)=('DU DOAN'!K40-'DU DOAN'!L40),2*'DU DOAN'!C40,IF(SIGN('DU DOAN'!CQ40-'DU DOAN'!CR40)=SIGN('DU DOAN'!K40-'DU DOAN'!L40),1*'DU DOAN'!C40,0))))</f>
        <v>0</v>
      </c>
      <c r="AW40" s="98">
        <f>IF(OR('DU DOAN'!K40="",'DU DOAN'!L40="",'DU DOAN'!CS40="",'DU DOAN'!CT40=""),0,IF(AND('DU DOAN'!CS40='DU DOAN'!K40,'DU DOAN'!CT40='DU DOAN'!L40),3*'DU DOAN'!C40,IF(('DU DOAN'!CS40-'DU DOAN'!CT40)=('DU DOAN'!K40-'DU DOAN'!L40),2*'DU DOAN'!C40,IF(SIGN('DU DOAN'!CS40-'DU DOAN'!CT40)=SIGN('DU DOAN'!K40-'DU DOAN'!L40),1*'DU DOAN'!C40,0))))</f>
        <v>0</v>
      </c>
      <c r="AX40" s="98">
        <f>IF(OR('DU DOAN'!K40="",'DU DOAN'!L40="",'DU DOAN'!CU40="",'DU DOAN'!CV40=""),0,IF(AND('DU DOAN'!CU40='DU DOAN'!K40,'DU DOAN'!CV40='DU DOAN'!L40),3*'DU DOAN'!C40,IF(('DU DOAN'!CU40-'DU DOAN'!CV40)=('DU DOAN'!K40-'DU DOAN'!L40),2*'DU DOAN'!C40,IF(SIGN('DU DOAN'!CU40-'DU DOAN'!CV40)=SIGN('DU DOAN'!K40-'DU DOAN'!L40),1*'DU DOAN'!C40,0))))</f>
        <v>0</v>
      </c>
      <c r="AY40" s="98">
        <f>IF(OR('DU DOAN'!K40="",'DU DOAN'!L40="",'DU DOAN'!CW40="",'DU DOAN'!CX40=""),0,IF(AND('DU DOAN'!CW40='DU DOAN'!K40,'DU DOAN'!CX40='DU DOAN'!L40),3*'DU DOAN'!C40,IF(('DU DOAN'!CW40-'DU DOAN'!CX40)=('DU DOAN'!K40-'DU DOAN'!L40),2*'DU DOAN'!C40,IF(SIGN('DU DOAN'!CW40-'DU DOAN'!CX40)=SIGN('DU DOAN'!K40-'DU DOAN'!L40),1*'DU DOAN'!C40,0))))</f>
        <v>0</v>
      </c>
      <c r="AZ40" s="98">
        <f>IF(OR('DU DOAN'!K40="",'DU DOAN'!L40="",'DU DOAN'!CY40="",'DU DOAN'!CZ40=""),0,IF(AND('DU DOAN'!CY40='DU DOAN'!K40,'DU DOAN'!CZ40='DU DOAN'!L40),3*'DU DOAN'!C40,IF(('DU DOAN'!CY40-'DU DOAN'!CZ40)=('DU DOAN'!K40-'DU DOAN'!L40),2*'DU DOAN'!C40,IF(SIGN('DU DOAN'!CY40-'DU DOAN'!CZ40)=SIGN('DU DOAN'!K40-'DU DOAN'!L40),1*'DU DOAN'!C40,0))))</f>
        <v>0</v>
      </c>
      <c r="BA40" s="98">
        <f>IF(OR('DU DOAN'!K40="",'DU DOAN'!L40="",'DU DOAN'!DA40="",'DU DOAN'!DB40=""),0,IF(AND('DU DOAN'!DA40='DU DOAN'!K40,'DU DOAN'!DB40='DU DOAN'!L40),3*'DU DOAN'!C40,IF(('DU DOAN'!DA40-'DU DOAN'!DB40)=('DU DOAN'!K40-'DU DOAN'!L40),2*'DU DOAN'!C40,IF(SIGN('DU DOAN'!DA40-'DU DOAN'!DB40)=SIGN('DU DOAN'!K40-'DU DOAN'!L40),1*'DU DOAN'!C40,0))))</f>
        <v>0</v>
      </c>
      <c r="BB40" s="98">
        <f>IF(OR('DU DOAN'!K40="",'DU DOAN'!L40="",'DU DOAN'!DC40="",'DU DOAN'!DD40=""),0,IF(AND('DU DOAN'!DC40='DU DOAN'!K40,'DU DOAN'!DD40='DU DOAN'!L40),3*'DU DOAN'!C40,IF(('DU DOAN'!DC40-'DU DOAN'!DD40)=('DU DOAN'!K40-'DU DOAN'!L40),2*'DU DOAN'!C40,IF(SIGN('DU DOAN'!DC40-'DU DOAN'!DD40)=SIGN('DU DOAN'!K40-'DU DOAN'!L40),1*'DU DOAN'!C40,0))))</f>
        <v>0</v>
      </c>
      <c r="BC40" s="98">
        <f>IF(OR('DU DOAN'!K40="",'DU DOAN'!L40="",'DU DOAN'!DE40="",'DU DOAN'!DF40=""),0,IF(AND('DU DOAN'!DE40='DU DOAN'!K40,'DU DOAN'!DF40='DU DOAN'!L40),3*'DU DOAN'!C40,IF(('DU DOAN'!DE40-'DU DOAN'!DF40)=('DU DOAN'!K40-'DU DOAN'!L40),2*'DU DOAN'!C40,IF(SIGN('DU DOAN'!DE40-'DU DOAN'!DF40)=SIGN('DU DOAN'!K40-'DU DOAN'!L40),1*'DU DOAN'!C40,0))))</f>
        <v>0</v>
      </c>
      <c r="BD40" s="98">
        <f>IF(OR('DU DOAN'!K40="",'DU DOAN'!L40="",'DU DOAN'!DG40="",'DU DOAN'!DH40=""),0,IF(AND('DU DOAN'!DG40='DU DOAN'!K40,'DU DOAN'!DH40='DU DOAN'!L40),3*'DU DOAN'!C40,IF(('DU DOAN'!DG40-'DU DOAN'!DH40)=('DU DOAN'!K40-'DU DOAN'!L40),2*'DU DOAN'!C40,IF(SIGN('DU DOAN'!DG40-'DU DOAN'!DH40)=SIGN('DU DOAN'!K40-'DU DOAN'!L40),1*'DU DOAN'!C40,0))))</f>
        <v>0</v>
      </c>
      <c r="BE40" s="98">
        <f>IF(OR('DU DOAN'!K40="",'DU DOAN'!L40="",'DU DOAN'!DI40="",'DU DOAN'!DJ40=""),0,IF(AND('DU DOAN'!DI40='DU DOAN'!K40,'DU DOAN'!DJ40='DU DOAN'!L40),3*'DU DOAN'!C40,IF(('DU DOAN'!DI40-'DU DOAN'!DJ40)=('DU DOAN'!K40-'DU DOAN'!L40),2*'DU DOAN'!C40,IF(SIGN('DU DOAN'!DI40-'DU DOAN'!DJ40)=SIGN('DU DOAN'!K40-'DU DOAN'!L40),1*'DU DOAN'!C40,0))))</f>
        <v>0</v>
      </c>
      <c r="BF40" s="98">
        <f>IF(OR('DU DOAN'!K40="",'DU DOAN'!L40="",'DU DOAN'!DK40="",'DU DOAN'!DL40=""),0,IF(AND('DU DOAN'!DK40='DU DOAN'!K40,'DU DOAN'!DL40='DU DOAN'!L40),3*'DU DOAN'!C40,IF(('DU DOAN'!DK40-'DU DOAN'!DL40)=('DU DOAN'!K40-'DU DOAN'!L40),2*'DU DOAN'!C40,IF(SIGN('DU DOAN'!DK40-'DU DOAN'!DL40)=SIGN('DU DOAN'!K40-'DU DOAN'!L40),1*'DU DOAN'!C40,0))))</f>
        <v>0</v>
      </c>
      <c r="BG40" s="98">
        <f>IF(OR('DU DOAN'!K40="",'DU DOAN'!L40="",'DU DOAN'!DM40="",'DU DOAN'!DN40=""),0,IF(AND('DU DOAN'!DM40='DU DOAN'!K40,'DU DOAN'!DN40='DU DOAN'!L40),3*'DU DOAN'!C40,IF(('DU DOAN'!DM40-'DU DOAN'!DN40)=('DU DOAN'!K40-'DU DOAN'!L40),2*'DU DOAN'!C40,IF(SIGN('DU DOAN'!DM40-'DU DOAN'!DN40)=SIGN('DU DOAN'!K40-'DU DOAN'!L40),1*'DU DOAN'!C40,0))))</f>
        <v>0</v>
      </c>
      <c r="BH40" s="98">
        <f>IF(OR('DU DOAN'!K40="",'DU DOAN'!L40="",'DU DOAN'!DO40="",'DU DOAN'!DP40=""),0,IF(AND('DU DOAN'!DO40='DU DOAN'!K40,'DU DOAN'!DP40='DU DOAN'!L40),3*'DU DOAN'!C40,IF(('DU DOAN'!DO40-'DU DOAN'!DP40)=('DU DOAN'!K40-'DU DOAN'!L40),2*'DU DOAN'!C40,IF(SIGN('DU DOAN'!DO40-'DU DOAN'!DP40)=SIGN('DU DOAN'!K40-'DU DOAN'!L40),1*'DU DOAN'!C40,0))))</f>
        <v>0</v>
      </c>
      <c r="BI40" s="98">
        <f>IF(OR('DU DOAN'!K40="",'DU DOAN'!L40="",'DU DOAN'!DQ40="",'DU DOAN'!DR40=""),0,IF(AND('DU DOAN'!DQ40='DU DOAN'!K40,'DU DOAN'!DR40='DU DOAN'!L40),3*'DU DOAN'!C40,IF(('DU DOAN'!DQ40-'DU DOAN'!DR40)=('DU DOAN'!K40-'DU DOAN'!L40),2*'DU DOAN'!C40,IF(SIGN('DU DOAN'!DQ40-'DU DOAN'!DR40)=SIGN('DU DOAN'!K40-'DU DOAN'!L40),1*'DU DOAN'!C40,0))))</f>
        <v>0</v>
      </c>
      <c r="BJ40" s="98">
        <f>IF(OR('DU DOAN'!K40="",'DU DOAN'!L40="",'DU DOAN'!DS40="",'DU DOAN'!DT40=""),0,IF(AND('DU DOAN'!DS40='DU DOAN'!K40,'DU DOAN'!DT40='DU DOAN'!L40),3*'DU DOAN'!C40,IF(('DU DOAN'!DS40-'DU DOAN'!DT40)=('DU DOAN'!K40-'DU DOAN'!L40),2*'DU DOAN'!C40,IF(SIGN('DU DOAN'!DS40-'DU DOAN'!DT40)=SIGN('DU DOAN'!K40-'DU DOAN'!L40),1*'DU DOAN'!C40,0))))</f>
        <v>0</v>
      </c>
      <c r="BK40" s="98">
        <f>IF(OR('DU DOAN'!K40="",'DU DOAN'!L40="",'DU DOAN'!DU40="",'DU DOAN'!DV40=""),0,IF(AND('DU DOAN'!DU40='DU DOAN'!K40,'DU DOAN'!DV40='DU DOAN'!L40),3*'DU DOAN'!C40,IF(('DU DOAN'!DU40-'DU DOAN'!DV40)=('DU DOAN'!K40-'DU DOAN'!L40),2*'DU DOAN'!C40,IF(SIGN('DU DOAN'!DU40-'DU DOAN'!DV40)=SIGN('DU DOAN'!K40-'DU DOAN'!L40),1*'DU DOAN'!C40,0))))</f>
        <v>0</v>
      </c>
      <c r="BL40" s="98">
        <f>IF(OR('DU DOAN'!K40="",'DU DOAN'!L40="",'DU DOAN'!DW40="",'DU DOAN'!DX40=""),0,IF(AND('DU DOAN'!DW40='DU DOAN'!K40,'DU DOAN'!DX40='DU DOAN'!L40),3*'DU DOAN'!C40,IF(('DU DOAN'!DW40-'DU DOAN'!DX40)=('DU DOAN'!K40-'DU DOAN'!L40),2*'DU DOAN'!C40,IF(SIGN('DU DOAN'!DW40-'DU DOAN'!DX40)=SIGN('DU DOAN'!K40-'DU DOAN'!L40),1*'DU DOAN'!C40,0))))</f>
        <v>0</v>
      </c>
      <c r="BM40" s="98">
        <f>IF(OR('DU DOAN'!K40="",'DU DOAN'!L40="",'DU DOAN'!DY40="",'DU DOAN'!DZ40=""),0,IF(AND('DU DOAN'!DY40='DU DOAN'!K40,'DU DOAN'!DZ40='DU DOAN'!L40),3*'DU DOAN'!C40,IF(('DU DOAN'!DY40-'DU DOAN'!DZ40)=('DU DOAN'!K40-'DU DOAN'!L40),2*'DU DOAN'!C40,IF(SIGN('DU DOAN'!DY40-'DU DOAN'!DZ40)=SIGN('DU DOAN'!K40-'DU DOAN'!L40),1*'DU DOAN'!C40,0))))</f>
        <v>0</v>
      </c>
      <c r="BN40" s="98">
        <f>IF(OR('DU DOAN'!K40="",'DU DOAN'!L40="",'DU DOAN'!EA40="",'DU DOAN'!EB40=""),0,IF(AND('DU DOAN'!EA40='DU DOAN'!K40,'DU DOAN'!EB40='DU DOAN'!L40),3*'DU DOAN'!C40,IF(('DU DOAN'!EA40-'DU DOAN'!EB40)=('DU DOAN'!K40-'DU DOAN'!L40),2*'DU DOAN'!C40,IF(SIGN('DU DOAN'!EA40-'DU DOAN'!EB40)=SIGN('DU DOAN'!K40-'DU DOAN'!L40),1*'DU DOAN'!C40,0))))</f>
        <v>0</v>
      </c>
      <c r="BO40" s="98">
        <f>IF(OR('DU DOAN'!K40="",'DU DOAN'!L40="",'DU DOAN'!EC40="",'DU DOAN'!ED40=""),0,IF(AND('DU DOAN'!EC40='DU DOAN'!K40,'DU DOAN'!ED40='DU DOAN'!L40),3*'DU DOAN'!C40,IF(('DU DOAN'!EC40-'DU DOAN'!ED40)=('DU DOAN'!K40-'DU DOAN'!L40),2*'DU DOAN'!C40,IF(SIGN('DU DOAN'!EC40-'DU DOAN'!ED40)=SIGN('DU DOAN'!K40-'DU DOAN'!L40),1*'DU DOAN'!C40,0))))</f>
        <v>0</v>
      </c>
      <c r="BP40" s="98">
        <f>IF(OR('DU DOAN'!K40="",'DU DOAN'!L40="",'DU DOAN'!EE40="",'DU DOAN'!EF40=""),0,IF(AND('DU DOAN'!EE40='DU DOAN'!K40,'DU DOAN'!EF40='DU DOAN'!L40),3*'DU DOAN'!C40,IF(('DU DOAN'!EE40-'DU DOAN'!EF40)=('DU DOAN'!K40-'DU DOAN'!L40),2*'DU DOAN'!C40,IF(SIGN('DU DOAN'!EE40-'DU DOAN'!EF40)=SIGN('DU DOAN'!K40-'DU DOAN'!L40),1*'DU DOAN'!C40,0))))</f>
        <v>0</v>
      </c>
      <c r="BQ40" s="98">
        <f>IF(OR('DU DOAN'!K40="",'DU DOAN'!L40="",'DU DOAN'!EG40="",'DU DOAN'!EH40=""),0,IF(AND('DU DOAN'!EG40='DU DOAN'!K40,'DU DOAN'!EH40='DU DOAN'!L40),3*'DU DOAN'!C40,IF(('DU DOAN'!EG40-'DU DOAN'!EH40)=('DU DOAN'!K40-'DU DOAN'!L40),2*'DU DOAN'!C40,IF(SIGN('DU DOAN'!EG40-'DU DOAN'!EH40)=SIGN('DU DOAN'!K40-'DU DOAN'!L40),1*'DU DOAN'!C40,0))))</f>
        <v>0</v>
      </c>
      <c r="BR40" s="98">
        <f>IF(OR('DU DOAN'!K40="",'DU DOAN'!L40="",'DU DOAN'!EI40="",'DU DOAN'!EJ40=""),0,IF(AND('DU DOAN'!EI40='DU DOAN'!K40,'DU DOAN'!EJ40='DU DOAN'!L40),3*'DU DOAN'!C40,IF(('DU DOAN'!EI40-'DU DOAN'!EJ40)=('DU DOAN'!K40-'DU DOAN'!L40),2*'DU DOAN'!C40,IF(SIGN('DU DOAN'!EI40-'DU DOAN'!EJ40)=SIGN('DU DOAN'!K40-'DU DOAN'!L40),1*'DU DOAN'!C40,0))))</f>
        <v>0</v>
      </c>
      <c r="BS40" s="98">
        <f>IF(OR('DU DOAN'!K40="",'DU DOAN'!L40="",'DU DOAN'!EK40="",'DU DOAN'!EL40=""),0,IF(AND('DU DOAN'!EK40='DU DOAN'!K40,'DU DOAN'!EL40='DU DOAN'!L40),3*'DU DOAN'!C40,IF(('DU DOAN'!EK40-'DU DOAN'!EL40)=('DU DOAN'!K40-'DU DOAN'!L40),2*'DU DOAN'!C40,IF(SIGN('DU DOAN'!EK40-'DU DOAN'!EL40)=SIGN('DU DOAN'!K40-'DU DOAN'!L40),1*'DU DOAN'!C40,0))))</f>
        <v>0</v>
      </c>
      <c r="BT40" s="98">
        <f>IF(OR('DU DOAN'!K40="",'DU DOAN'!L40="",'DU DOAN'!EM40="",'DU DOAN'!EN40=""),0,IF(AND('DU DOAN'!EM40='DU DOAN'!K40,'DU DOAN'!EN40='DU DOAN'!L40),3*'DU DOAN'!C40,IF(('DU DOAN'!EM40-'DU DOAN'!EN40)=('DU DOAN'!K40-'DU DOAN'!L40),2*'DU DOAN'!C40,IF(SIGN('DU DOAN'!EM40-'DU DOAN'!EN40)=SIGN('DU DOAN'!K40-'DU DOAN'!L40),1*'DU DOAN'!C40,0))))</f>
        <v>0</v>
      </c>
      <c r="BU40" s="98">
        <f>IF(OR('DU DOAN'!K40="",'DU DOAN'!L40="",'DU DOAN'!EO40="",'DU DOAN'!EP40=""),0,IF(AND('DU DOAN'!EO40='DU DOAN'!K40,'DU DOAN'!EP40='DU DOAN'!L40),3*'DU DOAN'!C40,IF(('DU DOAN'!EO40-'DU DOAN'!EP40)=('DU DOAN'!K40-'DU DOAN'!L40),2*'DU DOAN'!C40,IF(SIGN('DU DOAN'!EO40-'DU DOAN'!EP40)=SIGN('DU DOAN'!K40-'DU DOAN'!L40),1*'DU DOAN'!C40,0))))</f>
        <v>0</v>
      </c>
      <c r="BV40" s="98">
        <f>IF(OR('DU DOAN'!K40="",'DU DOAN'!L40="",'DU DOAN'!EQ40="",'DU DOAN'!ER40=""),0,IF(AND('DU DOAN'!EQ40='DU DOAN'!K40,'DU DOAN'!ER40='DU DOAN'!L40),3*'DU DOAN'!C40,IF(('DU DOAN'!EQ40-'DU DOAN'!ER40)=('DU DOAN'!K40-'DU DOAN'!L40),2*'DU DOAN'!C40,IF(SIGN('DU DOAN'!EQ40-'DU DOAN'!ER40)=SIGN('DU DOAN'!K40-'DU DOAN'!L40),1*'DU DOAN'!C40,0))))</f>
        <v>0</v>
      </c>
      <c r="BW40" s="98">
        <f>IF(OR('DU DOAN'!K40="",'DU DOAN'!L40="",'DU DOAN'!ES40="",'DU DOAN'!ET40=""),0,IF(AND('DU DOAN'!ES40='DU DOAN'!K40,'DU DOAN'!ET40='DU DOAN'!L40),3*'DU DOAN'!C40,IF(('DU DOAN'!ES40-'DU DOAN'!ET40)=('DU DOAN'!K40-'DU DOAN'!L40),2*'DU DOAN'!C40,IF(SIGN('DU DOAN'!ES40-'DU DOAN'!ET40)=SIGN('DU DOAN'!K40-'DU DOAN'!L40),1*'DU DOAN'!C40,0))))</f>
        <v>0</v>
      </c>
      <c r="BX40" s="98">
        <f>IF(OR('DU DOAN'!K40="",'DU DOAN'!L40="",'DU DOAN'!EU40="",'DU DOAN'!EV40=""),0,IF(AND('DU DOAN'!EU40='DU DOAN'!K40,'DU DOAN'!EV40='DU DOAN'!L40),3*'DU DOAN'!C40,IF(('DU DOAN'!EU40-'DU DOAN'!EV40)=('DU DOAN'!K40-'DU DOAN'!L40),2*'DU DOAN'!C40,IF(SIGN('DU DOAN'!EU40-'DU DOAN'!EV40)=SIGN('DU DOAN'!K40-'DU DOAN'!L40),1*'DU DOAN'!C40,0))))</f>
        <v>0</v>
      </c>
      <c r="BY40" s="98">
        <f>IF(OR('DU DOAN'!K40="",'DU DOAN'!L40="",'DU DOAN'!EW40="",'DU DOAN'!EX40=""),0,IF(AND('DU DOAN'!EW40='DU DOAN'!K40,'DU DOAN'!EX40='DU DOAN'!L40),3*'DU DOAN'!C40,IF(('DU DOAN'!EW40-'DU DOAN'!EX40)=('DU DOAN'!K40-'DU DOAN'!L40),2*'DU DOAN'!C40,IF(SIGN('DU DOAN'!EW40-'DU DOAN'!EX40)=SIGN('DU DOAN'!K40-'DU DOAN'!L40),1*'DU DOAN'!C40,0))))</f>
        <v>0</v>
      </c>
      <c r="BZ40" s="98">
        <f>IF(OR('DU DOAN'!K40="",'DU DOAN'!L40="",'DU DOAN'!EY40="",'DU DOAN'!EZ40=""),0,IF(AND('DU DOAN'!EY40='DU DOAN'!K40,'DU DOAN'!EZ40='DU DOAN'!L40),3*'DU DOAN'!C40,IF(('DU DOAN'!EY40-'DU DOAN'!EZ40)=('DU DOAN'!K40-'DU DOAN'!L40),2*'DU DOAN'!C40,IF(SIGN('DU DOAN'!EY40-'DU DOAN'!EZ40)=SIGN('DU DOAN'!K40-'DU DOAN'!L40),1*'DU DOAN'!C40,0))))</f>
        <v>0</v>
      </c>
      <c r="CA40" s="98">
        <f>IF(OR('DU DOAN'!K40="",'DU DOAN'!L40="",'DU DOAN'!FA40="",'DU DOAN'!FB40=""),0,IF(AND('DU DOAN'!FA40='DU DOAN'!K40,'DU DOAN'!FB40='DU DOAN'!L40),3*'DU DOAN'!C40,IF(('DU DOAN'!FA40-'DU DOAN'!FB40)=('DU DOAN'!K40-'DU DOAN'!L40),2*'DU DOAN'!C40,IF(SIGN('DU DOAN'!FA40-'DU DOAN'!FB40)=SIGN('DU DOAN'!K40-'DU DOAN'!L40),1*'DU DOAN'!C40,0))))</f>
        <v>0</v>
      </c>
      <c r="CB40" s="98">
        <f>IF(OR('DU DOAN'!K40="",'DU DOAN'!L40="",'DU DOAN'!FC40="",'DU DOAN'!FD40=""),0,IF(AND('DU DOAN'!FC40='DU DOAN'!K40,'DU DOAN'!FD40='DU DOAN'!L40),3*'DU DOAN'!C40,IF(('DU DOAN'!FC40-'DU DOAN'!FD40)=('DU DOAN'!K40-'DU DOAN'!L40),2*'DU DOAN'!C40,IF(SIGN('DU DOAN'!FC40-'DU DOAN'!FD40)=SIGN('DU DOAN'!K40-'DU DOAN'!L40),1*'DU DOAN'!C40,0))))</f>
        <v>0</v>
      </c>
      <c r="CC40" s="98">
        <f>IF(OR('DU DOAN'!K40="",'DU DOAN'!L40="",'DU DOAN'!FE40="",'DU DOAN'!FF40=""),0,IF(AND('DU DOAN'!FE40='DU DOAN'!K40,'DU DOAN'!FF40='DU DOAN'!L40),3*'DU DOAN'!C40,IF(('DU DOAN'!FE40-'DU DOAN'!FF40)=('DU DOAN'!K40-'DU DOAN'!L40),2*'DU DOAN'!C40,IF(SIGN('DU DOAN'!FE40-'DU DOAN'!FF40)=SIGN('DU DOAN'!K40-'DU DOAN'!L40),1*'DU DOAN'!C40,0))))</f>
        <v>0</v>
      </c>
      <c r="CD40" s="98">
        <f>IF(OR('DU DOAN'!K40="",'DU DOAN'!L40="",'DU DOAN'!FG40="",'DU DOAN'!FH40=""),0,IF(AND('DU DOAN'!FG40='DU DOAN'!K40,'DU DOAN'!FH40='DU DOAN'!L40),3*'DU DOAN'!C40,IF(('DU DOAN'!FG40-'DU DOAN'!FH40)=('DU DOAN'!K40-'DU DOAN'!L40),2*'DU DOAN'!C40,IF(SIGN('DU DOAN'!FG40-'DU DOAN'!FH40)=SIGN('DU DOAN'!K40-'DU DOAN'!L40),1*'DU DOAN'!C40,0))))</f>
        <v>0</v>
      </c>
      <c r="CE40" s="98">
        <f>IF(OR('DU DOAN'!K40="",'DU DOAN'!L40="",'DU DOAN'!FI40="",'DU DOAN'!FJ40=""),0,IF(AND('DU DOAN'!FI40='DU DOAN'!K40,'DU DOAN'!FJ40='DU DOAN'!L40),3*'DU DOAN'!C40,IF(('DU DOAN'!FI40-'DU DOAN'!FJ40)=('DU DOAN'!K40-'DU DOAN'!L40),2*'DU DOAN'!C40,IF(SIGN('DU DOAN'!FI40-'DU DOAN'!FJ40)=SIGN('DU DOAN'!K40-'DU DOAN'!L40),1*'DU DOAN'!C40,0))))</f>
        <v>0</v>
      </c>
      <c r="CF40" s="98">
        <f>IF(OR('DU DOAN'!K40="",'DU DOAN'!L40="",'DU DOAN'!FK40="",'DU DOAN'!FL40=""),0,IF(AND('DU DOAN'!FK40='DU DOAN'!K40,'DU DOAN'!FL40='DU DOAN'!L40),3*'DU DOAN'!C40,IF(('DU DOAN'!FK40-'DU DOAN'!FL40)=('DU DOAN'!K40-'DU DOAN'!L40),2*'DU DOAN'!C40,IF(SIGN('DU DOAN'!FK40-'DU DOAN'!FL40)=SIGN('DU DOAN'!K40-'DU DOAN'!L40),1*'DU DOAN'!C40,0))))</f>
        <v>0</v>
      </c>
      <c r="CG40" s="98">
        <f>IF(OR('DU DOAN'!K40="",'DU DOAN'!L40="",'DU DOAN'!FM40="",'DU DOAN'!FN40=""),0,IF(AND('DU DOAN'!FM40='DU DOAN'!K40,'DU DOAN'!FN40='DU DOAN'!L40),3*'DU DOAN'!C40,IF(('DU DOAN'!FM40-'DU DOAN'!FN40)=('DU DOAN'!K40-'DU DOAN'!L40),2*'DU DOAN'!C40,IF(SIGN('DU DOAN'!FM40-'DU DOAN'!FN40)=SIGN('DU DOAN'!K40-'DU DOAN'!L40),1*'DU DOAN'!C40,0))))</f>
        <v>0</v>
      </c>
      <c r="CH40" s="98">
        <f>IF(OR('DU DOAN'!K40="",'DU DOAN'!L40="",'DU DOAN'!FO40="",'DU DOAN'!FP40=""),0,IF(AND('DU DOAN'!FO40='DU DOAN'!K40,'DU DOAN'!FP40='DU DOAN'!L40),3*'DU DOAN'!C40,IF(('DU DOAN'!FO40-'DU DOAN'!FP40)=('DU DOAN'!K40-'DU DOAN'!L40),2*'DU DOAN'!C40,IF(SIGN('DU DOAN'!FO40-'DU DOAN'!FP40)=SIGN('DU DOAN'!K40-'DU DOAN'!L40),1*'DU DOAN'!C40,0))))</f>
        <v>0</v>
      </c>
      <c r="CI40" s="98">
        <f>IF(OR('DU DOAN'!K40="",'DU DOAN'!L40="",'DU DOAN'!FQ40="",'DU DOAN'!FR40=""),0,IF(AND('DU DOAN'!FQ40='DU DOAN'!K40,'DU DOAN'!FR40='DU DOAN'!L40),3*'DU DOAN'!C40,IF(('DU DOAN'!FQ40-'DU DOAN'!FR40)=('DU DOAN'!K40-'DU DOAN'!L40),2*'DU DOAN'!C40,IF(SIGN('DU DOAN'!FQ40-'DU DOAN'!FR40)=SIGN('DU DOAN'!K40-'DU DOAN'!L40),1*'DU DOAN'!C40,0))))</f>
        <v>0</v>
      </c>
      <c r="CJ40" s="98">
        <f>IF(OR('DU DOAN'!K40="",'DU DOAN'!L40="",'DU DOAN'!FS40="",'DU DOAN'!FT40=""),0,IF(AND('DU DOAN'!FS40='DU DOAN'!K40,'DU DOAN'!FT40='DU DOAN'!L40),3*'DU DOAN'!C40,IF(('DU DOAN'!FS40-'DU DOAN'!FT40)=('DU DOAN'!K40-'DU DOAN'!L40),2*'DU DOAN'!C40,IF(SIGN('DU DOAN'!FS40-'DU DOAN'!FT40)=SIGN('DU DOAN'!K40-'DU DOAN'!L40),1*'DU DOAN'!C40,0))))</f>
        <v>0</v>
      </c>
      <c r="CK40" s="98">
        <f>IF(OR('DU DOAN'!K40="",'DU DOAN'!L40="",'DU DOAN'!FU40="",'DU DOAN'!FV40=""),0,IF(AND('DU DOAN'!FU40='DU DOAN'!K40,'DU DOAN'!FV40='DU DOAN'!L40),3*'DU DOAN'!C40,IF(('DU DOAN'!FU40-'DU DOAN'!FV40)=('DU DOAN'!K40-'DU DOAN'!L40),2*'DU DOAN'!C40,IF(SIGN('DU DOAN'!FU40-'DU DOAN'!FV40)=SIGN('DU DOAN'!K40-'DU DOAN'!L40),1*'DU DOAN'!C40,0))))</f>
        <v>0</v>
      </c>
      <c r="CL40" s="98">
        <f>IF(OR('DU DOAN'!K40="",'DU DOAN'!L40="",'DU DOAN'!FW40="",'DU DOAN'!FX40=""),0,IF(AND('DU DOAN'!FW40='DU DOAN'!K40,'DU DOAN'!FX40='DU DOAN'!L40),3*'DU DOAN'!C40,IF(('DU DOAN'!FW40-'DU DOAN'!FX40)=('DU DOAN'!K40-'DU DOAN'!L40),2*'DU DOAN'!C40,IF(SIGN('DU DOAN'!FW40-'DU DOAN'!FX40)=SIGN('DU DOAN'!K40-'DU DOAN'!L40),1*'DU DOAN'!C40,0))))</f>
        <v>0</v>
      </c>
      <c r="CM40" s="98">
        <f>IF(OR('DU DOAN'!K40="",'DU DOAN'!L40="",'DU DOAN'!FY40="",'DU DOAN'!FZ40=""),0,IF(AND('DU DOAN'!FY40='DU DOAN'!K40,'DU DOAN'!FZ40='DU DOAN'!L40),3*'DU DOAN'!C40,IF(('DU DOAN'!FY40-'DU DOAN'!FZ40)=('DU DOAN'!K40-'DU DOAN'!L40),2*'DU DOAN'!C40,IF(SIGN('DU DOAN'!FY40-'DU DOAN'!FZ40)=SIGN('DU DOAN'!K40-'DU DOAN'!L40),1*'DU DOAN'!C40,0))))</f>
        <v>0</v>
      </c>
      <c r="CN40" s="98">
        <f>IF(OR('DU DOAN'!K40="",'DU DOAN'!L40="",'DU DOAN'!GA40="",'DU DOAN'!GB40=""),0,IF(AND('DU DOAN'!GA40='DU DOAN'!K40,'DU DOAN'!GB40='DU DOAN'!L40),3*'DU DOAN'!C40,IF(('DU DOAN'!GA40-'DU DOAN'!GB40)=('DU DOAN'!K40-'DU DOAN'!L40),2*'DU DOAN'!C40,IF(SIGN('DU DOAN'!GA40-'DU DOAN'!GB40)=SIGN('DU DOAN'!K40-'DU DOAN'!L40),1*'DU DOAN'!C40,0))))</f>
        <v>0</v>
      </c>
      <c r="CO40" s="98">
        <f>IF(OR('DU DOAN'!K40="",'DU DOAN'!L40="",'DU DOAN'!GC40="",'DU DOAN'!GD40=""),0,IF(AND('DU DOAN'!GC40='DU DOAN'!K40,'DU DOAN'!GD40='DU DOAN'!L40),3*'DU DOAN'!C40,IF(('DU DOAN'!GC40-'DU DOAN'!GD40)=('DU DOAN'!K40-'DU DOAN'!L40),2*'DU DOAN'!C40,IF(SIGN('DU DOAN'!GC40-'DU DOAN'!GD40)=SIGN('DU DOAN'!K40-'DU DOAN'!L40),1*'DU DOAN'!C40,0))))</f>
        <v>0</v>
      </c>
      <c r="CP40" s="98">
        <f>IF(OR('DU DOAN'!K40="",'DU DOAN'!L40="",'DU DOAN'!GE40="",'DU DOAN'!GF40=""),0,IF(AND('DU DOAN'!GE40='DU DOAN'!K40,'DU DOAN'!GF40='DU DOAN'!L40),3*'DU DOAN'!C40,IF(('DU DOAN'!GE40-'DU DOAN'!GF40)=('DU DOAN'!K40-'DU DOAN'!L40),2*'DU DOAN'!C40,IF(SIGN('DU DOAN'!GE40-'DU DOAN'!GF40)=SIGN('DU DOAN'!K40-'DU DOAN'!L40),1*'DU DOAN'!C40,0))))</f>
        <v>0</v>
      </c>
      <c r="CQ40" s="98">
        <f>IF(OR('DU DOAN'!K40="",'DU DOAN'!L40="",'DU DOAN'!GG40="",'DU DOAN'!GH40=""),0,IF(AND('DU DOAN'!GG40='DU DOAN'!K40,'DU DOAN'!GH40='DU DOAN'!L40),3*'DU DOAN'!C40,IF(('DU DOAN'!GG40-'DU DOAN'!GH40)=('DU DOAN'!K40-'DU DOAN'!L40),2*'DU DOAN'!C40,IF(SIGN('DU DOAN'!GG40-'DU DOAN'!GH40)=SIGN('DU DOAN'!K40-'DU DOAN'!L40),1*'DU DOAN'!C40,0))))</f>
        <v>0</v>
      </c>
      <c r="CR40" s="98">
        <f>IF(OR('DU DOAN'!K40="",'DU DOAN'!L40="",'DU DOAN'!GI40="",'DU DOAN'!GJ40=""),0,IF(AND('DU DOAN'!GI40='DU DOAN'!K40,'DU DOAN'!GJ40='DU DOAN'!L40),3*'DU DOAN'!C40,IF(('DU DOAN'!GI40-'DU DOAN'!GJ40)=('DU DOAN'!K40-'DU DOAN'!L40),2*'DU DOAN'!C40,IF(SIGN('DU DOAN'!GI40-'DU DOAN'!GJ40)=SIGN('DU DOAN'!K40-'DU DOAN'!L40),1*'DU DOAN'!C40,0))))</f>
        <v>0</v>
      </c>
      <c r="CS40" s="98">
        <f>IF(OR('DU DOAN'!K40="",'DU DOAN'!L40="",'DU DOAN'!GK40="",'DU DOAN'!GL40=""),0,IF(AND('DU DOAN'!GK40='DU DOAN'!K40,'DU DOAN'!GL40='DU DOAN'!L40),3*'DU DOAN'!C40,IF(('DU DOAN'!GK40-'DU DOAN'!GL40)=('DU DOAN'!K40-'DU DOAN'!L40),2*'DU DOAN'!C40,IF(SIGN('DU DOAN'!GK40-'DU DOAN'!GL40)=SIGN('DU DOAN'!K40-'DU DOAN'!L40),1*'DU DOAN'!C40,0))))</f>
        <v>0</v>
      </c>
      <c r="CT40" s="98">
        <f>IF(OR('DU DOAN'!K40="",'DU DOAN'!L40="",'DU DOAN'!GM40="",'DU DOAN'!GN40=""),0,IF(AND('DU DOAN'!GM40='DU DOAN'!K40,'DU DOAN'!GN40='DU DOAN'!L40),3*'DU DOAN'!C40,IF(('DU DOAN'!GM40-'DU DOAN'!GN40)=('DU DOAN'!K40-'DU DOAN'!L40),2*'DU DOAN'!C40,IF(SIGN('DU DOAN'!GM40-'DU DOAN'!GN40)=SIGN('DU DOAN'!K40-'DU DOAN'!L40),1*'DU DOAN'!C40,0))))</f>
        <v>0</v>
      </c>
      <c r="CU40" s="98">
        <f>IF(OR('DU DOAN'!K40="",'DU DOAN'!L40="",'DU DOAN'!GO40="",'DU DOAN'!GP40=""),0,IF(AND('DU DOAN'!GO40='DU DOAN'!K40,'DU DOAN'!GP40='DU DOAN'!L40),3*'DU DOAN'!C40,IF(('DU DOAN'!GO40-'DU DOAN'!GP40)=('DU DOAN'!K40-'DU DOAN'!L40),2*'DU DOAN'!C40,IF(SIGN('DU DOAN'!GO40-'DU DOAN'!GP40)=SIGN('DU DOAN'!K40-'DU DOAN'!L40),1*'DU DOAN'!C40,0))))</f>
        <v>0</v>
      </c>
      <c r="CV40" s="98">
        <f>IF(OR('DU DOAN'!K40="",'DU DOAN'!L40="",'DU DOAN'!GQ40="",'DU DOAN'!GR40=""),0,IF(AND('DU DOAN'!GQ40='DU DOAN'!K40,'DU DOAN'!GR40='DU DOAN'!L40),3*'DU DOAN'!C40,IF(('DU DOAN'!GQ40-'DU DOAN'!GR40)=('DU DOAN'!K40-'DU DOAN'!L40),2*'DU DOAN'!C40,IF(SIGN('DU DOAN'!GQ40-'DU DOAN'!GR40)=SIGN('DU DOAN'!K40-'DU DOAN'!L40),1*'DU DOAN'!C40,0))))</f>
        <v>0</v>
      </c>
      <c r="CW40" s="98">
        <f>IF(OR('DU DOAN'!K40="",'DU DOAN'!L40="",'DU DOAN'!GS40="",'DU DOAN'!GT40=""),0,IF(AND('DU DOAN'!GS40='DU DOAN'!K40,'DU DOAN'!GT40='DU DOAN'!L40),3*'DU DOAN'!C40,IF(('DU DOAN'!GS40-'DU DOAN'!GT40)=('DU DOAN'!K40-'DU DOAN'!L40),2*'DU DOAN'!C40,IF(SIGN('DU DOAN'!GS40-'DU DOAN'!GT40)=SIGN('DU DOAN'!K40-'DU DOAN'!L40),1*'DU DOAN'!C40,0))))</f>
        <v>0</v>
      </c>
      <c r="CX40" s="98">
        <f>IF(OR('DU DOAN'!K40="",'DU DOAN'!L40="",'DU DOAN'!GU40="",'DU DOAN'!GV40=""),0,IF(AND('DU DOAN'!GU40='DU DOAN'!K40,'DU DOAN'!GV40='DU DOAN'!L40),3*'DU DOAN'!C40,IF(('DU DOAN'!GU40-'DU DOAN'!GV40)=('DU DOAN'!K40-'DU DOAN'!L40),2*'DU DOAN'!C40,IF(SIGN('DU DOAN'!GU40-'DU DOAN'!GV40)=SIGN('DU DOAN'!K40-'DU DOAN'!L40),1*'DU DOAN'!C40,0))))</f>
        <v>0</v>
      </c>
      <c r="CY40" s="98">
        <f>IF(OR('DU DOAN'!K40="",'DU DOAN'!L40="",'DU DOAN'!GW40="",'DU DOAN'!GX40=""),0,IF(AND('DU DOAN'!GW40='DU DOAN'!K40,'DU DOAN'!GX40='DU DOAN'!L40),3*'DU DOAN'!C40,IF(('DU DOAN'!GW40-'DU DOAN'!GX40)=('DU DOAN'!K40-'DU DOAN'!L40),2*'DU DOAN'!C40,IF(SIGN('DU DOAN'!GW40-'DU DOAN'!GX40)=SIGN('DU DOAN'!K40-'DU DOAN'!L40),1*'DU DOAN'!C40,0))))</f>
        <v>0</v>
      </c>
      <c r="CZ40" s="98">
        <f>IF(OR('DU DOAN'!K40="",'DU DOAN'!L40="",'DU DOAN'!GY40="",'DU DOAN'!GZ40=""),0,IF(AND('DU DOAN'!GY40='DU DOAN'!K40,'DU DOAN'!GZ40='DU DOAN'!L40),3*'DU DOAN'!C40,IF(('DU DOAN'!GY40-'DU DOAN'!GZ40)=('DU DOAN'!K40-'DU DOAN'!L40),2*'DU DOAN'!C40,IF(SIGN('DU DOAN'!GY40-'DU DOAN'!GZ40)=SIGN('DU DOAN'!K40-'DU DOAN'!L40),1*'DU DOAN'!C40,0))))</f>
        <v>0</v>
      </c>
      <c r="DA40" s="98">
        <f>IF(OR('DU DOAN'!K40="",'DU DOAN'!L40="",'DU DOAN'!HA40="",'DU DOAN'!HB40=""),0,IF(AND('DU DOAN'!HA40='DU DOAN'!K40,'DU DOAN'!HB40='DU DOAN'!L40),3*'DU DOAN'!C40,IF(('DU DOAN'!HA40-'DU DOAN'!HB40)=('DU DOAN'!K40-'DU DOAN'!L40),2*'DU DOAN'!C40,IF(SIGN('DU DOAN'!HA40-'DU DOAN'!HB40)=SIGN('DU DOAN'!K40-'DU DOAN'!L40),1*'DU DOAN'!C40,0))))</f>
        <v>0</v>
      </c>
      <c r="DB40" s="98">
        <f>IF(OR('DU DOAN'!K40="",'DU DOAN'!L40="",'DU DOAN'!HC40="",'DU DOAN'!HD40=""),0,IF(AND('DU DOAN'!HC40='DU DOAN'!K40,'DU DOAN'!HD40='DU DOAN'!L40),3*'DU DOAN'!C40,IF(('DU DOAN'!HC40-'DU DOAN'!HD40)=('DU DOAN'!K40-'DU DOAN'!L40),2*'DU DOAN'!C40,IF(SIGN('DU DOAN'!HC40-'DU DOAN'!HD40)=SIGN('DU DOAN'!K40-'DU DOAN'!L40),1*'DU DOAN'!C40,0))))</f>
        <v>0</v>
      </c>
    </row>
    <row r="41" spans="1:106" ht="15" customHeight="1">
      <c r="A41" s="94">
        <f>'DU DOAN'!A41</f>
        <v>38</v>
      </c>
      <c r="B41" s="95" t="str">
        <f>'DU DOAN'!B41</f>
        <v>Vòng bảng</v>
      </c>
      <c r="C41" s="96">
        <f>'DU DOAN'!C41</f>
        <v>1</v>
      </c>
      <c r="D41" s="95" t="str">
        <f>'DU DOAN'!H41</f>
        <v>Iran</v>
      </c>
      <c r="E41" s="95" t="str">
        <f>'DU DOAN'!I41</f>
        <v>New Zealand</v>
      </c>
      <c r="F41" s="97" t="str">
        <f>IF(OR('DU DOAN'!K41="",'DU DOAN'!L41=""),"Chưa đá",'DU DOAN'!K41&amp;"-"&amp;'DU DOAN'!L41)</f>
        <v>Chưa đá</v>
      </c>
      <c r="G41" s="98">
        <f>IF(OR('DU DOAN'!K41="",'DU DOAN'!L41="",'DU DOAN'!M41="",'DU DOAN'!N41=""),0,IF(AND('DU DOAN'!M41='DU DOAN'!K41,'DU DOAN'!N41='DU DOAN'!L41),3*'DU DOAN'!C41,IF(('DU DOAN'!M41-'DU DOAN'!N41)=('DU DOAN'!K41-'DU DOAN'!L41),2*'DU DOAN'!C41,IF(SIGN('DU DOAN'!M41-'DU DOAN'!N41)=SIGN('DU DOAN'!K41-'DU DOAN'!L41),1*'DU DOAN'!C41,0))))</f>
        <v>0</v>
      </c>
      <c r="H41" s="98">
        <f>IF(OR('DU DOAN'!K41="",'DU DOAN'!L41="",'DU DOAN'!O41="",'DU DOAN'!P41=""),0,IF(AND('DU DOAN'!O41='DU DOAN'!K41,'DU DOAN'!P41='DU DOAN'!L41),3*'DU DOAN'!C41,IF(('DU DOAN'!O41-'DU DOAN'!P41)=('DU DOAN'!K41-'DU DOAN'!L41),2*'DU DOAN'!C41,IF(SIGN('DU DOAN'!O41-'DU DOAN'!P41)=SIGN('DU DOAN'!K41-'DU DOAN'!L41),1*'DU DOAN'!C41,0))))</f>
        <v>0</v>
      </c>
      <c r="I41" s="98">
        <f>IF(OR('DU DOAN'!K41="",'DU DOAN'!L41="",'DU DOAN'!Q41="",'DU DOAN'!R41=""),0,IF(AND('DU DOAN'!Q41='DU DOAN'!K41,'DU DOAN'!R41='DU DOAN'!L41),3*'DU DOAN'!C41,IF(('DU DOAN'!Q41-'DU DOAN'!R41)=('DU DOAN'!K41-'DU DOAN'!L41),2*'DU DOAN'!C41,IF(SIGN('DU DOAN'!Q41-'DU DOAN'!R41)=SIGN('DU DOAN'!K41-'DU DOAN'!L41),1*'DU DOAN'!C41,0))))</f>
        <v>0</v>
      </c>
      <c r="J41" s="98">
        <f>IF(OR('DU DOAN'!K41="",'DU DOAN'!L41="",'DU DOAN'!S41="",'DU DOAN'!T41=""),0,IF(AND('DU DOAN'!S41='DU DOAN'!K41,'DU DOAN'!T41='DU DOAN'!L41),3*'DU DOAN'!C41,IF(('DU DOAN'!S41-'DU DOAN'!T41)=('DU DOAN'!K41-'DU DOAN'!L41),2*'DU DOAN'!C41,IF(SIGN('DU DOAN'!S41-'DU DOAN'!T41)=SIGN('DU DOAN'!K41-'DU DOAN'!L41),1*'DU DOAN'!C41,0))))</f>
        <v>0</v>
      </c>
      <c r="K41" s="98">
        <f>IF(OR('DU DOAN'!K41="",'DU DOAN'!L41="",'DU DOAN'!U41="",'DU DOAN'!V41=""),0,IF(AND('DU DOAN'!U41='DU DOAN'!K41,'DU DOAN'!V41='DU DOAN'!L41),3*'DU DOAN'!C41,IF(('DU DOAN'!U41-'DU DOAN'!V41)=('DU DOAN'!K41-'DU DOAN'!L41),2*'DU DOAN'!C41,IF(SIGN('DU DOAN'!U41-'DU DOAN'!V41)=SIGN('DU DOAN'!K41-'DU DOAN'!L41),1*'DU DOAN'!C41,0))))</f>
        <v>0</v>
      </c>
      <c r="L41" s="98">
        <f>IF(OR('DU DOAN'!K41="",'DU DOAN'!L41="",'DU DOAN'!W41="",'DU DOAN'!X41=""),0,IF(AND('DU DOAN'!W41='DU DOAN'!K41,'DU DOAN'!X41='DU DOAN'!L41),3*'DU DOAN'!C41,IF(('DU DOAN'!W41-'DU DOAN'!X41)=('DU DOAN'!K41-'DU DOAN'!L41),2*'DU DOAN'!C41,IF(SIGN('DU DOAN'!W41-'DU DOAN'!X41)=SIGN('DU DOAN'!K41-'DU DOAN'!L41),1*'DU DOAN'!C41,0))))</f>
        <v>0</v>
      </c>
      <c r="M41" s="98">
        <f>IF(OR('DU DOAN'!K41="",'DU DOAN'!L41="",'DU DOAN'!Y41="",'DU DOAN'!Z41=""),0,IF(AND('DU DOAN'!Y41='DU DOAN'!K41,'DU DOAN'!Z41='DU DOAN'!L41),3*'DU DOAN'!C41,IF(('DU DOAN'!Y41-'DU DOAN'!Z41)=('DU DOAN'!K41-'DU DOAN'!L41),2*'DU DOAN'!C41,IF(SIGN('DU DOAN'!Y41-'DU DOAN'!Z41)=SIGN('DU DOAN'!K41-'DU DOAN'!L41),1*'DU DOAN'!C41,0))))</f>
        <v>0</v>
      </c>
      <c r="N41" s="98">
        <f>IF(OR('DU DOAN'!K41="",'DU DOAN'!L41="",'DU DOAN'!AA41="",'DU DOAN'!AB41=""),0,IF(AND('DU DOAN'!AA41='DU DOAN'!K41,'DU DOAN'!AB41='DU DOAN'!L41),3*'DU DOAN'!C41,IF(('DU DOAN'!AA41-'DU DOAN'!AB41)=('DU DOAN'!K41-'DU DOAN'!L41),2*'DU DOAN'!C41,IF(SIGN('DU DOAN'!AA41-'DU DOAN'!AB41)=SIGN('DU DOAN'!K41-'DU DOAN'!L41),1*'DU DOAN'!C41,0))))</f>
        <v>0</v>
      </c>
      <c r="O41" s="98">
        <f>IF(OR('DU DOAN'!K41="",'DU DOAN'!L41="",'DU DOAN'!AC41="",'DU DOAN'!AD41=""),0,IF(AND('DU DOAN'!AC41='DU DOAN'!K41,'DU DOAN'!AD41='DU DOAN'!L41),3*'DU DOAN'!C41,IF(('DU DOAN'!AC41-'DU DOAN'!AD41)=('DU DOAN'!K41-'DU DOAN'!L41),2*'DU DOAN'!C41,IF(SIGN('DU DOAN'!AC41-'DU DOAN'!AD41)=SIGN('DU DOAN'!K41-'DU DOAN'!L41),1*'DU DOAN'!C41,0))))</f>
        <v>0</v>
      </c>
      <c r="P41" s="98">
        <f>IF(OR('DU DOAN'!K41="",'DU DOAN'!L41="",'DU DOAN'!AE41="",'DU DOAN'!AF41=""),0,IF(AND('DU DOAN'!AE41='DU DOAN'!K41,'DU DOAN'!AF41='DU DOAN'!L41),3*'DU DOAN'!C41,IF(('DU DOAN'!AE41-'DU DOAN'!AF41)=('DU DOAN'!K41-'DU DOAN'!L41),2*'DU DOAN'!C41,IF(SIGN('DU DOAN'!AE41-'DU DOAN'!AF41)=SIGN('DU DOAN'!K41-'DU DOAN'!L41),1*'DU DOAN'!C41,0))))</f>
        <v>0</v>
      </c>
      <c r="Q41" s="98">
        <f>IF(OR('DU DOAN'!K41="",'DU DOAN'!L41="",'DU DOAN'!AG41="",'DU DOAN'!AH41=""),0,IF(AND('DU DOAN'!AG41='DU DOAN'!K41,'DU DOAN'!AH41='DU DOAN'!L41),3*'DU DOAN'!C41,IF(('DU DOAN'!AG41-'DU DOAN'!AH41)=('DU DOAN'!K41-'DU DOAN'!L41),2*'DU DOAN'!C41,IF(SIGN('DU DOAN'!AG41-'DU DOAN'!AH41)=SIGN('DU DOAN'!K41-'DU DOAN'!L41),1*'DU DOAN'!C41,0))))</f>
        <v>0</v>
      </c>
      <c r="R41" s="98">
        <f>IF(OR('DU DOAN'!K41="",'DU DOAN'!L41="",'DU DOAN'!AI41="",'DU DOAN'!AJ41=""),0,IF(AND('DU DOAN'!AI41='DU DOAN'!K41,'DU DOAN'!AJ41='DU DOAN'!L41),3*'DU DOAN'!C41,IF(('DU DOAN'!AI41-'DU DOAN'!AJ41)=('DU DOAN'!K41-'DU DOAN'!L41),2*'DU DOAN'!C41,IF(SIGN('DU DOAN'!AI41-'DU DOAN'!AJ41)=SIGN('DU DOAN'!K41-'DU DOAN'!L41),1*'DU DOAN'!C41,0))))</f>
        <v>0</v>
      </c>
      <c r="S41" s="98">
        <f>IF(OR('DU DOAN'!K41="",'DU DOAN'!L41="",'DU DOAN'!AK41="",'DU DOAN'!AL41=""),0,IF(AND('DU DOAN'!AK41='DU DOAN'!K41,'DU DOAN'!AL41='DU DOAN'!L41),3*'DU DOAN'!C41,IF(('DU DOAN'!AK41-'DU DOAN'!AL41)=('DU DOAN'!K41-'DU DOAN'!L41),2*'DU DOAN'!C41,IF(SIGN('DU DOAN'!AK41-'DU DOAN'!AL41)=SIGN('DU DOAN'!K41-'DU DOAN'!L41),1*'DU DOAN'!C41,0))))</f>
        <v>0</v>
      </c>
      <c r="T41" s="98">
        <f>IF(OR('DU DOAN'!K41="",'DU DOAN'!L41="",'DU DOAN'!AM41="",'DU DOAN'!AN41=""),0,IF(AND('DU DOAN'!AM41='DU DOAN'!K41,'DU DOAN'!AN41='DU DOAN'!L41),3*'DU DOAN'!C41,IF(('DU DOAN'!AM41-'DU DOAN'!AN41)=('DU DOAN'!K41-'DU DOAN'!L41),2*'DU DOAN'!C41,IF(SIGN('DU DOAN'!AM41-'DU DOAN'!AN41)=SIGN('DU DOAN'!K41-'DU DOAN'!L41),1*'DU DOAN'!C41,0))))</f>
        <v>0</v>
      </c>
      <c r="U41" s="98">
        <f>IF(OR('DU DOAN'!K41="",'DU DOAN'!L41="",'DU DOAN'!AO41="",'DU DOAN'!AP41=""),0,IF(AND('DU DOAN'!AO41='DU DOAN'!K41,'DU DOAN'!AP41='DU DOAN'!L41),3*'DU DOAN'!C41,IF(('DU DOAN'!AO41-'DU DOAN'!AP41)=('DU DOAN'!K41-'DU DOAN'!L41),2*'DU DOAN'!C41,IF(SIGN('DU DOAN'!AO41-'DU DOAN'!AP41)=SIGN('DU DOAN'!K41-'DU DOAN'!L41),1*'DU DOAN'!C41,0))))</f>
        <v>0</v>
      </c>
      <c r="V41" s="98">
        <f>IF(OR('DU DOAN'!K41="",'DU DOAN'!L41="",'DU DOAN'!AQ41="",'DU DOAN'!AR41=""),0,IF(AND('DU DOAN'!AQ41='DU DOAN'!K41,'DU DOAN'!AR41='DU DOAN'!L41),3*'DU DOAN'!C41,IF(('DU DOAN'!AQ41-'DU DOAN'!AR41)=('DU DOAN'!K41-'DU DOAN'!L41),2*'DU DOAN'!C41,IF(SIGN('DU DOAN'!AQ41-'DU DOAN'!AR41)=SIGN('DU DOAN'!K41-'DU DOAN'!L41),1*'DU DOAN'!C41,0))))</f>
        <v>0</v>
      </c>
      <c r="W41" s="98">
        <f>IF(OR('DU DOAN'!K41="",'DU DOAN'!L41="",'DU DOAN'!AS41="",'DU DOAN'!AT41=""),0,IF(AND('DU DOAN'!AS41='DU DOAN'!K41,'DU DOAN'!AT41='DU DOAN'!L41),3*'DU DOAN'!C41,IF(('DU DOAN'!AS41-'DU DOAN'!AT41)=('DU DOAN'!K41-'DU DOAN'!L41),2*'DU DOAN'!C41,IF(SIGN('DU DOAN'!AS41-'DU DOAN'!AT41)=SIGN('DU DOAN'!K41-'DU DOAN'!L41),1*'DU DOAN'!C41,0))))</f>
        <v>0</v>
      </c>
      <c r="X41" s="98">
        <f>IF(OR('DU DOAN'!K41="",'DU DOAN'!L41="",'DU DOAN'!AU41="",'DU DOAN'!AV41=""),0,IF(AND('DU DOAN'!AU41='DU DOAN'!K41,'DU DOAN'!AV41='DU DOAN'!L41),3*'DU DOAN'!C41,IF(('DU DOAN'!AU41-'DU DOAN'!AV41)=('DU DOAN'!K41-'DU DOAN'!L41),2*'DU DOAN'!C41,IF(SIGN('DU DOAN'!AU41-'DU DOAN'!AV41)=SIGN('DU DOAN'!K41-'DU DOAN'!L41),1*'DU DOAN'!C41,0))))</f>
        <v>0</v>
      </c>
      <c r="Y41" s="98">
        <f>IF(OR('DU DOAN'!K41="",'DU DOAN'!L41="",'DU DOAN'!AW41="",'DU DOAN'!AX41=""),0,IF(AND('DU DOAN'!AW41='DU DOAN'!K41,'DU DOAN'!AX41='DU DOAN'!L41),3*'DU DOAN'!C41,IF(('DU DOAN'!AW41-'DU DOAN'!AX41)=('DU DOAN'!K41-'DU DOAN'!L41),2*'DU DOAN'!C41,IF(SIGN('DU DOAN'!AW41-'DU DOAN'!AX41)=SIGN('DU DOAN'!K41-'DU DOAN'!L41),1*'DU DOAN'!C41,0))))</f>
        <v>0</v>
      </c>
      <c r="Z41" s="98">
        <f>IF(OR('DU DOAN'!K41="",'DU DOAN'!L41="",'DU DOAN'!AY41="",'DU DOAN'!AZ41=""),0,IF(AND('DU DOAN'!AY41='DU DOAN'!K41,'DU DOAN'!AZ41='DU DOAN'!L41),3*'DU DOAN'!C41,IF(('DU DOAN'!AY41-'DU DOAN'!AZ41)=('DU DOAN'!K41-'DU DOAN'!L41),2*'DU DOAN'!C41,IF(SIGN('DU DOAN'!AY41-'DU DOAN'!AZ41)=SIGN('DU DOAN'!K41-'DU DOAN'!L41),1*'DU DOAN'!C41,0))))</f>
        <v>0</v>
      </c>
      <c r="AA41" s="98">
        <f>IF(OR('DU DOAN'!K41="",'DU DOAN'!L41="",'DU DOAN'!BA41="",'DU DOAN'!BB41=""),0,IF(AND('DU DOAN'!BA41='DU DOAN'!K41,'DU DOAN'!BB41='DU DOAN'!L41),3*'DU DOAN'!C41,IF(('DU DOAN'!BA41-'DU DOAN'!BB41)=('DU DOAN'!K41-'DU DOAN'!L41),2*'DU DOAN'!C41,IF(SIGN('DU DOAN'!BA41-'DU DOAN'!BB41)=SIGN('DU DOAN'!K41-'DU DOAN'!L41),1*'DU DOAN'!C41,0))))</f>
        <v>0</v>
      </c>
      <c r="AB41" s="98">
        <f>IF(OR('DU DOAN'!K41="",'DU DOAN'!L41="",'DU DOAN'!BC41="",'DU DOAN'!BD41=""),0,IF(AND('DU DOAN'!BC41='DU DOAN'!K41,'DU DOAN'!BD41='DU DOAN'!L41),3*'DU DOAN'!C41,IF(('DU DOAN'!BC41-'DU DOAN'!BD41)=('DU DOAN'!K41-'DU DOAN'!L41),2*'DU DOAN'!C41,IF(SIGN('DU DOAN'!BC41-'DU DOAN'!BD41)=SIGN('DU DOAN'!K41-'DU DOAN'!L41),1*'DU DOAN'!C41,0))))</f>
        <v>0</v>
      </c>
      <c r="AC41" s="98">
        <f>IF(OR('DU DOAN'!K41="",'DU DOAN'!L41="",'DU DOAN'!BE41="",'DU DOAN'!BF41=""),0,IF(AND('DU DOAN'!BE41='DU DOAN'!K41,'DU DOAN'!BF41='DU DOAN'!L41),3*'DU DOAN'!C41,IF(('DU DOAN'!BE41-'DU DOAN'!BF41)=('DU DOAN'!K41-'DU DOAN'!L41),2*'DU DOAN'!C41,IF(SIGN('DU DOAN'!BE41-'DU DOAN'!BF41)=SIGN('DU DOAN'!K41-'DU DOAN'!L41),1*'DU DOAN'!C41,0))))</f>
        <v>0</v>
      </c>
      <c r="AD41" s="98">
        <f>IF(OR('DU DOAN'!K41="",'DU DOAN'!L41="",'DU DOAN'!BG41="",'DU DOAN'!BH41=""),0,IF(AND('DU DOAN'!BG41='DU DOAN'!K41,'DU DOAN'!BH41='DU DOAN'!L41),3*'DU DOAN'!C41,IF(('DU DOAN'!BG41-'DU DOAN'!BH41)=('DU DOAN'!K41-'DU DOAN'!L41),2*'DU DOAN'!C41,IF(SIGN('DU DOAN'!BG41-'DU DOAN'!BH41)=SIGN('DU DOAN'!K41-'DU DOAN'!L41),1*'DU DOAN'!C41,0))))</f>
        <v>0</v>
      </c>
      <c r="AE41" s="98">
        <f>IF(OR('DU DOAN'!K41="",'DU DOAN'!L41="",'DU DOAN'!BI41="",'DU DOAN'!BJ41=""),0,IF(AND('DU DOAN'!BI41='DU DOAN'!K41,'DU DOAN'!BJ41='DU DOAN'!L41),3*'DU DOAN'!C41,IF(('DU DOAN'!BI41-'DU DOAN'!BJ41)=('DU DOAN'!K41-'DU DOAN'!L41),2*'DU DOAN'!C41,IF(SIGN('DU DOAN'!BI41-'DU DOAN'!BJ41)=SIGN('DU DOAN'!K41-'DU DOAN'!L41),1*'DU DOAN'!C41,0))))</f>
        <v>0</v>
      </c>
      <c r="AF41" s="98">
        <f>IF(OR('DU DOAN'!K41="",'DU DOAN'!L41="",'DU DOAN'!BK41="",'DU DOAN'!BL41=""),0,IF(AND('DU DOAN'!BK41='DU DOAN'!K41,'DU DOAN'!BL41='DU DOAN'!L41),3*'DU DOAN'!C41,IF(('DU DOAN'!BK41-'DU DOAN'!BL41)=('DU DOAN'!K41-'DU DOAN'!L41),2*'DU DOAN'!C41,IF(SIGN('DU DOAN'!BK41-'DU DOAN'!BL41)=SIGN('DU DOAN'!K41-'DU DOAN'!L41),1*'DU DOAN'!C41,0))))</f>
        <v>0</v>
      </c>
      <c r="AG41" s="98">
        <f>IF(OR('DU DOAN'!K41="",'DU DOAN'!L41="",'DU DOAN'!BM41="",'DU DOAN'!BN41=""),0,IF(AND('DU DOAN'!BM41='DU DOAN'!K41,'DU DOAN'!BN41='DU DOAN'!L41),3*'DU DOAN'!C41,IF(('DU DOAN'!BM41-'DU DOAN'!BN41)=('DU DOAN'!K41-'DU DOAN'!L41),2*'DU DOAN'!C41,IF(SIGN('DU DOAN'!BM41-'DU DOAN'!BN41)=SIGN('DU DOAN'!K41-'DU DOAN'!L41),1*'DU DOAN'!C41,0))))</f>
        <v>0</v>
      </c>
      <c r="AH41" s="98">
        <f>IF(OR('DU DOAN'!K41="",'DU DOAN'!L41="",'DU DOAN'!BO41="",'DU DOAN'!BP41=""),0,IF(AND('DU DOAN'!BO41='DU DOAN'!K41,'DU DOAN'!BP41='DU DOAN'!L41),3*'DU DOAN'!C41,IF(('DU DOAN'!BO41-'DU DOAN'!BP41)=('DU DOAN'!K41-'DU DOAN'!L41),2*'DU DOAN'!C41,IF(SIGN('DU DOAN'!BO41-'DU DOAN'!BP41)=SIGN('DU DOAN'!K41-'DU DOAN'!L41),1*'DU DOAN'!C41,0))))</f>
        <v>0</v>
      </c>
      <c r="AI41" s="98">
        <f>IF(OR('DU DOAN'!K41="",'DU DOAN'!L41="",'DU DOAN'!BQ41="",'DU DOAN'!BR41=""),0,IF(AND('DU DOAN'!BQ41='DU DOAN'!K41,'DU DOAN'!BR41='DU DOAN'!L41),3*'DU DOAN'!C41,IF(('DU DOAN'!BQ41-'DU DOAN'!BR41)=('DU DOAN'!K41-'DU DOAN'!L41),2*'DU DOAN'!C41,IF(SIGN('DU DOAN'!BQ41-'DU DOAN'!BR41)=SIGN('DU DOAN'!K41-'DU DOAN'!L41),1*'DU DOAN'!C41,0))))</f>
        <v>0</v>
      </c>
      <c r="AJ41" s="98">
        <f>IF(OR('DU DOAN'!K41="",'DU DOAN'!L41="",'DU DOAN'!BS41="",'DU DOAN'!BT41=""),0,IF(AND('DU DOAN'!BS41='DU DOAN'!K41,'DU DOAN'!BT41='DU DOAN'!L41),3*'DU DOAN'!C41,IF(('DU DOAN'!BS41-'DU DOAN'!BT41)=('DU DOAN'!K41-'DU DOAN'!L41),2*'DU DOAN'!C41,IF(SIGN('DU DOAN'!BS41-'DU DOAN'!BT41)=SIGN('DU DOAN'!K41-'DU DOAN'!L41),1*'DU DOAN'!C41,0))))</f>
        <v>0</v>
      </c>
      <c r="AK41" s="98">
        <f>IF(OR('DU DOAN'!K41="",'DU DOAN'!L41="",'DU DOAN'!BU41="",'DU DOAN'!BV41=""),0,IF(AND('DU DOAN'!BU41='DU DOAN'!K41,'DU DOAN'!BV41='DU DOAN'!L41),3*'DU DOAN'!C41,IF(('DU DOAN'!BU41-'DU DOAN'!BV41)=('DU DOAN'!K41-'DU DOAN'!L41),2*'DU DOAN'!C41,IF(SIGN('DU DOAN'!BU41-'DU DOAN'!BV41)=SIGN('DU DOAN'!K41-'DU DOAN'!L41),1*'DU DOAN'!C41,0))))</f>
        <v>0</v>
      </c>
      <c r="AL41" s="98">
        <f>IF(OR('DU DOAN'!K41="",'DU DOAN'!L41="",'DU DOAN'!BW41="",'DU DOAN'!BX41=""),0,IF(AND('DU DOAN'!BW41='DU DOAN'!K41,'DU DOAN'!BX41='DU DOAN'!L41),3*'DU DOAN'!C41,IF(('DU DOAN'!BW41-'DU DOAN'!BX41)=('DU DOAN'!K41-'DU DOAN'!L41),2*'DU DOAN'!C41,IF(SIGN('DU DOAN'!BW41-'DU DOAN'!BX41)=SIGN('DU DOAN'!K41-'DU DOAN'!L41),1*'DU DOAN'!C41,0))))</f>
        <v>0</v>
      </c>
      <c r="AM41" s="98">
        <f>IF(OR('DU DOAN'!K41="",'DU DOAN'!L41="",'DU DOAN'!BY41="",'DU DOAN'!BZ41=""),0,IF(AND('DU DOAN'!BY41='DU DOAN'!K41,'DU DOAN'!BZ41='DU DOAN'!L41),3*'DU DOAN'!C41,IF(('DU DOAN'!BY41-'DU DOAN'!BZ41)=('DU DOAN'!K41-'DU DOAN'!L41),2*'DU DOAN'!C41,IF(SIGN('DU DOAN'!BY41-'DU DOAN'!BZ41)=SIGN('DU DOAN'!K41-'DU DOAN'!L41),1*'DU DOAN'!C41,0))))</f>
        <v>0</v>
      </c>
      <c r="AN41" s="98">
        <f>IF(OR('DU DOAN'!K41="",'DU DOAN'!L41="",'DU DOAN'!CA41="",'DU DOAN'!CB41=""),0,IF(AND('DU DOAN'!CA41='DU DOAN'!K41,'DU DOAN'!CB41='DU DOAN'!L41),3*'DU DOAN'!C41,IF(('DU DOAN'!CA41-'DU DOAN'!CB41)=('DU DOAN'!K41-'DU DOAN'!L41),2*'DU DOAN'!C41,IF(SIGN('DU DOAN'!CA41-'DU DOAN'!CB41)=SIGN('DU DOAN'!K41-'DU DOAN'!L41),1*'DU DOAN'!C41,0))))</f>
        <v>0</v>
      </c>
      <c r="AO41" s="98">
        <f>IF(OR('DU DOAN'!K41="",'DU DOAN'!L41="",'DU DOAN'!CC41="",'DU DOAN'!CD41=""),0,IF(AND('DU DOAN'!CC41='DU DOAN'!K41,'DU DOAN'!CD41='DU DOAN'!L41),3*'DU DOAN'!C41,IF(('DU DOAN'!CC41-'DU DOAN'!CD41)=('DU DOAN'!K41-'DU DOAN'!L41),2*'DU DOAN'!C41,IF(SIGN('DU DOAN'!CC41-'DU DOAN'!CD41)=SIGN('DU DOAN'!K41-'DU DOAN'!L41),1*'DU DOAN'!C41,0))))</f>
        <v>0</v>
      </c>
      <c r="AP41" s="98">
        <f>IF(OR('DU DOAN'!K41="",'DU DOAN'!L41="",'DU DOAN'!CE41="",'DU DOAN'!CF41=""),0,IF(AND('DU DOAN'!CE41='DU DOAN'!K41,'DU DOAN'!CF41='DU DOAN'!L41),3*'DU DOAN'!C41,IF(('DU DOAN'!CE41-'DU DOAN'!CF41)=('DU DOAN'!K41-'DU DOAN'!L41),2*'DU DOAN'!C41,IF(SIGN('DU DOAN'!CE41-'DU DOAN'!CF41)=SIGN('DU DOAN'!K41-'DU DOAN'!L41),1*'DU DOAN'!C41,0))))</f>
        <v>0</v>
      </c>
      <c r="AQ41" s="98">
        <f>IF(OR('DU DOAN'!K41="",'DU DOAN'!L41="",'DU DOAN'!CG41="",'DU DOAN'!CH41=""),0,IF(AND('DU DOAN'!CG41='DU DOAN'!K41,'DU DOAN'!CH41='DU DOAN'!L41),3*'DU DOAN'!C41,IF(('DU DOAN'!CG41-'DU DOAN'!CH41)=('DU DOAN'!K41-'DU DOAN'!L41),2*'DU DOAN'!C41,IF(SIGN('DU DOAN'!CG41-'DU DOAN'!CH41)=SIGN('DU DOAN'!K41-'DU DOAN'!L41),1*'DU DOAN'!C41,0))))</f>
        <v>0</v>
      </c>
      <c r="AR41" s="98">
        <f>IF(OR('DU DOAN'!K41="",'DU DOAN'!L41="",'DU DOAN'!CI41="",'DU DOAN'!CJ41=""),0,IF(AND('DU DOAN'!CI41='DU DOAN'!K41,'DU DOAN'!CJ41='DU DOAN'!L41),3*'DU DOAN'!C41,IF(('DU DOAN'!CI41-'DU DOAN'!CJ41)=('DU DOAN'!K41-'DU DOAN'!L41),2*'DU DOAN'!C41,IF(SIGN('DU DOAN'!CI41-'DU DOAN'!CJ41)=SIGN('DU DOAN'!K41-'DU DOAN'!L41),1*'DU DOAN'!C41,0))))</f>
        <v>0</v>
      </c>
      <c r="AS41" s="98">
        <f>IF(OR('DU DOAN'!K41="",'DU DOAN'!L41="",'DU DOAN'!CK41="",'DU DOAN'!CL41=""),0,IF(AND('DU DOAN'!CK41='DU DOAN'!K41,'DU DOAN'!CL41='DU DOAN'!L41),3*'DU DOAN'!C41,IF(('DU DOAN'!CK41-'DU DOAN'!CL41)=('DU DOAN'!K41-'DU DOAN'!L41),2*'DU DOAN'!C41,IF(SIGN('DU DOAN'!CK41-'DU DOAN'!CL41)=SIGN('DU DOAN'!K41-'DU DOAN'!L41),1*'DU DOAN'!C41,0))))</f>
        <v>0</v>
      </c>
      <c r="AT41" s="98">
        <f>IF(OR('DU DOAN'!K41="",'DU DOAN'!L41="",'DU DOAN'!CM41="",'DU DOAN'!CN41=""),0,IF(AND('DU DOAN'!CM41='DU DOAN'!K41,'DU DOAN'!CN41='DU DOAN'!L41),3*'DU DOAN'!C41,IF(('DU DOAN'!CM41-'DU DOAN'!CN41)=('DU DOAN'!K41-'DU DOAN'!L41),2*'DU DOAN'!C41,IF(SIGN('DU DOAN'!CM41-'DU DOAN'!CN41)=SIGN('DU DOAN'!K41-'DU DOAN'!L41),1*'DU DOAN'!C41,0))))</f>
        <v>0</v>
      </c>
      <c r="AU41" s="98">
        <f>IF(OR('DU DOAN'!K41="",'DU DOAN'!L41="",'DU DOAN'!CO41="",'DU DOAN'!CP41=""),0,IF(AND('DU DOAN'!CO41='DU DOAN'!K41,'DU DOAN'!CP41='DU DOAN'!L41),3*'DU DOAN'!C41,IF(('DU DOAN'!CO41-'DU DOAN'!CP41)=('DU DOAN'!K41-'DU DOAN'!L41),2*'DU DOAN'!C41,IF(SIGN('DU DOAN'!CO41-'DU DOAN'!CP41)=SIGN('DU DOAN'!K41-'DU DOAN'!L41),1*'DU DOAN'!C41,0))))</f>
        <v>0</v>
      </c>
      <c r="AV41" s="98">
        <f>IF(OR('DU DOAN'!K41="",'DU DOAN'!L41="",'DU DOAN'!CQ41="",'DU DOAN'!CR41=""),0,IF(AND('DU DOAN'!CQ41='DU DOAN'!K41,'DU DOAN'!CR41='DU DOAN'!L41),3*'DU DOAN'!C41,IF(('DU DOAN'!CQ41-'DU DOAN'!CR41)=('DU DOAN'!K41-'DU DOAN'!L41),2*'DU DOAN'!C41,IF(SIGN('DU DOAN'!CQ41-'DU DOAN'!CR41)=SIGN('DU DOAN'!K41-'DU DOAN'!L41),1*'DU DOAN'!C41,0))))</f>
        <v>0</v>
      </c>
      <c r="AW41" s="98">
        <f>IF(OR('DU DOAN'!K41="",'DU DOAN'!L41="",'DU DOAN'!CS41="",'DU DOAN'!CT41=""),0,IF(AND('DU DOAN'!CS41='DU DOAN'!K41,'DU DOAN'!CT41='DU DOAN'!L41),3*'DU DOAN'!C41,IF(('DU DOAN'!CS41-'DU DOAN'!CT41)=('DU DOAN'!K41-'DU DOAN'!L41),2*'DU DOAN'!C41,IF(SIGN('DU DOAN'!CS41-'DU DOAN'!CT41)=SIGN('DU DOAN'!K41-'DU DOAN'!L41),1*'DU DOAN'!C41,0))))</f>
        <v>0</v>
      </c>
      <c r="AX41" s="98">
        <f>IF(OR('DU DOAN'!K41="",'DU DOAN'!L41="",'DU DOAN'!CU41="",'DU DOAN'!CV41=""),0,IF(AND('DU DOAN'!CU41='DU DOAN'!K41,'DU DOAN'!CV41='DU DOAN'!L41),3*'DU DOAN'!C41,IF(('DU DOAN'!CU41-'DU DOAN'!CV41)=('DU DOAN'!K41-'DU DOAN'!L41),2*'DU DOAN'!C41,IF(SIGN('DU DOAN'!CU41-'DU DOAN'!CV41)=SIGN('DU DOAN'!K41-'DU DOAN'!L41),1*'DU DOAN'!C41,0))))</f>
        <v>0</v>
      </c>
      <c r="AY41" s="98">
        <f>IF(OR('DU DOAN'!K41="",'DU DOAN'!L41="",'DU DOAN'!CW41="",'DU DOAN'!CX41=""),0,IF(AND('DU DOAN'!CW41='DU DOAN'!K41,'DU DOAN'!CX41='DU DOAN'!L41),3*'DU DOAN'!C41,IF(('DU DOAN'!CW41-'DU DOAN'!CX41)=('DU DOAN'!K41-'DU DOAN'!L41),2*'DU DOAN'!C41,IF(SIGN('DU DOAN'!CW41-'DU DOAN'!CX41)=SIGN('DU DOAN'!K41-'DU DOAN'!L41),1*'DU DOAN'!C41,0))))</f>
        <v>0</v>
      </c>
      <c r="AZ41" s="98">
        <f>IF(OR('DU DOAN'!K41="",'DU DOAN'!L41="",'DU DOAN'!CY41="",'DU DOAN'!CZ41=""),0,IF(AND('DU DOAN'!CY41='DU DOAN'!K41,'DU DOAN'!CZ41='DU DOAN'!L41),3*'DU DOAN'!C41,IF(('DU DOAN'!CY41-'DU DOAN'!CZ41)=('DU DOAN'!K41-'DU DOAN'!L41),2*'DU DOAN'!C41,IF(SIGN('DU DOAN'!CY41-'DU DOAN'!CZ41)=SIGN('DU DOAN'!K41-'DU DOAN'!L41),1*'DU DOAN'!C41,0))))</f>
        <v>0</v>
      </c>
      <c r="BA41" s="98">
        <f>IF(OR('DU DOAN'!K41="",'DU DOAN'!L41="",'DU DOAN'!DA41="",'DU DOAN'!DB41=""),0,IF(AND('DU DOAN'!DA41='DU DOAN'!K41,'DU DOAN'!DB41='DU DOAN'!L41),3*'DU DOAN'!C41,IF(('DU DOAN'!DA41-'DU DOAN'!DB41)=('DU DOAN'!K41-'DU DOAN'!L41),2*'DU DOAN'!C41,IF(SIGN('DU DOAN'!DA41-'DU DOAN'!DB41)=SIGN('DU DOAN'!K41-'DU DOAN'!L41),1*'DU DOAN'!C41,0))))</f>
        <v>0</v>
      </c>
      <c r="BB41" s="98">
        <f>IF(OR('DU DOAN'!K41="",'DU DOAN'!L41="",'DU DOAN'!DC41="",'DU DOAN'!DD41=""),0,IF(AND('DU DOAN'!DC41='DU DOAN'!K41,'DU DOAN'!DD41='DU DOAN'!L41),3*'DU DOAN'!C41,IF(('DU DOAN'!DC41-'DU DOAN'!DD41)=('DU DOAN'!K41-'DU DOAN'!L41),2*'DU DOAN'!C41,IF(SIGN('DU DOAN'!DC41-'DU DOAN'!DD41)=SIGN('DU DOAN'!K41-'DU DOAN'!L41),1*'DU DOAN'!C41,0))))</f>
        <v>0</v>
      </c>
      <c r="BC41" s="98">
        <f>IF(OR('DU DOAN'!K41="",'DU DOAN'!L41="",'DU DOAN'!DE41="",'DU DOAN'!DF41=""),0,IF(AND('DU DOAN'!DE41='DU DOAN'!K41,'DU DOAN'!DF41='DU DOAN'!L41),3*'DU DOAN'!C41,IF(('DU DOAN'!DE41-'DU DOAN'!DF41)=('DU DOAN'!K41-'DU DOAN'!L41),2*'DU DOAN'!C41,IF(SIGN('DU DOAN'!DE41-'DU DOAN'!DF41)=SIGN('DU DOAN'!K41-'DU DOAN'!L41),1*'DU DOAN'!C41,0))))</f>
        <v>0</v>
      </c>
      <c r="BD41" s="98">
        <f>IF(OR('DU DOAN'!K41="",'DU DOAN'!L41="",'DU DOAN'!DG41="",'DU DOAN'!DH41=""),0,IF(AND('DU DOAN'!DG41='DU DOAN'!K41,'DU DOAN'!DH41='DU DOAN'!L41),3*'DU DOAN'!C41,IF(('DU DOAN'!DG41-'DU DOAN'!DH41)=('DU DOAN'!K41-'DU DOAN'!L41),2*'DU DOAN'!C41,IF(SIGN('DU DOAN'!DG41-'DU DOAN'!DH41)=SIGN('DU DOAN'!K41-'DU DOAN'!L41),1*'DU DOAN'!C41,0))))</f>
        <v>0</v>
      </c>
      <c r="BE41" s="98">
        <f>IF(OR('DU DOAN'!K41="",'DU DOAN'!L41="",'DU DOAN'!DI41="",'DU DOAN'!DJ41=""),0,IF(AND('DU DOAN'!DI41='DU DOAN'!K41,'DU DOAN'!DJ41='DU DOAN'!L41),3*'DU DOAN'!C41,IF(('DU DOAN'!DI41-'DU DOAN'!DJ41)=('DU DOAN'!K41-'DU DOAN'!L41),2*'DU DOAN'!C41,IF(SIGN('DU DOAN'!DI41-'DU DOAN'!DJ41)=SIGN('DU DOAN'!K41-'DU DOAN'!L41),1*'DU DOAN'!C41,0))))</f>
        <v>0</v>
      </c>
      <c r="BF41" s="98">
        <f>IF(OR('DU DOAN'!K41="",'DU DOAN'!L41="",'DU DOAN'!DK41="",'DU DOAN'!DL41=""),0,IF(AND('DU DOAN'!DK41='DU DOAN'!K41,'DU DOAN'!DL41='DU DOAN'!L41),3*'DU DOAN'!C41,IF(('DU DOAN'!DK41-'DU DOAN'!DL41)=('DU DOAN'!K41-'DU DOAN'!L41),2*'DU DOAN'!C41,IF(SIGN('DU DOAN'!DK41-'DU DOAN'!DL41)=SIGN('DU DOAN'!K41-'DU DOAN'!L41),1*'DU DOAN'!C41,0))))</f>
        <v>0</v>
      </c>
      <c r="BG41" s="98">
        <f>IF(OR('DU DOAN'!K41="",'DU DOAN'!L41="",'DU DOAN'!DM41="",'DU DOAN'!DN41=""),0,IF(AND('DU DOAN'!DM41='DU DOAN'!K41,'DU DOAN'!DN41='DU DOAN'!L41),3*'DU DOAN'!C41,IF(('DU DOAN'!DM41-'DU DOAN'!DN41)=('DU DOAN'!K41-'DU DOAN'!L41),2*'DU DOAN'!C41,IF(SIGN('DU DOAN'!DM41-'DU DOAN'!DN41)=SIGN('DU DOAN'!K41-'DU DOAN'!L41),1*'DU DOAN'!C41,0))))</f>
        <v>0</v>
      </c>
      <c r="BH41" s="98">
        <f>IF(OR('DU DOAN'!K41="",'DU DOAN'!L41="",'DU DOAN'!DO41="",'DU DOAN'!DP41=""),0,IF(AND('DU DOAN'!DO41='DU DOAN'!K41,'DU DOAN'!DP41='DU DOAN'!L41),3*'DU DOAN'!C41,IF(('DU DOAN'!DO41-'DU DOAN'!DP41)=('DU DOAN'!K41-'DU DOAN'!L41),2*'DU DOAN'!C41,IF(SIGN('DU DOAN'!DO41-'DU DOAN'!DP41)=SIGN('DU DOAN'!K41-'DU DOAN'!L41),1*'DU DOAN'!C41,0))))</f>
        <v>0</v>
      </c>
      <c r="BI41" s="98">
        <f>IF(OR('DU DOAN'!K41="",'DU DOAN'!L41="",'DU DOAN'!DQ41="",'DU DOAN'!DR41=""),0,IF(AND('DU DOAN'!DQ41='DU DOAN'!K41,'DU DOAN'!DR41='DU DOAN'!L41),3*'DU DOAN'!C41,IF(('DU DOAN'!DQ41-'DU DOAN'!DR41)=('DU DOAN'!K41-'DU DOAN'!L41),2*'DU DOAN'!C41,IF(SIGN('DU DOAN'!DQ41-'DU DOAN'!DR41)=SIGN('DU DOAN'!K41-'DU DOAN'!L41),1*'DU DOAN'!C41,0))))</f>
        <v>0</v>
      </c>
      <c r="BJ41" s="98">
        <f>IF(OR('DU DOAN'!K41="",'DU DOAN'!L41="",'DU DOAN'!DS41="",'DU DOAN'!DT41=""),0,IF(AND('DU DOAN'!DS41='DU DOAN'!K41,'DU DOAN'!DT41='DU DOAN'!L41),3*'DU DOAN'!C41,IF(('DU DOAN'!DS41-'DU DOAN'!DT41)=('DU DOAN'!K41-'DU DOAN'!L41),2*'DU DOAN'!C41,IF(SIGN('DU DOAN'!DS41-'DU DOAN'!DT41)=SIGN('DU DOAN'!K41-'DU DOAN'!L41),1*'DU DOAN'!C41,0))))</f>
        <v>0</v>
      </c>
      <c r="BK41" s="98">
        <f>IF(OR('DU DOAN'!K41="",'DU DOAN'!L41="",'DU DOAN'!DU41="",'DU DOAN'!DV41=""),0,IF(AND('DU DOAN'!DU41='DU DOAN'!K41,'DU DOAN'!DV41='DU DOAN'!L41),3*'DU DOAN'!C41,IF(('DU DOAN'!DU41-'DU DOAN'!DV41)=('DU DOAN'!K41-'DU DOAN'!L41),2*'DU DOAN'!C41,IF(SIGN('DU DOAN'!DU41-'DU DOAN'!DV41)=SIGN('DU DOAN'!K41-'DU DOAN'!L41),1*'DU DOAN'!C41,0))))</f>
        <v>0</v>
      </c>
      <c r="BL41" s="98">
        <f>IF(OR('DU DOAN'!K41="",'DU DOAN'!L41="",'DU DOAN'!DW41="",'DU DOAN'!DX41=""),0,IF(AND('DU DOAN'!DW41='DU DOAN'!K41,'DU DOAN'!DX41='DU DOAN'!L41),3*'DU DOAN'!C41,IF(('DU DOAN'!DW41-'DU DOAN'!DX41)=('DU DOAN'!K41-'DU DOAN'!L41),2*'DU DOAN'!C41,IF(SIGN('DU DOAN'!DW41-'DU DOAN'!DX41)=SIGN('DU DOAN'!K41-'DU DOAN'!L41),1*'DU DOAN'!C41,0))))</f>
        <v>0</v>
      </c>
      <c r="BM41" s="98">
        <f>IF(OR('DU DOAN'!K41="",'DU DOAN'!L41="",'DU DOAN'!DY41="",'DU DOAN'!DZ41=""),0,IF(AND('DU DOAN'!DY41='DU DOAN'!K41,'DU DOAN'!DZ41='DU DOAN'!L41),3*'DU DOAN'!C41,IF(('DU DOAN'!DY41-'DU DOAN'!DZ41)=('DU DOAN'!K41-'DU DOAN'!L41),2*'DU DOAN'!C41,IF(SIGN('DU DOAN'!DY41-'DU DOAN'!DZ41)=SIGN('DU DOAN'!K41-'DU DOAN'!L41),1*'DU DOAN'!C41,0))))</f>
        <v>0</v>
      </c>
      <c r="BN41" s="98">
        <f>IF(OR('DU DOAN'!K41="",'DU DOAN'!L41="",'DU DOAN'!EA41="",'DU DOAN'!EB41=""),0,IF(AND('DU DOAN'!EA41='DU DOAN'!K41,'DU DOAN'!EB41='DU DOAN'!L41),3*'DU DOAN'!C41,IF(('DU DOAN'!EA41-'DU DOAN'!EB41)=('DU DOAN'!K41-'DU DOAN'!L41),2*'DU DOAN'!C41,IF(SIGN('DU DOAN'!EA41-'DU DOAN'!EB41)=SIGN('DU DOAN'!K41-'DU DOAN'!L41),1*'DU DOAN'!C41,0))))</f>
        <v>0</v>
      </c>
      <c r="BO41" s="98">
        <f>IF(OR('DU DOAN'!K41="",'DU DOAN'!L41="",'DU DOAN'!EC41="",'DU DOAN'!ED41=""),0,IF(AND('DU DOAN'!EC41='DU DOAN'!K41,'DU DOAN'!ED41='DU DOAN'!L41),3*'DU DOAN'!C41,IF(('DU DOAN'!EC41-'DU DOAN'!ED41)=('DU DOAN'!K41-'DU DOAN'!L41),2*'DU DOAN'!C41,IF(SIGN('DU DOAN'!EC41-'DU DOAN'!ED41)=SIGN('DU DOAN'!K41-'DU DOAN'!L41),1*'DU DOAN'!C41,0))))</f>
        <v>0</v>
      </c>
      <c r="BP41" s="98">
        <f>IF(OR('DU DOAN'!K41="",'DU DOAN'!L41="",'DU DOAN'!EE41="",'DU DOAN'!EF41=""),0,IF(AND('DU DOAN'!EE41='DU DOAN'!K41,'DU DOAN'!EF41='DU DOAN'!L41),3*'DU DOAN'!C41,IF(('DU DOAN'!EE41-'DU DOAN'!EF41)=('DU DOAN'!K41-'DU DOAN'!L41),2*'DU DOAN'!C41,IF(SIGN('DU DOAN'!EE41-'DU DOAN'!EF41)=SIGN('DU DOAN'!K41-'DU DOAN'!L41),1*'DU DOAN'!C41,0))))</f>
        <v>0</v>
      </c>
      <c r="BQ41" s="98">
        <f>IF(OR('DU DOAN'!K41="",'DU DOAN'!L41="",'DU DOAN'!EG41="",'DU DOAN'!EH41=""),0,IF(AND('DU DOAN'!EG41='DU DOAN'!K41,'DU DOAN'!EH41='DU DOAN'!L41),3*'DU DOAN'!C41,IF(('DU DOAN'!EG41-'DU DOAN'!EH41)=('DU DOAN'!K41-'DU DOAN'!L41),2*'DU DOAN'!C41,IF(SIGN('DU DOAN'!EG41-'DU DOAN'!EH41)=SIGN('DU DOAN'!K41-'DU DOAN'!L41),1*'DU DOAN'!C41,0))))</f>
        <v>0</v>
      </c>
      <c r="BR41" s="98">
        <f>IF(OR('DU DOAN'!K41="",'DU DOAN'!L41="",'DU DOAN'!EI41="",'DU DOAN'!EJ41=""),0,IF(AND('DU DOAN'!EI41='DU DOAN'!K41,'DU DOAN'!EJ41='DU DOAN'!L41),3*'DU DOAN'!C41,IF(('DU DOAN'!EI41-'DU DOAN'!EJ41)=('DU DOAN'!K41-'DU DOAN'!L41),2*'DU DOAN'!C41,IF(SIGN('DU DOAN'!EI41-'DU DOAN'!EJ41)=SIGN('DU DOAN'!K41-'DU DOAN'!L41),1*'DU DOAN'!C41,0))))</f>
        <v>0</v>
      </c>
      <c r="BS41" s="98">
        <f>IF(OR('DU DOAN'!K41="",'DU DOAN'!L41="",'DU DOAN'!EK41="",'DU DOAN'!EL41=""),0,IF(AND('DU DOAN'!EK41='DU DOAN'!K41,'DU DOAN'!EL41='DU DOAN'!L41),3*'DU DOAN'!C41,IF(('DU DOAN'!EK41-'DU DOAN'!EL41)=('DU DOAN'!K41-'DU DOAN'!L41),2*'DU DOAN'!C41,IF(SIGN('DU DOAN'!EK41-'DU DOAN'!EL41)=SIGN('DU DOAN'!K41-'DU DOAN'!L41),1*'DU DOAN'!C41,0))))</f>
        <v>0</v>
      </c>
      <c r="BT41" s="98">
        <f>IF(OR('DU DOAN'!K41="",'DU DOAN'!L41="",'DU DOAN'!EM41="",'DU DOAN'!EN41=""),0,IF(AND('DU DOAN'!EM41='DU DOAN'!K41,'DU DOAN'!EN41='DU DOAN'!L41),3*'DU DOAN'!C41,IF(('DU DOAN'!EM41-'DU DOAN'!EN41)=('DU DOAN'!K41-'DU DOAN'!L41),2*'DU DOAN'!C41,IF(SIGN('DU DOAN'!EM41-'DU DOAN'!EN41)=SIGN('DU DOAN'!K41-'DU DOAN'!L41),1*'DU DOAN'!C41,0))))</f>
        <v>0</v>
      </c>
      <c r="BU41" s="98">
        <f>IF(OR('DU DOAN'!K41="",'DU DOAN'!L41="",'DU DOAN'!EO41="",'DU DOAN'!EP41=""),0,IF(AND('DU DOAN'!EO41='DU DOAN'!K41,'DU DOAN'!EP41='DU DOAN'!L41),3*'DU DOAN'!C41,IF(('DU DOAN'!EO41-'DU DOAN'!EP41)=('DU DOAN'!K41-'DU DOAN'!L41),2*'DU DOAN'!C41,IF(SIGN('DU DOAN'!EO41-'DU DOAN'!EP41)=SIGN('DU DOAN'!K41-'DU DOAN'!L41),1*'DU DOAN'!C41,0))))</f>
        <v>0</v>
      </c>
      <c r="BV41" s="98">
        <f>IF(OR('DU DOAN'!K41="",'DU DOAN'!L41="",'DU DOAN'!EQ41="",'DU DOAN'!ER41=""),0,IF(AND('DU DOAN'!EQ41='DU DOAN'!K41,'DU DOAN'!ER41='DU DOAN'!L41),3*'DU DOAN'!C41,IF(('DU DOAN'!EQ41-'DU DOAN'!ER41)=('DU DOAN'!K41-'DU DOAN'!L41),2*'DU DOAN'!C41,IF(SIGN('DU DOAN'!EQ41-'DU DOAN'!ER41)=SIGN('DU DOAN'!K41-'DU DOAN'!L41),1*'DU DOAN'!C41,0))))</f>
        <v>0</v>
      </c>
      <c r="BW41" s="98">
        <f>IF(OR('DU DOAN'!K41="",'DU DOAN'!L41="",'DU DOAN'!ES41="",'DU DOAN'!ET41=""),0,IF(AND('DU DOAN'!ES41='DU DOAN'!K41,'DU DOAN'!ET41='DU DOAN'!L41),3*'DU DOAN'!C41,IF(('DU DOAN'!ES41-'DU DOAN'!ET41)=('DU DOAN'!K41-'DU DOAN'!L41),2*'DU DOAN'!C41,IF(SIGN('DU DOAN'!ES41-'DU DOAN'!ET41)=SIGN('DU DOAN'!K41-'DU DOAN'!L41),1*'DU DOAN'!C41,0))))</f>
        <v>0</v>
      </c>
      <c r="BX41" s="98">
        <f>IF(OR('DU DOAN'!K41="",'DU DOAN'!L41="",'DU DOAN'!EU41="",'DU DOAN'!EV41=""),0,IF(AND('DU DOAN'!EU41='DU DOAN'!K41,'DU DOAN'!EV41='DU DOAN'!L41),3*'DU DOAN'!C41,IF(('DU DOAN'!EU41-'DU DOAN'!EV41)=('DU DOAN'!K41-'DU DOAN'!L41),2*'DU DOAN'!C41,IF(SIGN('DU DOAN'!EU41-'DU DOAN'!EV41)=SIGN('DU DOAN'!K41-'DU DOAN'!L41),1*'DU DOAN'!C41,0))))</f>
        <v>0</v>
      </c>
      <c r="BY41" s="98">
        <f>IF(OR('DU DOAN'!K41="",'DU DOAN'!L41="",'DU DOAN'!EW41="",'DU DOAN'!EX41=""),0,IF(AND('DU DOAN'!EW41='DU DOAN'!K41,'DU DOAN'!EX41='DU DOAN'!L41),3*'DU DOAN'!C41,IF(('DU DOAN'!EW41-'DU DOAN'!EX41)=('DU DOAN'!K41-'DU DOAN'!L41),2*'DU DOAN'!C41,IF(SIGN('DU DOAN'!EW41-'DU DOAN'!EX41)=SIGN('DU DOAN'!K41-'DU DOAN'!L41),1*'DU DOAN'!C41,0))))</f>
        <v>0</v>
      </c>
      <c r="BZ41" s="98">
        <f>IF(OR('DU DOAN'!K41="",'DU DOAN'!L41="",'DU DOAN'!EY41="",'DU DOAN'!EZ41=""),0,IF(AND('DU DOAN'!EY41='DU DOAN'!K41,'DU DOAN'!EZ41='DU DOAN'!L41),3*'DU DOAN'!C41,IF(('DU DOAN'!EY41-'DU DOAN'!EZ41)=('DU DOAN'!K41-'DU DOAN'!L41),2*'DU DOAN'!C41,IF(SIGN('DU DOAN'!EY41-'DU DOAN'!EZ41)=SIGN('DU DOAN'!K41-'DU DOAN'!L41),1*'DU DOAN'!C41,0))))</f>
        <v>0</v>
      </c>
      <c r="CA41" s="98">
        <f>IF(OR('DU DOAN'!K41="",'DU DOAN'!L41="",'DU DOAN'!FA41="",'DU DOAN'!FB41=""),0,IF(AND('DU DOAN'!FA41='DU DOAN'!K41,'DU DOAN'!FB41='DU DOAN'!L41),3*'DU DOAN'!C41,IF(('DU DOAN'!FA41-'DU DOAN'!FB41)=('DU DOAN'!K41-'DU DOAN'!L41),2*'DU DOAN'!C41,IF(SIGN('DU DOAN'!FA41-'DU DOAN'!FB41)=SIGN('DU DOAN'!K41-'DU DOAN'!L41),1*'DU DOAN'!C41,0))))</f>
        <v>0</v>
      </c>
      <c r="CB41" s="98">
        <f>IF(OR('DU DOAN'!K41="",'DU DOAN'!L41="",'DU DOAN'!FC41="",'DU DOAN'!FD41=""),0,IF(AND('DU DOAN'!FC41='DU DOAN'!K41,'DU DOAN'!FD41='DU DOAN'!L41),3*'DU DOAN'!C41,IF(('DU DOAN'!FC41-'DU DOAN'!FD41)=('DU DOAN'!K41-'DU DOAN'!L41),2*'DU DOAN'!C41,IF(SIGN('DU DOAN'!FC41-'DU DOAN'!FD41)=SIGN('DU DOAN'!K41-'DU DOAN'!L41),1*'DU DOAN'!C41,0))))</f>
        <v>0</v>
      </c>
      <c r="CC41" s="98">
        <f>IF(OR('DU DOAN'!K41="",'DU DOAN'!L41="",'DU DOAN'!FE41="",'DU DOAN'!FF41=""),0,IF(AND('DU DOAN'!FE41='DU DOAN'!K41,'DU DOAN'!FF41='DU DOAN'!L41),3*'DU DOAN'!C41,IF(('DU DOAN'!FE41-'DU DOAN'!FF41)=('DU DOAN'!K41-'DU DOAN'!L41),2*'DU DOAN'!C41,IF(SIGN('DU DOAN'!FE41-'DU DOAN'!FF41)=SIGN('DU DOAN'!K41-'DU DOAN'!L41),1*'DU DOAN'!C41,0))))</f>
        <v>0</v>
      </c>
      <c r="CD41" s="98">
        <f>IF(OR('DU DOAN'!K41="",'DU DOAN'!L41="",'DU DOAN'!FG41="",'DU DOAN'!FH41=""),0,IF(AND('DU DOAN'!FG41='DU DOAN'!K41,'DU DOAN'!FH41='DU DOAN'!L41),3*'DU DOAN'!C41,IF(('DU DOAN'!FG41-'DU DOAN'!FH41)=('DU DOAN'!K41-'DU DOAN'!L41),2*'DU DOAN'!C41,IF(SIGN('DU DOAN'!FG41-'DU DOAN'!FH41)=SIGN('DU DOAN'!K41-'DU DOAN'!L41),1*'DU DOAN'!C41,0))))</f>
        <v>0</v>
      </c>
      <c r="CE41" s="98">
        <f>IF(OR('DU DOAN'!K41="",'DU DOAN'!L41="",'DU DOAN'!FI41="",'DU DOAN'!FJ41=""),0,IF(AND('DU DOAN'!FI41='DU DOAN'!K41,'DU DOAN'!FJ41='DU DOAN'!L41),3*'DU DOAN'!C41,IF(('DU DOAN'!FI41-'DU DOAN'!FJ41)=('DU DOAN'!K41-'DU DOAN'!L41),2*'DU DOAN'!C41,IF(SIGN('DU DOAN'!FI41-'DU DOAN'!FJ41)=SIGN('DU DOAN'!K41-'DU DOAN'!L41),1*'DU DOAN'!C41,0))))</f>
        <v>0</v>
      </c>
      <c r="CF41" s="98">
        <f>IF(OR('DU DOAN'!K41="",'DU DOAN'!L41="",'DU DOAN'!FK41="",'DU DOAN'!FL41=""),0,IF(AND('DU DOAN'!FK41='DU DOAN'!K41,'DU DOAN'!FL41='DU DOAN'!L41),3*'DU DOAN'!C41,IF(('DU DOAN'!FK41-'DU DOAN'!FL41)=('DU DOAN'!K41-'DU DOAN'!L41),2*'DU DOAN'!C41,IF(SIGN('DU DOAN'!FK41-'DU DOAN'!FL41)=SIGN('DU DOAN'!K41-'DU DOAN'!L41),1*'DU DOAN'!C41,0))))</f>
        <v>0</v>
      </c>
      <c r="CG41" s="98">
        <f>IF(OR('DU DOAN'!K41="",'DU DOAN'!L41="",'DU DOAN'!FM41="",'DU DOAN'!FN41=""),0,IF(AND('DU DOAN'!FM41='DU DOAN'!K41,'DU DOAN'!FN41='DU DOAN'!L41),3*'DU DOAN'!C41,IF(('DU DOAN'!FM41-'DU DOAN'!FN41)=('DU DOAN'!K41-'DU DOAN'!L41),2*'DU DOAN'!C41,IF(SIGN('DU DOAN'!FM41-'DU DOAN'!FN41)=SIGN('DU DOAN'!K41-'DU DOAN'!L41),1*'DU DOAN'!C41,0))))</f>
        <v>0</v>
      </c>
      <c r="CH41" s="98">
        <f>IF(OR('DU DOAN'!K41="",'DU DOAN'!L41="",'DU DOAN'!FO41="",'DU DOAN'!FP41=""),0,IF(AND('DU DOAN'!FO41='DU DOAN'!K41,'DU DOAN'!FP41='DU DOAN'!L41),3*'DU DOAN'!C41,IF(('DU DOAN'!FO41-'DU DOAN'!FP41)=('DU DOAN'!K41-'DU DOAN'!L41),2*'DU DOAN'!C41,IF(SIGN('DU DOAN'!FO41-'DU DOAN'!FP41)=SIGN('DU DOAN'!K41-'DU DOAN'!L41),1*'DU DOAN'!C41,0))))</f>
        <v>0</v>
      </c>
      <c r="CI41" s="98">
        <f>IF(OR('DU DOAN'!K41="",'DU DOAN'!L41="",'DU DOAN'!FQ41="",'DU DOAN'!FR41=""),0,IF(AND('DU DOAN'!FQ41='DU DOAN'!K41,'DU DOAN'!FR41='DU DOAN'!L41),3*'DU DOAN'!C41,IF(('DU DOAN'!FQ41-'DU DOAN'!FR41)=('DU DOAN'!K41-'DU DOAN'!L41),2*'DU DOAN'!C41,IF(SIGN('DU DOAN'!FQ41-'DU DOAN'!FR41)=SIGN('DU DOAN'!K41-'DU DOAN'!L41),1*'DU DOAN'!C41,0))))</f>
        <v>0</v>
      </c>
      <c r="CJ41" s="98">
        <f>IF(OR('DU DOAN'!K41="",'DU DOAN'!L41="",'DU DOAN'!FS41="",'DU DOAN'!FT41=""),0,IF(AND('DU DOAN'!FS41='DU DOAN'!K41,'DU DOAN'!FT41='DU DOAN'!L41),3*'DU DOAN'!C41,IF(('DU DOAN'!FS41-'DU DOAN'!FT41)=('DU DOAN'!K41-'DU DOAN'!L41),2*'DU DOAN'!C41,IF(SIGN('DU DOAN'!FS41-'DU DOAN'!FT41)=SIGN('DU DOAN'!K41-'DU DOAN'!L41),1*'DU DOAN'!C41,0))))</f>
        <v>0</v>
      </c>
      <c r="CK41" s="98">
        <f>IF(OR('DU DOAN'!K41="",'DU DOAN'!L41="",'DU DOAN'!FU41="",'DU DOAN'!FV41=""),0,IF(AND('DU DOAN'!FU41='DU DOAN'!K41,'DU DOAN'!FV41='DU DOAN'!L41),3*'DU DOAN'!C41,IF(('DU DOAN'!FU41-'DU DOAN'!FV41)=('DU DOAN'!K41-'DU DOAN'!L41),2*'DU DOAN'!C41,IF(SIGN('DU DOAN'!FU41-'DU DOAN'!FV41)=SIGN('DU DOAN'!K41-'DU DOAN'!L41),1*'DU DOAN'!C41,0))))</f>
        <v>0</v>
      </c>
      <c r="CL41" s="98">
        <f>IF(OR('DU DOAN'!K41="",'DU DOAN'!L41="",'DU DOAN'!FW41="",'DU DOAN'!FX41=""),0,IF(AND('DU DOAN'!FW41='DU DOAN'!K41,'DU DOAN'!FX41='DU DOAN'!L41),3*'DU DOAN'!C41,IF(('DU DOAN'!FW41-'DU DOAN'!FX41)=('DU DOAN'!K41-'DU DOAN'!L41),2*'DU DOAN'!C41,IF(SIGN('DU DOAN'!FW41-'DU DOAN'!FX41)=SIGN('DU DOAN'!K41-'DU DOAN'!L41),1*'DU DOAN'!C41,0))))</f>
        <v>0</v>
      </c>
      <c r="CM41" s="98">
        <f>IF(OR('DU DOAN'!K41="",'DU DOAN'!L41="",'DU DOAN'!FY41="",'DU DOAN'!FZ41=""),0,IF(AND('DU DOAN'!FY41='DU DOAN'!K41,'DU DOAN'!FZ41='DU DOAN'!L41),3*'DU DOAN'!C41,IF(('DU DOAN'!FY41-'DU DOAN'!FZ41)=('DU DOAN'!K41-'DU DOAN'!L41),2*'DU DOAN'!C41,IF(SIGN('DU DOAN'!FY41-'DU DOAN'!FZ41)=SIGN('DU DOAN'!K41-'DU DOAN'!L41),1*'DU DOAN'!C41,0))))</f>
        <v>0</v>
      </c>
      <c r="CN41" s="98">
        <f>IF(OR('DU DOAN'!K41="",'DU DOAN'!L41="",'DU DOAN'!GA41="",'DU DOAN'!GB41=""),0,IF(AND('DU DOAN'!GA41='DU DOAN'!K41,'DU DOAN'!GB41='DU DOAN'!L41),3*'DU DOAN'!C41,IF(('DU DOAN'!GA41-'DU DOAN'!GB41)=('DU DOAN'!K41-'DU DOAN'!L41),2*'DU DOAN'!C41,IF(SIGN('DU DOAN'!GA41-'DU DOAN'!GB41)=SIGN('DU DOAN'!K41-'DU DOAN'!L41),1*'DU DOAN'!C41,0))))</f>
        <v>0</v>
      </c>
      <c r="CO41" s="98">
        <f>IF(OR('DU DOAN'!K41="",'DU DOAN'!L41="",'DU DOAN'!GC41="",'DU DOAN'!GD41=""),0,IF(AND('DU DOAN'!GC41='DU DOAN'!K41,'DU DOAN'!GD41='DU DOAN'!L41),3*'DU DOAN'!C41,IF(('DU DOAN'!GC41-'DU DOAN'!GD41)=('DU DOAN'!K41-'DU DOAN'!L41),2*'DU DOAN'!C41,IF(SIGN('DU DOAN'!GC41-'DU DOAN'!GD41)=SIGN('DU DOAN'!K41-'DU DOAN'!L41),1*'DU DOAN'!C41,0))))</f>
        <v>0</v>
      </c>
      <c r="CP41" s="98">
        <f>IF(OR('DU DOAN'!K41="",'DU DOAN'!L41="",'DU DOAN'!GE41="",'DU DOAN'!GF41=""),0,IF(AND('DU DOAN'!GE41='DU DOAN'!K41,'DU DOAN'!GF41='DU DOAN'!L41),3*'DU DOAN'!C41,IF(('DU DOAN'!GE41-'DU DOAN'!GF41)=('DU DOAN'!K41-'DU DOAN'!L41),2*'DU DOAN'!C41,IF(SIGN('DU DOAN'!GE41-'DU DOAN'!GF41)=SIGN('DU DOAN'!K41-'DU DOAN'!L41),1*'DU DOAN'!C41,0))))</f>
        <v>0</v>
      </c>
      <c r="CQ41" s="98">
        <f>IF(OR('DU DOAN'!K41="",'DU DOAN'!L41="",'DU DOAN'!GG41="",'DU DOAN'!GH41=""),0,IF(AND('DU DOAN'!GG41='DU DOAN'!K41,'DU DOAN'!GH41='DU DOAN'!L41),3*'DU DOAN'!C41,IF(('DU DOAN'!GG41-'DU DOAN'!GH41)=('DU DOAN'!K41-'DU DOAN'!L41),2*'DU DOAN'!C41,IF(SIGN('DU DOAN'!GG41-'DU DOAN'!GH41)=SIGN('DU DOAN'!K41-'DU DOAN'!L41),1*'DU DOAN'!C41,0))))</f>
        <v>0</v>
      </c>
      <c r="CR41" s="98">
        <f>IF(OR('DU DOAN'!K41="",'DU DOAN'!L41="",'DU DOAN'!GI41="",'DU DOAN'!GJ41=""),0,IF(AND('DU DOAN'!GI41='DU DOAN'!K41,'DU DOAN'!GJ41='DU DOAN'!L41),3*'DU DOAN'!C41,IF(('DU DOAN'!GI41-'DU DOAN'!GJ41)=('DU DOAN'!K41-'DU DOAN'!L41),2*'DU DOAN'!C41,IF(SIGN('DU DOAN'!GI41-'DU DOAN'!GJ41)=SIGN('DU DOAN'!K41-'DU DOAN'!L41),1*'DU DOAN'!C41,0))))</f>
        <v>0</v>
      </c>
      <c r="CS41" s="98">
        <f>IF(OR('DU DOAN'!K41="",'DU DOAN'!L41="",'DU DOAN'!GK41="",'DU DOAN'!GL41=""),0,IF(AND('DU DOAN'!GK41='DU DOAN'!K41,'DU DOAN'!GL41='DU DOAN'!L41),3*'DU DOAN'!C41,IF(('DU DOAN'!GK41-'DU DOAN'!GL41)=('DU DOAN'!K41-'DU DOAN'!L41),2*'DU DOAN'!C41,IF(SIGN('DU DOAN'!GK41-'DU DOAN'!GL41)=SIGN('DU DOAN'!K41-'DU DOAN'!L41),1*'DU DOAN'!C41,0))))</f>
        <v>0</v>
      </c>
      <c r="CT41" s="98">
        <f>IF(OR('DU DOAN'!K41="",'DU DOAN'!L41="",'DU DOAN'!GM41="",'DU DOAN'!GN41=""),0,IF(AND('DU DOAN'!GM41='DU DOAN'!K41,'DU DOAN'!GN41='DU DOAN'!L41),3*'DU DOAN'!C41,IF(('DU DOAN'!GM41-'DU DOAN'!GN41)=('DU DOAN'!K41-'DU DOAN'!L41),2*'DU DOAN'!C41,IF(SIGN('DU DOAN'!GM41-'DU DOAN'!GN41)=SIGN('DU DOAN'!K41-'DU DOAN'!L41),1*'DU DOAN'!C41,0))))</f>
        <v>0</v>
      </c>
      <c r="CU41" s="98">
        <f>IF(OR('DU DOAN'!K41="",'DU DOAN'!L41="",'DU DOAN'!GO41="",'DU DOAN'!GP41=""),0,IF(AND('DU DOAN'!GO41='DU DOAN'!K41,'DU DOAN'!GP41='DU DOAN'!L41),3*'DU DOAN'!C41,IF(('DU DOAN'!GO41-'DU DOAN'!GP41)=('DU DOAN'!K41-'DU DOAN'!L41),2*'DU DOAN'!C41,IF(SIGN('DU DOAN'!GO41-'DU DOAN'!GP41)=SIGN('DU DOAN'!K41-'DU DOAN'!L41),1*'DU DOAN'!C41,0))))</f>
        <v>0</v>
      </c>
      <c r="CV41" s="98">
        <f>IF(OR('DU DOAN'!K41="",'DU DOAN'!L41="",'DU DOAN'!GQ41="",'DU DOAN'!GR41=""),0,IF(AND('DU DOAN'!GQ41='DU DOAN'!K41,'DU DOAN'!GR41='DU DOAN'!L41),3*'DU DOAN'!C41,IF(('DU DOAN'!GQ41-'DU DOAN'!GR41)=('DU DOAN'!K41-'DU DOAN'!L41),2*'DU DOAN'!C41,IF(SIGN('DU DOAN'!GQ41-'DU DOAN'!GR41)=SIGN('DU DOAN'!K41-'DU DOAN'!L41),1*'DU DOAN'!C41,0))))</f>
        <v>0</v>
      </c>
      <c r="CW41" s="98">
        <f>IF(OR('DU DOAN'!K41="",'DU DOAN'!L41="",'DU DOAN'!GS41="",'DU DOAN'!GT41=""),0,IF(AND('DU DOAN'!GS41='DU DOAN'!K41,'DU DOAN'!GT41='DU DOAN'!L41),3*'DU DOAN'!C41,IF(('DU DOAN'!GS41-'DU DOAN'!GT41)=('DU DOAN'!K41-'DU DOAN'!L41),2*'DU DOAN'!C41,IF(SIGN('DU DOAN'!GS41-'DU DOAN'!GT41)=SIGN('DU DOAN'!K41-'DU DOAN'!L41),1*'DU DOAN'!C41,0))))</f>
        <v>0</v>
      </c>
      <c r="CX41" s="98">
        <f>IF(OR('DU DOAN'!K41="",'DU DOAN'!L41="",'DU DOAN'!GU41="",'DU DOAN'!GV41=""),0,IF(AND('DU DOAN'!GU41='DU DOAN'!K41,'DU DOAN'!GV41='DU DOAN'!L41),3*'DU DOAN'!C41,IF(('DU DOAN'!GU41-'DU DOAN'!GV41)=('DU DOAN'!K41-'DU DOAN'!L41),2*'DU DOAN'!C41,IF(SIGN('DU DOAN'!GU41-'DU DOAN'!GV41)=SIGN('DU DOAN'!K41-'DU DOAN'!L41),1*'DU DOAN'!C41,0))))</f>
        <v>0</v>
      </c>
      <c r="CY41" s="98">
        <f>IF(OR('DU DOAN'!K41="",'DU DOAN'!L41="",'DU DOAN'!GW41="",'DU DOAN'!GX41=""),0,IF(AND('DU DOAN'!GW41='DU DOAN'!K41,'DU DOAN'!GX41='DU DOAN'!L41),3*'DU DOAN'!C41,IF(('DU DOAN'!GW41-'DU DOAN'!GX41)=('DU DOAN'!K41-'DU DOAN'!L41),2*'DU DOAN'!C41,IF(SIGN('DU DOAN'!GW41-'DU DOAN'!GX41)=SIGN('DU DOAN'!K41-'DU DOAN'!L41),1*'DU DOAN'!C41,0))))</f>
        <v>0</v>
      </c>
      <c r="CZ41" s="98">
        <f>IF(OR('DU DOAN'!K41="",'DU DOAN'!L41="",'DU DOAN'!GY41="",'DU DOAN'!GZ41=""),0,IF(AND('DU DOAN'!GY41='DU DOAN'!K41,'DU DOAN'!GZ41='DU DOAN'!L41),3*'DU DOAN'!C41,IF(('DU DOAN'!GY41-'DU DOAN'!GZ41)=('DU DOAN'!K41-'DU DOAN'!L41),2*'DU DOAN'!C41,IF(SIGN('DU DOAN'!GY41-'DU DOAN'!GZ41)=SIGN('DU DOAN'!K41-'DU DOAN'!L41),1*'DU DOAN'!C41,0))))</f>
        <v>0</v>
      </c>
      <c r="DA41" s="98">
        <f>IF(OR('DU DOAN'!K41="",'DU DOAN'!L41="",'DU DOAN'!HA41="",'DU DOAN'!HB41=""),0,IF(AND('DU DOAN'!HA41='DU DOAN'!K41,'DU DOAN'!HB41='DU DOAN'!L41),3*'DU DOAN'!C41,IF(('DU DOAN'!HA41-'DU DOAN'!HB41)=('DU DOAN'!K41-'DU DOAN'!L41),2*'DU DOAN'!C41,IF(SIGN('DU DOAN'!HA41-'DU DOAN'!HB41)=SIGN('DU DOAN'!K41-'DU DOAN'!L41),1*'DU DOAN'!C41,0))))</f>
        <v>0</v>
      </c>
      <c r="DB41" s="98">
        <f>IF(OR('DU DOAN'!K41="",'DU DOAN'!L41="",'DU DOAN'!HC41="",'DU DOAN'!HD41=""),0,IF(AND('DU DOAN'!HC41='DU DOAN'!K41,'DU DOAN'!HD41='DU DOAN'!L41),3*'DU DOAN'!C41,IF(('DU DOAN'!HC41-'DU DOAN'!HD41)=('DU DOAN'!K41-'DU DOAN'!L41),2*'DU DOAN'!C41,IF(SIGN('DU DOAN'!HC41-'DU DOAN'!HD41)=SIGN('DU DOAN'!K41-'DU DOAN'!L41),1*'DU DOAN'!C41,0))))</f>
        <v>0</v>
      </c>
    </row>
    <row r="42" spans="1:106" ht="15" customHeight="1">
      <c r="A42" s="94">
        <f>'DU DOAN'!A42</f>
        <v>39</v>
      </c>
      <c r="B42" s="95" t="str">
        <f>'DU DOAN'!B42</f>
        <v>Vòng bảng</v>
      </c>
      <c r="C42" s="96">
        <f>'DU DOAN'!C42</f>
        <v>1</v>
      </c>
      <c r="D42" s="95" t="str">
        <f>'DU DOAN'!H42</f>
        <v>Belgium</v>
      </c>
      <c r="E42" s="95" t="str">
        <f>'DU DOAN'!I42</f>
        <v>Iran</v>
      </c>
      <c r="F42" s="97" t="str">
        <f>IF(OR('DU DOAN'!K42="",'DU DOAN'!L42=""),"Chưa đá",'DU DOAN'!K42&amp;"-"&amp;'DU DOAN'!L42)</f>
        <v>Chưa đá</v>
      </c>
      <c r="G42" s="98">
        <f>IF(OR('DU DOAN'!K42="",'DU DOAN'!L42="",'DU DOAN'!M42="",'DU DOAN'!N42=""),0,IF(AND('DU DOAN'!M42='DU DOAN'!K42,'DU DOAN'!N42='DU DOAN'!L42),3*'DU DOAN'!C42,IF(('DU DOAN'!M42-'DU DOAN'!N42)=('DU DOAN'!K42-'DU DOAN'!L42),2*'DU DOAN'!C42,IF(SIGN('DU DOAN'!M42-'DU DOAN'!N42)=SIGN('DU DOAN'!K42-'DU DOAN'!L42),1*'DU DOAN'!C42,0))))</f>
        <v>0</v>
      </c>
      <c r="H42" s="98">
        <f>IF(OR('DU DOAN'!K42="",'DU DOAN'!L42="",'DU DOAN'!O42="",'DU DOAN'!P42=""),0,IF(AND('DU DOAN'!O42='DU DOAN'!K42,'DU DOAN'!P42='DU DOAN'!L42),3*'DU DOAN'!C42,IF(('DU DOAN'!O42-'DU DOAN'!P42)=('DU DOAN'!K42-'DU DOAN'!L42),2*'DU DOAN'!C42,IF(SIGN('DU DOAN'!O42-'DU DOAN'!P42)=SIGN('DU DOAN'!K42-'DU DOAN'!L42),1*'DU DOAN'!C42,0))))</f>
        <v>0</v>
      </c>
      <c r="I42" s="98">
        <f>IF(OR('DU DOAN'!K42="",'DU DOAN'!L42="",'DU DOAN'!Q42="",'DU DOAN'!R42=""),0,IF(AND('DU DOAN'!Q42='DU DOAN'!K42,'DU DOAN'!R42='DU DOAN'!L42),3*'DU DOAN'!C42,IF(('DU DOAN'!Q42-'DU DOAN'!R42)=('DU DOAN'!K42-'DU DOAN'!L42),2*'DU DOAN'!C42,IF(SIGN('DU DOAN'!Q42-'DU DOAN'!R42)=SIGN('DU DOAN'!K42-'DU DOAN'!L42),1*'DU DOAN'!C42,0))))</f>
        <v>0</v>
      </c>
      <c r="J42" s="98">
        <f>IF(OR('DU DOAN'!K42="",'DU DOAN'!L42="",'DU DOAN'!S42="",'DU DOAN'!T42=""),0,IF(AND('DU DOAN'!S42='DU DOAN'!K42,'DU DOAN'!T42='DU DOAN'!L42),3*'DU DOAN'!C42,IF(('DU DOAN'!S42-'DU DOAN'!T42)=('DU DOAN'!K42-'DU DOAN'!L42),2*'DU DOAN'!C42,IF(SIGN('DU DOAN'!S42-'DU DOAN'!T42)=SIGN('DU DOAN'!K42-'DU DOAN'!L42),1*'DU DOAN'!C42,0))))</f>
        <v>0</v>
      </c>
      <c r="K42" s="98">
        <f>IF(OR('DU DOAN'!K42="",'DU DOAN'!L42="",'DU DOAN'!U42="",'DU DOAN'!V42=""),0,IF(AND('DU DOAN'!U42='DU DOAN'!K42,'DU DOAN'!V42='DU DOAN'!L42),3*'DU DOAN'!C42,IF(('DU DOAN'!U42-'DU DOAN'!V42)=('DU DOAN'!K42-'DU DOAN'!L42),2*'DU DOAN'!C42,IF(SIGN('DU DOAN'!U42-'DU DOAN'!V42)=SIGN('DU DOAN'!K42-'DU DOAN'!L42),1*'DU DOAN'!C42,0))))</f>
        <v>0</v>
      </c>
      <c r="L42" s="98">
        <f>IF(OR('DU DOAN'!K42="",'DU DOAN'!L42="",'DU DOAN'!W42="",'DU DOAN'!X42=""),0,IF(AND('DU DOAN'!W42='DU DOAN'!K42,'DU DOAN'!X42='DU DOAN'!L42),3*'DU DOAN'!C42,IF(('DU DOAN'!W42-'DU DOAN'!X42)=('DU DOAN'!K42-'DU DOAN'!L42),2*'DU DOAN'!C42,IF(SIGN('DU DOAN'!W42-'DU DOAN'!X42)=SIGN('DU DOAN'!K42-'DU DOAN'!L42),1*'DU DOAN'!C42,0))))</f>
        <v>0</v>
      </c>
      <c r="M42" s="98">
        <f>IF(OR('DU DOAN'!K42="",'DU DOAN'!L42="",'DU DOAN'!Y42="",'DU DOAN'!Z42=""),0,IF(AND('DU DOAN'!Y42='DU DOAN'!K42,'DU DOAN'!Z42='DU DOAN'!L42),3*'DU DOAN'!C42,IF(('DU DOAN'!Y42-'DU DOAN'!Z42)=('DU DOAN'!K42-'DU DOAN'!L42),2*'DU DOAN'!C42,IF(SIGN('DU DOAN'!Y42-'DU DOAN'!Z42)=SIGN('DU DOAN'!K42-'DU DOAN'!L42),1*'DU DOAN'!C42,0))))</f>
        <v>0</v>
      </c>
      <c r="N42" s="98">
        <f>IF(OR('DU DOAN'!K42="",'DU DOAN'!L42="",'DU DOAN'!AA42="",'DU DOAN'!AB42=""),0,IF(AND('DU DOAN'!AA42='DU DOAN'!K42,'DU DOAN'!AB42='DU DOAN'!L42),3*'DU DOAN'!C42,IF(('DU DOAN'!AA42-'DU DOAN'!AB42)=('DU DOAN'!K42-'DU DOAN'!L42),2*'DU DOAN'!C42,IF(SIGN('DU DOAN'!AA42-'DU DOAN'!AB42)=SIGN('DU DOAN'!K42-'DU DOAN'!L42),1*'DU DOAN'!C42,0))))</f>
        <v>0</v>
      </c>
      <c r="O42" s="98">
        <f>IF(OR('DU DOAN'!K42="",'DU DOAN'!L42="",'DU DOAN'!AC42="",'DU DOAN'!AD42=""),0,IF(AND('DU DOAN'!AC42='DU DOAN'!K42,'DU DOAN'!AD42='DU DOAN'!L42),3*'DU DOAN'!C42,IF(('DU DOAN'!AC42-'DU DOAN'!AD42)=('DU DOAN'!K42-'DU DOAN'!L42),2*'DU DOAN'!C42,IF(SIGN('DU DOAN'!AC42-'DU DOAN'!AD42)=SIGN('DU DOAN'!K42-'DU DOAN'!L42),1*'DU DOAN'!C42,0))))</f>
        <v>0</v>
      </c>
      <c r="P42" s="98">
        <f>IF(OR('DU DOAN'!K42="",'DU DOAN'!L42="",'DU DOAN'!AE42="",'DU DOAN'!AF42=""),0,IF(AND('DU DOAN'!AE42='DU DOAN'!K42,'DU DOAN'!AF42='DU DOAN'!L42),3*'DU DOAN'!C42,IF(('DU DOAN'!AE42-'DU DOAN'!AF42)=('DU DOAN'!K42-'DU DOAN'!L42),2*'DU DOAN'!C42,IF(SIGN('DU DOAN'!AE42-'DU DOAN'!AF42)=SIGN('DU DOAN'!K42-'DU DOAN'!L42),1*'DU DOAN'!C42,0))))</f>
        <v>0</v>
      </c>
      <c r="Q42" s="98">
        <f>IF(OR('DU DOAN'!K42="",'DU DOAN'!L42="",'DU DOAN'!AG42="",'DU DOAN'!AH42=""),0,IF(AND('DU DOAN'!AG42='DU DOAN'!K42,'DU DOAN'!AH42='DU DOAN'!L42),3*'DU DOAN'!C42,IF(('DU DOAN'!AG42-'DU DOAN'!AH42)=('DU DOAN'!K42-'DU DOAN'!L42),2*'DU DOAN'!C42,IF(SIGN('DU DOAN'!AG42-'DU DOAN'!AH42)=SIGN('DU DOAN'!K42-'DU DOAN'!L42),1*'DU DOAN'!C42,0))))</f>
        <v>0</v>
      </c>
      <c r="R42" s="98">
        <f>IF(OR('DU DOAN'!K42="",'DU DOAN'!L42="",'DU DOAN'!AI42="",'DU DOAN'!AJ42=""),0,IF(AND('DU DOAN'!AI42='DU DOAN'!K42,'DU DOAN'!AJ42='DU DOAN'!L42),3*'DU DOAN'!C42,IF(('DU DOAN'!AI42-'DU DOAN'!AJ42)=('DU DOAN'!K42-'DU DOAN'!L42),2*'DU DOAN'!C42,IF(SIGN('DU DOAN'!AI42-'DU DOAN'!AJ42)=SIGN('DU DOAN'!K42-'DU DOAN'!L42),1*'DU DOAN'!C42,0))))</f>
        <v>0</v>
      </c>
      <c r="S42" s="98">
        <f>IF(OR('DU DOAN'!K42="",'DU DOAN'!L42="",'DU DOAN'!AK42="",'DU DOAN'!AL42=""),0,IF(AND('DU DOAN'!AK42='DU DOAN'!K42,'DU DOAN'!AL42='DU DOAN'!L42),3*'DU DOAN'!C42,IF(('DU DOAN'!AK42-'DU DOAN'!AL42)=('DU DOAN'!K42-'DU DOAN'!L42),2*'DU DOAN'!C42,IF(SIGN('DU DOAN'!AK42-'DU DOAN'!AL42)=SIGN('DU DOAN'!K42-'DU DOAN'!L42),1*'DU DOAN'!C42,0))))</f>
        <v>0</v>
      </c>
      <c r="T42" s="98">
        <f>IF(OR('DU DOAN'!K42="",'DU DOAN'!L42="",'DU DOAN'!AM42="",'DU DOAN'!AN42=""),0,IF(AND('DU DOAN'!AM42='DU DOAN'!K42,'DU DOAN'!AN42='DU DOAN'!L42),3*'DU DOAN'!C42,IF(('DU DOAN'!AM42-'DU DOAN'!AN42)=('DU DOAN'!K42-'DU DOAN'!L42),2*'DU DOAN'!C42,IF(SIGN('DU DOAN'!AM42-'DU DOAN'!AN42)=SIGN('DU DOAN'!K42-'DU DOAN'!L42),1*'DU DOAN'!C42,0))))</f>
        <v>0</v>
      </c>
      <c r="U42" s="98">
        <f>IF(OR('DU DOAN'!K42="",'DU DOAN'!L42="",'DU DOAN'!AO42="",'DU DOAN'!AP42=""),0,IF(AND('DU DOAN'!AO42='DU DOAN'!K42,'DU DOAN'!AP42='DU DOAN'!L42),3*'DU DOAN'!C42,IF(('DU DOAN'!AO42-'DU DOAN'!AP42)=('DU DOAN'!K42-'DU DOAN'!L42),2*'DU DOAN'!C42,IF(SIGN('DU DOAN'!AO42-'DU DOAN'!AP42)=SIGN('DU DOAN'!K42-'DU DOAN'!L42),1*'DU DOAN'!C42,0))))</f>
        <v>0</v>
      </c>
      <c r="V42" s="98">
        <f>IF(OR('DU DOAN'!K42="",'DU DOAN'!L42="",'DU DOAN'!AQ42="",'DU DOAN'!AR42=""),0,IF(AND('DU DOAN'!AQ42='DU DOAN'!K42,'DU DOAN'!AR42='DU DOAN'!L42),3*'DU DOAN'!C42,IF(('DU DOAN'!AQ42-'DU DOAN'!AR42)=('DU DOAN'!K42-'DU DOAN'!L42),2*'DU DOAN'!C42,IF(SIGN('DU DOAN'!AQ42-'DU DOAN'!AR42)=SIGN('DU DOAN'!K42-'DU DOAN'!L42),1*'DU DOAN'!C42,0))))</f>
        <v>0</v>
      </c>
      <c r="W42" s="98">
        <f>IF(OR('DU DOAN'!K42="",'DU DOAN'!L42="",'DU DOAN'!AS42="",'DU DOAN'!AT42=""),0,IF(AND('DU DOAN'!AS42='DU DOAN'!K42,'DU DOAN'!AT42='DU DOAN'!L42),3*'DU DOAN'!C42,IF(('DU DOAN'!AS42-'DU DOAN'!AT42)=('DU DOAN'!K42-'DU DOAN'!L42),2*'DU DOAN'!C42,IF(SIGN('DU DOAN'!AS42-'DU DOAN'!AT42)=SIGN('DU DOAN'!K42-'DU DOAN'!L42),1*'DU DOAN'!C42,0))))</f>
        <v>0</v>
      </c>
      <c r="X42" s="98">
        <f>IF(OR('DU DOAN'!K42="",'DU DOAN'!L42="",'DU DOAN'!AU42="",'DU DOAN'!AV42=""),0,IF(AND('DU DOAN'!AU42='DU DOAN'!K42,'DU DOAN'!AV42='DU DOAN'!L42),3*'DU DOAN'!C42,IF(('DU DOAN'!AU42-'DU DOAN'!AV42)=('DU DOAN'!K42-'DU DOAN'!L42),2*'DU DOAN'!C42,IF(SIGN('DU DOAN'!AU42-'DU DOAN'!AV42)=SIGN('DU DOAN'!K42-'DU DOAN'!L42),1*'DU DOAN'!C42,0))))</f>
        <v>0</v>
      </c>
      <c r="Y42" s="98">
        <f>IF(OR('DU DOAN'!K42="",'DU DOAN'!L42="",'DU DOAN'!AW42="",'DU DOAN'!AX42=""),0,IF(AND('DU DOAN'!AW42='DU DOAN'!K42,'DU DOAN'!AX42='DU DOAN'!L42),3*'DU DOAN'!C42,IF(('DU DOAN'!AW42-'DU DOAN'!AX42)=('DU DOAN'!K42-'DU DOAN'!L42),2*'DU DOAN'!C42,IF(SIGN('DU DOAN'!AW42-'DU DOAN'!AX42)=SIGN('DU DOAN'!K42-'DU DOAN'!L42),1*'DU DOAN'!C42,0))))</f>
        <v>0</v>
      </c>
      <c r="Z42" s="98">
        <f>IF(OR('DU DOAN'!K42="",'DU DOAN'!L42="",'DU DOAN'!AY42="",'DU DOAN'!AZ42=""),0,IF(AND('DU DOAN'!AY42='DU DOAN'!K42,'DU DOAN'!AZ42='DU DOAN'!L42),3*'DU DOAN'!C42,IF(('DU DOAN'!AY42-'DU DOAN'!AZ42)=('DU DOAN'!K42-'DU DOAN'!L42),2*'DU DOAN'!C42,IF(SIGN('DU DOAN'!AY42-'DU DOAN'!AZ42)=SIGN('DU DOAN'!K42-'DU DOAN'!L42),1*'DU DOAN'!C42,0))))</f>
        <v>0</v>
      </c>
      <c r="AA42" s="98">
        <f>IF(OR('DU DOAN'!K42="",'DU DOAN'!L42="",'DU DOAN'!BA42="",'DU DOAN'!BB42=""),0,IF(AND('DU DOAN'!BA42='DU DOAN'!K42,'DU DOAN'!BB42='DU DOAN'!L42),3*'DU DOAN'!C42,IF(('DU DOAN'!BA42-'DU DOAN'!BB42)=('DU DOAN'!K42-'DU DOAN'!L42),2*'DU DOAN'!C42,IF(SIGN('DU DOAN'!BA42-'DU DOAN'!BB42)=SIGN('DU DOAN'!K42-'DU DOAN'!L42),1*'DU DOAN'!C42,0))))</f>
        <v>0</v>
      </c>
      <c r="AB42" s="98">
        <f>IF(OR('DU DOAN'!K42="",'DU DOAN'!L42="",'DU DOAN'!BC42="",'DU DOAN'!BD42=""),0,IF(AND('DU DOAN'!BC42='DU DOAN'!K42,'DU DOAN'!BD42='DU DOAN'!L42),3*'DU DOAN'!C42,IF(('DU DOAN'!BC42-'DU DOAN'!BD42)=('DU DOAN'!K42-'DU DOAN'!L42),2*'DU DOAN'!C42,IF(SIGN('DU DOAN'!BC42-'DU DOAN'!BD42)=SIGN('DU DOAN'!K42-'DU DOAN'!L42),1*'DU DOAN'!C42,0))))</f>
        <v>0</v>
      </c>
      <c r="AC42" s="98">
        <f>IF(OR('DU DOAN'!K42="",'DU DOAN'!L42="",'DU DOAN'!BE42="",'DU DOAN'!BF42=""),0,IF(AND('DU DOAN'!BE42='DU DOAN'!K42,'DU DOAN'!BF42='DU DOAN'!L42),3*'DU DOAN'!C42,IF(('DU DOAN'!BE42-'DU DOAN'!BF42)=('DU DOAN'!K42-'DU DOAN'!L42),2*'DU DOAN'!C42,IF(SIGN('DU DOAN'!BE42-'DU DOAN'!BF42)=SIGN('DU DOAN'!K42-'DU DOAN'!L42),1*'DU DOAN'!C42,0))))</f>
        <v>0</v>
      </c>
      <c r="AD42" s="98">
        <f>IF(OR('DU DOAN'!K42="",'DU DOAN'!L42="",'DU DOAN'!BG42="",'DU DOAN'!BH42=""),0,IF(AND('DU DOAN'!BG42='DU DOAN'!K42,'DU DOAN'!BH42='DU DOAN'!L42),3*'DU DOAN'!C42,IF(('DU DOAN'!BG42-'DU DOAN'!BH42)=('DU DOAN'!K42-'DU DOAN'!L42),2*'DU DOAN'!C42,IF(SIGN('DU DOAN'!BG42-'DU DOAN'!BH42)=SIGN('DU DOAN'!K42-'DU DOAN'!L42),1*'DU DOAN'!C42,0))))</f>
        <v>0</v>
      </c>
      <c r="AE42" s="98">
        <f>IF(OR('DU DOAN'!K42="",'DU DOAN'!L42="",'DU DOAN'!BI42="",'DU DOAN'!BJ42=""),0,IF(AND('DU DOAN'!BI42='DU DOAN'!K42,'DU DOAN'!BJ42='DU DOAN'!L42),3*'DU DOAN'!C42,IF(('DU DOAN'!BI42-'DU DOAN'!BJ42)=('DU DOAN'!K42-'DU DOAN'!L42),2*'DU DOAN'!C42,IF(SIGN('DU DOAN'!BI42-'DU DOAN'!BJ42)=SIGN('DU DOAN'!K42-'DU DOAN'!L42),1*'DU DOAN'!C42,0))))</f>
        <v>0</v>
      </c>
      <c r="AF42" s="98">
        <f>IF(OR('DU DOAN'!K42="",'DU DOAN'!L42="",'DU DOAN'!BK42="",'DU DOAN'!BL42=""),0,IF(AND('DU DOAN'!BK42='DU DOAN'!K42,'DU DOAN'!BL42='DU DOAN'!L42),3*'DU DOAN'!C42,IF(('DU DOAN'!BK42-'DU DOAN'!BL42)=('DU DOAN'!K42-'DU DOAN'!L42),2*'DU DOAN'!C42,IF(SIGN('DU DOAN'!BK42-'DU DOAN'!BL42)=SIGN('DU DOAN'!K42-'DU DOAN'!L42),1*'DU DOAN'!C42,0))))</f>
        <v>0</v>
      </c>
      <c r="AG42" s="98">
        <f>IF(OR('DU DOAN'!K42="",'DU DOAN'!L42="",'DU DOAN'!BM42="",'DU DOAN'!BN42=""),0,IF(AND('DU DOAN'!BM42='DU DOAN'!K42,'DU DOAN'!BN42='DU DOAN'!L42),3*'DU DOAN'!C42,IF(('DU DOAN'!BM42-'DU DOAN'!BN42)=('DU DOAN'!K42-'DU DOAN'!L42),2*'DU DOAN'!C42,IF(SIGN('DU DOAN'!BM42-'DU DOAN'!BN42)=SIGN('DU DOAN'!K42-'DU DOAN'!L42),1*'DU DOAN'!C42,0))))</f>
        <v>0</v>
      </c>
      <c r="AH42" s="98">
        <f>IF(OR('DU DOAN'!K42="",'DU DOAN'!L42="",'DU DOAN'!BO42="",'DU DOAN'!BP42=""),0,IF(AND('DU DOAN'!BO42='DU DOAN'!K42,'DU DOAN'!BP42='DU DOAN'!L42),3*'DU DOAN'!C42,IF(('DU DOAN'!BO42-'DU DOAN'!BP42)=('DU DOAN'!K42-'DU DOAN'!L42),2*'DU DOAN'!C42,IF(SIGN('DU DOAN'!BO42-'DU DOAN'!BP42)=SIGN('DU DOAN'!K42-'DU DOAN'!L42),1*'DU DOAN'!C42,0))))</f>
        <v>0</v>
      </c>
      <c r="AI42" s="98">
        <f>IF(OR('DU DOAN'!K42="",'DU DOAN'!L42="",'DU DOAN'!BQ42="",'DU DOAN'!BR42=""),0,IF(AND('DU DOAN'!BQ42='DU DOAN'!K42,'DU DOAN'!BR42='DU DOAN'!L42),3*'DU DOAN'!C42,IF(('DU DOAN'!BQ42-'DU DOAN'!BR42)=('DU DOAN'!K42-'DU DOAN'!L42),2*'DU DOAN'!C42,IF(SIGN('DU DOAN'!BQ42-'DU DOAN'!BR42)=SIGN('DU DOAN'!K42-'DU DOAN'!L42),1*'DU DOAN'!C42,0))))</f>
        <v>0</v>
      </c>
      <c r="AJ42" s="98">
        <f>IF(OR('DU DOAN'!K42="",'DU DOAN'!L42="",'DU DOAN'!BS42="",'DU DOAN'!BT42=""),0,IF(AND('DU DOAN'!BS42='DU DOAN'!K42,'DU DOAN'!BT42='DU DOAN'!L42),3*'DU DOAN'!C42,IF(('DU DOAN'!BS42-'DU DOAN'!BT42)=('DU DOAN'!K42-'DU DOAN'!L42),2*'DU DOAN'!C42,IF(SIGN('DU DOAN'!BS42-'DU DOAN'!BT42)=SIGN('DU DOAN'!K42-'DU DOAN'!L42),1*'DU DOAN'!C42,0))))</f>
        <v>0</v>
      </c>
      <c r="AK42" s="98">
        <f>IF(OR('DU DOAN'!K42="",'DU DOAN'!L42="",'DU DOAN'!BU42="",'DU DOAN'!BV42=""),0,IF(AND('DU DOAN'!BU42='DU DOAN'!K42,'DU DOAN'!BV42='DU DOAN'!L42),3*'DU DOAN'!C42,IF(('DU DOAN'!BU42-'DU DOAN'!BV42)=('DU DOAN'!K42-'DU DOAN'!L42),2*'DU DOAN'!C42,IF(SIGN('DU DOAN'!BU42-'DU DOAN'!BV42)=SIGN('DU DOAN'!K42-'DU DOAN'!L42),1*'DU DOAN'!C42,0))))</f>
        <v>0</v>
      </c>
      <c r="AL42" s="98">
        <f>IF(OR('DU DOAN'!K42="",'DU DOAN'!L42="",'DU DOAN'!BW42="",'DU DOAN'!BX42=""),0,IF(AND('DU DOAN'!BW42='DU DOAN'!K42,'DU DOAN'!BX42='DU DOAN'!L42),3*'DU DOAN'!C42,IF(('DU DOAN'!BW42-'DU DOAN'!BX42)=('DU DOAN'!K42-'DU DOAN'!L42),2*'DU DOAN'!C42,IF(SIGN('DU DOAN'!BW42-'DU DOAN'!BX42)=SIGN('DU DOAN'!K42-'DU DOAN'!L42),1*'DU DOAN'!C42,0))))</f>
        <v>0</v>
      </c>
      <c r="AM42" s="98">
        <f>IF(OR('DU DOAN'!K42="",'DU DOAN'!L42="",'DU DOAN'!BY42="",'DU DOAN'!BZ42=""),0,IF(AND('DU DOAN'!BY42='DU DOAN'!K42,'DU DOAN'!BZ42='DU DOAN'!L42),3*'DU DOAN'!C42,IF(('DU DOAN'!BY42-'DU DOAN'!BZ42)=('DU DOAN'!K42-'DU DOAN'!L42),2*'DU DOAN'!C42,IF(SIGN('DU DOAN'!BY42-'DU DOAN'!BZ42)=SIGN('DU DOAN'!K42-'DU DOAN'!L42),1*'DU DOAN'!C42,0))))</f>
        <v>0</v>
      </c>
      <c r="AN42" s="98">
        <f>IF(OR('DU DOAN'!K42="",'DU DOAN'!L42="",'DU DOAN'!CA42="",'DU DOAN'!CB42=""),0,IF(AND('DU DOAN'!CA42='DU DOAN'!K42,'DU DOAN'!CB42='DU DOAN'!L42),3*'DU DOAN'!C42,IF(('DU DOAN'!CA42-'DU DOAN'!CB42)=('DU DOAN'!K42-'DU DOAN'!L42),2*'DU DOAN'!C42,IF(SIGN('DU DOAN'!CA42-'DU DOAN'!CB42)=SIGN('DU DOAN'!K42-'DU DOAN'!L42),1*'DU DOAN'!C42,0))))</f>
        <v>0</v>
      </c>
      <c r="AO42" s="98">
        <f>IF(OR('DU DOAN'!K42="",'DU DOAN'!L42="",'DU DOAN'!CC42="",'DU DOAN'!CD42=""),0,IF(AND('DU DOAN'!CC42='DU DOAN'!K42,'DU DOAN'!CD42='DU DOAN'!L42),3*'DU DOAN'!C42,IF(('DU DOAN'!CC42-'DU DOAN'!CD42)=('DU DOAN'!K42-'DU DOAN'!L42),2*'DU DOAN'!C42,IF(SIGN('DU DOAN'!CC42-'DU DOAN'!CD42)=SIGN('DU DOAN'!K42-'DU DOAN'!L42),1*'DU DOAN'!C42,0))))</f>
        <v>0</v>
      </c>
      <c r="AP42" s="98">
        <f>IF(OR('DU DOAN'!K42="",'DU DOAN'!L42="",'DU DOAN'!CE42="",'DU DOAN'!CF42=""),0,IF(AND('DU DOAN'!CE42='DU DOAN'!K42,'DU DOAN'!CF42='DU DOAN'!L42),3*'DU DOAN'!C42,IF(('DU DOAN'!CE42-'DU DOAN'!CF42)=('DU DOAN'!K42-'DU DOAN'!L42),2*'DU DOAN'!C42,IF(SIGN('DU DOAN'!CE42-'DU DOAN'!CF42)=SIGN('DU DOAN'!K42-'DU DOAN'!L42),1*'DU DOAN'!C42,0))))</f>
        <v>0</v>
      </c>
      <c r="AQ42" s="98">
        <f>IF(OR('DU DOAN'!K42="",'DU DOAN'!L42="",'DU DOAN'!CG42="",'DU DOAN'!CH42=""),0,IF(AND('DU DOAN'!CG42='DU DOAN'!K42,'DU DOAN'!CH42='DU DOAN'!L42),3*'DU DOAN'!C42,IF(('DU DOAN'!CG42-'DU DOAN'!CH42)=('DU DOAN'!K42-'DU DOAN'!L42),2*'DU DOAN'!C42,IF(SIGN('DU DOAN'!CG42-'DU DOAN'!CH42)=SIGN('DU DOAN'!K42-'DU DOAN'!L42),1*'DU DOAN'!C42,0))))</f>
        <v>0</v>
      </c>
      <c r="AR42" s="98">
        <f>IF(OR('DU DOAN'!K42="",'DU DOAN'!L42="",'DU DOAN'!CI42="",'DU DOAN'!CJ42=""),0,IF(AND('DU DOAN'!CI42='DU DOAN'!K42,'DU DOAN'!CJ42='DU DOAN'!L42),3*'DU DOAN'!C42,IF(('DU DOAN'!CI42-'DU DOAN'!CJ42)=('DU DOAN'!K42-'DU DOAN'!L42),2*'DU DOAN'!C42,IF(SIGN('DU DOAN'!CI42-'DU DOAN'!CJ42)=SIGN('DU DOAN'!K42-'DU DOAN'!L42),1*'DU DOAN'!C42,0))))</f>
        <v>0</v>
      </c>
      <c r="AS42" s="98">
        <f>IF(OR('DU DOAN'!K42="",'DU DOAN'!L42="",'DU DOAN'!CK42="",'DU DOAN'!CL42=""),0,IF(AND('DU DOAN'!CK42='DU DOAN'!K42,'DU DOAN'!CL42='DU DOAN'!L42),3*'DU DOAN'!C42,IF(('DU DOAN'!CK42-'DU DOAN'!CL42)=('DU DOAN'!K42-'DU DOAN'!L42),2*'DU DOAN'!C42,IF(SIGN('DU DOAN'!CK42-'DU DOAN'!CL42)=SIGN('DU DOAN'!K42-'DU DOAN'!L42),1*'DU DOAN'!C42,0))))</f>
        <v>0</v>
      </c>
      <c r="AT42" s="98">
        <f>IF(OR('DU DOAN'!K42="",'DU DOAN'!L42="",'DU DOAN'!CM42="",'DU DOAN'!CN42=""),0,IF(AND('DU DOAN'!CM42='DU DOAN'!K42,'DU DOAN'!CN42='DU DOAN'!L42),3*'DU DOAN'!C42,IF(('DU DOAN'!CM42-'DU DOAN'!CN42)=('DU DOAN'!K42-'DU DOAN'!L42),2*'DU DOAN'!C42,IF(SIGN('DU DOAN'!CM42-'DU DOAN'!CN42)=SIGN('DU DOAN'!K42-'DU DOAN'!L42),1*'DU DOAN'!C42,0))))</f>
        <v>0</v>
      </c>
      <c r="AU42" s="98">
        <f>IF(OR('DU DOAN'!K42="",'DU DOAN'!L42="",'DU DOAN'!CO42="",'DU DOAN'!CP42=""),0,IF(AND('DU DOAN'!CO42='DU DOAN'!K42,'DU DOAN'!CP42='DU DOAN'!L42),3*'DU DOAN'!C42,IF(('DU DOAN'!CO42-'DU DOAN'!CP42)=('DU DOAN'!K42-'DU DOAN'!L42),2*'DU DOAN'!C42,IF(SIGN('DU DOAN'!CO42-'DU DOAN'!CP42)=SIGN('DU DOAN'!K42-'DU DOAN'!L42),1*'DU DOAN'!C42,0))))</f>
        <v>0</v>
      </c>
      <c r="AV42" s="98">
        <f>IF(OR('DU DOAN'!K42="",'DU DOAN'!L42="",'DU DOAN'!CQ42="",'DU DOAN'!CR42=""),0,IF(AND('DU DOAN'!CQ42='DU DOAN'!K42,'DU DOAN'!CR42='DU DOAN'!L42),3*'DU DOAN'!C42,IF(('DU DOAN'!CQ42-'DU DOAN'!CR42)=('DU DOAN'!K42-'DU DOAN'!L42),2*'DU DOAN'!C42,IF(SIGN('DU DOAN'!CQ42-'DU DOAN'!CR42)=SIGN('DU DOAN'!K42-'DU DOAN'!L42),1*'DU DOAN'!C42,0))))</f>
        <v>0</v>
      </c>
      <c r="AW42" s="98">
        <f>IF(OR('DU DOAN'!K42="",'DU DOAN'!L42="",'DU DOAN'!CS42="",'DU DOAN'!CT42=""),0,IF(AND('DU DOAN'!CS42='DU DOAN'!K42,'DU DOAN'!CT42='DU DOAN'!L42),3*'DU DOAN'!C42,IF(('DU DOAN'!CS42-'DU DOAN'!CT42)=('DU DOAN'!K42-'DU DOAN'!L42),2*'DU DOAN'!C42,IF(SIGN('DU DOAN'!CS42-'DU DOAN'!CT42)=SIGN('DU DOAN'!K42-'DU DOAN'!L42),1*'DU DOAN'!C42,0))))</f>
        <v>0</v>
      </c>
      <c r="AX42" s="98">
        <f>IF(OR('DU DOAN'!K42="",'DU DOAN'!L42="",'DU DOAN'!CU42="",'DU DOAN'!CV42=""),0,IF(AND('DU DOAN'!CU42='DU DOAN'!K42,'DU DOAN'!CV42='DU DOAN'!L42),3*'DU DOAN'!C42,IF(('DU DOAN'!CU42-'DU DOAN'!CV42)=('DU DOAN'!K42-'DU DOAN'!L42),2*'DU DOAN'!C42,IF(SIGN('DU DOAN'!CU42-'DU DOAN'!CV42)=SIGN('DU DOAN'!K42-'DU DOAN'!L42),1*'DU DOAN'!C42,0))))</f>
        <v>0</v>
      </c>
      <c r="AY42" s="98">
        <f>IF(OR('DU DOAN'!K42="",'DU DOAN'!L42="",'DU DOAN'!CW42="",'DU DOAN'!CX42=""),0,IF(AND('DU DOAN'!CW42='DU DOAN'!K42,'DU DOAN'!CX42='DU DOAN'!L42),3*'DU DOAN'!C42,IF(('DU DOAN'!CW42-'DU DOAN'!CX42)=('DU DOAN'!K42-'DU DOAN'!L42),2*'DU DOAN'!C42,IF(SIGN('DU DOAN'!CW42-'DU DOAN'!CX42)=SIGN('DU DOAN'!K42-'DU DOAN'!L42),1*'DU DOAN'!C42,0))))</f>
        <v>0</v>
      </c>
      <c r="AZ42" s="98">
        <f>IF(OR('DU DOAN'!K42="",'DU DOAN'!L42="",'DU DOAN'!CY42="",'DU DOAN'!CZ42=""),0,IF(AND('DU DOAN'!CY42='DU DOAN'!K42,'DU DOAN'!CZ42='DU DOAN'!L42),3*'DU DOAN'!C42,IF(('DU DOAN'!CY42-'DU DOAN'!CZ42)=('DU DOAN'!K42-'DU DOAN'!L42),2*'DU DOAN'!C42,IF(SIGN('DU DOAN'!CY42-'DU DOAN'!CZ42)=SIGN('DU DOAN'!K42-'DU DOAN'!L42),1*'DU DOAN'!C42,0))))</f>
        <v>0</v>
      </c>
      <c r="BA42" s="98">
        <f>IF(OR('DU DOAN'!K42="",'DU DOAN'!L42="",'DU DOAN'!DA42="",'DU DOAN'!DB42=""),0,IF(AND('DU DOAN'!DA42='DU DOAN'!K42,'DU DOAN'!DB42='DU DOAN'!L42),3*'DU DOAN'!C42,IF(('DU DOAN'!DA42-'DU DOAN'!DB42)=('DU DOAN'!K42-'DU DOAN'!L42),2*'DU DOAN'!C42,IF(SIGN('DU DOAN'!DA42-'DU DOAN'!DB42)=SIGN('DU DOAN'!K42-'DU DOAN'!L42),1*'DU DOAN'!C42,0))))</f>
        <v>0</v>
      </c>
      <c r="BB42" s="98">
        <f>IF(OR('DU DOAN'!K42="",'DU DOAN'!L42="",'DU DOAN'!DC42="",'DU DOAN'!DD42=""),0,IF(AND('DU DOAN'!DC42='DU DOAN'!K42,'DU DOAN'!DD42='DU DOAN'!L42),3*'DU DOAN'!C42,IF(('DU DOAN'!DC42-'DU DOAN'!DD42)=('DU DOAN'!K42-'DU DOAN'!L42),2*'DU DOAN'!C42,IF(SIGN('DU DOAN'!DC42-'DU DOAN'!DD42)=SIGN('DU DOAN'!K42-'DU DOAN'!L42),1*'DU DOAN'!C42,0))))</f>
        <v>0</v>
      </c>
      <c r="BC42" s="98">
        <f>IF(OR('DU DOAN'!K42="",'DU DOAN'!L42="",'DU DOAN'!DE42="",'DU DOAN'!DF42=""),0,IF(AND('DU DOAN'!DE42='DU DOAN'!K42,'DU DOAN'!DF42='DU DOAN'!L42),3*'DU DOAN'!C42,IF(('DU DOAN'!DE42-'DU DOAN'!DF42)=('DU DOAN'!K42-'DU DOAN'!L42),2*'DU DOAN'!C42,IF(SIGN('DU DOAN'!DE42-'DU DOAN'!DF42)=SIGN('DU DOAN'!K42-'DU DOAN'!L42),1*'DU DOAN'!C42,0))))</f>
        <v>0</v>
      </c>
      <c r="BD42" s="98">
        <f>IF(OR('DU DOAN'!K42="",'DU DOAN'!L42="",'DU DOAN'!DG42="",'DU DOAN'!DH42=""),0,IF(AND('DU DOAN'!DG42='DU DOAN'!K42,'DU DOAN'!DH42='DU DOAN'!L42),3*'DU DOAN'!C42,IF(('DU DOAN'!DG42-'DU DOAN'!DH42)=('DU DOAN'!K42-'DU DOAN'!L42),2*'DU DOAN'!C42,IF(SIGN('DU DOAN'!DG42-'DU DOAN'!DH42)=SIGN('DU DOAN'!K42-'DU DOAN'!L42),1*'DU DOAN'!C42,0))))</f>
        <v>0</v>
      </c>
      <c r="BE42" s="98">
        <f>IF(OR('DU DOAN'!K42="",'DU DOAN'!L42="",'DU DOAN'!DI42="",'DU DOAN'!DJ42=""),0,IF(AND('DU DOAN'!DI42='DU DOAN'!K42,'DU DOAN'!DJ42='DU DOAN'!L42),3*'DU DOAN'!C42,IF(('DU DOAN'!DI42-'DU DOAN'!DJ42)=('DU DOAN'!K42-'DU DOAN'!L42),2*'DU DOAN'!C42,IF(SIGN('DU DOAN'!DI42-'DU DOAN'!DJ42)=SIGN('DU DOAN'!K42-'DU DOAN'!L42),1*'DU DOAN'!C42,0))))</f>
        <v>0</v>
      </c>
      <c r="BF42" s="98">
        <f>IF(OR('DU DOAN'!K42="",'DU DOAN'!L42="",'DU DOAN'!DK42="",'DU DOAN'!DL42=""),0,IF(AND('DU DOAN'!DK42='DU DOAN'!K42,'DU DOAN'!DL42='DU DOAN'!L42),3*'DU DOAN'!C42,IF(('DU DOAN'!DK42-'DU DOAN'!DL42)=('DU DOAN'!K42-'DU DOAN'!L42),2*'DU DOAN'!C42,IF(SIGN('DU DOAN'!DK42-'DU DOAN'!DL42)=SIGN('DU DOAN'!K42-'DU DOAN'!L42),1*'DU DOAN'!C42,0))))</f>
        <v>0</v>
      </c>
      <c r="BG42" s="98">
        <f>IF(OR('DU DOAN'!K42="",'DU DOAN'!L42="",'DU DOAN'!DM42="",'DU DOAN'!DN42=""),0,IF(AND('DU DOAN'!DM42='DU DOAN'!K42,'DU DOAN'!DN42='DU DOAN'!L42),3*'DU DOAN'!C42,IF(('DU DOAN'!DM42-'DU DOAN'!DN42)=('DU DOAN'!K42-'DU DOAN'!L42),2*'DU DOAN'!C42,IF(SIGN('DU DOAN'!DM42-'DU DOAN'!DN42)=SIGN('DU DOAN'!K42-'DU DOAN'!L42),1*'DU DOAN'!C42,0))))</f>
        <v>0</v>
      </c>
      <c r="BH42" s="98">
        <f>IF(OR('DU DOAN'!K42="",'DU DOAN'!L42="",'DU DOAN'!DO42="",'DU DOAN'!DP42=""),0,IF(AND('DU DOAN'!DO42='DU DOAN'!K42,'DU DOAN'!DP42='DU DOAN'!L42),3*'DU DOAN'!C42,IF(('DU DOAN'!DO42-'DU DOAN'!DP42)=('DU DOAN'!K42-'DU DOAN'!L42),2*'DU DOAN'!C42,IF(SIGN('DU DOAN'!DO42-'DU DOAN'!DP42)=SIGN('DU DOAN'!K42-'DU DOAN'!L42),1*'DU DOAN'!C42,0))))</f>
        <v>0</v>
      </c>
      <c r="BI42" s="98">
        <f>IF(OR('DU DOAN'!K42="",'DU DOAN'!L42="",'DU DOAN'!DQ42="",'DU DOAN'!DR42=""),0,IF(AND('DU DOAN'!DQ42='DU DOAN'!K42,'DU DOAN'!DR42='DU DOAN'!L42),3*'DU DOAN'!C42,IF(('DU DOAN'!DQ42-'DU DOAN'!DR42)=('DU DOAN'!K42-'DU DOAN'!L42),2*'DU DOAN'!C42,IF(SIGN('DU DOAN'!DQ42-'DU DOAN'!DR42)=SIGN('DU DOAN'!K42-'DU DOAN'!L42),1*'DU DOAN'!C42,0))))</f>
        <v>0</v>
      </c>
      <c r="BJ42" s="98">
        <f>IF(OR('DU DOAN'!K42="",'DU DOAN'!L42="",'DU DOAN'!DS42="",'DU DOAN'!DT42=""),0,IF(AND('DU DOAN'!DS42='DU DOAN'!K42,'DU DOAN'!DT42='DU DOAN'!L42),3*'DU DOAN'!C42,IF(('DU DOAN'!DS42-'DU DOAN'!DT42)=('DU DOAN'!K42-'DU DOAN'!L42),2*'DU DOAN'!C42,IF(SIGN('DU DOAN'!DS42-'DU DOAN'!DT42)=SIGN('DU DOAN'!K42-'DU DOAN'!L42),1*'DU DOAN'!C42,0))))</f>
        <v>0</v>
      </c>
      <c r="BK42" s="98">
        <f>IF(OR('DU DOAN'!K42="",'DU DOAN'!L42="",'DU DOAN'!DU42="",'DU DOAN'!DV42=""),0,IF(AND('DU DOAN'!DU42='DU DOAN'!K42,'DU DOAN'!DV42='DU DOAN'!L42),3*'DU DOAN'!C42,IF(('DU DOAN'!DU42-'DU DOAN'!DV42)=('DU DOAN'!K42-'DU DOAN'!L42),2*'DU DOAN'!C42,IF(SIGN('DU DOAN'!DU42-'DU DOAN'!DV42)=SIGN('DU DOAN'!K42-'DU DOAN'!L42),1*'DU DOAN'!C42,0))))</f>
        <v>0</v>
      </c>
      <c r="BL42" s="98">
        <f>IF(OR('DU DOAN'!K42="",'DU DOAN'!L42="",'DU DOAN'!DW42="",'DU DOAN'!DX42=""),0,IF(AND('DU DOAN'!DW42='DU DOAN'!K42,'DU DOAN'!DX42='DU DOAN'!L42),3*'DU DOAN'!C42,IF(('DU DOAN'!DW42-'DU DOAN'!DX42)=('DU DOAN'!K42-'DU DOAN'!L42),2*'DU DOAN'!C42,IF(SIGN('DU DOAN'!DW42-'DU DOAN'!DX42)=SIGN('DU DOAN'!K42-'DU DOAN'!L42),1*'DU DOAN'!C42,0))))</f>
        <v>0</v>
      </c>
      <c r="BM42" s="98">
        <f>IF(OR('DU DOAN'!K42="",'DU DOAN'!L42="",'DU DOAN'!DY42="",'DU DOAN'!DZ42=""),0,IF(AND('DU DOAN'!DY42='DU DOAN'!K42,'DU DOAN'!DZ42='DU DOAN'!L42),3*'DU DOAN'!C42,IF(('DU DOAN'!DY42-'DU DOAN'!DZ42)=('DU DOAN'!K42-'DU DOAN'!L42),2*'DU DOAN'!C42,IF(SIGN('DU DOAN'!DY42-'DU DOAN'!DZ42)=SIGN('DU DOAN'!K42-'DU DOAN'!L42),1*'DU DOAN'!C42,0))))</f>
        <v>0</v>
      </c>
      <c r="BN42" s="98">
        <f>IF(OR('DU DOAN'!K42="",'DU DOAN'!L42="",'DU DOAN'!EA42="",'DU DOAN'!EB42=""),0,IF(AND('DU DOAN'!EA42='DU DOAN'!K42,'DU DOAN'!EB42='DU DOAN'!L42),3*'DU DOAN'!C42,IF(('DU DOAN'!EA42-'DU DOAN'!EB42)=('DU DOAN'!K42-'DU DOAN'!L42),2*'DU DOAN'!C42,IF(SIGN('DU DOAN'!EA42-'DU DOAN'!EB42)=SIGN('DU DOAN'!K42-'DU DOAN'!L42),1*'DU DOAN'!C42,0))))</f>
        <v>0</v>
      </c>
      <c r="BO42" s="98">
        <f>IF(OR('DU DOAN'!K42="",'DU DOAN'!L42="",'DU DOAN'!EC42="",'DU DOAN'!ED42=""),0,IF(AND('DU DOAN'!EC42='DU DOAN'!K42,'DU DOAN'!ED42='DU DOAN'!L42),3*'DU DOAN'!C42,IF(('DU DOAN'!EC42-'DU DOAN'!ED42)=('DU DOAN'!K42-'DU DOAN'!L42),2*'DU DOAN'!C42,IF(SIGN('DU DOAN'!EC42-'DU DOAN'!ED42)=SIGN('DU DOAN'!K42-'DU DOAN'!L42),1*'DU DOAN'!C42,0))))</f>
        <v>0</v>
      </c>
      <c r="BP42" s="98">
        <f>IF(OR('DU DOAN'!K42="",'DU DOAN'!L42="",'DU DOAN'!EE42="",'DU DOAN'!EF42=""),0,IF(AND('DU DOAN'!EE42='DU DOAN'!K42,'DU DOAN'!EF42='DU DOAN'!L42),3*'DU DOAN'!C42,IF(('DU DOAN'!EE42-'DU DOAN'!EF42)=('DU DOAN'!K42-'DU DOAN'!L42),2*'DU DOAN'!C42,IF(SIGN('DU DOAN'!EE42-'DU DOAN'!EF42)=SIGN('DU DOAN'!K42-'DU DOAN'!L42),1*'DU DOAN'!C42,0))))</f>
        <v>0</v>
      </c>
      <c r="BQ42" s="98">
        <f>IF(OR('DU DOAN'!K42="",'DU DOAN'!L42="",'DU DOAN'!EG42="",'DU DOAN'!EH42=""),0,IF(AND('DU DOAN'!EG42='DU DOAN'!K42,'DU DOAN'!EH42='DU DOAN'!L42),3*'DU DOAN'!C42,IF(('DU DOAN'!EG42-'DU DOAN'!EH42)=('DU DOAN'!K42-'DU DOAN'!L42),2*'DU DOAN'!C42,IF(SIGN('DU DOAN'!EG42-'DU DOAN'!EH42)=SIGN('DU DOAN'!K42-'DU DOAN'!L42),1*'DU DOAN'!C42,0))))</f>
        <v>0</v>
      </c>
      <c r="BR42" s="98">
        <f>IF(OR('DU DOAN'!K42="",'DU DOAN'!L42="",'DU DOAN'!EI42="",'DU DOAN'!EJ42=""),0,IF(AND('DU DOAN'!EI42='DU DOAN'!K42,'DU DOAN'!EJ42='DU DOAN'!L42),3*'DU DOAN'!C42,IF(('DU DOAN'!EI42-'DU DOAN'!EJ42)=('DU DOAN'!K42-'DU DOAN'!L42),2*'DU DOAN'!C42,IF(SIGN('DU DOAN'!EI42-'DU DOAN'!EJ42)=SIGN('DU DOAN'!K42-'DU DOAN'!L42),1*'DU DOAN'!C42,0))))</f>
        <v>0</v>
      </c>
      <c r="BS42" s="98">
        <f>IF(OR('DU DOAN'!K42="",'DU DOAN'!L42="",'DU DOAN'!EK42="",'DU DOAN'!EL42=""),0,IF(AND('DU DOAN'!EK42='DU DOAN'!K42,'DU DOAN'!EL42='DU DOAN'!L42),3*'DU DOAN'!C42,IF(('DU DOAN'!EK42-'DU DOAN'!EL42)=('DU DOAN'!K42-'DU DOAN'!L42),2*'DU DOAN'!C42,IF(SIGN('DU DOAN'!EK42-'DU DOAN'!EL42)=SIGN('DU DOAN'!K42-'DU DOAN'!L42),1*'DU DOAN'!C42,0))))</f>
        <v>0</v>
      </c>
      <c r="BT42" s="98">
        <f>IF(OR('DU DOAN'!K42="",'DU DOAN'!L42="",'DU DOAN'!EM42="",'DU DOAN'!EN42=""),0,IF(AND('DU DOAN'!EM42='DU DOAN'!K42,'DU DOAN'!EN42='DU DOAN'!L42),3*'DU DOAN'!C42,IF(('DU DOAN'!EM42-'DU DOAN'!EN42)=('DU DOAN'!K42-'DU DOAN'!L42),2*'DU DOAN'!C42,IF(SIGN('DU DOAN'!EM42-'DU DOAN'!EN42)=SIGN('DU DOAN'!K42-'DU DOAN'!L42),1*'DU DOAN'!C42,0))))</f>
        <v>0</v>
      </c>
      <c r="BU42" s="98">
        <f>IF(OR('DU DOAN'!K42="",'DU DOAN'!L42="",'DU DOAN'!EO42="",'DU DOAN'!EP42=""),0,IF(AND('DU DOAN'!EO42='DU DOAN'!K42,'DU DOAN'!EP42='DU DOAN'!L42),3*'DU DOAN'!C42,IF(('DU DOAN'!EO42-'DU DOAN'!EP42)=('DU DOAN'!K42-'DU DOAN'!L42),2*'DU DOAN'!C42,IF(SIGN('DU DOAN'!EO42-'DU DOAN'!EP42)=SIGN('DU DOAN'!K42-'DU DOAN'!L42),1*'DU DOAN'!C42,0))))</f>
        <v>0</v>
      </c>
      <c r="BV42" s="98">
        <f>IF(OR('DU DOAN'!K42="",'DU DOAN'!L42="",'DU DOAN'!EQ42="",'DU DOAN'!ER42=""),0,IF(AND('DU DOAN'!EQ42='DU DOAN'!K42,'DU DOAN'!ER42='DU DOAN'!L42),3*'DU DOAN'!C42,IF(('DU DOAN'!EQ42-'DU DOAN'!ER42)=('DU DOAN'!K42-'DU DOAN'!L42),2*'DU DOAN'!C42,IF(SIGN('DU DOAN'!EQ42-'DU DOAN'!ER42)=SIGN('DU DOAN'!K42-'DU DOAN'!L42),1*'DU DOAN'!C42,0))))</f>
        <v>0</v>
      </c>
      <c r="BW42" s="98">
        <f>IF(OR('DU DOAN'!K42="",'DU DOAN'!L42="",'DU DOAN'!ES42="",'DU DOAN'!ET42=""),0,IF(AND('DU DOAN'!ES42='DU DOAN'!K42,'DU DOAN'!ET42='DU DOAN'!L42),3*'DU DOAN'!C42,IF(('DU DOAN'!ES42-'DU DOAN'!ET42)=('DU DOAN'!K42-'DU DOAN'!L42),2*'DU DOAN'!C42,IF(SIGN('DU DOAN'!ES42-'DU DOAN'!ET42)=SIGN('DU DOAN'!K42-'DU DOAN'!L42),1*'DU DOAN'!C42,0))))</f>
        <v>0</v>
      </c>
      <c r="BX42" s="98">
        <f>IF(OR('DU DOAN'!K42="",'DU DOAN'!L42="",'DU DOAN'!EU42="",'DU DOAN'!EV42=""),0,IF(AND('DU DOAN'!EU42='DU DOAN'!K42,'DU DOAN'!EV42='DU DOAN'!L42),3*'DU DOAN'!C42,IF(('DU DOAN'!EU42-'DU DOAN'!EV42)=('DU DOAN'!K42-'DU DOAN'!L42),2*'DU DOAN'!C42,IF(SIGN('DU DOAN'!EU42-'DU DOAN'!EV42)=SIGN('DU DOAN'!K42-'DU DOAN'!L42),1*'DU DOAN'!C42,0))))</f>
        <v>0</v>
      </c>
      <c r="BY42" s="98">
        <f>IF(OR('DU DOAN'!K42="",'DU DOAN'!L42="",'DU DOAN'!EW42="",'DU DOAN'!EX42=""),0,IF(AND('DU DOAN'!EW42='DU DOAN'!K42,'DU DOAN'!EX42='DU DOAN'!L42),3*'DU DOAN'!C42,IF(('DU DOAN'!EW42-'DU DOAN'!EX42)=('DU DOAN'!K42-'DU DOAN'!L42),2*'DU DOAN'!C42,IF(SIGN('DU DOAN'!EW42-'DU DOAN'!EX42)=SIGN('DU DOAN'!K42-'DU DOAN'!L42),1*'DU DOAN'!C42,0))))</f>
        <v>0</v>
      </c>
      <c r="BZ42" s="98">
        <f>IF(OR('DU DOAN'!K42="",'DU DOAN'!L42="",'DU DOAN'!EY42="",'DU DOAN'!EZ42=""),0,IF(AND('DU DOAN'!EY42='DU DOAN'!K42,'DU DOAN'!EZ42='DU DOAN'!L42),3*'DU DOAN'!C42,IF(('DU DOAN'!EY42-'DU DOAN'!EZ42)=('DU DOAN'!K42-'DU DOAN'!L42),2*'DU DOAN'!C42,IF(SIGN('DU DOAN'!EY42-'DU DOAN'!EZ42)=SIGN('DU DOAN'!K42-'DU DOAN'!L42),1*'DU DOAN'!C42,0))))</f>
        <v>0</v>
      </c>
      <c r="CA42" s="98">
        <f>IF(OR('DU DOAN'!K42="",'DU DOAN'!L42="",'DU DOAN'!FA42="",'DU DOAN'!FB42=""),0,IF(AND('DU DOAN'!FA42='DU DOAN'!K42,'DU DOAN'!FB42='DU DOAN'!L42),3*'DU DOAN'!C42,IF(('DU DOAN'!FA42-'DU DOAN'!FB42)=('DU DOAN'!K42-'DU DOAN'!L42),2*'DU DOAN'!C42,IF(SIGN('DU DOAN'!FA42-'DU DOAN'!FB42)=SIGN('DU DOAN'!K42-'DU DOAN'!L42),1*'DU DOAN'!C42,0))))</f>
        <v>0</v>
      </c>
      <c r="CB42" s="98">
        <f>IF(OR('DU DOAN'!K42="",'DU DOAN'!L42="",'DU DOAN'!FC42="",'DU DOAN'!FD42=""),0,IF(AND('DU DOAN'!FC42='DU DOAN'!K42,'DU DOAN'!FD42='DU DOAN'!L42),3*'DU DOAN'!C42,IF(('DU DOAN'!FC42-'DU DOAN'!FD42)=('DU DOAN'!K42-'DU DOAN'!L42),2*'DU DOAN'!C42,IF(SIGN('DU DOAN'!FC42-'DU DOAN'!FD42)=SIGN('DU DOAN'!K42-'DU DOAN'!L42),1*'DU DOAN'!C42,0))))</f>
        <v>0</v>
      </c>
      <c r="CC42" s="98">
        <f>IF(OR('DU DOAN'!K42="",'DU DOAN'!L42="",'DU DOAN'!FE42="",'DU DOAN'!FF42=""),0,IF(AND('DU DOAN'!FE42='DU DOAN'!K42,'DU DOAN'!FF42='DU DOAN'!L42),3*'DU DOAN'!C42,IF(('DU DOAN'!FE42-'DU DOAN'!FF42)=('DU DOAN'!K42-'DU DOAN'!L42),2*'DU DOAN'!C42,IF(SIGN('DU DOAN'!FE42-'DU DOAN'!FF42)=SIGN('DU DOAN'!K42-'DU DOAN'!L42),1*'DU DOAN'!C42,0))))</f>
        <v>0</v>
      </c>
      <c r="CD42" s="98">
        <f>IF(OR('DU DOAN'!K42="",'DU DOAN'!L42="",'DU DOAN'!FG42="",'DU DOAN'!FH42=""),0,IF(AND('DU DOAN'!FG42='DU DOAN'!K42,'DU DOAN'!FH42='DU DOAN'!L42),3*'DU DOAN'!C42,IF(('DU DOAN'!FG42-'DU DOAN'!FH42)=('DU DOAN'!K42-'DU DOAN'!L42),2*'DU DOAN'!C42,IF(SIGN('DU DOAN'!FG42-'DU DOAN'!FH42)=SIGN('DU DOAN'!K42-'DU DOAN'!L42),1*'DU DOAN'!C42,0))))</f>
        <v>0</v>
      </c>
      <c r="CE42" s="98">
        <f>IF(OR('DU DOAN'!K42="",'DU DOAN'!L42="",'DU DOAN'!FI42="",'DU DOAN'!FJ42=""),0,IF(AND('DU DOAN'!FI42='DU DOAN'!K42,'DU DOAN'!FJ42='DU DOAN'!L42),3*'DU DOAN'!C42,IF(('DU DOAN'!FI42-'DU DOAN'!FJ42)=('DU DOAN'!K42-'DU DOAN'!L42),2*'DU DOAN'!C42,IF(SIGN('DU DOAN'!FI42-'DU DOAN'!FJ42)=SIGN('DU DOAN'!K42-'DU DOAN'!L42),1*'DU DOAN'!C42,0))))</f>
        <v>0</v>
      </c>
      <c r="CF42" s="98">
        <f>IF(OR('DU DOAN'!K42="",'DU DOAN'!L42="",'DU DOAN'!FK42="",'DU DOAN'!FL42=""),0,IF(AND('DU DOAN'!FK42='DU DOAN'!K42,'DU DOAN'!FL42='DU DOAN'!L42),3*'DU DOAN'!C42,IF(('DU DOAN'!FK42-'DU DOAN'!FL42)=('DU DOAN'!K42-'DU DOAN'!L42),2*'DU DOAN'!C42,IF(SIGN('DU DOAN'!FK42-'DU DOAN'!FL42)=SIGN('DU DOAN'!K42-'DU DOAN'!L42),1*'DU DOAN'!C42,0))))</f>
        <v>0</v>
      </c>
      <c r="CG42" s="98">
        <f>IF(OR('DU DOAN'!K42="",'DU DOAN'!L42="",'DU DOAN'!FM42="",'DU DOAN'!FN42=""),0,IF(AND('DU DOAN'!FM42='DU DOAN'!K42,'DU DOAN'!FN42='DU DOAN'!L42),3*'DU DOAN'!C42,IF(('DU DOAN'!FM42-'DU DOAN'!FN42)=('DU DOAN'!K42-'DU DOAN'!L42),2*'DU DOAN'!C42,IF(SIGN('DU DOAN'!FM42-'DU DOAN'!FN42)=SIGN('DU DOAN'!K42-'DU DOAN'!L42),1*'DU DOAN'!C42,0))))</f>
        <v>0</v>
      </c>
      <c r="CH42" s="98">
        <f>IF(OR('DU DOAN'!K42="",'DU DOAN'!L42="",'DU DOAN'!FO42="",'DU DOAN'!FP42=""),0,IF(AND('DU DOAN'!FO42='DU DOAN'!K42,'DU DOAN'!FP42='DU DOAN'!L42),3*'DU DOAN'!C42,IF(('DU DOAN'!FO42-'DU DOAN'!FP42)=('DU DOAN'!K42-'DU DOAN'!L42),2*'DU DOAN'!C42,IF(SIGN('DU DOAN'!FO42-'DU DOAN'!FP42)=SIGN('DU DOAN'!K42-'DU DOAN'!L42),1*'DU DOAN'!C42,0))))</f>
        <v>0</v>
      </c>
      <c r="CI42" s="98">
        <f>IF(OR('DU DOAN'!K42="",'DU DOAN'!L42="",'DU DOAN'!FQ42="",'DU DOAN'!FR42=""),0,IF(AND('DU DOAN'!FQ42='DU DOAN'!K42,'DU DOAN'!FR42='DU DOAN'!L42),3*'DU DOAN'!C42,IF(('DU DOAN'!FQ42-'DU DOAN'!FR42)=('DU DOAN'!K42-'DU DOAN'!L42),2*'DU DOAN'!C42,IF(SIGN('DU DOAN'!FQ42-'DU DOAN'!FR42)=SIGN('DU DOAN'!K42-'DU DOAN'!L42),1*'DU DOAN'!C42,0))))</f>
        <v>0</v>
      </c>
      <c r="CJ42" s="98">
        <f>IF(OR('DU DOAN'!K42="",'DU DOAN'!L42="",'DU DOAN'!FS42="",'DU DOAN'!FT42=""),0,IF(AND('DU DOAN'!FS42='DU DOAN'!K42,'DU DOAN'!FT42='DU DOAN'!L42),3*'DU DOAN'!C42,IF(('DU DOAN'!FS42-'DU DOAN'!FT42)=('DU DOAN'!K42-'DU DOAN'!L42),2*'DU DOAN'!C42,IF(SIGN('DU DOAN'!FS42-'DU DOAN'!FT42)=SIGN('DU DOAN'!K42-'DU DOAN'!L42),1*'DU DOAN'!C42,0))))</f>
        <v>0</v>
      </c>
      <c r="CK42" s="98">
        <f>IF(OR('DU DOAN'!K42="",'DU DOAN'!L42="",'DU DOAN'!FU42="",'DU DOAN'!FV42=""),0,IF(AND('DU DOAN'!FU42='DU DOAN'!K42,'DU DOAN'!FV42='DU DOAN'!L42),3*'DU DOAN'!C42,IF(('DU DOAN'!FU42-'DU DOAN'!FV42)=('DU DOAN'!K42-'DU DOAN'!L42),2*'DU DOAN'!C42,IF(SIGN('DU DOAN'!FU42-'DU DOAN'!FV42)=SIGN('DU DOAN'!K42-'DU DOAN'!L42),1*'DU DOAN'!C42,0))))</f>
        <v>0</v>
      </c>
      <c r="CL42" s="98">
        <f>IF(OR('DU DOAN'!K42="",'DU DOAN'!L42="",'DU DOAN'!FW42="",'DU DOAN'!FX42=""),0,IF(AND('DU DOAN'!FW42='DU DOAN'!K42,'DU DOAN'!FX42='DU DOAN'!L42),3*'DU DOAN'!C42,IF(('DU DOAN'!FW42-'DU DOAN'!FX42)=('DU DOAN'!K42-'DU DOAN'!L42),2*'DU DOAN'!C42,IF(SIGN('DU DOAN'!FW42-'DU DOAN'!FX42)=SIGN('DU DOAN'!K42-'DU DOAN'!L42),1*'DU DOAN'!C42,0))))</f>
        <v>0</v>
      </c>
      <c r="CM42" s="98">
        <f>IF(OR('DU DOAN'!K42="",'DU DOAN'!L42="",'DU DOAN'!FY42="",'DU DOAN'!FZ42=""),0,IF(AND('DU DOAN'!FY42='DU DOAN'!K42,'DU DOAN'!FZ42='DU DOAN'!L42),3*'DU DOAN'!C42,IF(('DU DOAN'!FY42-'DU DOAN'!FZ42)=('DU DOAN'!K42-'DU DOAN'!L42),2*'DU DOAN'!C42,IF(SIGN('DU DOAN'!FY42-'DU DOAN'!FZ42)=SIGN('DU DOAN'!K42-'DU DOAN'!L42),1*'DU DOAN'!C42,0))))</f>
        <v>0</v>
      </c>
      <c r="CN42" s="98">
        <f>IF(OR('DU DOAN'!K42="",'DU DOAN'!L42="",'DU DOAN'!GA42="",'DU DOAN'!GB42=""),0,IF(AND('DU DOAN'!GA42='DU DOAN'!K42,'DU DOAN'!GB42='DU DOAN'!L42),3*'DU DOAN'!C42,IF(('DU DOAN'!GA42-'DU DOAN'!GB42)=('DU DOAN'!K42-'DU DOAN'!L42),2*'DU DOAN'!C42,IF(SIGN('DU DOAN'!GA42-'DU DOAN'!GB42)=SIGN('DU DOAN'!K42-'DU DOAN'!L42),1*'DU DOAN'!C42,0))))</f>
        <v>0</v>
      </c>
      <c r="CO42" s="98">
        <f>IF(OR('DU DOAN'!K42="",'DU DOAN'!L42="",'DU DOAN'!GC42="",'DU DOAN'!GD42=""),0,IF(AND('DU DOAN'!GC42='DU DOAN'!K42,'DU DOAN'!GD42='DU DOAN'!L42),3*'DU DOAN'!C42,IF(('DU DOAN'!GC42-'DU DOAN'!GD42)=('DU DOAN'!K42-'DU DOAN'!L42),2*'DU DOAN'!C42,IF(SIGN('DU DOAN'!GC42-'DU DOAN'!GD42)=SIGN('DU DOAN'!K42-'DU DOAN'!L42),1*'DU DOAN'!C42,0))))</f>
        <v>0</v>
      </c>
      <c r="CP42" s="98">
        <f>IF(OR('DU DOAN'!K42="",'DU DOAN'!L42="",'DU DOAN'!GE42="",'DU DOAN'!GF42=""),0,IF(AND('DU DOAN'!GE42='DU DOAN'!K42,'DU DOAN'!GF42='DU DOAN'!L42),3*'DU DOAN'!C42,IF(('DU DOAN'!GE42-'DU DOAN'!GF42)=('DU DOAN'!K42-'DU DOAN'!L42),2*'DU DOAN'!C42,IF(SIGN('DU DOAN'!GE42-'DU DOAN'!GF42)=SIGN('DU DOAN'!K42-'DU DOAN'!L42),1*'DU DOAN'!C42,0))))</f>
        <v>0</v>
      </c>
      <c r="CQ42" s="98">
        <f>IF(OR('DU DOAN'!K42="",'DU DOAN'!L42="",'DU DOAN'!GG42="",'DU DOAN'!GH42=""),0,IF(AND('DU DOAN'!GG42='DU DOAN'!K42,'DU DOAN'!GH42='DU DOAN'!L42),3*'DU DOAN'!C42,IF(('DU DOAN'!GG42-'DU DOAN'!GH42)=('DU DOAN'!K42-'DU DOAN'!L42),2*'DU DOAN'!C42,IF(SIGN('DU DOAN'!GG42-'DU DOAN'!GH42)=SIGN('DU DOAN'!K42-'DU DOAN'!L42),1*'DU DOAN'!C42,0))))</f>
        <v>0</v>
      </c>
      <c r="CR42" s="98">
        <f>IF(OR('DU DOAN'!K42="",'DU DOAN'!L42="",'DU DOAN'!GI42="",'DU DOAN'!GJ42=""),0,IF(AND('DU DOAN'!GI42='DU DOAN'!K42,'DU DOAN'!GJ42='DU DOAN'!L42),3*'DU DOAN'!C42,IF(('DU DOAN'!GI42-'DU DOAN'!GJ42)=('DU DOAN'!K42-'DU DOAN'!L42),2*'DU DOAN'!C42,IF(SIGN('DU DOAN'!GI42-'DU DOAN'!GJ42)=SIGN('DU DOAN'!K42-'DU DOAN'!L42),1*'DU DOAN'!C42,0))))</f>
        <v>0</v>
      </c>
      <c r="CS42" s="98">
        <f>IF(OR('DU DOAN'!K42="",'DU DOAN'!L42="",'DU DOAN'!GK42="",'DU DOAN'!GL42=""),0,IF(AND('DU DOAN'!GK42='DU DOAN'!K42,'DU DOAN'!GL42='DU DOAN'!L42),3*'DU DOAN'!C42,IF(('DU DOAN'!GK42-'DU DOAN'!GL42)=('DU DOAN'!K42-'DU DOAN'!L42),2*'DU DOAN'!C42,IF(SIGN('DU DOAN'!GK42-'DU DOAN'!GL42)=SIGN('DU DOAN'!K42-'DU DOAN'!L42),1*'DU DOAN'!C42,0))))</f>
        <v>0</v>
      </c>
      <c r="CT42" s="98">
        <f>IF(OR('DU DOAN'!K42="",'DU DOAN'!L42="",'DU DOAN'!GM42="",'DU DOAN'!GN42=""),0,IF(AND('DU DOAN'!GM42='DU DOAN'!K42,'DU DOAN'!GN42='DU DOAN'!L42),3*'DU DOAN'!C42,IF(('DU DOAN'!GM42-'DU DOAN'!GN42)=('DU DOAN'!K42-'DU DOAN'!L42),2*'DU DOAN'!C42,IF(SIGN('DU DOAN'!GM42-'DU DOAN'!GN42)=SIGN('DU DOAN'!K42-'DU DOAN'!L42),1*'DU DOAN'!C42,0))))</f>
        <v>0</v>
      </c>
      <c r="CU42" s="98">
        <f>IF(OR('DU DOAN'!K42="",'DU DOAN'!L42="",'DU DOAN'!GO42="",'DU DOAN'!GP42=""),0,IF(AND('DU DOAN'!GO42='DU DOAN'!K42,'DU DOAN'!GP42='DU DOAN'!L42),3*'DU DOAN'!C42,IF(('DU DOAN'!GO42-'DU DOAN'!GP42)=('DU DOAN'!K42-'DU DOAN'!L42),2*'DU DOAN'!C42,IF(SIGN('DU DOAN'!GO42-'DU DOAN'!GP42)=SIGN('DU DOAN'!K42-'DU DOAN'!L42),1*'DU DOAN'!C42,0))))</f>
        <v>0</v>
      </c>
      <c r="CV42" s="98">
        <f>IF(OR('DU DOAN'!K42="",'DU DOAN'!L42="",'DU DOAN'!GQ42="",'DU DOAN'!GR42=""),0,IF(AND('DU DOAN'!GQ42='DU DOAN'!K42,'DU DOAN'!GR42='DU DOAN'!L42),3*'DU DOAN'!C42,IF(('DU DOAN'!GQ42-'DU DOAN'!GR42)=('DU DOAN'!K42-'DU DOAN'!L42),2*'DU DOAN'!C42,IF(SIGN('DU DOAN'!GQ42-'DU DOAN'!GR42)=SIGN('DU DOAN'!K42-'DU DOAN'!L42),1*'DU DOAN'!C42,0))))</f>
        <v>0</v>
      </c>
      <c r="CW42" s="98">
        <f>IF(OR('DU DOAN'!K42="",'DU DOAN'!L42="",'DU DOAN'!GS42="",'DU DOAN'!GT42=""),0,IF(AND('DU DOAN'!GS42='DU DOAN'!K42,'DU DOAN'!GT42='DU DOAN'!L42),3*'DU DOAN'!C42,IF(('DU DOAN'!GS42-'DU DOAN'!GT42)=('DU DOAN'!K42-'DU DOAN'!L42),2*'DU DOAN'!C42,IF(SIGN('DU DOAN'!GS42-'DU DOAN'!GT42)=SIGN('DU DOAN'!K42-'DU DOAN'!L42),1*'DU DOAN'!C42,0))))</f>
        <v>0</v>
      </c>
      <c r="CX42" s="98">
        <f>IF(OR('DU DOAN'!K42="",'DU DOAN'!L42="",'DU DOAN'!GU42="",'DU DOAN'!GV42=""),0,IF(AND('DU DOAN'!GU42='DU DOAN'!K42,'DU DOAN'!GV42='DU DOAN'!L42),3*'DU DOAN'!C42,IF(('DU DOAN'!GU42-'DU DOAN'!GV42)=('DU DOAN'!K42-'DU DOAN'!L42),2*'DU DOAN'!C42,IF(SIGN('DU DOAN'!GU42-'DU DOAN'!GV42)=SIGN('DU DOAN'!K42-'DU DOAN'!L42),1*'DU DOAN'!C42,0))))</f>
        <v>0</v>
      </c>
      <c r="CY42" s="98">
        <f>IF(OR('DU DOAN'!K42="",'DU DOAN'!L42="",'DU DOAN'!GW42="",'DU DOAN'!GX42=""),0,IF(AND('DU DOAN'!GW42='DU DOAN'!K42,'DU DOAN'!GX42='DU DOAN'!L42),3*'DU DOAN'!C42,IF(('DU DOAN'!GW42-'DU DOAN'!GX42)=('DU DOAN'!K42-'DU DOAN'!L42),2*'DU DOAN'!C42,IF(SIGN('DU DOAN'!GW42-'DU DOAN'!GX42)=SIGN('DU DOAN'!K42-'DU DOAN'!L42),1*'DU DOAN'!C42,0))))</f>
        <v>0</v>
      </c>
      <c r="CZ42" s="98">
        <f>IF(OR('DU DOAN'!K42="",'DU DOAN'!L42="",'DU DOAN'!GY42="",'DU DOAN'!GZ42=""),0,IF(AND('DU DOAN'!GY42='DU DOAN'!K42,'DU DOAN'!GZ42='DU DOAN'!L42),3*'DU DOAN'!C42,IF(('DU DOAN'!GY42-'DU DOAN'!GZ42)=('DU DOAN'!K42-'DU DOAN'!L42),2*'DU DOAN'!C42,IF(SIGN('DU DOAN'!GY42-'DU DOAN'!GZ42)=SIGN('DU DOAN'!K42-'DU DOAN'!L42),1*'DU DOAN'!C42,0))))</f>
        <v>0</v>
      </c>
      <c r="DA42" s="98">
        <f>IF(OR('DU DOAN'!K42="",'DU DOAN'!L42="",'DU DOAN'!HA42="",'DU DOAN'!HB42=""),0,IF(AND('DU DOAN'!HA42='DU DOAN'!K42,'DU DOAN'!HB42='DU DOAN'!L42),3*'DU DOAN'!C42,IF(('DU DOAN'!HA42-'DU DOAN'!HB42)=('DU DOAN'!K42-'DU DOAN'!L42),2*'DU DOAN'!C42,IF(SIGN('DU DOAN'!HA42-'DU DOAN'!HB42)=SIGN('DU DOAN'!K42-'DU DOAN'!L42),1*'DU DOAN'!C42,0))))</f>
        <v>0</v>
      </c>
      <c r="DB42" s="98">
        <f>IF(OR('DU DOAN'!K42="",'DU DOAN'!L42="",'DU DOAN'!HC42="",'DU DOAN'!HD42=""),0,IF(AND('DU DOAN'!HC42='DU DOAN'!K42,'DU DOAN'!HD42='DU DOAN'!L42),3*'DU DOAN'!C42,IF(('DU DOAN'!HC42-'DU DOAN'!HD42)=('DU DOAN'!K42-'DU DOAN'!L42),2*'DU DOAN'!C42,IF(SIGN('DU DOAN'!HC42-'DU DOAN'!HD42)=SIGN('DU DOAN'!K42-'DU DOAN'!L42),1*'DU DOAN'!C42,0))))</f>
        <v>0</v>
      </c>
    </row>
    <row r="43" spans="1:106" ht="15" customHeight="1">
      <c r="A43" s="94">
        <f>'DU DOAN'!A43</f>
        <v>40</v>
      </c>
      <c r="B43" s="95" t="str">
        <f>'DU DOAN'!B43</f>
        <v>Vòng bảng</v>
      </c>
      <c r="C43" s="96">
        <f>'DU DOAN'!C43</f>
        <v>1</v>
      </c>
      <c r="D43" s="95" t="str">
        <f>'DU DOAN'!H43</f>
        <v>New Zealand</v>
      </c>
      <c r="E43" s="95" t="str">
        <f>'DU DOAN'!I43</f>
        <v>Egypt</v>
      </c>
      <c r="F43" s="97" t="str">
        <f>IF(OR('DU DOAN'!K43="",'DU DOAN'!L43=""),"Chưa đá",'DU DOAN'!K43&amp;"-"&amp;'DU DOAN'!L43)</f>
        <v>Chưa đá</v>
      </c>
      <c r="G43" s="98">
        <f>IF(OR('DU DOAN'!K43="",'DU DOAN'!L43="",'DU DOAN'!M43="",'DU DOAN'!N43=""),0,IF(AND('DU DOAN'!M43='DU DOAN'!K43,'DU DOAN'!N43='DU DOAN'!L43),3*'DU DOAN'!C43,IF(('DU DOAN'!M43-'DU DOAN'!N43)=('DU DOAN'!K43-'DU DOAN'!L43),2*'DU DOAN'!C43,IF(SIGN('DU DOAN'!M43-'DU DOAN'!N43)=SIGN('DU DOAN'!K43-'DU DOAN'!L43),1*'DU DOAN'!C43,0))))</f>
        <v>0</v>
      </c>
      <c r="H43" s="98">
        <f>IF(OR('DU DOAN'!K43="",'DU DOAN'!L43="",'DU DOAN'!O43="",'DU DOAN'!P43=""),0,IF(AND('DU DOAN'!O43='DU DOAN'!K43,'DU DOAN'!P43='DU DOAN'!L43),3*'DU DOAN'!C43,IF(('DU DOAN'!O43-'DU DOAN'!P43)=('DU DOAN'!K43-'DU DOAN'!L43),2*'DU DOAN'!C43,IF(SIGN('DU DOAN'!O43-'DU DOAN'!P43)=SIGN('DU DOAN'!K43-'DU DOAN'!L43),1*'DU DOAN'!C43,0))))</f>
        <v>0</v>
      </c>
      <c r="I43" s="98">
        <f>IF(OR('DU DOAN'!K43="",'DU DOAN'!L43="",'DU DOAN'!Q43="",'DU DOAN'!R43=""),0,IF(AND('DU DOAN'!Q43='DU DOAN'!K43,'DU DOAN'!R43='DU DOAN'!L43),3*'DU DOAN'!C43,IF(('DU DOAN'!Q43-'DU DOAN'!R43)=('DU DOAN'!K43-'DU DOAN'!L43),2*'DU DOAN'!C43,IF(SIGN('DU DOAN'!Q43-'DU DOAN'!R43)=SIGN('DU DOAN'!K43-'DU DOAN'!L43),1*'DU DOAN'!C43,0))))</f>
        <v>0</v>
      </c>
      <c r="J43" s="98">
        <f>IF(OR('DU DOAN'!K43="",'DU DOAN'!L43="",'DU DOAN'!S43="",'DU DOAN'!T43=""),0,IF(AND('DU DOAN'!S43='DU DOAN'!K43,'DU DOAN'!T43='DU DOAN'!L43),3*'DU DOAN'!C43,IF(('DU DOAN'!S43-'DU DOAN'!T43)=('DU DOAN'!K43-'DU DOAN'!L43),2*'DU DOAN'!C43,IF(SIGN('DU DOAN'!S43-'DU DOAN'!T43)=SIGN('DU DOAN'!K43-'DU DOAN'!L43),1*'DU DOAN'!C43,0))))</f>
        <v>0</v>
      </c>
      <c r="K43" s="98">
        <f>IF(OR('DU DOAN'!K43="",'DU DOAN'!L43="",'DU DOAN'!U43="",'DU DOAN'!V43=""),0,IF(AND('DU DOAN'!U43='DU DOAN'!K43,'DU DOAN'!V43='DU DOAN'!L43),3*'DU DOAN'!C43,IF(('DU DOAN'!U43-'DU DOAN'!V43)=('DU DOAN'!K43-'DU DOAN'!L43),2*'DU DOAN'!C43,IF(SIGN('DU DOAN'!U43-'DU DOAN'!V43)=SIGN('DU DOAN'!K43-'DU DOAN'!L43),1*'DU DOAN'!C43,0))))</f>
        <v>0</v>
      </c>
      <c r="L43" s="98">
        <f>IF(OR('DU DOAN'!K43="",'DU DOAN'!L43="",'DU DOAN'!W43="",'DU DOAN'!X43=""),0,IF(AND('DU DOAN'!W43='DU DOAN'!K43,'DU DOAN'!X43='DU DOAN'!L43),3*'DU DOAN'!C43,IF(('DU DOAN'!W43-'DU DOAN'!X43)=('DU DOAN'!K43-'DU DOAN'!L43),2*'DU DOAN'!C43,IF(SIGN('DU DOAN'!W43-'DU DOAN'!X43)=SIGN('DU DOAN'!K43-'DU DOAN'!L43),1*'DU DOAN'!C43,0))))</f>
        <v>0</v>
      </c>
      <c r="M43" s="98">
        <f>IF(OR('DU DOAN'!K43="",'DU DOAN'!L43="",'DU DOAN'!Y43="",'DU DOAN'!Z43=""),0,IF(AND('DU DOAN'!Y43='DU DOAN'!K43,'DU DOAN'!Z43='DU DOAN'!L43),3*'DU DOAN'!C43,IF(('DU DOAN'!Y43-'DU DOAN'!Z43)=('DU DOAN'!K43-'DU DOAN'!L43),2*'DU DOAN'!C43,IF(SIGN('DU DOAN'!Y43-'DU DOAN'!Z43)=SIGN('DU DOAN'!K43-'DU DOAN'!L43),1*'DU DOAN'!C43,0))))</f>
        <v>0</v>
      </c>
      <c r="N43" s="98">
        <f>IF(OR('DU DOAN'!K43="",'DU DOAN'!L43="",'DU DOAN'!AA43="",'DU DOAN'!AB43=""),0,IF(AND('DU DOAN'!AA43='DU DOAN'!K43,'DU DOAN'!AB43='DU DOAN'!L43),3*'DU DOAN'!C43,IF(('DU DOAN'!AA43-'DU DOAN'!AB43)=('DU DOAN'!K43-'DU DOAN'!L43),2*'DU DOAN'!C43,IF(SIGN('DU DOAN'!AA43-'DU DOAN'!AB43)=SIGN('DU DOAN'!K43-'DU DOAN'!L43),1*'DU DOAN'!C43,0))))</f>
        <v>0</v>
      </c>
      <c r="O43" s="98">
        <f>IF(OR('DU DOAN'!K43="",'DU DOAN'!L43="",'DU DOAN'!AC43="",'DU DOAN'!AD43=""),0,IF(AND('DU DOAN'!AC43='DU DOAN'!K43,'DU DOAN'!AD43='DU DOAN'!L43),3*'DU DOAN'!C43,IF(('DU DOAN'!AC43-'DU DOAN'!AD43)=('DU DOAN'!K43-'DU DOAN'!L43),2*'DU DOAN'!C43,IF(SIGN('DU DOAN'!AC43-'DU DOAN'!AD43)=SIGN('DU DOAN'!K43-'DU DOAN'!L43),1*'DU DOAN'!C43,0))))</f>
        <v>0</v>
      </c>
      <c r="P43" s="98">
        <f>IF(OR('DU DOAN'!K43="",'DU DOAN'!L43="",'DU DOAN'!AE43="",'DU DOAN'!AF43=""),0,IF(AND('DU DOAN'!AE43='DU DOAN'!K43,'DU DOAN'!AF43='DU DOAN'!L43),3*'DU DOAN'!C43,IF(('DU DOAN'!AE43-'DU DOAN'!AF43)=('DU DOAN'!K43-'DU DOAN'!L43),2*'DU DOAN'!C43,IF(SIGN('DU DOAN'!AE43-'DU DOAN'!AF43)=SIGN('DU DOAN'!K43-'DU DOAN'!L43),1*'DU DOAN'!C43,0))))</f>
        <v>0</v>
      </c>
      <c r="Q43" s="98">
        <f>IF(OR('DU DOAN'!K43="",'DU DOAN'!L43="",'DU DOAN'!AG43="",'DU DOAN'!AH43=""),0,IF(AND('DU DOAN'!AG43='DU DOAN'!K43,'DU DOAN'!AH43='DU DOAN'!L43),3*'DU DOAN'!C43,IF(('DU DOAN'!AG43-'DU DOAN'!AH43)=('DU DOAN'!K43-'DU DOAN'!L43),2*'DU DOAN'!C43,IF(SIGN('DU DOAN'!AG43-'DU DOAN'!AH43)=SIGN('DU DOAN'!K43-'DU DOAN'!L43),1*'DU DOAN'!C43,0))))</f>
        <v>0</v>
      </c>
      <c r="R43" s="98">
        <f>IF(OR('DU DOAN'!K43="",'DU DOAN'!L43="",'DU DOAN'!AI43="",'DU DOAN'!AJ43=""),0,IF(AND('DU DOAN'!AI43='DU DOAN'!K43,'DU DOAN'!AJ43='DU DOAN'!L43),3*'DU DOAN'!C43,IF(('DU DOAN'!AI43-'DU DOAN'!AJ43)=('DU DOAN'!K43-'DU DOAN'!L43),2*'DU DOAN'!C43,IF(SIGN('DU DOAN'!AI43-'DU DOAN'!AJ43)=SIGN('DU DOAN'!K43-'DU DOAN'!L43),1*'DU DOAN'!C43,0))))</f>
        <v>0</v>
      </c>
      <c r="S43" s="98">
        <f>IF(OR('DU DOAN'!K43="",'DU DOAN'!L43="",'DU DOAN'!AK43="",'DU DOAN'!AL43=""),0,IF(AND('DU DOAN'!AK43='DU DOAN'!K43,'DU DOAN'!AL43='DU DOAN'!L43),3*'DU DOAN'!C43,IF(('DU DOAN'!AK43-'DU DOAN'!AL43)=('DU DOAN'!K43-'DU DOAN'!L43),2*'DU DOAN'!C43,IF(SIGN('DU DOAN'!AK43-'DU DOAN'!AL43)=SIGN('DU DOAN'!K43-'DU DOAN'!L43),1*'DU DOAN'!C43,0))))</f>
        <v>0</v>
      </c>
      <c r="T43" s="98">
        <f>IF(OR('DU DOAN'!K43="",'DU DOAN'!L43="",'DU DOAN'!AM43="",'DU DOAN'!AN43=""),0,IF(AND('DU DOAN'!AM43='DU DOAN'!K43,'DU DOAN'!AN43='DU DOAN'!L43),3*'DU DOAN'!C43,IF(('DU DOAN'!AM43-'DU DOAN'!AN43)=('DU DOAN'!K43-'DU DOAN'!L43),2*'DU DOAN'!C43,IF(SIGN('DU DOAN'!AM43-'DU DOAN'!AN43)=SIGN('DU DOAN'!K43-'DU DOAN'!L43),1*'DU DOAN'!C43,0))))</f>
        <v>0</v>
      </c>
      <c r="U43" s="98">
        <f>IF(OR('DU DOAN'!K43="",'DU DOAN'!L43="",'DU DOAN'!AO43="",'DU DOAN'!AP43=""),0,IF(AND('DU DOAN'!AO43='DU DOAN'!K43,'DU DOAN'!AP43='DU DOAN'!L43),3*'DU DOAN'!C43,IF(('DU DOAN'!AO43-'DU DOAN'!AP43)=('DU DOAN'!K43-'DU DOAN'!L43),2*'DU DOAN'!C43,IF(SIGN('DU DOAN'!AO43-'DU DOAN'!AP43)=SIGN('DU DOAN'!K43-'DU DOAN'!L43),1*'DU DOAN'!C43,0))))</f>
        <v>0</v>
      </c>
      <c r="V43" s="98">
        <f>IF(OR('DU DOAN'!K43="",'DU DOAN'!L43="",'DU DOAN'!AQ43="",'DU DOAN'!AR43=""),0,IF(AND('DU DOAN'!AQ43='DU DOAN'!K43,'DU DOAN'!AR43='DU DOAN'!L43),3*'DU DOAN'!C43,IF(('DU DOAN'!AQ43-'DU DOAN'!AR43)=('DU DOAN'!K43-'DU DOAN'!L43),2*'DU DOAN'!C43,IF(SIGN('DU DOAN'!AQ43-'DU DOAN'!AR43)=SIGN('DU DOAN'!K43-'DU DOAN'!L43),1*'DU DOAN'!C43,0))))</f>
        <v>0</v>
      </c>
      <c r="W43" s="98">
        <f>IF(OR('DU DOAN'!K43="",'DU DOAN'!L43="",'DU DOAN'!AS43="",'DU DOAN'!AT43=""),0,IF(AND('DU DOAN'!AS43='DU DOAN'!K43,'DU DOAN'!AT43='DU DOAN'!L43),3*'DU DOAN'!C43,IF(('DU DOAN'!AS43-'DU DOAN'!AT43)=('DU DOAN'!K43-'DU DOAN'!L43),2*'DU DOAN'!C43,IF(SIGN('DU DOAN'!AS43-'DU DOAN'!AT43)=SIGN('DU DOAN'!K43-'DU DOAN'!L43),1*'DU DOAN'!C43,0))))</f>
        <v>0</v>
      </c>
      <c r="X43" s="98">
        <f>IF(OR('DU DOAN'!K43="",'DU DOAN'!L43="",'DU DOAN'!AU43="",'DU DOAN'!AV43=""),0,IF(AND('DU DOAN'!AU43='DU DOAN'!K43,'DU DOAN'!AV43='DU DOAN'!L43),3*'DU DOAN'!C43,IF(('DU DOAN'!AU43-'DU DOAN'!AV43)=('DU DOAN'!K43-'DU DOAN'!L43),2*'DU DOAN'!C43,IF(SIGN('DU DOAN'!AU43-'DU DOAN'!AV43)=SIGN('DU DOAN'!K43-'DU DOAN'!L43),1*'DU DOAN'!C43,0))))</f>
        <v>0</v>
      </c>
      <c r="Y43" s="98">
        <f>IF(OR('DU DOAN'!K43="",'DU DOAN'!L43="",'DU DOAN'!AW43="",'DU DOAN'!AX43=""),0,IF(AND('DU DOAN'!AW43='DU DOAN'!K43,'DU DOAN'!AX43='DU DOAN'!L43),3*'DU DOAN'!C43,IF(('DU DOAN'!AW43-'DU DOAN'!AX43)=('DU DOAN'!K43-'DU DOAN'!L43),2*'DU DOAN'!C43,IF(SIGN('DU DOAN'!AW43-'DU DOAN'!AX43)=SIGN('DU DOAN'!K43-'DU DOAN'!L43),1*'DU DOAN'!C43,0))))</f>
        <v>0</v>
      </c>
      <c r="Z43" s="98">
        <f>IF(OR('DU DOAN'!K43="",'DU DOAN'!L43="",'DU DOAN'!AY43="",'DU DOAN'!AZ43=""),0,IF(AND('DU DOAN'!AY43='DU DOAN'!K43,'DU DOAN'!AZ43='DU DOAN'!L43),3*'DU DOAN'!C43,IF(('DU DOAN'!AY43-'DU DOAN'!AZ43)=('DU DOAN'!K43-'DU DOAN'!L43),2*'DU DOAN'!C43,IF(SIGN('DU DOAN'!AY43-'DU DOAN'!AZ43)=SIGN('DU DOAN'!K43-'DU DOAN'!L43),1*'DU DOAN'!C43,0))))</f>
        <v>0</v>
      </c>
      <c r="AA43" s="98">
        <f>IF(OR('DU DOAN'!K43="",'DU DOAN'!L43="",'DU DOAN'!BA43="",'DU DOAN'!BB43=""),0,IF(AND('DU DOAN'!BA43='DU DOAN'!K43,'DU DOAN'!BB43='DU DOAN'!L43),3*'DU DOAN'!C43,IF(('DU DOAN'!BA43-'DU DOAN'!BB43)=('DU DOAN'!K43-'DU DOAN'!L43),2*'DU DOAN'!C43,IF(SIGN('DU DOAN'!BA43-'DU DOAN'!BB43)=SIGN('DU DOAN'!K43-'DU DOAN'!L43),1*'DU DOAN'!C43,0))))</f>
        <v>0</v>
      </c>
      <c r="AB43" s="98">
        <f>IF(OR('DU DOAN'!K43="",'DU DOAN'!L43="",'DU DOAN'!BC43="",'DU DOAN'!BD43=""),0,IF(AND('DU DOAN'!BC43='DU DOAN'!K43,'DU DOAN'!BD43='DU DOAN'!L43),3*'DU DOAN'!C43,IF(('DU DOAN'!BC43-'DU DOAN'!BD43)=('DU DOAN'!K43-'DU DOAN'!L43),2*'DU DOAN'!C43,IF(SIGN('DU DOAN'!BC43-'DU DOAN'!BD43)=SIGN('DU DOAN'!K43-'DU DOAN'!L43),1*'DU DOAN'!C43,0))))</f>
        <v>0</v>
      </c>
      <c r="AC43" s="98">
        <f>IF(OR('DU DOAN'!K43="",'DU DOAN'!L43="",'DU DOAN'!BE43="",'DU DOAN'!BF43=""),0,IF(AND('DU DOAN'!BE43='DU DOAN'!K43,'DU DOAN'!BF43='DU DOAN'!L43),3*'DU DOAN'!C43,IF(('DU DOAN'!BE43-'DU DOAN'!BF43)=('DU DOAN'!K43-'DU DOAN'!L43),2*'DU DOAN'!C43,IF(SIGN('DU DOAN'!BE43-'DU DOAN'!BF43)=SIGN('DU DOAN'!K43-'DU DOAN'!L43),1*'DU DOAN'!C43,0))))</f>
        <v>0</v>
      </c>
      <c r="AD43" s="98">
        <f>IF(OR('DU DOAN'!K43="",'DU DOAN'!L43="",'DU DOAN'!BG43="",'DU DOAN'!BH43=""),0,IF(AND('DU DOAN'!BG43='DU DOAN'!K43,'DU DOAN'!BH43='DU DOAN'!L43),3*'DU DOAN'!C43,IF(('DU DOAN'!BG43-'DU DOAN'!BH43)=('DU DOAN'!K43-'DU DOAN'!L43),2*'DU DOAN'!C43,IF(SIGN('DU DOAN'!BG43-'DU DOAN'!BH43)=SIGN('DU DOAN'!K43-'DU DOAN'!L43),1*'DU DOAN'!C43,0))))</f>
        <v>0</v>
      </c>
      <c r="AE43" s="98">
        <f>IF(OR('DU DOAN'!K43="",'DU DOAN'!L43="",'DU DOAN'!BI43="",'DU DOAN'!BJ43=""),0,IF(AND('DU DOAN'!BI43='DU DOAN'!K43,'DU DOAN'!BJ43='DU DOAN'!L43),3*'DU DOAN'!C43,IF(('DU DOAN'!BI43-'DU DOAN'!BJ43)=('DU DOAN'!K43-'DU DOAN'!L43),2*'DU DOAN'!C43,IF(SIGN('DU DOAN'!BI43-'DU DOAN'!BJ43)=SIGN('DU DOAN'!K43-'DU DOAN'!L43),1*'DU DOAN'!C43,0))))</f>
        <v>0</v>
      </c>
      <c r="AF43" s="98">
        <f>IF(OR('DU DOAN'!K43="",'DU DOAN'!L43="",'DU DOAN'!BK43="",'DU DOAN'!BL43=""),0,IF(AND('DU DOAN'!BK43='DU DOAN'!K43,'DU DOAN'!BL43='DU DOAN'!L43),3*'DU DOAN'!C43,IF(('DU DOAN'!BK43-'DU DOAN'!BL43)=('DU DOAN'!K43-'DU DOAN'!L43),2*'DU DOAN'!C43,IF(SIGN('DU DOAN'!BK43-'DU DOAN'!BL43)=SIGN('DU DOAN'!K43-'DU DOAN'!L43),1*'DU DOAN'!C43,0))))</f>
        <v>0</v>
      </c>
      <c r="AG43" s="98">
        <f>IF(OR('DU DOAN'!K43="",'DU DOAN'!L43="",'DU DOAN'!BM43="",'DU DOAN'!BN43=""),0,IF(AND('DU DOAN'!BM43='DU DOAN'!K43,'DU DOAN'!BN43='DU DOAN'!L43),3*'DU DOAN'!C43,IF(('DU DOAN'!BM43-'DU DOAN'!BN43)=('DU DOAN'!K43-'DU DOAN'!L43),2*'DU DOAN'!C43,IF(SIGN('DU DOAN'!BM43-'DU DOAN'!BN43)=SIGN('DU DOAN'!K43-'DU DOAN'!L43),1*'DU DOAN'!C43,0))))</f>
        <v>0</v>
      </c>
      <c r="AH43" s="98">
        <f>IF(OR('DU DOAN'!K43="",'DU DOAN'!L43="",'DU DOAN'!BO43="",'DU DOAN'!BP43=""),0,IF(AND('DU DOAN'!BO43='DU DOAN'!K43,'DU DOAN'!BP43='DU DOAN'!L43),3*'DU DOAN'!C43,IF(('DU DOAN'!BO43-'DU DOAN'!BP43)=('DU DOAN'!K43-'DU DOAN'!L43),2*'DU DOAN'!C43,IF(SIGN('DU DOAN'!BO43-'DU DOAN'!BP43)=SIGN('DU DOAN'!K43-'DU DOAN'!L43),1*'DU DOAN'!C43,0))))</f>
        <v>0</v>
      </c>
      <c r="AI43" s="98">
        <f>IF(OR('DU DOAN'!K43="",'DU DOAN'!L43="",'DU DOAN'!BQ43="",'DU DOAN'!BR43=""),0,IF(AND('DU DOAN'!BQ43='DU DOAN'!K43,'DU DOAN'!BR43='DU DOAN'!L43),3*'DU DOAN'!C43,IF(('DU DOAN'!BQ43-'DU DOAN'!BR43)=('DU DOAN'!K43-'DU DOAN'!L43),2*'DU DOAN'!C43,IF(SIGN('DU DOAN'!BQ43-'DU DOAN'!BR43)=SIGN('DU DOAN'!K43-'DU DOAN'!L43),1*'DU DOAN'!C43,0))))</f>
        <v>0</v>
      </c>
      <c r="AJ43" s="98">
        <f>IF(OR('DU DOAN'!K43="",'DU DOAN'!L43="",'DU DOAN'!BS43="",'DU DOAN'!BT43=""),0,IF(AND('DU DOAN'!BS43='DU DOAN'!K43,'DU DOAN'!BT43='DU DOAN'!L43),3*'DU DOAN'!C43,IF(('DU DOAN'!BS43-'DU DOAN'!BT43)=('DU DOAN'!K43-'DU DOAN'!L43),2*'DU DOAN'!C43,IF(SIGN('DU DOAN'!BS43-'DU DOAN'!BT43)=SIGN('DU DOAN'!K43-'DU DOAN'!L43),1*'DU DOAN'!C43,0))))</f>
        <v>0</v>
      </c>
      <c r="AK43" s="98">
        <f>IF(OR('DU DOAN'!K43="",'DU DOAN'!L43="",'DU DOAN'!BU43="",'DU DOAN'!BV43=""),0,IF(AND('DU DOAN'!BU43='DU DOAN'!K43,'DU DOAN'!BV43='DU DOAN'!L43),3*'DU DOAN'!C43,IF(('DU DOAN'!BU43-'DU DOAN'!BV43)=('DU DOAN'!K43-'DU DOAN'!L43),2*'DU DOAN'!C43,IF(SIGN('DU DOAN'!BU43-'DU DOAN'!BV43)=SIGN('DU DOAN'!K43-'DU DOAN'!L43),1*'DU DOAN'!C43,0))))</f>
        <v>0</v>
      </c>
      <c r="AL43" s="98">
        <f>IF(OR('DU DOAN'!K43="",'DU DOAN'!L43="",'DU DOAN'!BW43="",'DU DOAN'!BX43=""),0,IF(AND('DU DOAN'!BW43='DU DOAN'!K43,'DU DOAN'!BX43='DU DOAN'!L43),3*'DU DOAN'!C43,IF(('DU DOAN'!BW43-'DU DOAN'!BX43)=('DU DOAN'!K43-'DU DOAN'!L43),2*'DU DOAN'!C43,IF(SIGN('DU DOAN'!BW43-'DU DOAN'!BX43)=SIGN('DU DOAN'!K43-'DU DOAN'!L43),1*'DU DOAN'!C43,0))))</f>
        <v>0</v>
      </c>
      <c r="AM43" s="98">
        <f>IF(OR('DU DOAN'!K43="",'DU DOAN'!L43="",'DU DOAN'!BY43="",'DU DOAN'!BZ43=""),0,IF(AND('DU DOAN'!BY43='DU DOAN'!K43,'DU DOAN'!BZ43='DU DOAN'!L43),3*'DU DOAN'!C43,IF(('DU DOAN'!BY43-'DU DOAN'!BZ43)=('DU DOAN'!K43-'DU DOAN'!L43),2*'DU DOAN'!C43,IF(SIGN('DU DOAN'!BY43-'DU DOAN'!BZ43)=SIGN('DU DOAN'!K43-'DU DOAN'!L43),1*'DU DOAN'!C43,0))))</f>
        <v>0</v>
      </c>
      <c r="AN43" s="98">
        <f>IF(OR('DU DOAN'!K43="",'DU DOAN'!L43="",'DU DOAN'!CA43="",'DU DOAN'!CB43=""),0,IF(AND('DU DOAN'!CA43='DU DOAN'!K43,'DU DOAN'!CB43='DU DOAN'!L43),3*'DU DOAN'!C43,IF(('DU DOAN'!CA43-'DU DOAN'!CB43)=('DU DOAN'!K43-'DU DOAN'!L43),2*'DU DOAN'!C43,IF(SIGN('DU DOAN'!CA43-'DU DOAN'!CB43)=SIGN('DU DOAN'!K43-'DU DOAN'!L43),1*'DU DOAN'!C43,0))))</f>
        <v>0</v>
      </c>
      <c r="AO43" s="98">
        <f>IF(OR('DU DOAN'!K43="",'DU DOAN'!L43="",'DU DOAN'!CC43="",'DU DOAN'!CD43=""),0,IF(AND('DU DOAN'!CC43='DU DOAN'!K43,'DU DOAN'!CD43='DU DOAN'!L43),3*'DU DOAN'!C43,IF(('DU DOAN'!CC43-'DU DOAN'!CD43)=('DU DOAN'!K43-'DU DOAN'!L43),2*'DU DOAN'!C43,IF(SIGN('DU DOAN'!CC43-'DU DOAN'!CD43)=SIGN('DU DOAN'!K43-'DU DOAN'!L43),1*'DU DOAN'!C43,0))))</f>
        <v>0</v>
      </c>
      <c r="AP43" s="98">
        <f>IF(OR('DU DOAN'!K43="",'DU DOAN'!L43="",'DU DOAN'!CE43="",'DU DOAN'!CF43=""),0,IF(AND('DU DOAN'!CE43='DU DOAN'!K43,'DU DOAN'!CF43='DU DOAN'!L43),3*'DU DOAN'!C43,IF(('DU DOAN'!CE43-'DU DOAN'!CF43)=('DU DOAN'!K43-'DU DOAN'!L43),2*'DU DOAN'!C43,IF(SIGN('DU DOAN'!CE43-'DU DOAN'!CF43)=SIGN('DU DOAN'!K43-'DU DOAN'!L43),1*'DU DOAN'!C43,0))))</f>
        <v>0</v>
      </c>
      <c r="AQ43" s="98">
        <f>IF(OR('DU DOAN'!K43="",'DU DOAN'!L43="",'DU DOAN'!CG43="",'DU DOAN'!CH43=""),0,IF(AND('DU DOAN'!CG43='DU DOAN'!K43,'DU DOAN'!CH43='DU DOAN'!L43),3*'DU DOAN'!C43,IF(('DU DOAN'!CG43-'DU DOAN'!CH43)=('DU DOAN'!K43-'DU DOAN'!L43),2*'DU DOAN'!C43,IF(SIGN('DU DOAN'!CG43-'DU DOAN'!CH43)=SIGN('DU DOAN'!K43-'DU DOAN'!L43),1*'DU DOAN'!C43,0))))</f>
        <v>0</v>
      </c>
      <c r="AR43" s="98">
        <f>IF(OR('DU DOAN'!K43="",'DU DOAN'!L43="",'DU DOAN'!CI43="",'DU DOAN'!CJ43=""),0,IF(AND('DU DOAN'!CI43='DU DOAN'!K43,'DU DOAN'!CJ43='DU DOAN'!L43),3*'DU DOAN'!C43,IF(('DU DOAN'!CI43-'DU DOAN'!CJ43)=('DU DOAN'!K43-'DU DOAN'!L43),2*'DU DOAN'!C43,IF(SIGN('DU DOAN'!CI43-'DU DOAN'!CJ43)=SIGN('DU DOAN'!K43-'DU DOAN'!L43),1*'DU DOAN'!C43,0))))</f>
        <v>0</v>
      </c>
      <c r="AS43" s="98">
        <f>IF(OR('DU DOAN'!K43="",'DU DOAN'!L43="",'DU DOAN'!CK43="",'DU DOAN'!CL43=""),0,IF(AND('DU DOAN'!CK43='DU DOAN'!K43,'DU DOAN'!CL43='DU DOAN'!L43),3*'DU DOAN'!C43,IF(('DU DOAN'!CK43-'DU DOAN'!CL43)=('DU DOAN'!K43-'DU DOAN'!L43),2*'DU DOAN'!C43,IF(SIGN('DU DOAN'!CK43-'DU DOAN'!CL43)=SIGN('DU DOAN'!K43-'DU DOAN'!L43),1*'DU DOAN'!C43,0))))</f>
        <v>0</v>
      </c>
      <c r="AT43" s="98">
        <f>IF(OR('DU DOAN'!K43="",'DU DOAN'!L43="",'DU DOAN'!CM43="",'DU DOAN'!CN43=""),0,IF(AND('DU DOAN'!CM43='DU DOAN'!K43,'DU DOAN'!CN43='DU DOAN'!L43),3*'DU DOAN'!C43,IF(('DU DOAN'!CM43-'DU DOAN'!CN43)=('DU DOAN'!K43-'DU DOAN'!L43),2*'DU DOAN'!C43,IF(SIGN('DU DOAN'!CM43-'DU DOAN'!CN43)=SIGN('DU DOAN'!K43-'DU DOAN'!L43),1*'DU DOAN'!C43,0))))</f>
        <v>0</v>
      </c>
      <c r="AU43" s="98">
        <f>IF(OR('DU DOAN'!K43="",'DU DOAN'!L43="",'DU DOAN'!CO43="",'DU DOAN'!CP43=""),0,IF(AND('DU DOAN'!CO43='DU DOAN'!K43,'DU DOAN'!CP43='DU DOAN'!L43),3*'DU DOAN'!C43,IF(('DU DOAN'!CO43-'DU DOAN'!CP43)=('DU DOAN'!K43-'DU DOAN'!L43),2*'DU DOAN'!C43,IF(SIGN('DU DOAN'!CO43-'DU DOAN'!CP43)=SIGN('DU DOAN'!K43-'DU DOAN'!L43),1*'DU DOAN'!C43,0))))</f>
        <v>0</v>
      </c>
      <c r="AV43" s="98">
        <f>IF(OR('DU DOAN'!K43="",'DU DOAN'!L43="",'DU DOAN'!CQ43="",'DU DOAN'!CR43=""),0,IF(AND('DU DOAN'!CQ43='DU DOAN'!K43,'DU DOAN'!CR43='DU DOAN'!L43),3*'DU DOAN'!C43,IF(('DU DOAN'!CQ43-'DU DOAN'!CR43)=('DU DOAN'!K43-'DU DOAN'!L43),2*'DU DOAN'!C43,IF(SIGN('DU DOAN'!CQ43-'DU DOAN'!CR43)=SIGN('DU DOAN'!K43-'DU DOAN'!L43),1*'DU DOAN'!C43,0))))</f>
        <v>0</v>
      </c>
      <c r="AW43" s="98">
        <f>IF(OR('DU DOAN'!K43="",'DU DOAN'!L43="",'DU DOAN'!CS43="",'DU DOAN'!CT43=""),0,IF(AND('DU DOAN'!CS43='DU DOAN'!K43,'DU DOAN'!CT43='DU DOAN'!L43),3*'DU DOAN'!C43,IF(('DU DOAN'!CS43-'DU DOAN'!CT43)=('DU DOAN'!K43-'DU DOAN'!L43),2*'DU DOAN'!C43,IF(SIGN('DU DOAN'!CS43-'DU DOAN'!CT43)=SIGN('DU DOAN'!K43-'DU DOAN'!L43),1*'DU DOAN'!C43,0))))</f>
        <v>0</v>
      </c>
      <c r="AX43" s="98">
        <f>IF(OR('DU DOAN'!K43="",'DU DOAN'!L43="",'DU DOAN'!CU43="",'DU DOAN'!CV43=""),0,IF(AND('DU DOAN'!CU43='DU DOAN'!K43,'DU DOAN'!CV43='DU DOAN'!L43),3*'DU DOAN'!C43,IF(('DU DOAN'!CU43-'DU DOAN'!CV43)=('DU DOAN'!K43-'DU DOAN'!L43),2*'DU DOAN'!C43,IF(SIGN('DU DOAN'!CU43-'DU DOAN'!CV43)=SIGN('DU DOAN'!K43-'DU DOAN'!L43),1*'DU DOAN'!C43,0))))</f>
        <v>0</v>
      </c>
      <c r="AY43" s="98">
        <f>IF(OR('DU DOAN'!K43="",'DU DOAN'!L43="",'DU DOAN'!CW43="",'DU DOAN'!CX43=""),0,IF(AND('DU DOAN'!CW43='DU DOAN'!K43,'DU DOAN'!CX43='DU DOAN'!L43),3*'DU DOAN'!C43,IF(('DU DOAN'!CW43-'DU DOAN'!CX43)=('DU DOAN'!K43-'DU DOAN'!L43),2*'DU DOAN'!C43,IF(SIGN('DU DOAN'!CW43-'DU DOAN'!CX43)=SIGN('DU DOAN'!K43-'DU DOAN'!L43),1*'DU DOAN'!C43,0))))</f>
        <v>0</v>
      </c>
      <c r="AZ43" s="98">
        <f>IF(OR('DU DOAN'!K43="",'DU DOAN'!L43="",'DU DOAN'!CY43="",'DU DOAN'!CZ43=""),0,IF(AND('DU DOAN'!CY43='DU DOAN'!K43,'DU DOAN'!CZ43='DU DOAN'!L43),3*'DU DOAN'!C43,IF(('DU DOAN'!CY43-'DU DOAN'!CZ43)=('DU DOAN'!K43-'DU DOAN'!L43),2*'DU DOAN'!C43,IF(SIGN('DU DOAN'!CY43-'DU DOAN'!CZ43)=SIGN('DU DOAN'!K43-'DU DOAN'!L43),1*'DU DOAN'!C43,0))))</f>
        <v>0</v>
      </c>
      <c r="BA43" s="98">
        <f>IF(OR('DU DOAN'!K43="",'DU DOAN'!L43="",'DU DOAN'!DA43="",'DU DOAN'!DB43=""),0,IF(AND('DU DOAN'!DA43='DU DOAN'!K43,'DU DOAN'!DB43='DU DOAN'!L43),3*'DU DOAN'!C43,IF(('DU DOAN'!DA43-'DU DOAN'!DB43)=('DU DOAN'!K43-'DU DOAN'!L43),2*'DU DOAN'!C43,IF(SIGN('DU DOAN'!DA43-'DU DOAN'!DB43)=SIGN('DU DOAN'!K43-'DU DOAN'!L43),1*'DU DOAN'!C43,0))))</f>
        <v>0</v>
      </c>
      <c r="BB43" s="98">
        <f>IF(OR('DU DOAN'!K43="",'DU DOAN'!L43="",'DU DOAN'!DC43="",'DU DOAN'!DD43=""),0,IF(AND('DU DOAN'!DC43='DU DOAN'!K43,'DU DOAN'!DD43='DU DOAN'!L43),3*'DU DOAN'!C43,IF(('DU DOAN'!DC43-'DU DOAN'!DD43)=('DU DOAN'!K43-'DU DOAN'!L43),2*'DU DOAN'!C43,IF(SIGN('DU DOAN'!DC43-'DU DOAN'!DD43)=SIGN('DU DOAN'!K43-'DU DOAN'!L43),1*'DU DOAN'!C43,0))))</f>
        <v>0</v>
      </c>
      <c r="BC43" s="98">
        <f>IF(OR('DU DOAN'!K43="",'DU DOAN'!L43="",'DU DOAN'!DE43="",'DU DOAN'!DF43=""),0,IF(AND('DU DOAN'!DE43='DU DOAN'!K43,'DU DOAN'!DF43='DU DOAN'!L43),3*'DU DOAN'!C43,IF(('DU DOAN'!DE43-'DU DOAN'!DF43)=('DU DOAN'!K43-'DU DOAN'!L43),2*'DU DOAN'!C43,IF(SIGN('DU DOAN'!DE43-'DU DOAN'!DF43)=SIGN('DU DOAN'!K43-'DU DOAN'!L43),1*'DU DOAN'!C43,0))))</f>
        <v>0</v>
      </c>
      <c r="BD43" s="98">
        <f>IF(OR('DU DOAN'!K43="",'DU DOAN'!L43="",'DU DOAN'!DG43="",'DU DOAN'!DH43=""),0,IF(AND('DU DOAN'!DG43='DU DOAN'!K43,'DU DOAN'!DH43='DU DOAN'!L43),3*'DU DOAN'!C43,IF(('DU DOAN'!DG43-'DU DOAN'!DH43)=('DU DOAN'!K43-'DU DOAN'!L43),2*'DU DOAN'!C43,IF(SIGN('DU DOAN'!DG43-'DU DOAN'!DH43)=SIGN('DU DOAN'!K43-'DU DOAN'!L43),1*'DU DOAN'!C43,0))))</f>
        <v>0</v>
      </c>
      <c r="BE43" s="98">
        <f>IF(OR('DU DOAN'!K43="",'DU DOAN'!L43="",'DU DOAN'!DI43="",'DU DOAN'!DJ43=""),0,IF(AND('DU DOAN'!DI43='DU DOAN'!K43,'DU DOAN'!DJ43='DU DOAN'!L43),3*'DU DOAN'!C43,IF(('DU DOAN'!DI43-'DU DOAN'!DJ43)=('DU DOAN'!K43-'DU DOAN'!L43),2*'DU DOAN'!C43,IF(SIGN('DU DOAN'!DI43-'DU DOAN'!DJ43)=SIGN('DU DOAN'!K43-'DU DOAN'!L43),1*'DU DOAN'!C43,0))))</f>
        <v>0</v>
      </c>
      <c r="BF43" s="98">
        <f>IF(OR('DU DOAN'!K43="",'DU DOAN'!L43="",'DU DOAN'!DK43="",'DU DOAN'!DL43=""),0,IF(AND('DU DOAN'!DK43='DU DOAN'!K43,'DU DOAN'!DL43='DU DOAN'!L43),3*'DU DOAN'!C43,IF(('DU DOAN'!DK43-'DU DOAN'!DL43)=('DU DOAN'!K43-'DU DOAN'!L43),2*'DU DOAN'!C43,IF(SIGN('DU DOAN'!DK43-'DU DOAN'!DL43)=SIGN('DU DOAN'!K43-'DU DOAN'!L43),1*'DU DOAN'!C43,0))))</f>
        <v>0</v>
      </c>
      <c r="BG43" s="98">
        <f>IF(OR('DU DOAN'!K43="",'DU DOAN'!L43="",'DU DOAN'!DM43="",'DU DOAN'!DN43=""),0,IF(AND('DU DOAN'!DM43='DU DOAN'!K43,'DU DOAN'!DN43='DU DOAN'!L43),3*'DU DOAN'!C43,IF(('DU DOAN'!DM43-'DU DOAN'!DN43)=('DU DOAN'!K43-'DU DOAN'!L43),2*'DU DOAN'!C43,IF(SIGN('DU DOAN'!DM43-'DU DOAN'!DN43)=SIGN('DU DOAN'!K43-'DU DOAN'!L43),1*'DU DOAN'!C43,0))))</f>
        <v>0</v>
      </c>
      <c r="BH43" s="98">
        <f>IF(OR('DU DOAN'!K43="",'DU DOAN'!L43="",'DU DOAN'!DO43="",'DU DOAN'!DP43=""),0,IF(AND('DU DOAN'!DO43='DU DOAN'!K43,'DU DOAN'!DP43='DU DOAN'!L43),3*'DU DOAN'!C43,IF(('DU DOAN'!DO43-'DU DOAN'!DP43)=('DU DOAN'!K43-'DU DOAN'!L43),2*'DU DOAN'!C43,IF(SIGN('DU DOAN'!DO43-'DU DOAN'!DP43)=SIGN('DU DOAN'!K43-'DU DOAN'!L43),1*'DU DOAN'!C43,0))))</f>
        <v>0</v>
      </c>
      <c r="BI43" s="98">
        <f>IF(OR('DU DOAN'!K43="",'DU DOAN'!L43="",'DU DOAN'!DQ43="",'DU DOAN'!DR43=""),0,IF(AND('DU DOAN'!DQ43='DU DOAN'!K43,'DU DOAN'!DR43='DU DOAN'!L43),3*'DU DOAN'!C43,IF(('DU DOAN'!DQ43-'DU DOAN'!DR43)=('DU DOAN'!K43-'DU DOAN'!L43),2*'DU DOAN'!C43,IF(SIGN('DU DOAN'!DQ43-'DU DOAN'!DR43)=SIGN('DU DOAN'!K43-'DU DOAN'!L43),1*'DU DOAN'!C43,0))))</f>
        <v>0</v>
      </c>
      <c r="BJ43" s="98">
        <f>IF(OR('DU DOAN'!K43="",'DU DOAN'!L43="",'DU DOAN'!DS43="",'DU DOAN'!DT43=""),0,IF(AND('DU DOAN'!DS43='DU DOAN'!K43,'DU DOAN'!DT43='DU DOAN'!L43),3*'DU DOAN'!C43,IF(('DU DOAN'!DS43-'DU DOAN'!DT43)=('DU DOAN'!K43-'DU DOAN'!L43),2*'DU DOAN'!C43,IF(SIGN('DU DOAN'!DS43-'DU DOAN'!DT43)=SIGN('DU DOAN'!K43-'DU DOAN'!L43),1*'DU DOAN'!C43,0))))</f>
        <v>0</v>
      </c>
      <c r="BK43" s="98">
        <f>IF(OR('DU DOAN'!K43="",'DU DOAN'!L43="",'DU DOAN'!DU43="",'DU DOAN'!DV43=""),0,IF(AND('DU DOAN'!DU43='DU DOAN'!K43,'DU DOAN'!DV43='DU DOAN'!L43),3*'DU DOAN'!C43,IF(('DU DOAN'!DU43-'DU DOAN'!DV43)=('DU DOAN'!K43-'DU DOAN'!L43),2*'DU DOAN'!C43,IF(SIGN('DU DOAN'!DU43-'DU DOAN'!DV43)=SIGN('DU DOAN'!K43-'DU DOAN'!L43),1*'DU DOAN'!C43,0))))</f>
        <v>0</v>
      </c>
      <c r="BL43" s="98">
        <f>IF(OR('DU DOAN'!K43="",'DU DOAN'!L43="",'DU DOAN'!DW43="",'DU DOAN'!DX43=""),0,IF(AND('DU DOAN'!DW43='DU DOAN'!K43,'DU DOAN'!DX43='DU DOAN'!L43),3*'DU DOAN'!C43,IF(('DU DOAN'!DW43-'DU DOAN'!DX43)=('DU DOAN'!K43-'DU DOAN'!L43),2*'DU DOAN'!C43,IF(SIGN('DU DOAN'!DW43-'DU DOAN'!DX43)=SIGN('DU DOAN'!K43-'DU DOAN'!L43),1*'DU DOAN'!C43,0))))</f>
        <v>0</v>
      </c>
      <c r="BM43" s="98">
        <f>IF(OR('DU DOAN'!K43="",'DU DOAN'!L43="",'DU DOAN'!DY43="",'DU DOAN'!DZ43=""),0,IF(AND('DU DOAN'!DY43='DU DOAN'!K43,'DU DOAN'!DZ43='DU DOAN'!L43),3*'DU DOAN'!C43,IF(('DU DOAN'!DY43-'DU DOAN'!DZ43)=('DU DOAN'!K43-'DU DOAN'!L43),2*'DU DOAN'!C43,IF(SIGN('DU DOAN'!DY43-'DU DOAN'!DZ43)=SIGN('DU DOAN'!K43-'DU DOAN'!L43),1*'DU DOAN'!C43,0))))</f>
        <v>0</v>
      </c>
      <c r="BN43" s="98">
        <f>IF(OR('DU DOAN'!K43="",'DU DOAN'!L43="",'DU DOAN'!EA43="",'DU DOAN'!EB43=""),0,IF(AND('DU DOAN'!EA43='DU DOAN'!K43,'DU DOAN'!EB43='DU DOAN'!L43),3*'DU DOAN'!C43,IF(('DU DOAN'!EA43-'DU DOAN'!EB43)=('DU DOAN'!K43-'DU DOAN'!L43),2*'DU DOAN'!C43,IF(SIGN('DU DOAN'!EA43-'DU DOAN'!EB43)=SIGN('DU DOAN'!K43-'DU DOAN'!L43),1*'DU DOAN'!C43,0))))</f>
        <v>0</v>
      </c>
      <c r="BO43" s="98">
        <f>IF(OR('DU DOAN'!K43="",'DU DOAN'!L43="",'DU DOAN'!EC43="",'DU DOAN'!ED43=""),0,IF(AND('DU DOAN'!EC43='DU DOAN'!K43,'DU DOAN'!ED43='DU DOAN'!L43),3*'DU DOAN'!C43,IF(('DU DOAN'!EC43-'DU DOAN'!ED43)=('DU DOAN'!K43-'DU DOAN'!L43),2*'DU DOAN'!C43,IF(SIGN('DU DOAN'!EC43-'DU DOAN'!ED43)=SIGN('DU DOAN'!K43-'DU DOAN'!L43),1*'DU DOAN'!C43,0))))</f>
        <v>0</v>
      </c>
      <c r="BP43" s="98">
        <f>IF(OR('DU DOAN'!K43="",'DU DOAN'!L43="",'DU DOAN'!EE43="",'DU DOAN'!EF43=""),0,IF(AND('DU DOAN'!EE43='DU DOAN'!K43,'DU DOAN'!EF43='DU DOAN'!L43),3*'DU DOAN'!C43,IF(('DU DOAN'!EE43-'DU DOAN'!EF43)=('DU DOAN'!K43-'DU DOAN'!L43),2*'DU DOAN'!C43,IF(SIGN('DU DOAN'!EE43-'DU DOAN'!EF43)=SIGN('DU DOAN'!K43-'DU DOAN'!L43),1*'DU DOAN'!C43,0))))</f>
        <v>0</v>
      </c>
      <c r="BQ43" s="98">
        <f>IF(OR('DU DOAN'!K43="",'DU DOAN'!L43="",'DU DOAN'!EG43="",'DU DOAN'!EH43=""),0,IF(AND('DU DOAN'!EG43='DU DOAN'!K43,'DU DOAN'!EH43='DU DOAN'!L43),3*'DU DOAN'!C43,IF(('DU DOAN'!EG43-'DU DOAN'!EH43)=('DU DOAN'!K43-'DU DOAN'!L43),2*'DU DOAN'!C43,IF(SIGN('DU DOAN'!EG43-'DU DOAN'!EH43)=SIGN('DU DOAN'!K43-'DU DOAN'!L43),1*'DU DOAN'!C43,0))))</f>
        <v>0</v>
      </c>
      <c r="BR43" s="98">
        <f>IF(OR('DU DOAN'!K43="",'DU DOAN'!L43="",'DU DOAN'!EI43="",'DU DOAN'!EJ43=""),0,IF(AND('DU DOAN'!EI43='DU DOAN'!K43,'DU DOAN'!EJ43='DU DOAN'!L43),3*'DU DOAN'!C43,IF(('DU DOAN'!EI43-'DU DOAN'!EJ43)=('DU DOAN'!K43-'DU DOAN'!L43),2*'DU DOAN'!C43,IF(SIGN('DU DOAN'!EI43-'DU DOAN'!EJ43)=SIGN('DU DOAN'!K43-'DU DOAN'!L43),1*'DU DOAN'!C43,0))))</f>
        <v>0</v>
      </c>
      <c r="BS43" s="98">
        <f>IF(OR('DU DOAN'!K43="",'DU DOAN'!L43="",'DU DOAN'!EK43="",'DU DOAN'!EL43=""),0,IF(AND('DU DOAN'!EK43='DU DOAN'!K43,'DU DOAN'!EL43='DU DOAN'!L43),3*'DU DOAN'!C43,IF(('DU DOAN'!EK43-'DU DOAN'!EL43)=('DU DOAN'!K43-'DU DOAN'!L43),2*'DU DOAN'!C43,IF(SIGN('DU DOAN'!EK43-'DU DOAN'!EL43)=SIGN('DU DOAN'!K43-'DU DOAN'!L43),1*'DU DOAN'!C43,0))))</f>
        <v>0</v>
      </c>
      <c r="BT43" s="98">
        <f>IF(OR('DU DOAN'!K43="",'DU DOAN'!L43="",'DU DOAN'!EM43="",'DU DOAN'!EN43=""),0,IF(AND('DU DOAN'!EM43='DU DOAN'!K43,'DU DOAN'!EN43='DU DOAN'!L43),3*'DU DOAN'!C43,IF(('DU DOAN'!EM43-'DU DOAN'!EN43)=('DU DOAN'!K43-'DU DOAN'!L43),2*'DU DOAN'!C43,IF(SIGN('DU DOAN'!EM43-'DU DOAN'!EN43)=SIGN('DU DOAN'!K43-'DU DOAN'!L43),1*'DU DOAN'!C43,0))))</f>
        <v>0</v>
      </c>
      <c r="BU43" s="98">
        <f>IF(OR('DU DOAN'!K43="",'DU DOAN'!L43="",'DU DOAN'!EO43="",'DU DOAN'!EP43=""),0,IF(AND('DU DOAN'!EO43='DU DOAN'!K43,'DU DOAN'!EP43='DU DOAN'!L43),3*'DU DOAN'!C43,IF(('DU DOAN'!EO43-'DU DOAN'!EP43)=('DU DOAN'!K43-'DU DOAN'!L43),2*'DU DOAN'!C43,IF(SIGN('DU DOAN'!EO43-'DU DOAN'!EP43)=SIGN('DU DOAN'!K43-'DU DOAN'!L43),1*'DU DOAN'!C43,0))))</f>
        <v>0</v>
      </c>
      <c r="BV43" s="98">
        <f>IF(OR('DU DOAN'!K43="",'DU DOAN'!L43="",'DU DOAN'!EQ43="",'DU DOAN'!ER43=""),0,IF(AND('DU DOAN'!EQ43='DU DOAN'!K43,'DU DOAN'!ER43='DU DOAN'!L43),3*'DU DOAN'!C43,IF(('DU DOAN'!EQ43-'DU DOAN'!ER43)=('DU DOAN'!K43-'DU DOAN'!L43),2*'DU DOAN'!C43,IF(SIGN('DU DOAN'!EQ43-'DU DOAN'!ER43)=SIGN('DU DOAN'!K43-'DU DOAN'!L43),1*'DU DOAN'!C43,0))))</f>
        <v>0</v>
      </c>
      <c r="BW43" s="98">
        <f>IF(OR('DU DOAN'!K43="",'DU DOAN'!L43="",'DU DOAN'!ES43="",'DU DOAN'!ET43=""),0,IF(AND('DU DOAN'!ES43='DU DOAN'!K43,'DU DOAN'!ET43='DU DOAN'!L43),3*'DU DOAN'!C43,IF(('DU DOAN'!ES43-'DU DOAN'!ET43)=('DU DOAN'!K43-'DU DOAN'!L43),2*'DU DOAN'!C43,IF(SIGN('DU DOAN'!ES43-'DU DOAN'!ET43)=SIGN('DU DOAN'!K43-'DU DOAN'!L43),1*'DU DOAN'!C43,0))))</f>
        <v>0</v>
      </c>
      <c r="BX43" s="98">
        <f>IF(OR('DU DOAN'!K43="",'DU DOAN'!L43="",'DU DOAN'!EU43="",'DU DOAN'!EV43=""),0,IF(AND('DU DOAN'!EU43='DU DOAN'!K43,'DU DOAN'!EV43='DU DOAN'!L43),3*'DU DOAN'!C43,IF(('DU DOAN'!EU43-'DU DOAN'!EV43)=('DU DOAN'!K43-'DU DOAN'!L43),2*'DU DOAN'!C43,IF(SIGN('DU DOAN'!EU43-'DU DOAN'!EV43)=SIGN('DU DOAN'!K43-'DU DOAN'!L43),1*'DU DOAN'!C43,0))))</f>
        <v>0</v>
      </c>
      <c r="BY43" s="98">
        <f>IF(OR('DU DOAN'!K43="",'DU DOAN'!L43="",'DU DOAN'!EW43="",'DU DOAN'!EX43=""),0,IF(AND('DU DOAN'!EW43='DU DOAN'!K43,'DU DOAN'!EX43='DU DOAN'!L43),3*'DU DOAN'!C43,IF(('DU DOAN'!EW43-'DU DOAN'!EX43)=('DU DOAN'!K43-'DU DOAN'!L43),2*'DU DOAN'!C43,IF(SIGN('DU DOAN'!EW43-'DU DOAN'!EX43)=SIGN('DU DOAN'!K43-'DU DOAN'!L43),1*'DU DOAN'!C43,0))))</f>
        <v>0</v>
      </c>
      <c r="BZ43" s="98">
        <f>IF(OR('DU DOAN'!K43="",'DU DOAN'!L43="",'DU DOAN'!EY43="",'DU DOAN'!EZ43=""),0,IF(AND('DU DOAN'!EY43='DU DOAN'!K43,'DU DOAN'!EZ43='DU DOAN'!L43),3*'DU DOAN'!C43,IF(('DU DOAN'!EY43-'DU DOAN'!EZ43)=('DU DOAN'!K43-'DU DOAN'!L43),2*'DU DOAN'!C43,IF(SIGN('DU DOAN'!EY43-'DU DOAN'!EZ43)=SIGN('DU DOAN'!K43-'DU DOAN'!L43),1*'DU DOAN'!C43,0))))</f>
        <v>0</v>
      </c>
      <c r="CA43" s="98">
        <f>IF(OR('DU DOAN'!K43="",'DU DOAN'!L43="",'DU DOAN'!FA43="",'DU DOAN'!FB43=""),0,IF(AND('DU DOAN'!FA43='DU DOAN'!K43,'DU DOAN'!FB43='DU DOAN'!L43),3*'DU DOAN'!C43,IF(('DU DOAN'!FA43-'DU DOAN'!FB43)=('DU DOAN'!K43-'DU DOAN'!L43),2*'DU DOAN'!C43,IF(SIGN('DU DOAN'!FA43-'DU DOAN'!FB43)=SIGN('DU DOAN'!K43-'DU DOAN'!L43),1*'DU DOAN'!C43,0))))</f>
        <v>0</v>
      </c>
      <c r="CB43" s="98">
        <f>IF(OR('DU DOAN'!K43="",'DU DOAN'!L43="",'DU DOAN'!FC43="",'DU DOAN'!FD43=""),0,IF(AND('DU DOAN'!FC43='DU DOAN'!K43,'DU DOAN'!FD43='DU DOAN'!L43),3*'DU DOAN'!C43,IF(('DU DOAN'!FC43-'DU DOAN'!FD43)=('DU DOAN'!K43-'DU DOAN'!L43),2*'DU DOAN'!C43,IF(SIGN('DU DOAN'!FC43-'DU DOAN'!FD43)=SIGN('DU DOAN'!K43-'DU DOAN'!L43),1*'DU DOAN'!C43,0))))</f>
        <v>0</v>
      </c>
      <c r="CC43" s="98">
        <f>IF(OR('DU DOAN'!K43="",'DU DOAN'!L43="",'DU DOAN'!FE43="",'DU DOAN'!FF43=""),0,IF(AND('DU DOAN'!FE43='DU DOAN'!K43,'DU DOAN'!FF43='DU DOAN'!L43),3*'DU DOAN'!C43,IF(('DU DOAN'!FE43-'DU DOAN'!FF43)=('DU DOAN'!K43-'DU DOAN'!L43),2*'DU DOAN'!C43,IF(SIGN('DU DOAN'!FE43-'DU DOAN'!FF43)=SIGN('DU DOAN'!K43-'DU DOAN'!L43),1*'DU DOAN'!C43,0))))</f>
        <v>0</v>
      </c>
      <c r="CD43" s="98">
        <f>IF(OR('DU DOAN'!K43="",'DU DOAN'!L43="",'DU DOAN'!FG43="",'DU DOAN'!FH43=""),0,IF(AND('DU DOAN'!FG43='DU DOAN'!K43,'DU DOAN'!FH43='DU DOAN'!L43),3*'DU DOAN'!C43,IF(('DU DOAN'!FG43-'DU DOAN'!FH43)=('DU DOAN'!K43-'DU DOAN'!L43),2*'DU DOAN'!C43,IF(SIGN('DU DOAN'!FG43-'DU DOAN'!FH43)=SIGN('DU DOAN'!K43-'DU DOAN'!L43),1*'DU DOAN'!C43,0))))</f>
        <v>0</v>
      </c>
      <c r="CE43" s="98">
        <f>IF(OR('DU DOAN'!K43="",'DU DOAN'!L43="",'DU DOAN'!FI43="",'DU DOAN'!FJ43=""),0,IF(AND('DU DOAN'!FI43='DU DOAN'!K43,'DU DOAN'!FJ43='DU DOAN'!L43),3*'DU DOAN'!C43,IF(('DU DOAN'!FI43-'DU DOAN'!FJ43)=('DU DOAN'!K43-'DU DOAN'!L43),2*'DU DOAN'!C43,IF(SIGN('DU DOAN'!FI43-'DU DOAN'!FJ43)=SIGN('DU DOAN'!K43-'DU DOAN'!L43),1*'DU DOAN'!C43,0))))</f>
        <v>0</v>
      </c>
      <c r="CF43" s="98">
        <f>IF(OR('DU DOAN'!K43="",'DU DOAN'!L43="",'DU DOAN'!FK43="",'DU DOAN'!FL43=""),0,IF(AND('DU DOAN'!FK43='DU DOAN'!K43,'DU DOAN'!FL43='DU DOAN'!L43),3*'DU DOAN'!C43,IF(('DU DOAN'!FK43-'DU DOAN'!FL43)=('DU DOAN'!K43-'DU DOAN'!L43),2*'DU DOAN'!C43,IF(SIGN('DU DOAN'!FK43-'DU DOAN'!FL43)=SIGN('DU DOAN'!K43-'DU DOAN'!L43),1*'DU DOAN'!C43,0))))</f>
        <v>0</v>
      </c>
      <c r="CG43" s="98">
        <f>IF(OR('DU DOAN'!K43="",'DU DOAN'!L43="",'DU DOAN'!FM43="",'DU DOAN'!FN43=""),0,IF(AND('DU DOAN'!FM43='DU DOAN'!K43,'DU DOAN'!FN43='DU DOAN'!L43),3*'DU DOAN'!C43,IF(('DU DOAN'!FM43-'DU DOAN'!FN43)=('DU DOAN'!K43-'DU DOAN'!L43),2*'DU DOAN'!C43,IF(SIGN('DU DOAN'!FM43-'DU DOAN'!FN43)=SIGN('DU DOAN'!K43-'DU DOAN'!L43),1*'DU DOAN'!C43,0))))</f>
        <v>0</v>
      </c>
      <c r="CH43" s="98">
        <f>IF(OR('DU DOAN'!K43="",'DU DOAN'!L43="",'DU DOAN'!FO43="",'DU DOAN'!FP43=""),0,IF(AND('DU DOAN'!FO43='DU DOAN'!K43,'DU DOAN'!FP43='DU DOAN'!L43),3*'DU DOAN'!C43,IF(('DU DOAN'!FO43-'DU DOAN'!FP43)=('DU DOAN'!K43-'DU DOAN'!L43),2*'DU DOAN'!C43,IF(SIGN('DU DOAN'!FO43-'DU DOAN'!FP43)=SIGN('DU DOAN'!K43-'DU DOAN'!L43),1*'DU DOAN'!C43,0))))</f>
        <v>0</v>
      </c>
      <c r="CI43" s="98">
        <f>IF(OR('DU DOAN'!K43="",'DU DOAN'!L43="",'DU DOAN'!FQ43="",'DU DOAN'!FR43=""),0,IF(AND('DU DOAN'!FQ43='DU DOAN'!K43,'DU DOAN'!FR43='DU DOAN'!L43),3*'DU DOAN'!C43,IF(('DU DOAN'!FQ43-'DU DOAN'!FR43)=('DU DOAN'!K43-'DU DOAN'!L43),2*'DU DOAN'!C43,IF(SIGN('DU DOAN'!FQ43-'DU DOAN'!FR43)=SIGN('DU DOAN'!K43-'DU DOAN'!L43),1*'DU DOAN'!C43,0))))</f>
        <v>0</v>
      </c>
      <c r="CJ43" s="98">
        <f>IF(OR('DU DOAN'!K43="",'DU DOAN'!L43="",'DU DOAN'!FS43="",'DU DOAN'!FT43=""),0,IF(AND('DU DOAN'!FS43='DU DOAN'!K43,'DU DOAN'!FT43='DU DOAN'!L43),3*'DU DOAN'!C43,IF(('DU DOAN'!FS43-'DU DOAN'!FT43)=('DU DOAN'!K43-'DU DOAN'!L43),2*'DU DOAN'!C43,IF(SIGN('DU DOAN'!FS43-'DU DOAN'!FT43)=SIGN('DU DOAN'!K43-'DU DOAN'!L43),1*'DU DOAN'!C43,0))))</f>
        <v>0</v>
      </c>
      <c r="CK43" s="98">
        <f>IF(OR('DU DOAN'!K43="",'DU DOAN'!L43="",'DU DOAN'!FU43="",'DU DOAN'!FV43=""),0,IF(AND('DU DOAN'!FU43='DU DOAN'!K43,'DU DOAN'!FV43='DU DOAN'!L43),3*'DU DOAN'!C43,IF(('DU DOAN'!FU43-'DU DOAN'!FV43)=('DU DOAN'!K43-'DU DOAN'!L43),2*'DU DOAN'!C43,IF(SIGN('DU DOAN'!FU43-'DU DOAN'!FV43)=SIGN('DU DOAN'!K43-'DU DOAN'!L43),1*'DU DOAN'!C43,0))))</f>
        <v>0</v>
      </c>
      <c r="CL43" s="98">
        <f>IF(OR('DU DOAN'!K43="",'DU DOAN'!L43="",'DU DOAN'!FW43="",'DU DOAN'!FX43=""),0,IF(AND('DU DOAN'!FW43='DU DOAN'!K43,'DU DOAN'!FX43='DU DOAN'!L43),3*'DU DOAN'!C43,IF(('DU DOAN'!FW43-'DU DOAN'!FX43)=('DU DOAN'!K43-'DU DOAN'!L43),2*'DU DOAN'!C43,IF(SIGN('DU DOAN'!FW43-'DU DOAN'!FX43)=SIGN('DU DOAN'!K43-'DU DOAN'!L43),1*'DU DOAN'!C43,0))))</f>
        <v>0</v>
      </c>
      <c r="CM43" s="98">
        <f>IF(OR('DU DOAN'!K43="",'DU DOAN'!L43="",'DU DOAN'!FY43="",'DU DOAN'!FZ43=""),0,IF(AND('DU DOAN'!FY43='DU DOAN'!K43,'DU DOAN'!FZ43='DU DOAN'!L43),3*'DU DOAN'!C43,IF(('DU DOAN'!FY43-'DU DOAN'!FZ43)=('DU DOAN'!K43-'DU DOAN'!L43),2*'DU DOAN'!C43,IF(SIGN('DU DOAN'!FY43-'DU DOAN'!FZ43)=SIGN('DU DOAN'!K43-'DU DOAN'!L43),1*'DU DOAN'!C43,0))))</f>
        <v>0</v>
      </c>
      <c r="CN43" s="98">
        <f>IF(OR('DU DOAN'!K43="",'DU DOAN'!L43="",'DU DOAN'!GA43="",'DU DOAN'!GB43=""),0,IF(AND('DU DOAN'!GA43='DU DOAN'!K43,'DU DOAN'!GB43='DU DOAN'!L43),3*'DU DOAN'!C43,IF(('DU DOAN'!GA43-'DU DOAN'!GB43)=('DU DOAN'!K43-'DU DOAN'!L43),2*'DU DOAN'!C43,IF(SIGN('DU DOAN'!GA43-'DU DOAN'!GB43)=SIGN('DU DOAN'!K43-'DU DOAN'!L43),1*'DU DOAN'!C43,0))))</f>
        <v>0</v>
      </c>
      <c r="CO43" s="98">
        <f>IF(OR('DU DOAN'!K43="",'DU DOAN'!L43="",'DU DOAN'!GC43="",'DU DOAN'!GD43=""),0,IF(AND('DU DOAN'!GC43='DU DOAN'!K43,'DU DOAN'!GD43='DU DOAN'!L43),3*'DU DOAN'!C43,IF(('DU DOAN'!GC43-'DU DOAN'!GD43)=('DU DOAN'!K43-'DU DOAN'!L43),2*'DU DOAN'!C43,IF(SIGN('DU DOAN'!GC43-'DU DOAN'!GD43)=SIGN('DU DOAN'!K43-'DU DOAN'!L43),1*'DU DOAN'!C43,0))))</f>
        <v>0</v>
      </c>
      <c r="CP43" s="98">
        <f>IF(OR('DU DOAN'!K43="",'DU DOAN'!L43="",'DU DOAN'!GE43="",'DU DOAN'!GF43=""),0,IF(AND('DU DOAN'!GE43='DU DOAN'!K43,'DU DOAN'!GF43='DU DOAN'!L43),3*'DU DOAN'!C43,IF(('DU DOAN'!GE43-'DU DOAN'!GF43)=('DU DOAN'!K43-'DU DOAN'!L43),2*'DU DOAN'!C43,IF(SIGN('DU DOAN'!GE43-'DU DOAN'!GF43)=SIGN('DU DOAN'!K43-'DU DOAN'!L43),1*'DU DOAN'!C43,0))))</f>
        <v>0</v>
      </c>
      <c r="CQ43" s="98">
        <f>IF(OR('DU DOAN'!K43="",'DU DOAN'!L43="",'DU DOAN'!GG43="",'DU DOAN'!GH43=""),0,IF(AND('DU DOAN'!GG43='DU DOAN'!K43,'DU DOAN'!GH43='DU DOAN'!L43),3*'DU DOAN'!C43,IF(('DU DOAN'!GG43-'DU DOAN'!GH43)=('DU DOAN'!K43-'DU DOAN'!L43),2*'DU DOAN'!C43,IF(SIGN('DU DOAN'!GG43-'DU DOAN'!GH43)=SIGN('DU DOAN'!K43-'DU DOAN'!L43),1*'DU DOAN'!C43,0))))</f>
        <v>0</v>
      </c>
      <c r="CR43" s="98">
        <f>IF(OR('DU DOAN'!K43="",'DU DOAN'!L43="",'DU DOAN'!GI43="",'DU DOAN'!GJ43=""),0,IF(AND('DU DOAN'!GI43='DU DOAN'!K43,'DU DOAN'!GJ43='DU DOAN'!L43),3*'DU DOAN'!C43,IF(('DU DOAN'!GI43-'DU DOAN'!GJ43)=('DU DOAN'!K43-'DU DOAN'!L43),2*'DU DOAN'!C43,IF(SIGN('DU DOAN'!GI43-'DU DOAN'!GJ43)=SIGN('DU DOAN'!K43-'DU DOAN'!L43),1*'DU DOAN'!C43,0))))</f>
        <v>0</v>
      </c>
      <c r="CS43" s="98">
        <f>IF(OR('DU DOAN'!K43="",'DU DOAN'!L43="",'DU DOAN'!GK43="",'DU DOAN'!GL43=""),0,IF(AND('DU DOAN'!GK43='DU DOAN'!K43,'DU DOAN'!GL43='DU DOAN'!L43),3*'DU DOAN'!C43,IF(('DU DOAN'!GK43-'DU DOAN'!GL43)=('DU DOAN'!K43-'DU DOAN'!L43),2*'DU DOAN'!C43,IF(SIGN('DU DOAN'!GK43-'DU DOAN'!GL43)=SIGN('DU DOAN'!K43-'DU DOAN'!L43),1*'DU DOAN'!C43,0))))</f>
        <v>0</v>
      </c>
      <c r="CT43" s="98">
        <f>IF(OR('DU DOAN'!K43="",'DU DOAN'!L43="",'DU DOAN'!GM43="",'DU DOAN'!GN43=""),0,IF(AND('DU DOAN'!GM43='DU DOAN'!K43,'DU DOAN'!GN43='DU DOAN'!L43),3*'DU DOAN'!C43,IF(('DU DOAN'!GM43-'DU DOAN'!GN43)=('DU DOAN'!K43-'DU DOAN'!L43),2*'DU DOAN'!C43,IF(SIGN('DU DOAN'!GM43-'DU DOAN'!GN43)=SIGN('DU DOAN'!K43-'DU DOAN'!L43),1*'DU DOAN'!C43,0))))</f>
        <v>0</v>
      </c>
      <c r="CU43" s="98">
        <f>IF(OR('DU DOAN'!K43="",'DU DOAN'!L43="",'DU DOAN'!GO43="",'DU DOAN'!GP43=""),0,IF(AND('DU DOAN'!GO43='DU DOAN'!K43,'DU DOAN'!GP43='DU DOAN'!L43),3*'DU DOAN'!C43,IF(('DU DOAN'!GO43-'DU DOAN'!GP43)=('DU DOAN'!K43-'DU DOAN'!L43),2*'DU DOAN'!C43,IF(SIGN('DU DOAN'!GO43-'DU DOAN'!GP43)=SIGN('DU DOAN'!K43-'DU DOAN'!L43),1*'DU DOAN'!C43,0))))</f>
        <v>0</v>
      </c>
      <c r="CV43" s="98">
        <f>IF(OR('DU DOAN'!K43="",'DU DOAN'!L43="",'DU DOAN'!GQ43="",'DU DOAN'!GR43=""),0,IF(AND('DU DOAN'!GQ43='DU DOAN'!K43,'DU DOAN'!GR43='DU DOAN'!L43),3*'DU DOAN'!C43,IF(('DU DOAN'!GQ43-'DU DOAN'!GR43)=('DU DOAN'!K43-'DU DOAN'!L43),2*'DU DOAN'!C43,IF(SIGN('DU DOAN'!GQ43-'DU DOAN'!GR43)=SIGN('DU DOAN'!K43-'DU DOAN'!L43),1*'DU DOAN'!C43,0))))</f>
        <v>0</v>
      </c>
      <c r="CW43" s="98">
        <f>IF(OR('DU DOAN'!K43="",'DU DOAN'!L43="",'DU DOAN'!GS43="",'DU DOAN'!GT43=""),0,IF(AND('DU DOAN'!GS43='DU DOAN'!K43,'DU DOAN'!GT43='DU DOAN'!L43),3*'DU DOAN'!C43,IF(('DU DOAN'!GS43-'DU DOAN'!GT43)=('DU DOAN'!K43-'DU DOAN'!L43),2*'DU DOAN'!C43,IF(SIGN('DU DOAN'!GS43-'DU DOAN'!GT43)=SIGN('DU DOAN'!K43-'DU DOAN'!L43),1*'DU DOAN'!C43,0))))</f>
        <v>0</v>
      </c>
      <c r="CX43" s="98">
        <f>IF(OR('DU DOAN'!K43="",'DU DOAN'!L43="",'DU DOAN'!GU43="",'DU DOAN'!GV43=""),0,IF(AND('DU DOAN'!GU43='DU DOAN'!K43,'DU DOAN'!GV43='DU DOAN'!L43),3*'DU DOAN'!C43,IF(('DU DOAN'!GU43-'DU DOAN'!GV43)=('DU DOAN'!K43-'DU DOAN'!L43),2*'DU DOAN'!C43,IF(SIGN('DU DOAN'!GU43-'DU DOAN'!GV43)=SIGN('DU DOAN'!K43-'DU DOAN'!L43),1*'DU DOAN'!C43,0))))</f>
        <v>0</v>
      </c>
      <c r="CY43" s="98">
        <f>IF(OR('DU DOAN'!K43="",'DU DOAN'!L43="",'DU DOAN'!GW43="",'DU DOAN'!GX43=""),0,IF(AND('DU DOAN'!GW43='DU DOAN'!K43,'DU DOAN'!GX43='DU DOAN'!L43),3*'DU DOAN'!C43,IF(('DU DOAN'!GW43-'DU DOAN'!GX43)=('DU DOAN'!K43-'DU DOAN'!L43),2*'DU DOAN'!C43,IF(SIGN('DU DOAN'!GW43-'DU DOAN'!GX43)=SIGN('DU DOAN'!K43-'DU DOAN'!L43),1*'DU DOAN'!C43,0))))</f>
        <v>0</v>
      </c>
      <c r="CZ43" s="98">
        <f>IF(OR('DU DOAN'!K43="",'DU DOAN'!L43="",'DU DOAN'!GY43="",'DU DOAN'!GZ43=""),0,IF(AND('DU DOAN'!GY43='DU DOAN'!K43,'DU DOAN'!GZ43='DU DOAN'!L43),3*'DU DOAN'!C43,IF(('DU DOAN'!GY43-'DU DOAN'!GZ43)=('DU DOAN'!K43-'DU DOAN'!L43),2*'DU DOAN'!C43,IF(SIGN('DU DOAN'!GY43-'DU DOAN'!GZ43)=SIGN('DU DOAN'!K43-'DU DOAN'!L43),1*'DU DOAN'!C43,0))))</f>
        <v>0</v>
      </c>
      <c r="DA43" s="98">
        <f>IF(OR('DU DOAN'!K43="",'DU DOAN'!L43="",'DU DOAN'!HA43="",'DU DOAN'!HB43=""),0,IF(AND('DU DOAN'!HA43='DU DOAN'!K43,'DU DOAN'!HB43='DU DOAN'!L43),3*'DU DOAN'!C43,IF(('DU DOAN'!HA43-'DU DOAN'!HB43)=('DU DOAN'!K43-'DU DOAN'!L43),2*'DU DOAN'!C43,IF(SIGN('DU DOAN'!HA43-'DU DOAN'!HB43)=SIGN('DU DOAN'!K43-'DU DOAN'!L43),1*'DU DOAN'!C43,0))))</f>
        <v>0</v>
      </c>
      <c r="DB43" s="98">
        <f>IF(OR('DU DOAN'!K43="",'DU DOAN'!L43="",'DU DOAN'!HC43="",'DU DOAN'!HD43=""),0,IF(AND('DU DOAN'!HC43='DU DOAN'!K43,'DU DOAN'!HD43='DU DOAN'!L43),3*'DU DOAN'!C43,IF(('DU DOAN'!HC43-'DU DOAN'!HD43)=('DU DOAN'!K43-'DU DOAN'!L43),2*'DU DOAN'!C43,IF(SIGN('DU DOAN'!HC43-'DU DOAN'!HD43)=SIGN('DU DOAN'!K43-'DU DOAN'!L43),1*'DU DOAN'!C43,0))))</f>
        <v>0</v>
      </c>
    </row>
    <row r="44" spans="1:106" ht="15" customHeight="1">
      <c r="A44" s="94">
        <f>'DU DOAN'!A44</f>
        <v>41</v>
      </c>
      <c r="B44" s="95" t="str">
        <f>'DU DOAN'!B44</f>
        <v>Vòng bảng</v>
      </c>
      <c r="C44" s="96">
        <f>'DU DOAN'!C44</f>
        <v>1</v>
      </c>
      <c r="D44" s="95" t="str">
        <f>'DU DOAN'!H44</f>
        <v>Egypt</v>
      </c>
      <c r="E44" s="95" t="str">
        <f>'DU DOAN'!I44</f>
        <v>Iran</v>
      </c>
      <c r="F44" s="97" t="str">
        <f>IF(OR('DU DOAN'!K44="",'DU DOAN'!L44=""),"Chưa đá",'DU DOAN'!K44&amp;"-"&amp;'DU DOAN'!L44)</f>
        <v>Chưa đá</v>
      </c>
      <c r="G44" s="98">
        <f>IF(OR('DU DOAN'!K44="",'DU DOAN'!L44="",'DU DOAN'!M44="",'DU DOAN'!N44=""),0,IF(AND('DU DOAN'!M44='DU DOAN'!K44,'DU DOAN'!N44='DU DOAN'!L44),3*'DU DOAN'!C44,IF(('DU DOAN'!M44-'DU DOAN'!N44)=('DU DOAN'!K44-'DU DOAN'!L44),2*'DU DOAN'!C44,IF(SIGN('DU DOAN'!M44-'DU DOAN'!N44)=SIGN('DU DOAN'!K44-'DU DOAN'!L44),1*'DU DOAN'!C44,0))))</f>
        <v>0</v>
      </c>
      <c r="H44" s="98">
        <f>IF(OR('DU DOAN'!K44="",'DU DOAN'!L44="",'DU DOAN'!O44="",'DU DOAN'!P44=""),0,IF(AND('DU DOAN'!O44='DU DOAN'!K44,'DU DOAN'!P44='DU DOAN'!L44),3*'DU DOAN'!C44,IF(('DU DOAN'!O44-'DU DOAN'!P44)=('DU DOAN'!K44-'DU DOAN'!L44),2*'DU DOAN'!C44,IF(SIGN('DU DOAN'!O44-'DU DOAN'!P44)=SIGN('DU DOAN'!K44-'DU DOAN'!L44),1*'DU DOAN'!C44,0))))</f>
        <v>0</v>
      </c>
      <c r="I44" s="98">
        <f>IF(OR('DU DOAN'!K44="",'DU DOAN'!L44="",'DU DOAN'!Q44="",'DU DOAN'!R44=""),0,IF(AND('DU DOAN'!Q44='DU DOAN'!K44,'DU DOAN'!R44='DU DOAN'!L44),3*'DU DOAN'!C44,IF(('DU DOAN'!Q44-'DU DOAN'!R44)=('DU DOAN'!K44-'DU DOAN'!L44),2*'DU DOAN'!C44,IF(SIGN('DU DOAN'!Q44-'DU DOAN'!R44)=SIGN('DU DOAN'!K44-'DU DOAN'!L44),1*'DU DOAN'!C44,0))))</f>
        <v>0</v>
      </c>
      <c r="J44" s="98">
        <f>IF(OR('DU DOAN'!K44="",'DU DOAN'!L44="",'DU DOAN'!S44="",'DU DOAN'!T44=""),0,IF(AND('DU DOAN'!S44='DU DOAN'!K44,'DU DOAN'!T44='DU DOAN'!L44),3*'DU DOAN'!C44,IF(('DU DOAN'!S44-'DU DOAN'!T44)=('DU DOAN'!K44-'DU DOAN'!L44),2*'DU DOAN'!C44,IF(SIGN('DU DOAN'!S44-'DU DOAN'!T44)=SIGN('DU DOAN'!K44-'DU DOAN'!L44),1*'DU DOAN'!C44,0))))</f>
        <v>0</v>
      </c>
      <c r="K44" s="98">
        <f>IF(OR('DU DOAN'!K44="",'DU DOAN'!L44="",'DU DOAN'!U44="",'DU DOAN'!V44=""),0,IF(AND('DU DOAN'!U44='DU DOAN'!K44,'DU DOAN'!V44='DU DOAN'!L44),3*'DU DOAN'!C44,IF(('DU DOAN'!U44-'DU DOAN'!V44)=('DU DOAN'!K44-'DU DOAN'!L44),2*'DU DOAN'!C44,IF(SIGN('DU DOAN'!U44-'DU DOAN'!V44)=SIGN('DU DOAN'!K44-'DU DOAN'!L44),1*'DU DOAN'!C44,0))))</f>
        <v>0</v>
      </c>
      <c r="L44" s="98">
        <f>IF(OR('DU DOAN'!K44="",'DU DOAN'!L44="",'DU DOAN'!W44="",'DU DOAN'!X44=""),0,IF(AND('DU DOAN'!W44='DU DOAN'!K44,'DU DOAN'!X44='DU DOAN'!L44),3*'DU DOAN'!C44,IF(('DU DOAN'!W44-'DU DOAN'!X44)=('DU DOAN'!K44-'DU DOAN'!L44),2*'DU DOAN'!C44,IF(SIGN('DU DOAN'!W44-'DU DOAN'!X44)=SIGN('DU DOAN'!K44-'DU DOAN'!L44),1*'DU DOAN'!C44,0))))</f>
        <v>0</v>
      </c>
      <c r="M44" s="98">
        <f>IF(OR('DU DOAN'!K44="",'DU DOAN'!L44="",'DU DOAN'!Y44="",'DU DOAN'!Z44=""),0,IF(AND('DU DOAN'!Y44='DU DOAN'!K44,'DU DOAN'!Z44='DU DOAN'!L44),3*'DU DOAN'!C44,IF(('DU DOAN'!Y44-'DU DOAN'!Z44)=('DU DOAN'!K44-'DU DOAN'!L44),2*'DU DOAN'!C44,IF(SIGN('DU DOAN'!Y44-'DU DOAN'!Z44)=SIGN('DU DOAN'!K44-'DU DOAN'!L44),1*'DU DOAN'!C44,0))))</f>
        <v>0</v>
      </c>
      <c r="N44" s="98">
        <f>IF(OR('DU DOAN'!K44="",'DU DOAN'!L44="",'DU DOAN'!AA44="",'DU DOAN'!AB44=""),0,IF(AND('DU DOAN'!AA44='DU DOAN'!K44,'DU DOAN'!AB44='DU DOAN'!L44),3*'DU DOAN'!C44,IF(('DU DOAN'!AA44-'DU DOAN'!AB44)=('DU DOAN'!K44-'DU DOAN'!L44),2*'DU DOAN'!C44,IF(SIGN('DU DOAN'!AA44-'DU DOAN'!AB44)=SIGN('DU DOAN'!K44-'DU DOAN'!L44),1*'DU DOAN'!C44,0))))</f>
        <v>0</v>
      </c>
      <c r="O44" s="98">
        <f>IF(OR('DU DOAN'!K44="",'DU DOAN'!L44="",'DU DOAN'!AC44="",'DU DOAN'!AD44=""),0,IF(AND('DU DOAN'!AC44='DU DOAN'!K44,'DU DOAN'!AD44='DU DOAN'!L44),3*'DU DOAN'!C44,IF(('DU DOAN'!AC44-'DU DOAN'!AD44)=('DU DOAN'!K44-'DU DOAN'!L44),2*'DU DOAN'!C44,IF(SIGN('DU DOAN'!AC44-'DU DOAN'!AD44)=SIGN('DU DOAN'!K44-'DU DOAN'!L44),1*'DU DOAN'!C44,0))))</f>
        <v>0</v>
      </c>
      <c r="P44" s="98">
        <f>IF(OR('DU DOAN'!K44="",'DU DOAN'!L44="",'DU DOAN'!AE44="",'DU DOAN'!AF44=""),0,IF(AND('DU DOAN'!AE44='DU DOAN'!K44,'DU DOAN'!AF44='DU DOAN'!L44),3*'DU DOAN'!C44,IF(('DU DOAN'!AE44-'DU DOAN'!AF44)=('DU DOAN'!K44-'DU DOAN'!L44),2*'DU DOAN'!C44,IF(SIGN('DU DOAN'!AE44-'DU DOAN'!AF44)=SIGN('DU DOAN'!K44-'DU DOAN'!L44),1*'DU DOAN'!C44,0))))</f>
        <v>0</v>
      </c>
      <c r="Q44" s="98">
        <f>IF(OR('DU DOAN'!K44="",'DU DOAN'!L44="",'DU DOAN'!AG44="",'DU DOAN'!AH44=""),0,IF(AND('DU DOAN'!AG44='DU DOAN'!K44,'DU DOAN'!AH44='DU DOAN'!L44),3*'DU DOAN'!C44,IF(('DU DOAN'!AG44-'DU DOAN'!AH44)=('DU DOAN'!K44-'DU DOAN'!L44),2*'DU DOAN'!C44,IF(SIGN('DU DOAN'!AG44-'DU DOAN'!AH44)=SIGN('DU DOAN'!K44-'DU DOAN'!L44),1*'DU DOAN'!C44,0))))</f>
        <v>0</v>
      </c>
      <c r="R44" s="98">
        <f>IF(OR('DU DOAN'!K44="",'DU DOAN'!L44="",'DU DOAN'!AI44="",'DU DOAN'!AJ44=""),0,IF(AND('DU DOAN'!AI44='DU DOAN'!K44,'DU DOAN'!AJ44='DU DOAN'!L44),3*'DU DOAN'!C44,IF(('DU DOAN'!AI44-'DU DOAN'!AJ44)=('DU DOAN'!K44-'DU DOAN'!L44),2*'DU DOAN'!C44,IF(SIGN('DU DOAN'!AI44-'DU DOAN'!AJ44)=SIGN('DU DOAN'!K44-'DU DOAN'!L44),1*'DU DOAN'!C44,0))))</f>
        <v>0</v>
      </c>
      <c r="S44" s="98">
        <f>IF(OR('DU DOAN'!K44="",'DU DOAN'!L44="",'DU DOAN'!AK44="",'DU DOAN'!AL44=""),0,IF(AND('DU DOAN'!AK44='DU DOAN'!K44,'DU DOAN'!AL44='DU DOAN'!L44),3*'DU DOAN'!C44,IF(('DU DOAN'!AK44-'DU DOAN'!AL44)=('DU DOAN'!K44-'DU DOAN'!L44),2*'DU DOAN'!C44,IF(SIGN('DU DOAN'!AK44-'DU DOAN'!AL44)=SIGN('DU DOAN'!K44-'DU DOAN'!L44),1*'DU DOAN'!C44,0))))</f>
        <v>0</v>
      </c>
      <c r="T44" s="98">
        <f>IF(OR('DU DOAN'!K44="",'DU DOAN'!L44="",'DU DOAN'!AM44="",'DU DOAN'!AN44=""),0,IF(AND('DU DOAN'!AM44='DU DOAN'!K44,'DU DOAN'!AN44='DU DOAN'!L44),3*'DU DOAN'!C44,IF(('DU DOAN'!AM44-'DU DOAN'!AN44)=('DU DOAN'!K44-'DU DOAN'!L44),2*'DU DOAN'!C44,IF(SIGN('DU DOAN'!AM44-'DU DOAN'!AN44)=SIGN('DU DOAN'!K44-'DU DOAN'!L44),1*'DU DOAN'!C44,0))))</f>
        <v>0</v>
      </c>
      <c r="U44" s="98">
        <f>IF(OR('DU DOAN'!K44="",'DU DOAN'!L44="",'DU DOAN'!AO44="",'DU DOAN'!AP44=""),0,IF(AND('DU DOAN'!AO44='DU DOAN'!K44,'DU DOAN'!AP44='DU DOAN'!L44),3*'DU DOAN'!C44,IF(('DU DOAN'!AO44-'DU DOAN'!AP44)=('DU DOAN'!K44-'DU DOAN'!L44),2*'DU DOAN'!C44,IF(SIGN('DU DOAN'!AO44-'DU DOAN'!AP44)=SIGN('DU DOAN'!K44-'DU DOAN'!L44),1*'DU DOAN'!C44,0))))</f>
        <v>0</v>
      </c>
      <c r="V44" s="98">
        <f>IF(OR('DU DOAN'!K44="",'DU DOAN'!L44="",'DU DOAN'!AQ44="",'DU DOAN'!AR44=""),0,IF(AND('DU DOAN'!AQ44='DU DOAN'!K44,'DU DOAN'!AR44='DU DOAN'!L44),3*'DU DOAN'!C44,IF(('DU DOAN'!AQ44-'DU DOAN'!AR44)=('DU DOAN'!K44-'DU DOAN'!L44),2*'DU DOAN'!C44,IF(SIGN('DU DOAN'!AQ44-'DU DOAN'!AR44)=SIGN('DU DOAN'!K44-'DU DOAN'!L44),1*'DU DOAN'!C44,0))))</f>
        <v>0</v>
      </c>
      <c r="W44" s="98">
        <f>IF(OR('DU DOAN'!K44="",'DU DOAN'!L44="",'DU DOAN'!AS44="",'DU DOAN'!AT44=""),0,IF(AND('DU DOAN'!AS44='DU DOAN'!K44,'DU DOAN'!AT44='DU DOAN'!L44),3*'DU DOAN'!C44,IF(('DU DOAN'!AS44-'DU DOAN'!AT44)=('DU DOAN'!K44-'DU DOAN'!L44),2*'DU DOAN'!C44,IF(SIGN('DU DOAN'!AS44-'DU DOAN'!AT44)=SIGN('DU DOAN'!K44-'DU DOAN'!L44),1*'DU DOAN'!C44,0))))</f>
        <v>0</v>
      </c>
      <c r="X44" s="98">
        <f>IF(OR('DU DOAN'!K44="",'DU DOAN'!L44="",'DU DOAN'!AU44="",'DU DOAN'!AV44=""),0,IF(AND('DU DOAN'!AU44='DU DOAN'!K44,'DU DOAN'!AV44='DU DOAN'!L44),3*'DU DOAN'!C44,IF(('DU DOAN'!AU44-'DU DOAN'!AV44)=('DU DOAN'!K44-'DU DOAN'!L44),2*'DU DOAN'!C44,IF(SIGN('DU DOAN'!AU44-'DU DOAN'!AV44)=SIGN('DU DOAN'!K44-'DU DOAN'!L44),1*'DU DOAN'!C44,0))))</f>
        <v>0</v>
      </c>
      <c r="Y44" s="98">
        <f>IF(OR('DU DOAN'!K44="",'DU DOAN'!L44="",'DU DOAN'!AW44="",'DU DOAN'!AX44=""),0,IF(AND('DU DOAN'!AW44='DU DOAN'!K44,'DU DOAN'!AX44='DU DOAN'!L44),3*'DU DOAN'!C44,IF(('DU DOAN'!AW44-'DU DOAN'!AX44)=('DU DOAN'!K44-'DU DOAN'!L44),2*'DU DOAN'!C44,IF(SIGN('DU DOAN'!AW44-'DU DOAN'!AX44)=SIGN('DU DOAN'!K44-'DU DOAN'!L44),1*'DU DOAN'!C44,0))))</f>
        <v>0</v>
      </c>
      <c r="Z44" s="98">
        <f>IF(OR('DU DOAN'!K44="",'DU DOAN'!L44="",'DU DOAN'!AY44="",'DU DOAN'!AZ44=""),0,IF(AND('DU DOAN'!AY44='DU DOAN'!K44,'DU DOAN'!AZ44='DU DOAN'!L44),3*'DU DOAN'!C44,IF(('DU DOAN'!AY44-'DU DOAN'!AZ44)=('DU DOAN'!K44-'DU DOAN'!L44),2*'DU DOAN'!C44,IF(SIGN('DU DOAN'!AY44-'DU DOAN'!AZ44)=SIGN('DU DOAN'!K44-'DU DOAN'!L44),1*'DU DOAN'!C44,0))))</f>
        <v>0</v>
      </c>
      <c r="AA44" s="98">
        <f>IF(OR('DU DOAN'!K44="",'DU DOAN'!L44="",'DU DOAN'!BA44="",'DU DOAN'!BB44=""),0,IF(AND('DU DOAN'!BA44='DU DOAN'!K44,'DU DOAN'!BB44='DU DOAN'!L44),3*'DU DOAN'!C44,IF(('DU DOAN'!BA44-'DU DOAN'!BB44)=('DU DOAN'!K44-'DU DOAN'!L44),2*'DU DOAN'!C44,IF(SIGN('DU DOAN'!BA44-'DU DOAN'!BB44)=SIGN('DU DOAN'!K44-'DU DOAN'!L44),1*'DU DOAN'!C44,0))))</f>
        <v>0</v>
      </c>
      <c r="AB44" s="98">
        <f>IF(OR('DU DOAN'!K44="",'DU DOAN'!L44="",'DU DOAN'!BC44="",'DU DOAN'!BD44=""),0,IF(AND('DU DOAN'!BC44='DU DOAN'!K44,'DU DOAN'!BD44='DU DOAN'!L44),3*'DU DOAN'!C44,IF(('DU DOAN'!BC44-'DU DOAN'!BD44)=('DU DOAN'!K44-'DU DOAN'!L44),2*'DU DOAN'!C44,IF(SIGN('DU DOAN'!BC44-'DU DOAN'!BD44)=SIGN('DU DOAN'!K44-'DU DOAN'!L44),1*'DU DOAN'!C44,0))))</f>
        <v>0</v>
      </c>
      <c r="AC44" s="98">
        <f>IF(OR('DU DOAN'!K44="",'DU DOAN'!L44="",'DU DOAN'!BE44="",'DU DOAN'!BF44=""),0,IF(AND('DU DOAN'!BE44='DU DOAN'!K44,'DU DOAN'!BF44='DU DOAN'!L44),3*'DU DOAN'!C44,IF(('DU DOAN'!BE44-'DU DOAN'!BF44)=('DU DOAN'!K44-'DU DOAN'!L44),2*'DU DOAN'!C44,IF(SIGN('DU DOAN'!BE44-'DU DOAN'!BF44)=SIGN('DU DOAN'!K44-'DU DOAN'!L44),1*'DU DOAN'!C44,0))))</f>
        <v>0</v>
      </c>
      <c r="AD44" s="98">
        <f>IF(OR('DU DOAN'!K44="",'DU DOAN'!L44="",'DU DOAN'!BG44="",'DU DOAN'!BH44=""),0,IF(AND('DU DOAN'!BG44='DU DOAN'!K44,'DU DOAN'!BH44='DU DOAN'!L44),3*'DU DOAN'!C44,IF(('DU DOAN'!BG44-'DU DOAN'!BH44)=('DU DOAN'!K44-'DU DOAN'!L44),2*'DU DOAN'!C44,IF(SIGN('DU DOAN'!BG44-'DU DOAN'!BH44)=SIGN('DU DOAN'!K44-'DU DOAN'!L44),1*'DU DOAN'!C44,0))))</f>
        <v>0</v>
      </c>
      <c r="AE44" s="98">
        <f>IF(OR('DU DOAN'!K44="",'DU DOAN'!L44="",'DU DOAN'!BI44="",'DU DOAN'!BJ44=""),0,IF(AND('DU DOAN'!BI44='DU DOAN'!K44,'DU DOAN'!BJ44='DU DOAN'!L44),3*'DU DOAN'!C44,IF(('DU DOAN'!BI44-'DU DOAN'!BJ44)=('DU DOAN'!K44-'DU DOAN'!L44),2*'DU DOAN'!C44,IF(SIGN('DU DOAN'!BI44-'DU DOAN'!BJ44)=SIGN('DU DOAN'!K44-'DU DOAN'!L44),1*'DU DOAN'!C44,0))))</f>
        <v>0</v>
      </c>
      <c r="AF44" s="98">
        <f>IF(OR('DU DOAN'!K44="",'DU DOAN'!L44="",'DU DOAN'!BK44="",'DU DOAN'!BL44=""),0,IF(AND('DU DOAN'!BK44='DU DOAN'!K44,'DU DOAN'!BL44='DU DOAN'!L44),3*'DU DOAN'!C44,IF(('DU DOAN'!BK44-'DU DOAN'!BL44)=('DU DOAN'!K44-'DU DOAN'!L44),2*'DU DOAN'!C44,IF(SIGN('DU DOAN'!BK44-'DU DOAN'!BL44)=SIGN('DU DOAN'!K44-'DU DOAN'!L44),1*'DU DOAN'!C44,0))))</f>
        <v>0</v>
      </c>
      <c r="AG44" s="98">
        <f>IF(OR('DU DOAN'!K44="",'DU DOAN'!L44="",'DU DOAN'!BM44="",'DU DOAN'!BN44=""),0,IF(AND('DU DOAN'!BM44='DU DOAN'!K44,'DU DOAN'!BN44='DU DOAN'!L44),3*'DU DOAN'!C44,IF(('DU DOAN'!BM44-'DU DOAN'!BN44)=('DU DOAN'!K44-'DU DOAN'!L44),2*'DU DOAN'!C44,IF(SIGN('DU DOAN'!BM44-'DU DOAN'!BN44)=SIGN('DU DOAN'!K44-'DU DOAN'!L44),1*'DU DOAN'!C44,0))))</f>
        <v>0</v>
      </c>
      <c r="AH44" s="98">
        <f>IF(OR('DU DOAN'!K44="",'DU DOAN'!L44="",'DU DOAN'!BO44="",'DU DOAN'!BP44=""),0,IF(AND('DU DOAN'!BO44='DU DOAN'!K44,'DU DOAN'!BP44='DU DOAN'!L44),3*'DU DOAN'!C44,IF(('DU DOAN'!BO44-'DU DOAN'!BP44)=('DU DOAN'!K44-'DU DOAN'!L44),2*'DU DOAN'!C44,IF(SIGN('DU DOAN'!BO44-'DU DOAN'!BP44)=SIGN('DU DOAN'!K44-'DU DOAN'!L44),1*'DU DOAN'!C44,0))))</f>
        <v>0</v>
      </c>
      <c r="AI44" s="98">
        <f>IF(OR('DU DOAN'!K44="",'DU DOAN'!L44="",'DU DOAN'!BQ44="",'DU DOAN'!BR44=""),0,IF(AND('DU DOAN'!BQ44='DU DOAN'!K44,'DU DOAN'!BR44='DU DOAN'!L44),3*'DU DOAN'!C44,IF(('DU DOAN'!BQ44-'DU DOAN'!BR44)=('DU DOAN'!K44-'DU DOAN'!L44),2*'DU DOAN'!C44,IF(SIGN('DU DOAN'!BQ44-'DU DOAN'!BR44)=SIGN('DU DOAN'!K44-'DU DOAN'!L44),1*'DU DOAN'!C44,0))))</f>
        <v>0</v>
      </c>
      <c r="AJ44" s="98">
        <f>IF(OR('DU DOAN'!K44="",'DU DOAN'!L44="",'DU DOAN'!BS44="",'DU DOAN'!BT44=""),0,IF(AND('DU DOAN'!BS44='DU DOAN'!K44,'DU DOAN'!BT44='DU DOAN'!L44),3*'DU DOAN'!C44,IF(('DU DOAN'!BS44-'DU DOAN'!BT44)=('DU DOAN'!K44-'DU DOAN'!L44),2*'DU DOAN'!C44,IF(SIGN('DU DOAN'!BS44-'DU DOAN'!BT44)=SIGN('DU DOAN'!K44-'DU DOAN'!L44),1*'DU DOAN'!C44,0))))</f>
        <v>0</v>
      </c>
      <c r="AK44" s="98">
        <f>IF(OR('DU DOAN'!K44="",'DU DOAN'!L44="",'DU DOAN'!BU44="",'DU DOAN'!BV44=""),0,IF(AND('DU DOAN'!BU44='DU DOAN'!K44,'DU DOAN'!BV44='DU DOAN'!L44),3*'DU DOAN'!C44,IF(('DU DOAN'!BU44-'DU DOAN'!BV44)=('DU DOAN'!K44-'DU DOAN'!L44),2*'DU DOAN'!C44,IF(SIGN('DU DOAN'!BU44-'DU DOAN'!BV44)=SIGN('DU DOAN'!K44-'DU DOAN'!L44),1*'DU DOAN'!C44,0))))</f>
        <v>0</v>
      </c>
      <c r="AL44" s="98">
        <f>IF(OR('DU DOAN'!K44="",'DU DOAN'!L44="",'DU DOAN'!BW44="",'DU DOAN'!BX44=""),0,IF(AND('DU DOAN'!BW44='DU DOAN'!K44,'DU DOAN'!BX44='DU DOAN'!L44),3*'DU DOAN'!C44,IF(('DU DOAN'!BW44-'DU DOAN'!BX44)=('DU DOAN'!K44-'DU DOAN'!L44),2*'DU DOAN'!C44,IF(SIGN('DU DOAN'!BW44-'DU DOAN'!BX44)=SIGN('DU DOAN'!K44-'DU DOAN'!L44),1*'DU DOAN'!C44,0))))</f>
        <v>0</v>
      </c>
      <c r="AM44" s="98">
        <f>IF(OR('DU DOAN'!K44="",'DU DOAN'!L44="",'DU DOAN'!BY44="",'DU DOAN'!BZ44=""),0,IF(AND('DU DOAN'!BY44='DU DOAN'!K44,'DU DOAN'!BZ44='DU DOAN'!L44),3*'DU DOAN'!C44,IF(('DU DOAN'!BY44-'DU DOAN'!BZ44)=('DU DOAN'!K44-'DU DOAN'!L44),2*'DU DOAN'!C44,IF(SIGN('DU DOAN'!BY44-'DU DOAN'!BZ44)=SIGN('DU DOAN'!K44-'DU DOAN'!L44),1*'DU DOAN'!C44,0))))</f>
        <v>0</v>
      </c>
      <c r="AN44" s="98">
        <f>IF(OR('DU DOAN'!K44="",'DU DOAN'!L44="",'DU DOAN'!CA44="",'DU DOAN'!CB44=""),0,IF(AND('DU DOAN'!CA44='DU DOAN'!K44,'DU DOAN'!CB44='DU DOAN'!L44),3*'DU DOAN'!C44,IF(('DU DOAN'!CA44-'DU DOAN'!CB44)=('DU DOAN'!K44-'DU DOAN'!L44),2*'DU DOAN'!C44,IF(SIGN('DU DOAN'!CA44-'DU DOAN'!CB44)=SIGN('DU DOAN'!K44-'DU DOAN'!L44),1*'DU DOAN'!C44,0))))</f>
        <v>0</v>
      </c>
      <c r="AO44" s="98">
        <f>IF(OR('DU DOAN'!K44="",'DU DOAN'!L44="",'DU DOAN'!CC44="",'DU DOAN'!CD44=""),0,IF(AND('DU DOAN'!CC44='DU DOAN'!K44,'DU DOAN'!CD44='DU DOAN'!L44),3*'DU DOAN'!C44,IF(('DU DOAN'!CC44-'DU DOAN'!CD44)=('DU DOAN'!K44-'DU DOAN'!L44),2*'DU DOAN'!C44,IF(SIGN('DU DOAN'!CC44-'DU DOAN'!CD44)=SIGN('DU DOAN'!K44-'DU DOAN'!L44),1*'DU DOAN'!C44,0))))</f>
        <v>0</v>
      </c>
      <c r="AP44" s="98">
        <f>IF(OR('DU DOAN'!K44="",'DU DOAN'!L44="",'DU DOAN'!CE44="",'DU DOAN'!CF44=""),0,IF(AND('DU DOAN'!CE44='DU DOAN'!K44,'DU DOAN'!CF44='DU DOAN'!L44),3*'DU DOAN'!C44,IF(('DU DOAN'!CE44-'DU DOAN'!CF44)=('DU DOAN'!K44-'DU DOAN'!L44),2*'DU DOAN'!C44,IF(SIGN('DU DOAN'!CE44-'DU DOAN'!CF44)=SIGN('DU DOAN'!K44-'DU DOAN'!L44),1*'DU DOAN'!C44,0))))</f>
        <v>0</v>
      </c>
      <c r="AQ44" s="98">
        <f>IF(OR('DU DOAN'!K44="",'DU DOAN'!L44="",'DU DOAN'!CG44="",'DU DOAN'!CH44=""),0,IF(AND('DU DOAN'!CG44='DU DOAN'!K44,'DU DOAN'!CH44='DU DOAN'!L44),3*'DU DOAN'!C44,IF(('DU DOAN'!CG44-'DU DOAN'!CH44)=('DU DOAN'!K44-'DU DOAN'!L44),2*'DU DOAN'!C44,IF(SIGN('DU DOAN'!CG44-'DU DOAN'!CH44)=SIGN('DU DOAN'!K44-'DU DOAN'!L44),1*'DU DOAN'!C44,0))))</f>
        <v>0</v>
      </c>
      <c r="AR44" s="98">
        <f>IF(OR('DU DOAN'!K44="",'DU DOAN'!L44="",'DU DOAN'!CI44="",'DU DOAN'!CJ44=""),0,IF(AND('DU DOAN'!CI44='DU DOAN'!K44,'DU DOAN'!CJ44='DU DOAN'!L44),3*'DU DOAN'!C44,IF(('DU DOAN'!CI44-'DU DOAN'!CJ44)=('DU DOAN'!K44-'DU DOAN'!L44),2*'DU DOAN'!C44,IF(SIGN('DU DOAN'!CI44-'DU DOAN'!CJ44)=SIGN('DU DOAN'!K44-'DU DOAN'!L44),1*'DU DOAN'!C44,0))))</f>
        <v>0</v>
      </c>
      <c r="AS44" s="98">
        <f>IF(OR('DU DOAN'!K44="",'DU DOAN'!L44="",'DU DOAN'!CK44="",'DU DOAN'!CL44=""),0,IF(AND('DU DOAN'!CK44='DU DOAN'!K44,'DU DOAN'!CL44='DU DOAN'!L44),3*'DU DOAN'!C44,IF(('DU DOAN'!CK44-'DU DOAN'!CL44)=('DU DOAN'!K44-'DU DOAN'!L44),2*'DU DOAN'!C44,IF(SIGN('DU DOAN'!CK44-'DU DOAN'!CL44)=SIGN('DU DOAN'!K44-'DU DOAN'!L44),1*'DU DOAN'!C44,0))))</f>
        <v>0</v>
      </c>
      <c r="AT44" s="98">
        <f>IF(OR('DU DOAN'!K44="",'DU DOAN'!L44="",'DU DOAN'!CM44="",'DU DOAN'!CN44=""),0,IF(AND('DU DOAN'!CM44='DU DOAN'!K44,'DU DOAN'!CN44='DU DOAN'!L44),3*'DU DOAN'!C44,IF(('DU DOAN'!CM44-'DU DOAN'!CN44)=('DU DOAN'!K44-'DU DOAN'!L44),2*'DU DOAN'!C44,IF(SIGN('DU DOAN'!CM44-'DU DOAN'!CN44)=SIGN('DU DOAN'!K44-'DU DOAN'!L44),1*'DU DOAN'!C44,0))))</f>
        <v>0</v>
      </c>
      <c r="AU44" s="98">
        <f>IF(OR('DU DOAN'!K44="",'DU DOAN'!L44="",'DU DOAN'!CO44="",'DU DOAN'!CP44=""),0,IF(AND('DU DOAN'!CO44='DU DOAN'!K44,'DU DOAN'!CP44='DU DOAN'!L44),3*'DU DOAN'!C44,IF(('DU DOAN'!CO44-'DU DOAN'!CP44)=('DU DOAN'!K44-'DU DOAN'!L44),2*'DU DOAN'!C44,IF(SIGN('DU DOAN'!CO44-'DU DOAN'!CP44)=SIGN('DU DOAN'!K44-'DU DOAN'!L44),1*'DU DOAN'!C44,0))))</f>
        <v>0</v>
      </c>
      <c r="AV44" s="98">
        <f>IF(OR('DU DOAN'!K44="",'DU DOAN'!L44="",'DU DOAN'!CQ44="",'DU DOAN'!CR44=""),0,IF(AND('DU DOAN'!CQ44='DU DOAN'!K44,'DU DOAN'!CR44='DU DOAN'!L44),3*'DU DOAN'!C44,IF(('DU DOAN'!CQ44-'DU DOAN'!CR44)=('DU DOAN'!K44-'DU DOAN'!L44),2*'DU DOAN'!C44,IF(SIGN('DU DOAN'!CQ44-'DU DOAN'!CR44)=SIGN('DU DOAN'!K44-'DU DOAN'!L44),1*'DU DOAN'!C44,0))))</f>
        <v>0</v>
      </c>
      <c r="AW44" s="98">
        <f>IF(OR('DU DOAN'!K44="",'DU DOAN'!L44="",'DU DOAN'!CS44="",'DU DOAN'!CT44=""),0,IF(AND('DU DOAN'!CS44='DU DOAN'!K44,'DU DOAN'!CT44='DU DOAN'!L44),3*'DU DOAN'!C44,IF(('DU DOAN'!CS44-'DU DOAN'!CT44)=('DU DOAN'!K44-'DU DOAN'!L44),2*'DU DOAN'!C44,IF(SIGN('DU DOAN'!CS44-'DU DOAN'!CT44)=SIGN('DU DOAN'!K44-'DU DOAN'!L44),1*'DU DOAN'!C44,0))))</f>
        <v>0</v>
      </c>
      <c r="AX44" s="98">
        <f>IF(OR('DU DOAN'!K44="",'DU DOAN'!L44="",'DU DOAN'!CU44="",'DU DOAN'!CV44=""),0,IF(AND('DU DOAN'!CU44='DU DOAN'!K44,'DU DOAN'!CV44='DU DOAN'!L44),3*'DU DOAN'!C44,IF(('DU DOAN'!CU44-'DU DOAN'!CV44)=('DU DOAN'!K44-'DU DOAN'!L44),2*'DU DOAN'!C44,IF(SIGN('DU DOAN'!CU44-'DU DOAN'!CV44)=SIGN('DU DOAN'!K44-'DU DOAN'!L44),1*'DU DOAN'!C44,0))))</f>
        <v>0</v>
      </c>
      <c r="AY44" s="98">
        <f>IF(OR('DU DOAN'!K44="",'DU DOAN'!L44="",'DU DOAN'!CW44="",'DU DOAN'!CX44=""),0,IF(AND('DU DOAN'!CW44='DU DOAN'!K44,'DU DOAN'!CX44='DU DOAN'!L44),3*'DU DOAN'!C44,IF(('DU DOAN'!CW44-'DU DOAN'!CX44)=('DU DOAN'!K44-'DU DOAN'!L44),2*'DU DOAN'!C44,IF(SIGN('DU DOAN'!CW44-'DU DOAN'!CX44)=SIGN('DU DOAN'!K44-'DU DOAN'!L44),1*'DU DOAN'!C44,0))))</f>
        <v>0</v>
      </c>
      <c r="AZ44" s="98">
        <f>IF(OR('DU DOAN'!K44="",'DU DOAN'!L44="",'DU DOAN'!CY44="",'DU DOAN'!CZ44=""),0,IF(AND('DU DOAN'!CY44='DU DOAN'!K44,'DU DOAN'!CZ44='DU DOAN'!L44),3*'DU DOAN'!C44,IF(('DU DOAN'!CY44-'DU DOAN'!CZ44)=('DU DOAN'!K44-'DU DOAN'!L44),2*'DU DOAN'!C44,IF(SIGN('DU DOAN'!CY44-'DU DOAN'!CZ44)=SIGN('DU DOAN'!K44-'DU DOAN'!L44),1*'DU DOAN'!C44,0))))</f>
        <v>0</v>
      </c>
      <c r="BA44" s="98">
        <f>IF(OR('DU DOAN'!K44="",'DU DOAN'!L44="",'DU DOAN'!DA44="",'DU DOAN'!DB44=""),0,IF(AND('DU DOAN'!DA44='DU DOAN'!K44,'DU DOAN'!DB44='DU DOAN'!L44),3*'DU DOAN'!C44,IF(('DU DOAN'!DA44-'DU DOAN'!DB44)=('DU DOAN'!K44-'DU DOAN'!L44),2*'DU DOAN'!C44,IF(SIGN('DU DOAN'!DA44-'DU DOAN'!DB44)=SIGN('DU DOAN'!K44-'DU DOAN'!L44),1*'DU DOAN'!C44,0))))</f>
        <v>0</v>
      </c>
      <c r="BB44" s="98">
        <f>IF(OR('DU DOAN'!K44="",'DU DOAN'!L44="",'DU DOAN'!DC44="",'DU DOAN'!DD44=""),0,IF(AND('DU DOAN'!DC44='DU DOAN'!K44,'DU DOAN'!DD44='DU DOAN'!L44),3*'DU DOAN'!C44,IF(('DU DOAN'!DC44-'DU DOAN'!DD44)=('DU DOAN'!K44-'DU DOAN'!L44),2*'DU DOAN'!C44,IF(SIGN('DU DOAN'!DC44-'DU DOAN'!DD44)=SIGN('DU DOAN'!K44-'DU DOAN'!L44),1*'DU DOAN'!C44,0))))</f>
        <v>0</v>
      </c>
      <c r="BC44" s="98">
        <f>IF(OR('DU DOAN'!K44="",'DU DOAN'!L44="",'DU DOAN'!DE44="",'DU DOAN'!DF44=""),0,IF(AND('DU DOAN'!DE44='DU DOAN'!K44,'DU DOAN'!DF44='DU DOAN'!L44),3*'DU DOAN'!C44,IF(('DU DOAN'!DE44-'DU DOAN'!DF44)=('DU DOAN'!K44-'DU DOAN'!L44),2*'DU DOAN'!C44,IF(SIGN('DU DOAN'!DE44-'DU DOAN'!DF44)=SIGN('DU DOAN'!K44-'DU DOAN'!L44),1*'DU DOAN'!C44,0))))</f>
        <v>0</v>
      </c>
      <c r="BD44" s="98">
        <f>IF(OR('DU DOAN'!K44="",'DU DOAN'!L44="",'DU DOAN'!DG44="",'DU DOAN'!DH44=""),0,IF(AND('DU DOAN'!DG44='DU DOAN'!K44,'DU DOAN'!DH44='DU DOAN'!L44),3*'DU DOAN'!C44,IF(('DU DOAN'!DG44-'DU DOAN'!DH44)=('DU DOAN'!K44-'DU DOAN'!L44),2*'DU DOAN'!C44,IF(SIGN('DU DOAN'!DG44-'DU DOAN'!DH44)=SIGN('DU DOAN'!K44-'DU DOAN'!L44),1*'DU DOAN'!C44,0))))</f>
        <v>0</v>
      </c>
      <c r="BE44" s="98">
        <f>IF(OR('DU DOAN'!K44="",'DU DOAN'!L44="",'DU DOAN'!DI44="",'DU DOAN'!DJ44=""),0,IF(AND('DU DOAN'!DI44='DU DOAN'!K44,'DU DOAN'!DJ44='DU DOAN'!L44),3*'DU DOAN'!C44,IF(('DU DOAN'!DI44-'DU DOAN'!DJ44)=('DU DOAN'!K44-'DU DOAN'!L44),2*'DU DOAN'!C44,IF(SIGN('DU DOAN'!DI44-'DU DOAN'!DJ44)=SIGN('DU DOAN'!K44-'DU DOAN'!L44),1*'DU DOAN'!C44,0))))</f>
        <v>0</v>
      </c>
      <c r="BF44" s="98">
        <f>IF(OR('DU DOAN'!K44="",'DU DOAN'!L44="",'DU DOAN'!DK44="",'DU DOAN'!DL44=""),0,IF(AND('DU DOAN'!DK44='DU DOAN'!K44,'DU DOAN'!DL44='DU DOAN'!L44),3*'DU DOAN'!C44,IF(('DU DOAN'!DK44-'DU DOAN'!DL44)=('DU DOAN'!K44-'DU DOAN'!L44),2*'DU DOAN'!C44,IF(SIGN('DU DOAN'!DK44-'DU DOAN'!DL44)=SIGN('DU DOAN'!K44-'DU DOAN'!L44),1*'DU DOAN'!C44,0))))</f>
        <v>0</v>
      </c>
      <c r="BG44" s="98">
        <f>IF(OR('DU DOAN'!K44="",'DU DOAN'!L44="",'DU DOAN'!DM44="",'DU DOAN'!DN44=""),0,IF(AND('DU DOAN'!DM44='DU DOAN'!K44,'DU DOAN'!DN44='DU DOAN'!L44),3*'DU DOAN'!C44,IF(('DU DOAN'!DM44-'DU DOAN'!DN44)=('DU DOAN'!K44-'DU DOAN'!L44),2*'DU DOAN'!C44,IF(SIGN('DU DOAN'!DM44-'DU DOAN'!DN44)=SIGN('DU DOAN'!K44-'DU DOAN'!L44),1*'DU DOAN'!C44,0))))</f>
        <v>0</v>
      </c>
      <c r="BH44" s="98">
        <f>IF(OR('DU DOAN'!K44="",'DU DOAN'!L44="",'DU DOAN'!DO44="",'DU DOAN'!DP44=""),0,IF(AND('DU DOAN'!DO44='DU DOAN'!K44,'DU DOAN'!DP44='DU DOAN'!L44),3*'DU DOAN'!C44,IF(('DU DOAN'!DO44-'DU DOAN'!DP44)=('DU DOAN'!K44-'DU DOAN'!L44),2*'DU DOAN'!C44,IF(SIGN('DU DOAN'!DO44-'DU DOAN'!DP44)=SIGN('DU DOAN'!K44-'DU DOAN'!L44),1*'DU DOAN'!C44,0))))</f>
        <v>0</v>
      </c>
      <c r="BI44" s="98">
        <f>IF(OR('DU DOAN'!K44="",'DU DOAN'!L44="",'DU DOAN'!DQ44="",'DU DOAN'!DR44=""),0,IF(AND('DU DOAN'!DQ44='DU DOAN'!K44,'DU DOAN'!DR44='DU DOAN'!L44),3*'DU DOAN'!C44,IF(('DU DOAN'!DQ44-'DU DOAN'!DR44)=('DU DOAN'!K44-'DU DOAN'!L44),2*'DU DOAN'!C44,IF(SIGN('DU DOAN'!DQ44-'DU DOAN'!DR44)=SIGN('DU DOAN'!K44-'DU DOAN'!L44),1*'DU DOAN'!C44,0))))</f>
        <v>0</v>
      </c>
      <c r="BJ44" s="98">
        <f>IF(OR('DU DOAN'!K44="",'DU DOAN'!L44="",'DU DOAN'!DS44="",'DU DOAN'!DT44=""),0,IF(AND('DU DOAN'!DS44='DU DOAN'!K44,'DU DOAN'!DT44='DU DOAN'!L44),3*'DU DOAN'!C44,IF(('DU DOAN'!DS44-'DU DOAN'!DT44)=('DU DOAN'!K44-'DU DOAN'!L44),2*'DU DOAN'!C44,IF(SIGN('DU DOAN'!DS44-'DU DOAN'!DT44)=SIGN('DU DOAN'!K44-'DU DOAN'!L44),1*'DU DOAN'!C44,0))))</f>
        <v>0</v>
      </c>
      <c r="BK44" s="98">
        <f>IF(OR('DU DOAN'!K44="",'DU DOAN'!L44="",'DU DOAN'!DU44="",'DU DOAN'!DV44=""),0,IF(AND('DU DOAN'!DU44='DU DOAN'!K44,'DU DOAN'!DV44='DU DOAN'!L44),3*'DU DOAN'!C44,IF(('DU DOAN'!DU44-'DU DOAN'!DV44)=('DU DOAN'!K44-'DU DOAN'!L44),2*'DU DOAN'!C44,IF(SIGN('DU DOAN'!DU44-'DU DOAN'!DV44)=SIGN('DU DOAN'!K44-'DU DOAN'!L44),1*'DU DOAN'!C44,0))))</f>
        <v>0</v>
      </c>
      <c r="BL44" s="98">
        <f>IF(OR('DU DOAN'!K44="",'DU DOAN'!L44="",'DU DOAN'!DW44="",'DU DOAN'!DX44=""),0,IF(AND('DU DOAN'!DW44='DU DOAN'!K44,'DU DOAN'!DX44='DU DOAN'!L44),3*'DU DOAN'!C44,IF(('DU DOAN'!DW44-'DU DOAN'!DX44)=('DU DOAN'!K44-'DU DOAN'!L44),2*'DU DOAN'!C44,IF(SIGN('DU DOAN'!DW44-'DU DOAN'!DX44)=SIGN('DU DOAN'!K44-'DU DOAN'!L44),1*'DU DOAN'!C44,0))))</f>
        <v>0</v>
      </c>
      <c r="BM44" s="98">
        <f>IF(OR('DU DOAN'!K44="",'DU DOAN'!L44="",'DU DOAN'!DY44="",'DU DOAN'!DZ44=""),0,IF(AND('DU DOAN'!DY44='DU DOAN'!K44,'DU DOAN'!DZ44='DU DOAN'!L44),3*'DU DOAN'!C44,IF(('DU DOAN'!DY44-'DU DOAN'!DZ44)=('DU DOAN'!K44-'DU DOAN'!L44),2*'DU DOAN'!C44,IF(SIGN('DU DOAN'!DY44-'DU DOAN'!DZ44)=SIGN('DU DOAN'!K44-'DU DOAN'!L44),1*'DU DOAN'!C44,0))))</f>
        <v>0</v>
      </c>
      <c r="BN44" s="98">
        <f>IF(OR('DU DOAN'!K44="",'DU DOAN'!L44="",'DU DOAN'!EA44="",'DU DOAN'!EB44=""),0,IF(AND('DU DOAN'!EA44='DU DOAN'!K44,'DU DOAN'!EB44='DU DOAN'!L44),3*'DU DOAN'!C44,IF(('DU DOAN'!EA44-'DU DOAN'!EB44)=('DU DOAN'!K44-'DU DOAN'!L44),2*'DU DOAN'!C44,IF(SIGN('DU DOAN'!EA44-'DU DOAN'!EB44)=SIGN('DU DOAN'!K44-'DU DOAN'!L44),1*'DU DOAN'!C44,0))))</f>
        <v>0</v>
      </c>
      <c r="BO44" s="98">
        <f>IF(OR('DU DOAN'!K44="",'DU DOAN'!L44="",'DU DOAN'!EC44="",'DU DOAN'!ED44=""),0,IF(AND('DU DOAN'!EC44='DU DOAN'!K44,'DU DOAN'!ED44='DU DOAN'!L44),3*'DU DOAN'!C44,IF(('DU DOAN'!EC44-'DU DOAN'!ED44)=('DU DOAN'!K44-'DU DOAN'!L44),2*'DU DOAN'!C44,IF(SIGN('DU DOAN'!EC44-'DU DOAN'!ED44)=SIGN('DU DOAN'!K44-'DU DOAN'!L44),1*'DU DOAN'!C44,0))))</f>
        <v>0</v>
      </c>
      <c r="BP44" s="98">
        <f>IF(OR('DU DOAN'!K44="",'DU DOAN'!L44="",'DU DOAN'!EE44="",'DU DOAN'!EF44=""),0,IF(AND('DU DOAN'!EE44='DU DOAN'!K44,'DU DOAN'!EF44='DU DOAN'!L44),3*'DU DOAN'!C44,IF(('DU DOAN'!EE44-'DU DOAN'!EF44)=('DU DOAN'!K44-'DU DOAN'!L44),2*'DU DOAN'!C44,IF(SIGN('DU DOAN'!EE44-'DU DOAN'!EF44)=SIGN('DU DOAN'!K44-'DU DOAN'!L44),1*'DU DOAN'!C44,0))))</f>
        <v>0</v>
      </c>
      <c r="BQ44" s="98">
        <f>IF(OR('DU DOAN'!K44="",'DU DOAN'!L44="",'DU DOAN'!EG44="",'DU DOAN'!EH44=""),0,IF(AND('DU DOAN'!EG44='DU DOAN'!K44,'DU DOAN'!EH44='DU DOAN'!L44),3*'DU DOAN'!C44,IF(('DU DOAN'!EG44-'DU DOAN'!EH44)=('DU DOAN'!K44-'DU DOAN'!L44),2*'DU DOAN'!C44,IF(SIGN('DU DOAN'!EG44-'DU DOAN'!EH44)=SIGN('DU DOAN'!K44-'DU DOAN'!L44),1*'DU DOAN'!C44,0))))</f>
        <v>0</v>
      </c>
      <c r="BR44" s="98">
        <f>IF(OR('DU DOAN'!K44="",'DU DOAN'!L44="",'DU DOAN'!EI44="",'DU DOAN'!EJ44=""),0,IF(AND('DU DOAN'!EI44='DU DOAN'!K44,'DU DOAN'!EJ44='DU DOAN'!L44),3*'DU DOAN'!C44,IF(('DU DOAN'!EI44-'DU DOAN'!EJ44)=('DU DOAN'!K44-'DU DOAN'!L44),2*'DU DOAN'!C44,IF(SIGN('DU DOAN'!EI44-'DU DOAN'!EJ44)=SIGN('DU DOAN'!K44-'DU DOAN'!L44),1*'DU DOAN'!C44,0))))</f>
        <v>0</v>
      </c>
      <c r="BS44" s="98">
        <f>IF(OR('DU DOAN'!K44="",'DU DOAN'!L44="",'DU DOAN'!EK44="",'DU DOAN'!EL44=""),0,IF(AND('DU DOAN'!EK44='DU DOAN'!K44,'DU DOAN'!EL44='DU DOAN'!L44),3*'DU DOAN'!C44,IF(('DU DOAN'!EK44-'DU DOAN'!EL44)=('DU DOAN'!K44-'DU DOAN'!L44),2*'DU DOAN'!C44,IF(SIGN('DU DOAN'!EK44-'DU DOAN'!EL44)=SIGN('DU DOAN'!K44-'DU DOAN'!L44),1*'DU DOAN'!C44,0))))</f>
        <v>0</v>
      </c>
      <c r="BT44" s="98">
        <f>IF(OR('DU DOAN'!K44="",'DU DOAN'!L44="",'DU DOAN'!EM44="",'DU DOAN'!EN44=""),0,IF(AND('DU DOAN'!EM44='DU DOAN'!K44,'DU DOAN'!EN44='DU DOAN'!L44),3*'DU DOAN'!C44,IF(('DU DOAN'!EM44-'DU DOAN'!EN44)=('DU DOAN'!K44-'DU DOAN'!L44),2*'DU DOAN'!C44,IF(SIGN('DU DOAN'!EM44-'DU DOAN'!EN44)=SIGN('DU DOAN'!K44-'DU DOAN'!L44),1*'DU DOAN'!C44,0))))</f>
        <v>0</v>
      </c>
      <c r="BU44" s="98">
        <f>IF(OR('DU DOAN'!K44="",'DU DOAN'!L44="",'DU DOAN'!EO44="",'DU DOAN'!EP44=""),0,IF(AND('DU DOAN'!EO44='DU DOAN'!K44,'DU DOAN'!EP44='DU DOAN'!L44),3*'DU DOAN'!C44,IF(('DU DOAN'!EO44-'DU DOAN'!EP44)=('DU DOAN'!K44-'DU DOAN'!L44),2*'DU DOAN'!C44,IF(SIGN('DU DOAN'!EO44-'DU DOAN'!EP44)=SIGN('DU DOAN'!K44-'DU DOAN'!L44),1*'DU DOAN'!C44,0))))</f>
        <v>0</v>
      </c>
      <c r="BV44" s="98">
        <f>IF(OR('DU DOAN'!K44="",'DU DOAN'!L44="",'DU DOAN'!EQ44="",'DU DOAN'!ER44=""),0,IF(AND('DU DOAN'!EQ44='DU DOAN'!K44,'DU DOAN'!ER44='DU DOAN'!L44),3*'DU DOAN'!C44,IF(('DU DOAN'!EQ44-'DU DOAN'!ER44)=('DU DOAN'!K44-'DU DOAN'!L44),2*'DU DOAN'!C44,IF(SIGN('DU DOAN'!EQ44-'DU DOAN'!ER44)=SIGN('DU DOAN'!K44-'DU DOAN'!L44),1*'DU DOAN'!C44,0))))</f>
        <v>0</v>
      </c>
      <c r="BW44" s="98">
        <f>IF(OR('DU DOAN'!K44="",'DU DOAN'!L44="",'DU DOAN'!ES44="",'DU DOAN'!ET44=""),0,IF(AND('DU DOAN'!ES44='DU DOAN'!K44,'DU DOAN'!ET44='DU DOAN'!L44),3*'DU DOAN'!C44,IF(('DU DOAN'!ES44-'DU DOAN'!ET44)=('DU DOAN'!K44-'DU DOAN'!L44),2*'DU DOAN'!C44,IF(SIGN('DU DOAN'!ES44-'DU DOAN'!ET44)=SIGN('DU DOAN'!K44-'DU DOAN'!L44),1*'DU DOAN'!C44,0))))</f>
        <v>0</v>
      </c>
      <c r="BX44" s="98">
        <f>IF(OR('DU DOAN'!K44="",'DU DOAN'!L44="",'DU DOAN'!EU44="",'DU DOAN'!EV44=""),0,IF(AND('DU DOAN'!EU44='DU DOAN'!K44,'DU DOAN'!EV44='DU DOAN'!L44),3*'DU DOAN'!C44,IF(('DU DOAN'!EU44-'DU DOAN'!EV44)=('DU DOAN'!K44-'DU DOAN'!L44),2*'DU DOAN'!C44,IF(SIGN('DU DOAN'!EU44-'DU DOAN'!EV44)=SIGN('DU DOAN'!K44-'DU DOAN'!L44),1*'DU DOAN'!C44,0))))</f>
        <v>0</v>
      </c>
      <c r="BY44" s="98">
        <f>IF(OR('DU DOAN'!K44="",'DU DOAN'!L44="",'DU DOAN'!EW44="",'DU DOAN'!EX44=""),0,IF(AND('DU DOAN'!EW44='DU DOAN'!K44,'DU DOAN'!EX44='DU DOAN'!L44),3*'DU DOAN'!C44,IF(('DU DOAN'!EW44-'DU DOAN'!EX44)=('DU DOAN'!K44-'DU DOAN'!L44),2*'DU DOAN'!C44,IF(SIGN('DU DOAN'!EW44-'DU DOAN'!EX44)=SIGN('DU DOAN'!K44-'DU DOAN'!L44),1*'DU DOAN'!C44,0))))</f>
        <v>0</v>
      </c>
      <c r="BZ44" s="98">
        <f>IF(OR('DU DOAN'!K44="",'DU DOAN'!L44="",'DU DOAN'!EY44="",'DU DOAN'!EZ44=""),0,IF(AND('DU DOAN'!EY44='DU DOAN'!K44,'DU DOAN'!EZ44='DU DOAN'!L44),3*'DU DOAN'!C44,IF(('DU DOAN'!EY44-'DU DOAN'!EZ44)=('DU DOAN'!K44-'DU DOAN'!L44),2*'DU DOAN'!C44,IF(SIGN('DU DOAN'!EY44-'DU DOAN'!EZ44)=SIGN('DU DOAN'!K44-'DU DOAN'!L44),1*'DU DOAN'!C44,0))))</f>
        <v>0</v>
      </c>
      <c r="CA44" s="98">
        <f>IF(OR('DU DOAN'!K44="",'DU DOAN'!L44="",'DU DOAN'!FA44="",'DU DOAN'!FB44=""),0,IF(AND('DU DOAN'!FA44='DU DOAN'!K44,'DU DOAN'!FB44='DU DOAN'!L44),3*'DU DOAN'!C44,IF(('DU DOAN'!FA44-'DU DOAN'!FB44)=('DU DOAN'!K44-'DU DOAN'!L44),2*'DU DOAN'!C44,IF(SIGN('DU DOAN'!FA44-'DU DOAN'!FB44)=SIGN('DU DOAN'!K44-'DU DOAN'!L44),1*'DU DOAN'!C44,0))))</f>
        <v>0</v>
      </c>
      <c r="CB44" s="98">
        <f>IF(OR('DU DOAN'!K44="",'DU DOAN'!L44="",'DU DOAN'!FC44="",'DU DOAN'!FD44=""),0,IF(AND('DU DOAN'!FC44='DU DOAN'!K44,'DU DOAN'!FD44='DU DOAN'!L44),3*'DU DOAN'!C44,IF(('DU DOAN'!FC44-'DU DOAN'!FD44)=('DU DOAN'!K44-'DU DOAN'!L44),2*'DU DOAN'!C44,IF(SIGN('DU DOAN'!FC44-'DU DOAN'!FD44)=SIGN('DU DOAN'!K44-'DU DOAN'!L44),1*'DU DOAN'!C44,0))))</f>
        <v>0</v>
      </c>
      <c r="CC44" s="98">
        <f>IF(OR('DU DOAN'!K44="",'DU DOAN'!L44="",'DU DOAN'!FE44="",'DU DOAN'!FF44=""),0,IF(AND('DU DOAN'!FE44='DU DOAN'!K44,'DU DOAN'!FF44='DU DOAN'!L44),3*'DU DOAN'!C44,IF(('DU DOAN'!FE44-'DU DOAN'!FF44)=('DU DOAN'!K44-'DU DOAN'!L44),2*'DU DOAN'!C44,IF(SIGN('DU DOAN'!FE44-'DU DOAN'!FF44)=SIGN('DU DOAN'!K44-'DU DOAN'!L44),1*'DU DOAN'!C44,0))))</f>
        <v>0</v>
      </c>
      <c r="CD44" s="98">
        <f>IF(OR('DU DOAN'!K44="",'DU DOAN'!L44="",'DU DOAN'!FG44="",'DU DOAN'!FH44=""),0,IF(AND('DU DOAN'!FG44='DU DOAN'!K44,'DU DOAN'!FH44='DU DOAN'!L44),3*'DU DOAN'!C44,IF(('DU DOAN'!FG44-'DU DOAN'!FH44)=('DU DOAN'!K44-'DU DOAN'!L44),2*'DU DOAN'!C44,IF(SIGN('DU DOAN'!FG44-'DU DOAN'!FH44)=SIGN('DU DOAN'!K44-'DU DOAN'!L44),1*'DU DOAN'!C44,0))))</f>
        <v>0</v>
      </c>
      <c r="CE44" s="98">
        <f>IF(OR('DU DOAN'!K44="",'DU DOAN'!L44="",'DU DOAN'!FI44="",'DU DOAN'!FJ44=""),0,IF(AND('DU DOAN'!FI44='DU DOAN'!K44,'DU DOAN'!FJ44='DU DOAN'!L44),3*'DU DOAN'!C44,IF(('DU DOAN'!FI44-'DU DOAN'!FJ44)=('DU DOAN'!K44-'DU DOAN'!L44),2*'DU DOAN'!C44,IF(SIGN('DU DOAN'!FI44-'DU DOAN'!FJ44)=SIGN('DU DOAN'!K44-'DU DOAN'!L44),1*'DU DOAN'!C44,0))))</f>
        <v>0</v>
      </c>
      <c r="CF44" s="98">
        <f>IF(OR('DU DOAN'!K44="",'DU DOAN'!L44="",'DU DOAN'!FK44="",'DU DOAN'!FL44=""),0,IF(AND('DU DOAN'!FK44='DU DOAN'!K44,'DU DOAN'!FL44='DU DOAN'!L44),3*'DU DOAN'!C44,IF(('DU DOAN'!FK44-'DU DOAN'!FL44)=('DU DOAN'!K44-'DU DOAN'!L44),2*'DU DOAN'!C44,IF(SIGN('DU DOAN'!FK44-'DU DOAN'!FL44)=SIGN('DU DOAN'!K44-'DU DOAN'!L44),1*'DU DOAN'!C44,0))))</f>
        <v>0</v>
      </c>
      <c r="CG44" s="98">
        <f>IF(OR('DU DOAN'!K44="",'DU DOAN'!L44="",'DU DOAN'!FM44="",'DU DOAN'!FN44=""),0,IF(AND('DU DOAN'!FM44='DU DOAN'!K44,'DU DOAN'!FN44='DU DOAN'!L44),3*'DU DOAN'!C44,IF(('DU DOAN'!FM44-'DU DOAN'!FN44)=('DU DOAN'!K44-'DU DOAN'!L44),2*'DU DOAN'!C44,IF(SIGN('DU DOAN'!FM44-'DU DOAN'!FN44)=SIGN('DU DOAN'!K44-'DU DOAN'!L44),1*'DU DOAN'!C44,0))))</f>
        <v>0</v>
      </c>
      <c r="CH44" s="98">
        <f>IF(OR('DU DOAN'!K44="",'DU DOAN'!L44="",'DU DOAN'!FO44="",'DU DOAN'!FP44=""),0,IF(AND('DU DOAN'!FO44='DU DOAN'!K44,'DU DOAN'!FP44='DU DOAN'!L44),3*'DU DOAN'!C44,IF(('DU DOAN'!FO44-'DU DOAN'!FP44)=('DU DOAN'!K44-'DU DOAN'!L44),2*'DU DOAN'!C44,IF(SIGN('DU DOAN'!FO44-'DU DOAN'!FP44)=SIGN('DU DOAN'!K44-'DU DOAN'!L44),1*'DU DOAN'!C44,0))))</f>
        <v>0</v>
      </c>
      <c r="CI44" s="98">
        <f>IF(OR('DU DOAN'!K44="",'DU DOAN'!L44="",'DU DOAN'!FQ44="",'DU DOAN'!FR44=""),0,IF(AND('DU DOAN'!FQ44='DU DOAN'!K44,'DU DOAN'!FR44='DU DOAN'!L44),3*'DU DOAN'!C44,IF(('DU DOAN'!FQ44-'DU DOAN'!FR44)=('DU DOAN'!K44-'DU DOAN'!L44),2*'DU DOAN'!C44,IF(SIGN('DU DOAN'!FQ44-'DU DOAN'!FR44)=SIGN('DU DOAN'!K44-'DU DOAN'!L44),1*'DU DOAN'!C44,0))))</f>
        <v>0</v>
      </c>
      <c r="CJ44" s="98">
        <f>IF(OR('DU DOAN'!K44="",'DU DOAN'!L44="",'DU DOAN'!FS44="",'DU DOAN'!FT44=""),0,IF(AND('DU DOAN'!FS44='DU DOAN'!K44,'DU DOAN'!FT44='DU DOAN'!L44),3*'DU DOAN'!C44,IF(('DU DOAN'!FS44-'DU DOAN'!FT44)=('DU DOAN'!K44-'DU DOAN'!L44),2*'DU DOAN'!C44,IF(SIGN('DU DOAN'!FS44-'DU DOAN'!FT44)=SIGN('DU DOAN'!K44-'DU DOAN'!L44),1*'DU DOAN'!C44,0))))</f>
        <v>0</v>
      </c>
      <c r="CK44" s="98">
        <f>IF(OR('DU DOAN'!K44="",'DU DOAN'!L44="",'DU DOAN'!FU44="",'DU DOAN'!FV44=""),0,IF(AND('DU DOAN'!FU44='DU DOAN'!K44,'DU DOAN'!FV44='DU DOAN'!L44),3*'DU DOAN'!C44,IF(('DU DOAN'!FU44-'DU DOAN'!FV44)=('DU DOAN'!K44-'DU DOAN'!L44),2*'DU DOAN'!C44,IF(SIGN('DU DOAN'!FU44-'DU DOAN'!FV44)=SIGN('DU DOAN'!K44-'DU DOAN'!L44),1*'DU DOAN'!C44,0))))</f>
        <v>0</v>
      </c>
      <c r="CL44" s="98">
        <f>IF(OR('DU DOAN'!K44="",'DU DOAN'!L44="",'DU DOAN'!FW44="",'DU DOAN'!FX44=""),0,IF(AND('DU DOAN'!FW44='DU DOAN'!K44,'DU DOAN'!FX44='DU DOAN'!L44),3*'DU DOAN'!C44,IF(('DU DOAN'!FW44-'DU DOAN'!FX44)=('DU DOAN'!K44-'DU DOAN'!L44),2*'DU DOAN'!C44,IF(SIGN('DU DOAN'!FW44-'DU DOAN'!FX44)=SIGN('DU DOAN'!K44-'DU DOAN'!L44),1*'DU DOAN'!C44,0))))</f>
        <v>0</v>
      </c>
      <c r="CM44" s="98">
        <f>IF(OR('DU DOAN'!K44="",'DU DOAN'!L44="",'DU DOAN'!FY44="",'DU DOAN'!FZ44=""),0,IF(AND('DU DOAN'!FY44='DU DOAN'!K44,'DU DOAN'!FZ44='DU DOAN'!L44),3*'DU DOAN'!C44,IF(('DU DOAN'!FY44-'DU DOAN'!FZ44)=('DU DOAN'!K44-'DU DOAN'!L44),2*'DU DOAN'!C44,IF(SIGN('DU DOAN'!FY44-'DU DOAN'!FZ44)=SIGN('DU DOAN'!K44-'DU DOAN'!L44),1*'DU DOAN'!C44,0))))</f>
        <v>0</v>
      </c>
      <c r="CN44" s="98">
        <f>IF(OR('DU DOAN'!K44="",'DU DOAN'!L44="",'DU DOAN'!GA44="",'DU DOAN'!GB44=""),0,IF(AND('DU DOAN'!GA44='DU DOAN'!K44,'DU DOAN'!GB44='DU DOAN'!L44),3*'DU DOAN'!C44,IF(('DU DOAN'!GA44-'DU DOAN'!GB44)=('DU DOAN'!K44-'DU DOAN'!L44),2*'DU DOAN'!C44,IF(SIGN('DU DOAN'!GA44-'DU DOAN'!GB44)=SIGN('DU DOAN'!K44-'DU DOAN'!L44),1*'DU DOAN'!C44,0))))</f>
        <v>0</v>
      </c>
      <c r="CO44" s="98">
        <f>IF(OR('DU DOAN'!K44="",'DU DOAN'!L44="",'DU DOAN'!GC44="",'DU DOAN'!GD44=""),0,IF(AND('DU DOAN'!GC44='DU DOAN'!K44,'DU DOAN'!GD44='DU DOAN'!L44),3*'DU DOAN'!C44,IF(('DU DOAN'!GC44-'DU DOAN'!GD44)=('DU DOAN'!K44-'DU DOAN'!L44),2*'DU DOAN'!C44,IF(SIGN('DU DOAN'!GC44-'DU DOAN'!GD44)=SIGN('DU DOAN'!K44-'DU DOAN'!L44),1*'DU DOAN'!C44,0))))</f>
        <v>0</v>
      </c>
      <c r="CP44" s="98">
        <f>IF(OR('DU DOAN'!K44="",'DU DOAN'!L44="",'DU DOAN'!GE44="",'DU DOAN'!GF44=""),0,IF(AND('DU DOAN'!GE44='DU DOAN'!K44,'DU DOAN'!GF44='DU DOAN'!L44),3*'DU DOAN'!C44,IF(('DU DOAN'!GE44-'DU DOAN'!GF44)=('DU DOAN'!K44-'DU DOAN'!L44),2*'DU DOAN'!C44,IF(SIGN('DU DOAN'!GE44-'DU DOAN'!GF44)=SIGN('DU DOAN'!K44-'DU DOAN'!L44),1*'DU DOAN'!C44,0))))</f>
        <v>0</v>
      </c>
      <c r="CQ44" s="98">
        <f>IF(OR('DU DOAN'!K44="",'DU DOAN'!L44="",'DU DOAN'!GG44="",'DU DOAN'!GH44=""),0,IF(AND('DU DOAN'!GG44='DU DOAN'!K44,'DU DOAN'!GH44='DU DOAN'!L44),3*'DU DOAN'!C44,IF(('DU DOAN'!GG44-'DU DOAN'!GH44)=('DU DOAN'!K44-'DU DOAN'!L44),2*'DU DOAN'!C44,IF(SIGN('DU DOAN'!GG44-'DU DOAN'!GH44)=SIGN('DU DOAN'!K44-'DU DOAN'!L44),1*'DU DOAN'!C44,0))))</f>
        <v>0</v>
      </c>
      <c r="CR44" s="98">
        <f>IF(OR('DU DOAN'!K44="",'DU DOAN'!L44="",'DU DOAN'!GI44="",'DU DOAN'!GJ44=""),0,IF(AND('DU DOAN'!GI44='DU DOAN'!K44,'DU DOAN'!GJ44='DU DOAN'!L44),3*'DU DOAN'!C44,IF(('DU DOAN'!GI44-'DU DOAN'!GJ44)=('DU DOAN'!K44-'DU DOAN'!L44),2*'DU DOAN'!C44,IF(SIGN('DU DOAN'!GI44-'DU DOAN'!GJ44)=SIGN('DU DOAN'!K44-'DU DOAN'!L44),1*'DU DOAN'!C44,0))))</f>
        <v>0</v>
      </c>
      <c r="CS44" s="98">
        <f>IF(OR('DU DOAN'!K44="",'DU DOAN'!L44="",'DU DOAN'!GK44="",'DU DOAN'!GL44=""),0,IF(AND('DU DOAN'!GK44='DU DOAN'!K44,'DU DOAN'!GL44='DU DOAN'!L44),3*'DU DOAN'!C44,IF(('DU DOAN'!GK44-'DU DOAN'!GL44)=('DU DOAN'!K44-'DU DOAN'!L44),2*'DU DOAN'!C44,IF(SIGN('DU DOAN'!GK44-'DU DOAN'!GL44)=SIGN('DU DOAN'!K44-'DU DOAN'!L44),1*'DU DOAN'!C44,0))))</f>
        <v>0</v>
      </c>
      <c r="CT44" s="98">
        <f>IF(OR('DU DOAN'!K44="",'DU DOAN'!L44="",'DU DOAN'!GM44="",'DU DOAN'!GN44=""),0,IF(AND('DU DOAN'!GM44='DU DOAN'!K44,'DU DOAN'!GN44='DU DOAN'!L44),3*'DU DOAN'!C44,IF(('DU DOAN'!GM44-'DU DOAN'!GN44)=('DU DOAN'!K44-'DU DOAN'!L44),2*'DU DOAN'!C44,IF(SIGN('DU DOAN'!GM44-'DU DOAN'!GN44)=SIGN('DU DOAN'!K44-'DU DOAN'!L44),1*'DU DOAN'!C44,0))))</f>
        <v>0</v>
      </c>
      <c r="CU44" s="98">
        <f>IF(OR('DU DOAN'!K44="",'DU DOAN'!L44="",'DU DOAN'!GO44="",'DU DOAN'!GP44=""),0,IF(AND('DU DOAN'!GO44='DU DOAN'!K44,'DU DOAN'!GP44='DU DOAN'!L44),3*'DU DOAN'!C44,IF(('DU DOAN'!GO44-'DU DOAN'!GP44)=('DU DOAN'!K44-'DU DOAN'!L44),2*'DU DOAN'!C44,IF(SIGN('DU DOAN'!GO44-'DU DOAN'!GP44)=SIGN('DU DOAN'!K44-'DU DOAN'!L44),1*'DU DOAN'!C44,0))))</f>
        <v>0</v>
      </c>
      <c r="CV44" s="98">
        <f>IF(OR('DU DOAN'!K44="",'DU DOAN'!L44="",'DU DOAN'!GQ44="",'DU DOAN'!GR44=""),0,IF(AND('DU DOAN'!GQ44='DU DOAN'!K44,'DU DOAN'!GR44='DU DOAN'!L44),3*'DU DOAN'!C44,IF(('DU DOAN'!GQ44-'DU DOAN'!GR44)=('DU DOAN'!K44-'DU DOAN'!L44),2*'DU DOAN'!C44,IF(SIGN('DU DOAN'!GQ44-'DU DOAN'!GR44)=SIGN('DU DOAN'!K44-'DU DOAN'!L44),1*'DU DOAN'!C44,0))))</f>
        <v>0</v>
      </c>
      <c r="CW44" s="98">
        <f>IF(OR('DU DOAN'!K44="",'DU DOAN'!L44="",'DU DOAN'!GS44="",'DU DOAN'!GT44=""),0,IF(AND('DU DOAN'!GS44='DU DOAN'!K44,'DU DOAN'!GT44='DU DOAN'!L44),3*'DU DOAN'!C44,IF(('DU DOAN'!GS44-'DU DOAN'!GT44)=('DU DOAN'!K44-'DU DOAN'!L44),2*'DU DOAN'!C44,IF(SIGN('DU DOAN'!GS44-'DU DOAN'!GT44)=SIGN('DU DOAN'!K44-'DU DOAN'!L44),1*'DU DOAN'!C44,0))))</f>
        <v>0</v>
      </c>
      <c r="CX44" s="98">
        <f>IF(OR('DU DOAN'!K44="",'DU DOAN'!L44="",'DU DOAN'!GU44="",'DU DOAN'!GV44=""),0,IF(AND('DU DOAN'!GU44='DU DOAN'!K44,'DU DOAN'!GV44='DU DOAN'!L44),3*'DU DOAN'!C44,IF(('DU DOAN'!GU44-'DU DOAN'!GV44)=('DU DOAN'!K44-'DU DOAN'!L44),2*'DU DOAN'!C44,IF(SIGN('DU DOAN'!GU44-'DU DOAN'!GV44)=SIGN('DU DOAN'!K44-'DU DOAN'!L44),1*'DU DOAN'!C44,0))))</f>
        <v>0</v>
      </c>
      <c r="CY44" s="98">
        <f>IF(OR('DU DOAN'!K44="",'DU DOAN'!L44="",'DU DOAN'!GW44="",'DU DOAN'!GX44=""),0,IF(AND('DU DOAN'!GW44='DU DOAN'!K44,'DU DOAN'!GX44='DU DOAN'!L44),3*'DU DOAN'!C44,IF(('DU DOAN'!GW44-'DU DOAN'!GX44)=('DU DOAN'!K44-'DU DOAN'!L44),2*'DU DOAN'!C44,IF(SIGN('DU DOAN'!GW44-'DU DOAN'!GX44)=SIGN('DU DOAN'!K44-'DU DOAN'!L44),1*'DU DOAN'!C44,0))))</f>
        <v>0</v>
      </c>
      <c r="CZ44" s="98">
        <f>IF(OR('DU DOAN'!K44="",'DU DOAN'!L44="",'DU DOAN'!GY44="",'DU DOAN'!GZ44=""),0,IF(AND('DU DOAN'!GY44='DU DOAN'!K44,'DU DOAN'!GZ44='DU DOAN'!L44),3*'DU DOAN'!C44,IF(('DU DOAN'!GY44-'DU DOAN'!GZ44)=('DU DOAN'!K44-'DU DOAN'!L44),2*'DU DOAN'!C44,IF(SIGN('DU DOAN'!GY44-'DU DOAN'!GZ44)=SIGN('DU DOAN'!K44-'DU DOAN'!L44),1*'DU DOAN'!C44,0))))</f>
        <v>0</v>
      </c>
      <c r="DA44" s="98">
        <f>IF(OR('DU DOAN'!K44="",'DU DOAN'!L44="",'DU DOAN'!HA44="",'DU DOAN'!HB44=""),0,IF(AND('DU DOAN'!HA44='DU DOAN'!K44,'DU DOAN'!HB44='DU DOAN'!L44),3*'DU DOAN'!C44,IF(('DU DOAN'!HA44-'DU DOAN'!HB44)=('DU DOAN'!K44-'DU DOAN'!L44),2*'DU DOAN'!C44,IF(SIGN('DU DOAN'!HA44-'DU DOAN'!HB44)=SIGN('DU DOAN'!K44-'DU DOAN'!L44),1*'DU DOAN'!C44,0))))</f>
        <v>0</v>
      </c>
      <c r="DB44" s="98">
        <f>IF(OR('DU DOAN'!K44="",'DU DOAN'!L44="",'DU DOAN'!HC44="",'DU DOAN'!HD44=""),0,IF(AND('DU DOAN'!HC44='DU DOAN'!K44,'DU DOAN'!HD44='DU DOAN'!L44),3*'DU DOAN'!C44,IF(('DU DOAN'!HC44-'DU DOAN'!HD44)=('DU DOAN'!K44-'DU DOAN'!L44),2*'DU DOAN'!C44,IF(SIGN('DU DOAN'!HC44-'DU DOAN'!HD44)=SIGN('DU DOAN'!K44-'DU DOAN'!L44),1*'DU DOAN'!C44,0))))</f>
        <v>0</v>
      </c>
    </row>
    <row r="45" spans="1:106" ht="15" customHeight="1">
      <c r="A45" s="94">
        <f>'DU DOAN'!A45</f>
        <v>42</v>
      </c>
      <c r="B45" s="95" t="str">
        <f>'DU DOAN'!B45</f>
        <v>Vòng bảng</v>
      </c>
      <c r="C45" s="96">
        <f>'DU DOAN'!C45</f>
        <v>1</v>
      </c>
      <c r="D45" s="95" t="str">
        <f>'DU DOAN'!H45</f>
        <v>New Zealand</v>
      </c>
      <c r="E45" s="95" t="str">
        <f>'DU DOAN'!I45</f>
        <v>Belgium</v>
      </c>
      <c r="F45" s="97" t="str">
        <f>IF(OR('DU DOAN'!K45="",'DU DOAN'!L45=""),"Chưa đá",'DU DOAN'!K45&amp;"-"&amp;'DU DOAN'!L45)</f>
        <v>Chưa đá</v>
      </c>
      <c r="G45" s="98">
        <f>IF(OR('DU DOAN'!K45="",'DU DOAN'!L45="",'DU DOAN'!M45="",'DU DOAN'!N45=""),0,IF(AND('DU DOAN'!M45='DU DOAN'!K45,'DU DOAN'!N45='DU DOAN'!L45),3*'DU DOAN'!C45,IF(('DU DOAN'!M45-'DU DOAN'!N45)=('DU DOAN'!K45-'DU DOAN'!L45),2*'DU DOAN'!C45,IF(SIGN('DU DOAN'!M45-'DU DOAN'!N45)=SIGN('DU DOAN'!K45-'DU DOAN'!L45),1*'DU DOAN'!C45,0))))</f>
        <v>0</v>
      </c>
      <c r="H45" s="98">
        <f>IF(OR('DU DOAN'!K45="",'DU DOAN'!L45="",'DU DOAN'!O45="",'DU DOAN'!P45=""),0,IF(AND('DU DOAN'!O45='DU DOAN'!K45,'DU DOAN'!P45='DU DOAN'!L45),3*'DU DOAN'!C45,IF(('DU DOAN'!O45-'DU DOAN'!P45)=('DU DOAN'!K45-'DU DOAN'!L45),2*'DU DOAN'!C45,IF(SIGN('DU DOAN'!O45-'DU DOAN'!P45)=SIGN('DU DOAN'!K45-'DU DOAN'!L45),1*'DU DOAN'!C45,0))))</f>
        <v>0</v>
      </c>
      <c r="I45" s="98">
        <f>IF(OR('DU DOAN'!K45="",'DU DOAN'!L45="",'DU DOAN'!Q45="",'DU DOAN'!R45=""),0,IF(AND('DU DOAN'!Q45='DU DOAN'!K45,'DU DOAN'!R45='DU DOAN'!L45),3*'DU DOAN'!C45,IF(('DU DOAN'!Q45-'DU DOAN'!R45)=('DU DOAN'!K45-'DU DOAN'!L45),2*'DU DOAN'!C45,IF(SIGN('DU DOAN'!Q45-'DU DOAN'!R45)=SIGN('DU DOAN'!K45-'DU DOAN'!L45),1*'DU DOAN'!C45,0))))</f>
        <v>0</v>
      </c>
      <c r="J45" s="98">
        <f>IF(OR('DU DOAN'!K45="",'DU DOAN'!L45="",'DU DOAN'!S45="",'DU DOAN'!T45=""),0,IF(AND('DU DOAN'!S45='DU DOAN'!K45,'DU DOAN'!T45='DU DOAN'!L45),3*'DU DOAN'!C45,IF(('DU DOAN'!S45-'DU DOAN'!T45)=('DU DOAN'!K45-'DU DOAN'!L45),2*'DU DOAN'!C45,IF(SIGN('DU DOAN'!S45-'DU DOAN'!T45)=SIGN('DU DOAN'!K45-'DU DOAN'!L45),1*'DU DOAN'!C45,0))))</f>
        <v>0</v>
      </c>
      <c r="K45" s="98">
        <f>IF(OR('DU DOAN'!K45="",'DU DOAN'!L45="",'DU DOAN'!U45="",'DU DOAN'!V45=""),0,IF(AND('DU DOAN'!U45='DU DOAN'!K45,'DU DOAN'!V45='DU DOAN'!L45),3*'DU DOAN'!C45,IF(('DU DOAN'!U45-'DU DOAN'!V45)=('DU DOAN'!K45-'DU DOAN'!L45),2*'DU DOAN'!C45,IF(SIGN('DU DOAN'!U45-'DU DOAN'!V45)=SIGN('DU DOAN'!K45-'DU DOAN'!L45),1*'DU DOAN'!C45,0))))</f>
        <v>0</v>
      </c>
      <c r="L45" s="98">
        <f>IF(OR('DU DOAN'!K45="",'DU DOAN'!L45="",'DU DOAN'!W45="",'DU DOAN'!X45=""),0,IF(AND('DU DOAN'!W45='DU DOAN'!K45,'DU DOAN'!X45='DU DOAN'!L45),3*'DU DOAN'!C45,IF(('DU DOAN'!W45-'DU DOAN'!X45)=('DU DOAN'!K45-'DU DOAN'!L45),2*'DU DOAN'!C45,IF(SIGN('DU DOAN'!W45-'DU DOAN'!X45)=SIGN('DU DOAN'!K45-'DU DOAN'!L45),1*'DU DOAN'!C45,0))))</f>
        <v>0</v>
      </c>
      <c r="M45" s="98">
        <f>IF(OR('DU DOAN'!K45="",'DU DOAN'!L45="",'DU DOAN'!Y45="",'DU DOAN'!Z45=""),0,IF(AND('DU DOAN'!Y45='DU DOAN'!K45,'DU DOAN'!Z45='DU DOAN'!L45),3*'DU DOAN'!C45,IF(('DU DOAN'!Y45-'DU DOAN'!Z45)=('DU DOAN'!K45-'DU DOAN'!L45),2*'DU DOAN'!C45,IF(SIGN('DU DOAN'!Y45-'DU DOAN'!Z45)=SIGN('DU DOAN'!K45-'DU DOAN'!L45),1*'DU DOAN'!C45,0))))</f>
        <v>0</v>
      </c>
      <c r="N45" s="98">
        <f>IF(OR('DU DOAN'!K45="",'DU DOAN'!L45="",'DU DOAN'!AA45="",'DU DOAN'!AB45=""),0,IF(AND('DU DOAN'!AA45='DU DOAN'!K45,'DU DOAN'!AB45='DU DOAN'!L45),3*'DU DOAN'!C45,IF(('DU DOAN'!AA45-'DU DOAN'!AB45)=('DU DOAN'!K45-'DU DOAN'!L45),2*'DU DOAN'!C45,IF(SIGN('DU DOAN'!AA45-'DU DOAN'!AB45)=SIGN('DU DOAN'!K45-'DU DOAN'!L45),1*'DU DOAN'!C45,0))))</f>
        <v>0</v>
      </c>
      <c r="O45" s="98">
        <f>IF(OR('DU DOAN'!K45="",'DU DOAN'!L45="",'DU DOAN'!AC45="",'DU DOAN'!AD45=""),0,IF(AND('DU DOAN'!AC45='DU DOAN'!K45,'DU DOAN'!AD45='DU DOAN'!L45),3*'DU DOAN'!C45,IF(('DU DOAN'!AC45-'DU DOAN'!AD45)=('DU DOAN'!K45-'DU DOAN'!L45),2*'DU DOAN'!C45,IF(SIGN('DU DOAN'!AC45-'DU DOAN'!AD45)=SIGN('DU DOAN'!K45-'DU DOAN'!L45),1*'DU DOAN'!C45,0))))</f>
        <v>0</v>
      </c>
      <c r="P45" s="98">
        <f>IF(OR('DU DOAN'!K45="",'DU DOAN'!L45="",'DU DOAN'!AE45="",'DU DOAN'!AF45=""),0,IF(AND('DU DOAN'!AE45='DU DOAN'!K45,'DU DOAN'!AF45='DU DOAN'!L45),3*'DU DOAN'!C45,IF(('DU DOAN'!AE45-'DU DOAN'!AF45)=('DU DOAN'!K45-'DU DOAN'!L45),2*'DU DOAN'!C45,IF(SIGN('DU DOAN'!AE45-'DU DOAN'!AF45)=SIGN('DU DOAN'!K45-'DU DOAN'!L45),1*'DU DOAN'!C45,0))))</f>
        <v>0</v>
      </c>
      <c r="Q45" s="98">
        <f>IF(OR('DU DOAN'!K45="",'DU DOAN'!L45="",'DU DOAN'!AG45="",'DU DOAN'!AH45=""),0,IF(AND('DU DOAN'!AG45='DU DOAN'!K45,'DU DOAN'!AH45='DU DOAN'!L45),3*'DU DOAN'!C45,IF(('DU DOAN'!AG45-'DU DOAN'!AH45)=('DU DOAN'!K45-'DU DOAN'!L45),2*'DU DOAN'!C45,IF(SIGN('DU DOAN'!AG45-'DU DOAN'!AH45)=SIGN('DU DOAN'!K45-'DU DOAN'!L45),1*'DU DOAN'!C45,0))))</f>
        <v>0</v>
      </c>
      <c r="R45" s="98">
        <f>IF(OR('DU DOAN'!K45="",'DU DOAN'!L45="",'DU DOAN'!AI45="",'DU DOAN'!AJ45=""),0,IF(AND('DU DOAN'!AI45='DU DOAN'!K45,'DU DOAN'!AJ45='DU DOAN'!L45),3*'DU DOAN'!C45,IF(('DU DOAN'!AI45-'DU DOAN'!AJ45)=('DU DOAN'!K45-'DU DOAN'!L45),2*'DU DOAN'!C45,IF(SIGN('DU DOAN'!AI45-'DU DOAN'!AJ45)=SIGN('DU DOAN'!K45-'DU DOAN'!L45),1*'DU DOAN'!C45,0))))</f>
        <v>0</v>
      </c>
      <c r="S45" s="98">
        <f>IF(OR('DU DOAN'!K45="",'DU DOAN'!L45="",'DU DOAN'!AK45="",'DU DOAN'!AL45=""),0,IF(AND('DU DOAN'!AK45='DU DOAN'!K45,'DU DOAN'!AL45='DU DOAN'!L45),3*'DU DOAN'!C45,IF(('DU DOAN'!AK45-'DU DOAN'!AL45)=('DU DOAN'!K45-'DU DOAN'!L45),2*'DU DOAN'!C45,IF(SIGN('DU DOAN'!AK45-'DU DOAN'!AL45)=SIGN('DU DOAN'!K45-'DU DOAN'!L45),1*'DU DOAN'!C45,0))))</f>
        <v>0</v>
      </c>
      <c r="T45" s="98">
        <f>IF(OR('DU DOAN'!K45="",'DU DOAN'!L45="",'DU DOAN'!AM45="",'DU DOAN'!AN45=""),0,IF(AND('DU DOAN'!AM45='DU DOAN'!K45,'DU DOAN'!AN45='DU DOAN'!L45),3*'DU DOAN'!C45,IF(('DU DOAN'!AM45-'DU DOAN'!AN45)=('DU DOAN'!K45-'DU DOAN'!L45),2*'DU DOAN'!C45,IF(SIGN('DU DOAN'!AM45-'DU DOAN'!AN45)=SIGN('DU DOAN'!K45-'DU DOAN'!L45),1*'DU DOAN'!C45,0))))</f>
        <v>0</v>
      </c>
      <c r="U45" s="98">
        <f>IF(OR('DU DOAN'!K45="",'DU DOAN'!L45="",'DU DOAN'!AO45="",'DU DOAN'!AP45=""),0,IF(AND('DU DOAN'!AO45='DU DOAN'!K45,'DU DOAN'!AP45='DU DOAN'!L45),3*'DU DOAN'!C45,IF(('DU DOAN'!AO45-'DU DOAN'!AP45)=('DU DOAN'!K45-'DU DOAN'!L45),2*'DU DOAN'!C45,IF(SIGN('DU DOAN'!AO45-'DU DOAN'!AP45)=SIGN('DU DOAN'!K45-'DU DOAN'!L45),1*'DU DOAN'!C45,0))))</f>
        <v>0</v>
      </c>
      <c r="V45" s="98">
        <f>IF(OR('DU DOAN'!K45="",'DU DOAN'!L45="",'DU DOAN'!AQ45="",'DU DOAN'!AR45=""),0,IF(AND('DU DOAN'!AQ45='DU DOAN'!K45,'DU DOAN'!AR45='DU DOAN'!L45),3*'DU DOAN'!C45,IF(('DU DOAN'!AQ45-'DU DOAN'!AR45)=('DU DOAN'!K45-'DU DOAN'!L45),2*'DU DOAN'!C45,IF(SIGN('DU DOAN'!AQ45-'DU DOAN'!AR45)=SIGN('DU DOAN'!K45-'DU DOAN'!L45),1*'DU DOAN'!C45,0))))</f>
        <v>0</v>
      </c>
      <c r="W45" s="98">
        <f>IF(OR('DU DOAN'!K45="",'DU DOAN'!L45="",'DU DOAN'!AS45="",'DU DOAN'!AT45=""),0,IF(AND('DU DOAN'!AS45='DU DOAN'!K45,'DU DOAN'!AT45='DU DOAN'!L45),3*'DU DOAN'!C45,IF(('DU DOAN'!AS45-'DU DOAN'!AT45)=('DU DOAN'!K45-'DU DOAN'!L45),2*'DU DOAN'!C45,IF(SIGN('DU DOAN'!AS45-'DU DOAN'!AT45)=SIGN('DU DOAN'!K45-'DU DOAN'!L45),1*'DU DOAN'!C45,0))))</f>
        <v>0</v>
      </c>
      <c r="X45" s="98">
        <f>IF(OR('DU DOAN'!K45="",'DU DOAN'!L45="",'DU DOAN'!AU45="",'DU DOAN'!AV45=""),0,IF(AND('DU DOAN'!AU45='DU DOAN'!K45,'DU DOAN'!AV45='DU DOAN'!L45),3*'DU DOAN'!C45,IF(('DU DOAN'!AU45-'DU DOAN'!AV45)=('DU DOAN'!K45-'DU DOAN'!L45),2*'DU DOAN'!C45,IF(SIGN('DU DOAN'!AU45-'DU DOAN'!AV45)=SIGN('DU DOAN'!K45-'DU DOAN'!L45),1*'DU DOAN'!C45,0))))</f>
        <v>0</v>
      </c>
      <c r="Y45" s="98">
        <f>IF(OR('DU DOAN'!K45="",'DU DOAN'!L45="",'DU DOAN'!AW45="",'DU DOAN'!AX45=""),0,IF(AND('DU DOAN'!AW45='DU DOAN'!K45,'DU DOAN'!AX45='DU DOAN'!L45),3*'DU DOAN'!C45,IF(('DU DOAN'!AW45-'DU DOAN'!AX45)=('DU DOAN'!K45-'DU DOAN'!L45),2*'DU DOAN'!C45,IF(SIGN('DU DOAN'!AW45-'DU DOAN'!AX45)=SIGN('DU DOAN'!K45-'DU DOAN'!L45),1*'DU DOAN'!C45,0))))</f>
        <v>0</v>
      </c>
      <c r="Z45" s="98">
        <f>IF(OR('DU DOAN'!K45="",'DU DOAN'!L45="",'DU DOAN'!AY45="",'DU DOAN'!AZ45=""),0,IF(AND('DU DOAN'!AY45='DU DOAN'!K45,'DU DOAN'!AZ45='DU DOAN'!L45),3*'DU DOAN'!C45,IF(('DU DOAN'!AY45-'DU DOAN'!AZ45)=('DU DOAN'!K45-'DU DOAN'!L45),2*'DU DOAN'!C45,IF(SIGN('DU DOAN'!AY45-'DU DOAN'!AZ45)=SIGN('DU DOAN'!K45-'DU DOAN'!L45),1*'DU DOAN'!C45,0))))</f>
        <v>0</v>
      </c>
      <c r="AA45" s="98">
        <f>IF(OR('DU DOAN'!K45="",'DU DOAN'!L45="",'DU DOAN'!BA45="",'DU DOAN'!BB45=""),0,IF(AND('DU DOAN'!BA45='DU DOAN'!K45,'DU DOAN'!BB45='DU DOAN'!L45),3*'DU DOAN'!C45,IF(('DU DOAN'!BA45-'DU DOAN'!BB45)=('DU DOAN'!K45-'DU DOAN'!L45),2*'DU DOAN'!C45,IF(SIGN('DU DOAN'!BA45-'DU DOAN'!BB45)=SIGN('DU DOAN'!K45-'DU DOAN'!L45),1*'DU DOAN'!C45,0))))</f>
        <v>0</v>
      </c>
      <c r="AB45" s="98">
        <f>IF(OR('DU DOAN'!K45="",'DU DOAN'!L45="",'DU DOAN'!BC45="",'DU DOAN'!BD45=""),0,IF(AND('DU DOAN'!BC45='DU DOAN'!K45,'DU DOAN'!BD45='DU DOAN'!L45),3*'DU DOAN'!C45,IF(('DU DOAN'!BC45-'DU DOAN'!BD45)=('DU DOAN'!K45-'DU DOAN'!L45),2*'DU DOAN'!C45,IF(SIGN('DU DOAN'!BC45-'DU DOAN'!BD45)=SIGN('DU DOAN'!K45-'DU DOAN'!L45),1*'DU DOAN'!C45,0))))</f>
        <v>0</v>
      </c>
      <c r="AC45" s="98">
        <f>IF(OR('DU DOAN'!K45="",'DU DOAN'!L45="",'DU DOAN'!BE45="",'DU DOAN'!BF45=""),0,IF(AND('DU DOAN'!BE45='DU DOAN'!K45,'DU DOAN'!BF45='DU DOAN'!L45),3*'DU DOAN'!C45,IF(('DU DOAN'!BE45-'DU DOAN'!BF45)=('DU DOAN'!K45-'DU DOAN'!L45),2*'DU DOAN'!C45,IF(SIGN('DU DOAN'!BE45-'DU DOAN'!BF45)=SIGN('DU DOAN'!K45-'DU DOAN'!L45),1*'DU DOAN'!C45,0))))</f>
        <v>0</v>
      </c>
      <c r="AD45" s="98">
        <f>IF(OR('DU DOAN'!K45="",'DU DOAN'!L45="",'DU DOAN'!BG45="",'DU DOAN'!BH45=""),0,IF(AND('DU DOAN'!BG45='DU DOAN'!K45,'DU DOAN'!BH45='DU DOAN'!L45),3*'DU DOAN'!C45,IF(('DU DOAN'!BG45-'DU DOAN'!BH45)=('DU DOAN'!K45-'DU DOAN'!L45),2*'DU DOAN'!C45,IF(SIGN('DU DOAN'!BG45-'DU DOAN'!BH45)=SIGN('DU DOAN'!K45-'DU DOAN'!L45),1*'DU DOAN'!C45,0))))</f>
        <v>0</v>
      </c>
      <c r="AE45" s="98">
        <f>IF(OR('DU DOAN'!K45="",'DU DOAN'!L45="",'DU DOAN'!BI45="",'DU DOAN'!BJ45=""),0,IF(AND('DU DOAN'!BI45='DU DOAN'!K45,'DU DOAN'!BJ45='DU DOAN'!L45),3*'DU DOAN'!C45,IF(('DU DOAN'!BI45-'DU DOAN'!BJ45)=('DU DOAN'!K45-'DU DOAN'!L45),2*'DU DOAN'!C45,IF(SIGN('DU DOAN'!BI45-'DU DOAN'!BJ45)=SIGN('DU DOAN'!K45-'DU DOAN'!L45),1*'DU DOAN'!C45,0))))</f>
        <v>0</v>
      </c>
      <c r="AF45" s="98">
        <f>IF(OR('DU DOAN'!K45="",'DU DOAN'!L45="",'DU DOAN'!BK45="",'DU DOAN'!BL45=""),0,IF(AND('DU DOAN'!BK45='DU DOAN'!K45,'DU DOAN'!BL45='DU DOAN'!L45),3*'DU DOAN'!C45,IF(('DU DOAN'!BK45-'DU DOAN'!BL45)=('DU DOAN'!K45-'DU DOAN'!L45),2*'DU DOAN'!C45,IF(SIGN('DU DOAN'!BK45-'DU DOAN'!BL45)=SIGN('DU DOAN'!K45-'DU DOAN'!L45),1*'DU DOAN'!C45,0))))</f>
        <v>0</v>
      </c>
      <c r="AG45" s="98">
        <f>IF(OR('DU DOAN'!K45="",'DU DOAN'!L45="",'DU DOAN'!BM45="",'DU DOAN'!BN45=""),0,IF(AND('DU DOAN'!BM45='DU DOAN'!K45,'DU DOAN'!BN45='DU DOAN'!L45),3*'DU DOAN'!C45,IF(('DU DOAN'!BM45-'DU DOAN'!BN45)=('DU DOAN'!K45-'DU DOAN'!L45),2*'DU DOAN'!C45,IF(SIGN('DU DOAN'!BM45-'DU DOAN'!BN45)=SIGN('DU DOAN'!K45-'DU DOAN'!L45),1*'DU DOAN'!C45,0))))</f>
        <v>0</v>
      </c>
      <c r="AH45" s="98">
        <f>IF(OR('DU DOAN'!K45="",'DU DOAN'!L45="",'DU DOAN'!BO45="",'DU DOAN'!BP45=""),0,IF(AND('DU DOAN'!BO45='DU DOAN'!K45,'DU DOAN'!BP45='DU DOAN'!L45),3*'DU DOAN'!C45,IF(('DU DOAN'!BO45-'DU DOAN'!BP45)=('DU DOAN'!K45-'DU DOAN'!L45),2*'DU DOAN'!C45,IF(SIGN('DU DOAN'!BO45-'DU DOAN'!BP45)=SIGN('DU DOAN'!K45-'DU DOAN'!L45),1*'DU DOAN'!C45,0))))</f>
        <v>0</v>
      </c>
      <c r="AI45" s="98">
        <f>IF(OR('DU DOAN'!K45="",'DU DOAN'!L45="",'DU DOAN'!BQ45="",'DU DOAN'!BR45=""),0,IF(AND('DU DOAN'!BQ45='DU DOAN'!K45,'DU DOAN'!BR45='DU DOAN'!L45),3*'DU DOAN'!C45,IF(('DU DOAN'!BQ45-'DU DOAN'!BR45)=('DU DOAN'!K45-'DU DOAN'!L45),2*'DU DOAN'!C45,IF(SIGN('DU DOAN'!BQ45-'DU DOAN'!BR45)=SIGN('DU DOAN'!K45-'DU DOAN'!L45),1*'DU DOAN'!C45,0))))</f>
        <v>0</v>
      </c>
      <c r="AJ45" s="98">
        <f>IF(OR('DU DOAN'!K45="",'DU DOAN'!L45="",'DU DOAN'!BS45="",'DU DOAN'!BT45=""),0,IF(AND('DU DOAN'!BS45='DU DOAN'!K45,'DU DOAN'!BT45='DU DOAN'!L45),3*'DU DOAN'!C45,IF(('DU DOAN'!BS45-'DU DOAN'!BT45)=('DU DOAN'!K45-'DU DOAN'!L45),2*'DU DOAN'!C45,IF(SIGN('DU DOAN'!BS45-'DU DOAN'!BT45)=SIGN('DU DOAN'!K45-'DU DOAN'!L45),1*'DU DOAN'!C45,0))))</f>
        <v>0</v>
      </c>
      <c r="AK45" s="98">
        <f>IF(OR('DU DOAN'!K45="",'DU DOAN'!L45="",'DU DOAN'!BU45="",'DU DOAN'!BV45=""),0,IF(AND('DU DOAN'!BU45='DU DOAN'!K45,'DU DOAN'!BV45='DU DOAN'!L45),3*'DU DOAN'!C45,IF(('DU DOAN'!BU45-'DU DOAN'!BV45)=('DU DOAN'!K45-'DU DOAN'!L45),2*'DU DOAN'!C45,IF(SIGN('DU DOAN'!BU45-'DU DOAN'!BV45)=SIGN('DU DOAN'!K45-'DU DOAN'!L45),1*'DU DOAN'!C45,0))))</f>
        <v>0</v>
      </c>
      <c r="AL45" s="98">
        <f>IF(OR('DU DOAN'!K45="",'DU DOAN'!L45="",'DU DOAN'!BW45="",'DU DOAN'!BX45=""),0,IF(AND('DU DOAN'!BW45='DU DOAN'!K45,'DU DOAN'!BX45='DU DOAN'!L45),3*'DU DOAN'!C45,IF(('DU DOAN'!BW45-'DU DOAN'!BX45)=('DU DOAN'!K45-'DU DOAN'!L45),2*'DU DOAN'!C45,IF(SIGN('DU DOAN'!BW45-'DU DOAN'!BX45)=SIGN('DU DOAN'!K45-'DU DOAN'!L45),1*'DU DOAN'!C45,0))))</f>
        <v>0</v>
      </c>
      <c r="AM45" s="98">
        <f>IF(OR('DU DOAN'!K45="",'DU DOAN'!L45="",'DU DOAN'!BY45="",'DU DOAN'!BZ45=""),0,IF(AND('DU DOAN'!BY45='DU DOAN'!K45,'DU DOAN'!BZ45='DU DOAN'!L45),3*'DU DOAN'!C45,IF(('DU DOAN'!BY45-'DU DOAN'!BZ45)=('DU DOAN'!K45-'DU DOAN'!L45),2*'DU DOAN'!C45,IF(SIGN('DU DOAN'!BY45-'DU DOAN'!BZ45)=SIGN('DU DOAN'!K45-'DU DOAN'!L45),1*'DU DOAN'!C45,0))))</f>
        <v>0</v>
      </c>
      <c r="AN45" s="98">
        <f>IF(OR('DU DOAN'!K45="",'DU DOAN'!L45="",'DU DOAN'!CA45="",'DU DOAN'!CB45=""),0,IF(AND('DU DOAN'!CA45='DU DOAN'!K45,'DU DOAN'!CB45='DU DOAN'!L45),3*'DU DOAN'!C45,IF(('DU DOAN'!CA45-'DU DOAN'!CB45)=('DU DOAN'!K45-'DU DOAN'!L45),2*'DU DOAN'!C45,IF(SIGN('DU DOAN'!CA45-'DU DOAN'!CB45)=SIGN('DU DOAN'!K45-'DU DOAN'!L45),1*'DU DOAN'!C45,0))))</f>
        <v>0</v>
      </c>
      <c r="AO45" s="98">
        <f>IF(OR('DU DOAN'!K45="",'DU DOAN'!L45="",'DU DOAN'!CC45="",'DU DOAN'!CD45=""),0,IF(AND('DU DOAN'!CC45='DU DOAN'!K45,'DU DOAN'!CD45='DU DOAN'!L45),3*'DU DOAN'!C45,IF(('DU DOAN'!CC45-'DU DOAN'!CD45)=('DU DOAN'!K45-'DU DOAN'!L45),2*'DU DOAN'!C45,IF(SIGN('DU DOAN'!CC45-'DU DOAN'!CD45)=SIGN('DU DOAN'!K45-'DU DOAN'!L45),1*'DU DOAN'!C45,0))))</f>
        <v>0</v>
      </c>
      <c r="AP45" s="98">
        <f>IF(OR('DU DOAN'!K45="",'DU DOAN'!L45="",'DU DOAN'!CE45="",'DU DOAN'!CF45=""),0,IF(AND('DU DOAN'!CE45='DU DOAN'!K45,'DU DOAN'!CF45='DU DOAN'!L45),3*'DU DOAN'!C45,IF(('DU DOAN'!CE45-'DU DOAN'!CF45)=('DU DOAN'!K45-'DU DOAN'!L45),2*'DU DOAN'!C45,IF(SIGN('DU DOAN'!CE45-'DU DOAN'!CF45)=SIGN('DU DOAN'!K45-'DU DOAN'!L45),1*'DU DOAN'!C45,0))))</f>
        <v>0</v>
      </c>
      <c r="AQ45" s="98">
        <f>IF(OR('DU DOAN'!K45="",'DU DOAN'!L45="",'DU DOAN'!CG45="",'DU DOAN'!CH45=""),0,IF(AND('DU DOAN'!CG45='DU DOAN'!K45,'DU DOAN'!CH45='DU DOAN'!L45),3*'DU DOAN'!C45,IF(('DU DOAN'!CG45-'DU DOAN'!CH45)=('DU DOAN'!K45-'DU DOAN'!L45),2*'DU DOAN'!C45,IF(SIGN('DU DOAN'!CG45-'DU DOAN'!CH45)=SIGN('DU DOAN'!K45-'DU DOAN'!L45),1*'DU DOAN'!C45,0))))</f>
        <v>0</v>
      </c>
      <c r="AR45" s="98">
        <f>IF(OR('DU DOAN'!K45="",'DU DOAN'!L45="",'DU DOAN'!CI45="",'DU DOAN'!CJ45=""),0,IF(AND('DU DOAN'!CI45='DU DOAN'!K45,'DU DOAN'!CJ45='DU DOAN'!L45),3*'DU DOAN'!C45,IF(('DU DOAN'!CI45-'DU DOAN'!CJ45)=('DU DOAN'!K45-'DU DOAN'!L45),2*'DU DOAN'!C45,IF(SIGN('DU DOAN'!CI45-'DU DOAN'!CJ45)=SIGN('DU DOAN'!K45-'DU DOAN'!L45),1*'DU DOAN'!C45,0))))</f>
        <v>0</v>
      </c>
      <c r="AS45" s="98">
        <f>IF(OR('DU DOAN'!K45="",'DU DOAN'!L45="",'DU DOAN'!CK45="",'DU DOAN'!CL45=""),0,IF(AND('DU DOAN'!CK45='DU DOAN'!K45,'DU DOAN'!CL45='DU DOAN'!L45),3*'DU DOAN'!C45,IF(('DU DOAN'!CK45-'DU DOAN'!CL45)=('DU DOAN'!K45-'DU DOAN'!L45),2*'DU DOAN'!C45,IF(SIGN('DU DOAN'!CK45-'DU DOAN'!CL45)=SIGN('DU DOAN'!K45-'DU DOAN'!L45),1*'DU DOAN'!C45,0))))</f>
        <v>0</v>
      </c>
      <c r="AT45" s="98">
        <f>IF(OR('DU DOAN'!K45="",'DU DOAN'!L45="",'DU DOAN'!CM45="",'DU DOAN'!CN45=""),0,IF(AND('DU DOAN'!CM45='DU DOAN'!K45,'DU DOAN'!CN45='DU DOAN'!L45),3*'DU DOAN'!C45,IF(('DU DOAN'!CM45-'DU DOAN'!CN45)=('DU DOAN'!K45-'DU DOAN'!L45),2*'DU DOAN'!C45,IF(SIGN('DU DOAN'!CM45-'DU DOAN'!CN45)=SIGN('DU DOAN'!K45-'DU DOAN'!L45),1*'DU DOAN'!C45,0))))</f>
        <v>0</v>
      </c>
      <c r="AU45" s="98">
        <f>IF(OR('DU DOAN'!K45="",'DU DOAN'!L45="",'DU DOAN'!CO45="",'DU DOAN'!CP45=""),0,IF(AND('DU DOAN'!CO45='DU DOAN'!K45,'DU DOAN'!CP45='DU DOAN'!L45),3*'DU DOAN'!C45,IF(('DU DOAN'!CO45-'DU DOAN'!CP45)=('DU DOAN'!K45-'DU DOAN'!L45),2*'DU DOAN'!C45,IF(SIGN('DU DOAN'!CO45-'DU DOAN'!CP45)=SIGN('DU DOAN'!K45-'DU DOAN'!L45),1*'DU DOAN'!C45,0))))</f>
        <v>0</v>
      </c>
      <c r="AV45" s="98">
        <f>IF(OR('DU DOAN'!K45="",'DU DOAN'!L45="",'DU DOAN'!CQ45="",'DU DOAN'!CR45=""),0,IF(AND('DU DOAN'!CQ45='DU DOAN'!K45,'DU DOAN'!CR45='DU DOAN'!L45),3*'DU DOAN'!C45,IF(('DU DOAN'!CQ45-'DU DOAN'!CR45)=('DU DOAN'!K45-'DU DOAN'!L45),2*'DU DOAN'!C45,IF(SIGN('DU DOAN'!CQ45-'DU DOAN'!CR45)=SIGN('DU DOAN'!K45-'DU DOAN'!L45),1*'DU DOAN'!C45,0))))</f>
        <v>0</v>
      </c>
      <c r="AW45" s="98">
        <f>IF(OR('DU DOAN'!K45="",'DU DOAN'!L45="",'DU DOAN'!CS45="",'DU DOAN'!CT45=""),0,IF(AND('DU DOAN'!CS45='DU DOAN'!K45,'DU DOAN'!CT45='DU DOAN'!L45),3*'DU DOAN'!C45,IF(('DU DOAN'!CS45-'DU DOAN'!CT45)=('DU DOAN'!K45-'DU DOAN'!L45),2*'DU DOAN'!C45,IF(SIGN('DU DOAN'!CS45-'DU DOAN'!CT45)=SIGN('DU DOAN'!K45-'DU DOAN'!L45),1*'DU DOAN'!C45,0))))</f>
        <v>0</v>
      </c>
      <c r="AX45" s="98">
        <f>IF(OR('DU DOAN'!K45="",'DU DOAN'!L45="",'DU DOAN'!CU45="",'DU DOAN'!CV45=""),0,IF(AND('DU DOAN'!CU45='DU DOAN'!K45,'DU DOAN'!CV45='DU DOAN'!L45),3*'DU DOAN'!C45,IF(('DU DOAN'!CU45-'DU DOAN'!CV45)=('DU DOAN'!K45-'DU DOAN'!L45),2*'DU DOAN'!C45,IF(SIGN('DU DOAN'!CU45-'DU DOAN'!CV45)=SIGN('DU DOAN'!K45-'DU DOAN'!L45),1*'DU DOAN'!C45,0))))</f>
        <v>0</v>
      </c>
      <c r="AY45" s="98">
        <f>IF(OR('DU DOAN'!K45="",'DU DOAN'!L45="",'DU DOAN'!CW45="",'DU DOAN'!CX45=""),0,IF(AND('DU DOAN'!CW45='DU DOAN'!K45,'DU DOAN'!CX45='DU DOAN'!L45),3*'DU DOAN'!C45,IF(('DU DOAN'!CW45-'DU DOAN'!CX45)=('DU DOAN'!K45-'DU DOAN'!L45),2*'DU DOAN'!C45,IF(SIGN('DU DOAN'!CW45-'DU DOAN'!CX45)=SIGN('DU DOAN'!K45-'DU DOAN'!L45),1*'DU DOAN'!C45,0))))</f>
        <v>0</v>
      </c>
      <c r="AZ45" s="98">
        <f>IF(OR('DU DOAN'!K45="",'DU DOAN'!L45="",'DU DOAN'!CY45="",'DU DOAN'!CZ45=""),0,IF(AND('DU DOAN'!CY45='DU DOAN'!K45,'DU DOAN'!CZ45='DU DOAN'!L45),3*'DU DOAN'!C45,IF(('DU DOAN'!CY45-'DU DOAN'!CZ45)=('DU DOAN'!K45-'DU DOAN'!L45),2*'DU DOAN'!C45,IF(SIGN('DU DOAN'!CY45-'DU DOAN'!CZ45)=SIGN('DU DOAN'!K45-'DU DOAN'!L45),1*'DU DOAN'!C45,0))))</f>
        <v>0</v>
      </c>
      <c r="BA45" s="98">
        <f>IF(OR('DU DOAN'!K45="",'DU DOAN'!L45="",'DU DOAN'!DA45="",'DU DOAN'!DB45=""),0,IF(AND('DU DOAN'!DA45='DU DOAN'!K45,'DU DOAN'!DB45='DU DOAN'!L45),3*'DU DOAN'!C45,IF(('DU DOAN'!DA45-'DU DOAN'!DB45)=('DU DOAN'!K45-'DU DOAN'!L45),2*'DU DOAN'!C45,IF(SIGN('DU DOAN'!DA45-'DU DOAN'!DB45)=SIGN('DU DOAN'!K45-'DU DOAN'!L45),1*'DU DOAN'!C45,0))))</f>
        <v>0</v>
      </c>
      <c r="BB45" s="98">
        <f>IF(OR('DU DOAN'!K45="",'DU DOAN'!L45="",'DU DOAN'!DC45="",'DU DOAN'!DD45=""),0,IF(AND('DU DOAN'!DC45='DU DOAN'!K45,'DU DOAN'!DD45='DU DOAN'!L45),3*'DU DOAN'!C45,IF(('DU DOAN'!DC45-'DU DOAN'!DD45)=('DU DOAN'!K45-'DU DOAN'!L45),2*'DU DOAN'!C45,IF(SIGN('DU DOAN'!DC45-'DU DOAN'!DD45)=SIGN('DU DOAN'!K45-'DU DOAN'!L45),1*'DU DOAN'!C45,0))))</f>
        <v>0</v>
      </c>
      <c r="BC45" s="98">
        <f>IF(OR('DU DOAN'!K45="",'DU DOAN'!L45="",'DU DOAN'!DE45="",'DU DOAN'!DF45=""),0,IF(AND('DU DOAN'!DE45='DU DOAN'!K45,'DU DOAN'!DF45='DU DOAN'!L45),3*'DU DOAN'!C45,IF(('DU DOAN'!DE45-'DU DOAN'!DF45)=('DU DOAN'!K45-'DU DOAN'!L45),2*'DU DOAN'!C45,IF(SIGN('DU DOAN'!DE45-'DU DOAN'!DF45)=SIGN('DU DOAN'!K45-'DU DOAN'!L45),1*'DU DOAN'!C45,0))))</f>
        <v>0</v>
      </c>
      <c r="BD45" s="98">
        <f>IF(OR('DU DOAN'!K45="",'DU DOAN'!L45="",'DU DOAN'!DG45="",'DU DOAN'!DH45=""),0,IF(AND('DU DOAN'!DG45='DU DOAN'!K45,'DU DOAN'!DH45='DU DOAN'!L45),3*'DU DOAN'!C45,IF(('DU DOAN'!DG45-'DU DOAN'!DH45)=('DU DOAN'!K45-'DU DOAN'!L45),2*'DU DOAN'!C45,IF(SIGN('DU DOAN'!DG45-'DU DOAN'!DH45)=SIGN('DU DOAN'!K45-'DU DOAN'!L45),1*'DU DOAN'!C45,0))))</f>
        <v>0</v>
      </c>
      <c r="BE45" s="98">
        <f>IF(OR('DU DOAN'!K45="",'DU DOAN'!L45="",'DU DOAN'!DI45="",'DU DOAN'!DJ45=""),0,IF(AND('DU DOAN'!DI45='DU DOAN'!K45,'DU DOAN'!DJ45='DU DOAN'!L45),3*'DU DOAN'!C45,IF(('DU DOAN'!DI45-'DU DOAN'!DJ45)=('DU DOAN'!K45-'DU DOAN'!L45),2*'DU DOAN'!C45,IF(SIGN('DU DOAN'!DI45-'DU DOAN'!DJ45)=SIGN('DU DOAN'!K45-'DU DOAN'!L45),1*'DU DOAN'!C45,0))))</f>
        <v>0</v>
      </c>
      <c r="BF45" s="98">
        <f>IF(OR('DU DOAN'!K45="",'DU DOAN'!L45="",'DU DOAN'!DK45="",'DU DOAN'!DL45=""),0,IF(AND('DU DOAN'!DK45='DU DOAN'!K45,'DU DOAN'!DL45='DU DOAN'!L45),3*'DU DOAN'!C45,IF(('DU DOAN'!DK45-'DU DOAN'!DL45)=('DU DOAN'!K45-'DU DOAN'!L45),2*'DU DOAN'!C45,IF(SIGN('DU DOAN'!DK45-'DU DOAN'!DL45)=SIGN('DU DOAN'!K45-'DU DOAN'!L45),1*'DU DOAN'!C45,0))))</f>
        <v>0</v>
      </c>
      <c r="BG45" s="98">
        <f>IF(OR('DU DOAN'!K45="",'DU DOAN'!L45="",'DU DOAN'!DM45="",'DU DOAN'!DN45=""),0,IF(AND('DU DOAN'!DM45='DU DOAN'!K45,'DU DOAN'!DN45='DU DOAN'!L45),3*'DU DOAN'!C45,IF(('DU DOAN'!DM45-'DU DOAN'!DN45)=('DU DOAN'!K45-'DU DOAN'!L45),2*'DU DOAN'!C45,IF(SIGN('DU DOAN'!DM45-'DU DOAN'!DN45)=SIGN('DU DOAN'!K45-'DU DOAN'!L45),1*'DU DOAN'!C45,0))))</f>
        <v>0</v>
      </c>
      <c r="BH45" s="98">
        <f>IF(OR('DU DOAN'!K45="",'DU DOAN'!L45="",'DU DOAN'!DO45="",'DU DOAN'!DP45=""),0,IF(AND('DU DOAN'!DO45='DU DOAN'!K45,'DU DOAN'!DP45='DU DOAN'!L45),3*'DU DOAN'!C45,IF(('DU DOAN'!DO45-'DU DOAN'!DP45)=('DU DOAN'!K45-'DU DOAN'!L45),2*'DU DOAN'!C45,IF(SIGN('DU DOAN'!DO45-'DU DOAN'!DP45)=SIGN('DU DOAN'!K45-'DU DOAN'!L45),1*'DU DOAN'!C45,0))))</f>
        <v>0</v>
      </c>
      <c r="BI45" s="98">
        <f>IF(OR('DU DOAN'!K45="",'DU DOAN'!L45="",'DU DOAN'!DQ45="",'DU DOAN'!DR45=""),0,IF(AND('DU DOAN'!DQ45='DU DOAN'!K45,'DU DOAN'!DR45='DU DOAN'!L45),3*'DU DOAN'!C45,IF(('DU DOAN'!DQ45-'DU DOAN'!DR45)=('DU DOAN'!K45-'DU DOAN'!L45),2*'DU DOAN'!C45,IF(SIGN('DU DOAN'!DQ45-'DU DOAN'!DR45)=SIGN('DU DOAN'!K45-'DU DOAN'!L45),1*'DU DOAN'!C45,0))))</f>
        <v>0</v>
      </c>
      <c r="BJ45" s="98">
        <f>IF(OR('DU DOAN'!K45="",'DU DOAN'!L45="",'DU DOAN'!DS45="",'DU DOAN'!DT45=""),0,IF(AND('DU DOAN'!DS45='DU DOAN'!K45,'DU DOAN'!DT45='DU DOAN'!L45),3*'DU DOAN'!C45,IF(('DU DOAN'!DS45-'DU DOAN'!DT45)=('DU DOAN'!K45-'DU DOAN'!L45),2*'DU DOAN'!C45,IF(SIGN('DU DOAN'!DS45-'DU DOAN'!DT45)=SIGN('DU DOAN'!K45-'DU DOAN'!L45),1*'DU DOAN'!C45,0))))</f>
        <v>0</v>
      </c>
      <c r="BK45" s="98">
        <f>IF(OR('DU DOAN'!K45="",'DU DOAN'!L45="",'DU DOAN'!DU45="",'DU DOAN'!DV45=""),0,IF(AND('DU DOAN'!DU45='DU DOAN'!K45,'DU DOAN'!DV45='DU DOAN'!L45),3*'DU DOAN'!C45,IF(('DU DOAN'!DU45-'DU DOAN'!DV45)=('DU DOAN'!K45-'DU DOAN'!L45),2*'DU DOAN'!C45,IF(SIGN('DU DOAN'!DU45-'DU DOAN'!DV45)=SIGN('DU DOAN'!K45-'DU DOAN'!L45),1*'DU DOAN'!C45,0))))</f>
        <v>0</v>
      </c>
      <c r="BL45" s="98">
        <f>IF(OR('DU DOAN'!K45="",'DU DOAN'!L45="",'DU DOAN'!DW45="",'DU DOAN'!DX45=""),0,IF(AND('DU DOAN'!DW45='DU DOAN'!K45,'DU DOAN'!DX45='DU DOAN'!L45),3*'DU DOAN'!C45,IF(('DU DOAN'!DW45-'DU DOAN'!DX45)=('DU DOAN'!K45-'DU DOAN'!L45),2*'DU DOAN'!C45,IF(SIGN('DU DOAN'!DW45-'DU DOAN'!DX45)=SIGN('DU DOAN'!K45-'DU DOAN'!L45),1*'DU DOAN'!C45,0))))</f>
        <v>0</v>
      </c>
      <c r="BM45" s="98">
        <f>IF(OR('DU DOAN'!K45="",'DU DOAN'!L45="",'DU DOAN'!DY45="",'DU DOAN'!DZ45=""),0,IF(AND('DU DOAN'!DY45='DU DOAN'!K45,'DU DOAN'!DZ45='DU DOAN'!L45),3*'DU DOAN'!C45,IF(('DU DOAN'!DY45-'DU DOAN'!DZ45)=('DU DOAN'!K45-'DU DOAN'!L45),2*'DU DOAN'!C45,IF(SIGN('DU DOAN'!DY45-'DU DOAN'!DZ45)=SIGN('DU DOAN'!K45-'DU DOAN'!L45),1*'DU DOAN'!C45,0))))</f>
        <v>0</v>
      </c>
      <c r="BN45" s="98">
        <f>IF(OR('DU DOAN'!K45="",'DU DOAN'!L45="",'DU DOAN'!EA45="",'DU DOAN'!EB45=""),0,IF(AND('DU DOAN'!EA45='DU DOAN'!K45,'DU DOAN'!EB45='DU DOAN'!L45),3*'DU DOAN'!C45,IF(('DU DOAN'!EA45-'DU DOAN'!EB45)=('DU DOAN'!K45-'DU DOAN'!L45),2*'DU DOAN'!C45,IF(SIGN('DU DOAN'!EA45-'DU DOAN'!EB45)=SIGN('DU DOAN'!K45-'DU DOAN'!L45),1*'DU DOAN'!C45,0))))</f>
        <v>0</v>
      </c>
      <c r="BO45" s="98">
        <f>IF(OR('DU DOAN'!K45="",'DU DOAN'!L45="",'DU DOAN'!EC45="",'DU DOAN'!ED45=""),0,IF(AND('DU DOAN'!EC45='DU DOAN'!K45,'DU DOAN'!ED45='DU DOAN'!L45),3*'DU DOAN'!C45,IF(('DU DOAN'!EC45-'DU DOAN'!ED45)=('DU DOAN'!K45-'DU DOAN'!L45),2*'DU DOAN'!C45,IF(SIGN('DU DOAN'!EC45-'DU DOAN'!ED45)=SIGN('DU DOAN'!K45-'DU DOAN'!L45),1*'DU DOAN'!C45,0))))</f>
        <v>0</v>
      </c>
      <c r="BP45" s="98">
        <f>IF(OR('DU DOAN'!K45="",'DU DOAN'!L45="",'DU DOAN'!EE45="",'DU DOAN'!EF45=""),0,IF(AND('DU DOAN'!EE45='DU DOAN'!K45,'DU DOAN'!EF45='DU DOAN'!L45),3*'DU DOAN'!C45,IF(('DU DOAN'!EE45-'DU DOAN'!EF45)=('DU DOAN'!K45-'DU DOAN'!L45),2*'DU DOAN'!C45,IF(SIGN('DU DOAN'!EE45-'DU DOAN'!EF45)=SIGN('DU DOAN'!K45-'DU DOAN'!L45),1*'DU DOAN'!C45,0))))</f>
        <v>0</v>
      </c>
      <c r="BQ45" s="98">
        <f>IF(OR('DU DOAN'!K45="",'DU DOAN'!L45="",'DU DOAN'!EG45="",'DU DOAN'!EH45=""),0,IF(AND('DU DOAN'!EG45='DU DOAN'!K45,'DU DOAN'!EH45='DU DOAN'!L45),3*'DU DOAN'!C45,IF(('DU DOAN'!EG45-'DU DOAN'!EH45)=('DU DOAN'!K45-'DU DOAN'!L45),2*'DU DOAN'!C45,IF(SIGN('DU DOAN'!EG45-'DU DOAN'!EH45)=SIGN('DU DOAN'!K45-'DU DOAN'!L45),1*'DU DOAN'!C45,0))))</f>
        <v>0</v>
      </c>
      <c r="BR45" s="98">
        <f>IF(OR('DU DOAN'!K45="",'DU DOAN'!L45="",'DU DOAN'!EI45="",'DU DOAN'!EJ45=""),0,IF(AND('DU DOAN'!EI45='DU DOAN'!K45,'DU DOAN'!EJ45='DU DOAN'!L45),3*'DU DOAN'!C45,IF(('DU DOAN'!EI45-'DU DOAN'!EJ45)=('DU DOAN'!K45-'DU DOAN'!L45),2*'DU DOAN'!C45,IF(SIGN('DU DOAN'!EI45-'DU DOAN'!EJ45)=SIGN('DU DOAN'!K45-'DU DOAN'!L45),1*'DU DOAN'!C45,0))))</f>
        <v>0</v>
      </c>
      <c r="BS45" s="98">
        <f>IF(OR('DU DOAN'!K45="",'DU DOAN'!L45="",'DU DOAN'!EK45="",'DU DOAN'!EL45=""),0,IF(AND('DU DOAN'!EK45='DU DOAN'!K45,'DU DOAN'!EL45='DU DOAN'!L45),3*'DU DOAN'!C45,IF(('DU DOAN'!EK45-'DU DOAN'!EL45)=('DU DOAN'!K45-'DU DOAN'!L45),2*'DU DOAN'!C45,IF(SIGN('DU DOAN'!EK45-'DU DOAN'!EL45)=SIGN('DU DOAN'!K45-'DU DOAN'!L45),1*'DU DOAN'!C45,0))))</f>
        <v>0</v>
      </c>
      <c r="BT45" s="98">
        <f>IF(OR('DU DOAN'!K45="",'DU DOAN'!L45="",'DU DOAN'!EM45="",'DU DOAN'!EN45=""),0,IF(AND('DU DOAN'!EM45='DU DOAN'!K45,'DU DOAN'!EN45='DU DOAN'!L45),3*'DU DOAN'!C45,IF(('DU DOAN'!EM45-'DU DOAN'!EN45)=('DU DOAN'!K45-'DU DOAN'!L45),2*'DU DOAN'!C45,IF(SIGN('DU DOAN'!EM45-'DU DOAN'!EN45)=SIGN('DU DOAN'!K45-'DU DOAN'!L45),1*'DU DOAN'!C45,0))))</f>
        <v>0</v>
      </c>
      <c r="BU45" s="98">
        <f>IF(OR('DU DOAN'!K45="",'DU DOAN'!L45="",'DU DOAN'!EO45="",'DU DOAN'!EP45=""),0,IF(AND('DU DOAN'!EO45='DU DOAN'!K45,'DU DOAN'!EP45='DU DOAN'!L45),3*'DU DOAN'!C45,IF(('DU DOAN'!EO45-'DU DOAN'!EP45)=('DU DOAN'!K45-'DU DOAN'!L45),2*'DU DOAN'!C45,IF(SIGN('DU DOAN'!EO45-'DU DOAN'!EP45)=SIGN('DU DOAN'!K45-'DU DOAN'!L45),1*'DU DOAN'!C45,0))))</f>
        <v>0</v>
      </c>
      <c r="BV45" s="98">
        <f>IF(OR('DU DOAN'!K45="",'DU DOAN'!L45="",'DU DOAN'!EQ45="",'DU DOAN'!ER45=""),0,IF(AND('DU DOAN'!EQ45='DU DOAN'!K45,'DU DOAN'!ER45='DU DOAN'!L45),3*'DU DOAN'!C45,IF(('DU DOAN'!EQ45-'DU DOAN'!ER45)=('DU DOAN'!K45-'DU DOAN'!L45),2*'DU DOAN'!C45,IF(SIGN('DU DOAN'!EQ45-'DU DOAN'!ER45)=SIGN('DU DOAN'!K45-'DU DOAN'!L45),1*'DU DOAN'!C45,0))))</f>
        <v>0</v>
      </c>
      <c r="BW45" s="98">
        <f>IF(OR('DU DOAN'!K45="",'DU DOAN'!L45="",'DU DOAN'!ES45="",'DU DOAN'!ET45=""),0,IF(AND('DU DOAN'!ES45='DU DOAN'!K45,'DU DOAN'!ET45='DU DOAN'!L45),3*'DU DOAN'!C45,IF(('DU DOAN'!ES45-'DU DOAN'!ET45)=('DU DOAN'!K45-'DU DOAN'!L45),2*'DU DOAN'!C45,IF(SIGN('DU DOAN'!ES45-'DU DOAN'!ET45)=SIGN('DU DOAN'!K45-'DU DOAN'!L45),1*'DU DOAN'!C45,0))))</f>
        <v>0</v>
      </c>
      <c r="BX45" s="98">
        <f>IF(OR('DU DOAN'!K45="",'DU DOAN'!L45="",'DU DOAN'!EU45="",'DU DOAN'!EV45=""),0,IF(AND('DU DOAN'!EU45='DU DOAN'!K45,'DU DOAN'!EV45='DU DOAN'!L45),3*'DU DOAN'!C45,IF(('DU DOAN'!EU45-'DU DOAN'!EV45)=('DU DOAN'!K45-'DU DOAN'!L45),2*'DU DOAN'!C45,IF(SIGN('DU DOAN'!EU45-'DU DOAN'!EV45)=SIGN('DU DOAN'!K45-'DU DOAN'!L45),1*'DU DOAN'!C45,0))))</f>
        <v>0</v>
      </c>
      <c r="BY45" s="98">
        <f>IF(OR('DU DOAN'!K45="",'DU DOAN'!L45="",'DU DOAN'!EW45="",'DU DOAN'!EX45=""),0,IF(AND('DU DOAN'!EW45='DU DOAN'!K45,'DU DOAN'!EX45='DU DOAN'!L45),3*'DU DOAN'!C45,IF(('DU DOAN'!EW45-'DU DOAN'!EX45)=('DU DOAN'!K45-'DU DOAN'!L45),2*'DU DOAN'!C45,IF(SIGN('DU DOAN'!EW45-'DU DOAN'!EX45)=SIGN('DU DOAN'!K45-'DU DOAN'!L45),1*'DU DOAN'!C45,0))))</f>
        <v>0</v>
      </c>
      <c r="BZ45" s="98">
        <f>IF(OR('DU DOAN'!K45="",'DU DOAN'!L45="",'DU DOAN'!EY45="",'DU DOAN'!EZ45=""),0,IF(AND('DU DOAN'!EY45='DU DOAN'!K45,'DU DOAN'!EZ45='DU DOAN'!L45),3*'DU DOAN'!C45,IF(('DU DOAN'!EY45-'DU DOAN'!EZ45)=('DU DOAN'!K45-'DU DOAN'!L45),2*'DU DOAN'!C45,IF(SIGN('DU DOAN'!EY45-'DU DOAN'!EZ45)=SIGN('DU DOAN'!K45-'DU DOAN'!L45),1*'DU DOAN'!C45,0))))</f>
        <v>0</v>
      </c>
      <c r="CA45" s="98">
        <f>IF(OR('DU DOAN'!K45="",'DU DOAN'!L45="",'DU DOAN'!FA45="",'DU DOAN'!FB45=""),0,IF(AND('DU DOAN'!FA45='DU DOAN'!K45,'DU DOAN'!FB45='DU DOAN'!L45),3*'DU DOAN'!C45,IF(('DU DOAN'!FA45-'DU DOAN'!FB45)=('DU DOAN'!K45-'DU DOAN'!L45),2*'DU DOAN'!C45,IF(SIGN('DU DOAN'!FA45-'DU DOAN'!FB45)=SIGN('DU DOAN'!K45-'DU DOAN'!L45),1*'DU DOAN'!C45,0))))</f>
        <v>0</v>
      </c>
      <c r="CB45" s="98">
        <f>IF(OR('DU DOAN'!K45="",'DU DOAN'!L45="",'DU DOAN'!FC45="",'DU DOAN'!FD45=""),0,IF(AND('DU DOAN'!FC45='DU DOAN'!K45,'DU DOAN'!FD45='DU DOAN'!L45),3*'DU DOAN'!C45,IF(('DU DOAN'!FC45-'DU DOAN'!FD45)=('DU DOAN'!K45-'DU DOAN'!L45),2*'DU DOAN'!C45,IF(SIGN('DU DOAN'!FC45-'DU DOAN'!FD45)=SIGN('DU DOAN'!K45-'DU DOAN'!L45),1*'DU DOAN'!C45,0))))</f>
        <v>0</v>
      </c>
      <c r="CC45" s="98">
        <f>IF(OR('DU DOAN'!K45="",'DU DOAN'!L45="",'DU DOAN'!FE45="",'DU DOAN'!FF45=""),0,IF(AND('DU DOAN'!FE45='DU DOAN'!K45,'DU DOAN'!FF45='DU DOAN'!L45),3*'DU DOAN'!C45,IF(('DU DOAN'!FE45-'DU DOAN'!FF45)=('DU DOAN'!K45-'DU DOAN'!L45),2*'DU DOAN'!C45,IF(SIGN('DU DOAN'!FE45-'DU DOAN'!FF45)=SIGN('DU DOAN'!K45-'DU DOAN'!L45),1*'DU DOAN'!C45,0))))</f>
        <v>0</v>
      </c>
      <c r="CD45" s="98">
        <f>IF(OR('DU DOAN'!K45="",'DU DOAN'!L45="",'DU DOAN'!FG45="",'DU DOAN'!FH45=""),0,IF(AND('DU DOAN'!FG45='DU DOAN'!K45,'DU DOAN'!FH45='DU DOAN'!L45),3*'DU DOAN'!C45,IF(('DU DOAN'!FG45-'DU DOAN'!FH45)=('DU DOAN'!K45-'DU DOAN'!L45),2*'DU DOAN'!C45,IF(SIGN('DU DOAN'!FG45-'DU DOAN'!FH45)=SIGN('DU DOAN'!K45-'DU DOAN'!L45),1*'DU DOAN'!C45,0))))</f>
        <v>0</v>
      </c>
      <c r="CE45" s="98">
        <f>IF(OR('DU DOAN'!K45="",'DU DOAN'!L45="",'DU DOAN'!FI45="",'DU DOAN'!FJ45=""),0,IF(AND('DU DOAN'!FI45='DU DOAN'!K45,'DU DOAN'!FJ45='DU DOAN'!L45),3*'DU DOAN'!C45,IF(('DU DOAN'!FI45-'DU DOAN'!FJ45)=('DU DOAN'!K45-'DU DOAN'!L45),2*'DU DOAN'!C45,IF(SIGN('DU DOAN'!FI45-'DU DOAN'!FJ45)=SIGN('DU DOAN'!K45-'DU DOAN'!L45),1*'DU DOAN'!C45,0))))</f>
        <v>0</v>
      </c>
      <c r="CF45" s="98">
        <f>IF(OR('DU DOAN'!K45="",'DU DOAN'!L45="",'DU DOAN'!FK45="",'DU DOAN'!FL45=""),0,IF(AND('DU DOAN'!FK45='DU DOAN'!K45,'DU DOAN'!FL45='DU DOAN'!L45),3*'DU DOAN'!C45,IF(('DU DOAN'!FK45-'DU DOAN'!FL45)=('DU DOAN'!K45-'DU DOAN'!L45),2*'DU DOAN'!C45,IF(SIGN('DU DOAN'!FK45-'DU DOAN'!FL45)=SIGN('DU DOAN'!K45-'DU DOAN'!L45),1*'DU DOAN'!C45,0))))</f>
        <v>0</v>
      </c>
      <c r="CG45" s="98">
        <f>IF(OR('DU DOAN'!K45="",'DU DOAN'!L45="",'DU DOAN'!FM45="",'DU DOAN'!FN45=""),0,IF(AND('DU DOAN'!FM45='DU DOAN'!K45,'DU DOAN'!FN45='DU DOAN'!L45),3*'DU DOAN'!C45,IF(('DU DOAN'!FM45-'DU DOAN'!FN45)=('DU DOAN'!K45-'DU DOAN'!L45),2*'DU DOAN'!C45,IF(SIGN('DU DOAN'!FM45-'DU DOAN'!FN45)=SIGN('DU DOAN'!K45-'DU DOAN'!L45),1*'DU DOAN'!C45,0))))</f>
        <v>0</v>
      </c>
      <c r="CH45" s="98">
        <f>IF(OR('DU DOAN'!K45="",'DU DOAN'!L45="",'DU DOAN'!FO45="",'DU DOAN'!FP45=""),0,IF(AND('DU DOAN'!FO45='DU DOAN'!K45,'DU DOAN'!FP45='DU DOAN'!L45),3*'DU DOAN'!C45,IF(('DU DOAN'!FO45-'DU DOAN'!FP45)=('DU DOAN'!K45-'DU DOAN'!L45),2*'DU DOAN'!C45,IF(SIGN('DU DOAN'!FO45-'DU DOAN'!FP45)=SIGN('DU DOAN'!K45-'DU DOAN'!L45),1*'DU DOAN'!C45,0))))</f>
        <v>0</v>
      </c>
      <c r="CI45" s="98">
        <f>IF(OR('DU DOAN'!K45="",'DU DOAN'!L45="",'DU DOAN'!FQ45="",'DU DOAN'!FR45=""),0,IF(AND('DU DOAN'!FQ45='DU DOAN'!K45,'DU DOAN'!FR45='DU DOAN'!L45),3*'DU DOAN'!C45,IF(('DU DOAN'!FQ45-'DU DOAN'!FR45)=('DU DOAN'!K45-'DU DOAN'!L45),2*'DU DOAN'!C45,IF(SIGN('DU DOAN'!FQ45-'DU DOAN'!FR45)=SIGN('DU DOAN'!K45-'DU DOAN'!L45),1*'DU DOAN'!C45,0))))</f>
        <v>0</v>
      </c>
      <c r="CJ45" s="98">
        <f>IF(OR('DU DOAN'!K45="",'DU DOAN'!L45="",'DU DOAN'!FS45="",'DU DOAN'!FT45=""),0,IF(AND('DU DOAN'!FS45='DU DOAN'!K45,'DU DOAN'!FT45='DU DOAN'!L45),3*'DU DOAN'!C45,IF(('DU DOAN'!FS45-'DU DOAN'!FT45)=('DU DOAN'!K45-'DU DOAN'!L45),2*'DU DOAN'!C45,IF(SIGN('DU DOAN'!FS45-'DU DOAN'!FT45)=SIGN('DU DOAN'!K45-'DU DOAN'!L45),1*'DU DOAN'!C45,0))))</f>
        <v>0</v>
      </c>
      <c r="CK45" s="98">
        <f>IF(OR('DU DOAN'!K45="",'DU DOAN'!L45="",'DU DOAN'!FU45="",'DU DOAN'!FV45=""),0,IF(AND('DU DOAN'!FU45='DU DOAN'!K45,'DU DOAN'!FV45='DU DOAN'!L45),3*'DU DOAN'!C45,IF(('DU DOAN'!FU45-'DU DOAN'!FV45)=('DU DOAN'!K45-'DU DOAN'!L45),2*'DU DOAN'!C45,IF(SIGN('DU DOAN'!FU45-'DU DOAN'!FV45)=SIGN('DU DOAN'!K45-'DU DOAN'!L45),1*'DU DOAN'!C45,0))))</f>
        <v>0</v>
      </c>
      <c r="CL45" s="98">
        <f>IF(OR('DU DOAN'!K45="",'DU DOAN'!L45="",'DU DOAN'!FW45="",'DU DOAN'!FX45=""),0,IF(AND('DU DOAN'!FW45='DU DOAN'!K45,'DU DOAN'!FX45='DU DOAN'!L45),3*'DU DOAN'!C45,IF(('DU DOAN'!FW45-'DU DOAN'!FX45)=('DU DOAN'!K45-'DU DOAN'!L45),2*'DU DOAN'!C45,IF(SIGN('DU DOAN'!FW45-'DU DOAN'!FX45)=SIGN('DU DOAN'!K45-'DU DOAN'!L45),1*'DU DOAN'!C45,0))))</f>
        <v>0</v>
      </c>
      <c r="CM45" s="98">
        <f>IF(OR('DU DOAN'!K45="",'DU DOAN'!L45="",'DU DOAN'!FY45="",'DU DOAN'!FZ45=""),0,IF(AND('DU DOAN'!FY45='DU DOAN'!K45,'DU DOAN'!FZ45='DU DOAN'!L45),3*'DU DOAN'!C45,IF(('DU DOAN'!FY45-'DU DOAN'!FZ45)=('DU DOAN'!K45-'DU DOAN'!L45),2*'DU DOAN'!C45,IF(SIGN('DU DOAN'!FY45-'DU DOAN'!FZ45)=SIGN('DU DOAN'!K45-'DU DOAN'!L45),1*'DU DOAN'!C45,0))))</f>
        <v>0</v>
      </c>
      <c r="CN45" s="98">
        <f>IF(OR('DU DOAN'!K45="",'DU DOAN'!L45="",'DU DOAN'!GA45="",'DU DOAN'!GB45=""),0,IF(AND('DU DOAN'!GA45='DU DOAN'!K45,'DU DOAN'!GB45='DU DOAN'!L45),3*'DU DOAN'!C45,IF(('DU DOAN'!GA45-'DU DOAN'!GB45)=('DU DOAN'!K45-'DU DOAN'!L45),2*'DU DOAN'!C45,IF(SIGN('DU DOAN'!GA45-'DU DOAN'!GB45)=SIGN('DU DOAN'!K45-'DU DOAN'!L45),1*'DU DOAN'!C45,0))))</f>
        <v>0</v>
      </c>
      <c r="CO45" s="98">
        <f>IF(OR('DU DOAN'!K45="",'DU DOAN'!L45="",'DU DOAN'!GC45="",'DU DOAN'!GD45=""),0,IF(AND('DU DOAN'!GC45='DU DOAN'!K45,'DU DOAN'!GD45='DU DOAN'!L45),3*'DU DOAN'!C45,IF(('DU DOAN'!GC45-'DU DOAN'!GD45)=('DU DOAN'!K45-'DU DOAN'!L45),2*'DU DOAN'!C45,IF(SIGN('DU DOAN'!GC45-'DU DOAN'!GD45)=SIGN('DU DOAN'!K45-'DU DOAN'!L45),1*'DU DOAN'!C45,0))))</f>
        <v>0</v>
      </c>
      <c r="CP45" s="98">
        <f>IF(OR('DU DOAN'!K45="",'DU DOAN'!L45="",'DU DOAN'!GE45="",'DU DOAN'!GF45=""),0,IF(AND('DU DOAN'!GE45='DU DOAN'!K45,'DU DOAN'!GF45='DU DOAN'!L45),3*'DU DOAN'!C45,IF(('DU DOAN'!GE45-'DU DOAN'!GF45)=('DU DOAN'!K45-'DU DOAN'!L45),2*'DU DOAN'!C45,IF(SIGN('DU DOAN'!GE45-'DU DOAN'!GF45)=SIGN('DU DOAN'!K45-'DU DOAN'!L45),1*'DU DOAN'!C45,0))))</f>
        <v>0</v>
      </c>
      <c r="CQ45" s="98">
        <f>IF(OR('DU DOAN'!K45="",'DU DOAN'!L45="",'DU DOAN'!GG45="",'DU DOAN'!GH45=""),0,IF(AND('DU DOAN'!GG45='DU DOAN'!K45,'DU DOAN'!GH45='DU DOAN'!L45),3*'DU DOAN'!C45,IF(('DU DOAN'!GG45-'DU DOAN'!GH45)=('DU DOAN'!K45-'DU DOAN'!L45),2*'DU DOAN'!C45,IF(SIGN('DU DOAN'!GG45-'DU DOAN'!GH45)=SIGN('DU DOAN'!K45-'DU DOAN'!L45),1*'DU DOAN'!C45,0))))</f>
        <v>0</v>
      </c>
      <c r="CR45" s="98">
        <f>IF(OR('DU DOAN'!K45="",'DU DOAN'!L45="",'DU DOAN'!GI45="",'DU DOAN'!GJ45=""),0,IF(AND('DU DOAN'!GI45='DU DOAN'!K45,'DU DOAN'!GJ45='DU DOAN'!L45),3*'DU DOAN'!C45,IF(('DU DOAN'!GI45-'DU DOAN'!GJ45)=('DU DOAN'!K45-'DU DOAN'!L45),2*'DU DOAN'!C45,IF(SIGN('DU DOAN'!GI45-'DU DOAN'!GJ45)=SIGN('DU DOAN'!K45-'DU DOAN'!L45),1*'DU DOAN'!C45,0))))</f>
        <v>0</v>
      </c>
      <c r="CS45" s="98">
        <f>IF(OR('DU DOAN'!K45="",'DU DOAN'!L45="",'DU DOAN'!GK45="",'DU DOAN'!GL45=""),0,IF(AND('DU DOAN'!GK45='DU DOAN'!K45,'DU DOAN'!GL45='DU DOAN'!L45),3*'DU DOAN'!C45,IF(('DU DOAN'!GK45-'DU DOAN'!GL45)=('DU DOAN'!K45-'DU DOAN'!L45),2*'DU DOAN'!C45,IF(SIGN('DU DOAN'!GK45-'DU DOAN'!GL45)=SIGN('DU DOAN'!K45-'DU DOAN'!L45),1*'DU DOAN'!C45,0))))</f>
        <v>0</v>
      </c>
      <c r="CT45" s="98">
        <f>IF(OR('DU DOAN'!K45="",'DU DOAN'!L45="",'DU DOAN'!GM45="",'DU DOAN'!GN45=""),0,IF(AND('DU DOAN'!GM45='DU DOAN'!K45,'DU DOAN'!GN45='DU DOAN'!L45),3*'DU DOAN'!C45,IF(('DU DOAN'!GM45-'DU DOAN'!GN45)=('DU DOAN'!K45-'DU DOAN'!L45),2*'DU DOAN'!C45,IF(SIGN('DU DOAN'!GM45-'DU DOAN'!GN45)=SIGN('DU DOAN'!K45-'DU DOAN'!L45),1*'DU DOAN'!C45,0))))</f>
        <v>0</v>
      </c>
      <c r="CU45" s="98">
        <f>IF(OR('DU DOAN'!K45="",'DU DOAN'!L45="",'DU DOAN'!GO45="",'DU DOAN'!GP45=""),0,IF(AND('DU DOAN'!GO45='DU DOAN'!K45,'DU DOAN'!GP45='DU DOAN'!L45),3*'DU DOAN'!C45,IF(('DU DOAN'!GO45-'DU DOAN'!GP45)=('DU DOAN'!K45-'DU DOAN'!L45),2*'DU DOAN'!C45,IF(SIGN('DU DOAN'!GO45-'DU DOAN'!GP45)=SIGN('DU DOAN'!K45-'DU DOAN'!L45),1*'DU DOAN'!C45,0))))</f>
        <v>0</v>
      </c>
      <c r="CV45" s="98">
        <f>IF(OR('DU DOAN'!K45="",'DU DOAN'!L45="",'DU DOAN'!GQ45="",'DU DOAN'!GR45=""),0,IF(AND('DU DOAN'!GQ45='DU DOAN'!K45,'DU DOAN'!GR45='DU DOAN'!L45),3*'DU DOAN'!C45,IF(('DU DOAN'!GQ45-'DU DOAN'!GR45)=('DU DOAN'!K45-'DU DOAN'!L45),2*'DU DOAN'!C45,IF(SIGN('DU DOAN'!GQ45-'DU DOAN'!GR45)=SIGN('DU DOAN'!K45-'DU DOAN'!L45),1*'DU DOAN'!C45,0))))</f>
        <v>0</v>
      </c>
      <c r="CW45" s="98">
        <f>IF(OR('DU DOAN'!K45="",'DU DOAN'!L45="",'DU DOAN'!GS45="",'DU DOAN'!GT45=""),0,IF(AND('DU DOAN'!GS45='DU DOAN'!K45,'DU DOAN'!GT45='DU DOAN'!L45),3*'DU DOAN'!C45,IF(('DU DOAN'!GS45-'DU DOAN'!GT45)=('DU DOAN'!K45-'DU DOAN'!L45),2*'DU DOAN'!C45,IF(SIGN('DU DOAN'!GS45-'DU DOAN'!GT45)=SIGN('DU DOAN'!K45-'DU DOAN'!L45),1*'DU DOAN'!C45,0))))</f>
        <v>0</v>
      </c>
      <c r="CX45" s="98">
        <f>IF(OR('DU DOAN'!K45="",'DU DOAN'!L45="",'DU DOAN'!GU45="",'DU DOAN'!GV45=""),0,IF(AND('DU DOAN'!GU45='DU DOAN'!K45,'DU DOAN'!GV45='DU DOAN'!L45),3*'DU DOAN'!C45,IF(('DU DOAN'!GU45-'DU DOAN'!GV45)=('DU DOAN'!K45-'DU DOAN'!L45),2*'DU DOAN'!C45,IF(SIGN('DU DOAN'!GU45-'DU DOAN'!GV45)=SIGN('DU DOAN'!K45-'DU DOAN'!L45),1*'DU DOAN'!C45,0))))</f>
        <v>0</v>
      </c>
      <c r="CY45" s="98">
        <f>IF(OR('DU DOAN'!K45="",'DU DOAN'!L45="",'DU DOAN'!GW45="",'DU DOAN'!GX45=""),0,IF(AND('DU DOAN'!GW45='DU DOAN'!K45,'DU DOAN'!GX45='DU DOAN'!L45),3*'DU DOAN'!C45,IF(('DU DOAN'!GW45-'DU DOAN'!GX45)=('DU DOAN'!K45-'DU DOAN'!L45),2*'DU DOAN'!C45,IF(SIGN('DU DOAN'!GW45-'DU DOAN'!GX45)=SIGN('DU DOAN'!K45-'DU DOAN'!L45),1*'DU DOAN'!C45,0))))</f>
        <v>0</v>
      </c>
      <c r="CZ45" s="98">
        <f>IF(OR('DU DOAN'!K45="",'DU DOAN'!L45="",'DU DOAN'!GY45="",'DU DOAN'!GZ45=""),0,IF(AND('DU DOAN'!GY45='DU DOAN'!K45,'DU DOAN'!GZ45='DU DOAN'!L45),3*'DU DOAN'!C45,IF(('DU DOAN'!GY45-'DU DOAN'!GZ45)=('DU DOAN'!K45-'DU DOAN'!L45),2*'DU DOAN'!C45,IF(SIGN('DU DOAN'!GY45-'DU DOAN'!GZ45)=SIGN('DU DOAN'!K45-'DU DOAN'!L45),1*'DU DOAN'!C45,0))))</f>
        <v>0</v>
      </c>
      <c r="DA45" s="98">
        <f>IF(OR('DU DOAN'!K45="",'DU DOAN'!L45="",'DU DOAN'!HA45="",'DU DOAN'!HB45=""),0,IF(AND('DU DOAN'!HA45='DU DOAN'!K45,'DU DOAN'!HB45='DU DOAN'!L45),3*'DU DOAN'!C45,IF(('DU DOAN'!HA45-'DU DOAN'!HB45)=('DU DOAN'!K45-'DU DOAN'!L45),2*'DU DOAN'!C45,IF(SIGN('DU DOAN'!HA45-'DU DOAN'!HB45)=SIGN('DU DOAN'!K45-'DU DOAN'!L45),1*'DU DOAN'!C45,0))))</f>
        <v>0</v>
      </c>
      <c r="DB45" s="98">
        <f>IF(OR('DU DOAN'!K45="",'DU DOAN'!L45="",'DU DOAN'!HC45="",'DU DOAN'!HD45=""),0,IF(AND('DU DOAN'!HC45='DU DOAN'!K45,'DU DOAN'!HD45='DU DOAN'!L45),3*'DU DOAN'!C45,IF(('DU DOAN'!HC45-'DU DOAN'!HD45)=('DU DOAN'!K45-'DU DOAN'!L45),2*'DU DOAN'!C45,IF(SIGN('DU DOAN'!HC45-'DU DOAN'!HD45)=SIGN('DU DOAN'!K45-'DU DOAN'!L45),1*'DU DOAN'!C45,0))))</f>
        <v>0</v>
      </c>
    </row>
    <row r="46" spans="1:106" ht="15" customHeight="1">
      <c r="A46" s="94">
        <f>'DU DOAN'!A46</f>
        <v>43</v>
      </c>
      <c r="B46" s="95" t="str">
        <f>'DU DOAN'!B46</f>
        <v>Vòng bảng</v>
      </c>
      <c r="C46" s="96">
        <f>'DU DOAN'!C46</f>
        <v>1</v>
      </c>
      <c r="D46" s="95" t="str">
        <f>'DU DOAN'!H46</f>
        <v>Spain</v>
      </c>
      <c r="E46" s="95" t="str">
        <f>'DU DOAN'!I46</f>
        <v>Cape Verde</v>
      </c>
      <c r="F46" s="97" t="str">
        <f>IF(OR('DU DOAN'!K46="",'DU DOAN'!L46=""),"Chưa đá",'DU DOAN'!K46&amp;"-"&amp;'DU DOAN'!L46)</f>
        <v>Chưa đá</v>
      </c>
      <c r="G46" s="98">
        <f>IF(OR('DU DOAN'!K46="",'DU DOAN'!L46="",'DU DOAN'!M46="",'DU DOAN'!N46=""),0,IF(AND('DU DOAN'!M46='DU DOAN'!K46,'DU DOAN'!N46='DU DOAN'!L46),3*'DU DOAN'!C46,IF(('DU DOAN'!M46-'DU DOAN'!N46)=('DU DOAN'!K46-'DU DOAN'!L46),2*'DU DOAN'!C46,IF(SIGN('DU DOAN'!M46-'DU DOAN'!N46)=SIGN('DU DOAN'!K46-'DU DOAN'!L46),1*'DU DOAN'!C46,0))))</f>
        <v>0</v>
      </c>
      <c r="H46" s="98">
        <f>IF(OR('DU DOAN'!K46="",'DU DOAN'!L46="",'DU DOAN'!O46="",'DU DOAN'!P46=""),0,IF(AND('DU DOAN'!O46='DU DOAN'!K46,'DU DOAN'!P46='DU DOAN'!L46),3*'DU DOAN'!C46,IF(('DU DOAN'!O46-'DU DOAN'!P46)=('DU DOAN'!K46-'DU DOAN'!L46),2*'DU DOAN'!C46,IF(SIGN('DU DOAN'!O46-'DU DOAN'!P46)=SIGN('DU DOAN'!K46-'DU DOAN'!L46),1*'DU DOAN'!C46,0))))</f>
        <v>0</v>
      </c>
      <c r="I46" s="98">
        <f>IF(OR('DU DOAN'!K46="",'DU DOAN'!L46="",'DU DOAN'!Q46="",'DU DOAN'!R46=""),0,IF(AND('DU DOAN'!Q46='DU DOAN'!K46,'DU DOAN'!R46='DU DOAN'!L46),3*'DU DOAN'!C46,IF(('DU DOAN'!Q46-'DU DOAN'!R46)=('DU DOAN'!K46-'DU DOAN'!L46),2*'DU DOAN'!C46,IF(SIGN('DU DOAN'!Q46-'DU DOAN'!R46)=SIGN('DU DOAN'!K46-'DU DOAN'!L46),1*'DU DOAN'!C46,0))))</f>
        <v>0</v>
      </c>
      <c r="J46" s="98">
        <f>IF(OR('DU DOAN'!K46="",'DU DOAN'!L46="",'DU DOAN'!S46="",'DU DOAN'!T46=""),0,IF(AND('DU DOAN'!S46='DU DOAN'!K46,'DU DOAN'!T46='DU DOAN'!L46),3*'DU DOAN'!C46,IF(('DU DOAN'!S46-'DU DOAN'!T46)=('DU DOAN'!K46-'DU DOAN'!L46),2*'DU DOAN'!C46,IF(SIGN('DU DOAN'!S46-'DU DOAN'!T46)=SIGN('DU DOAN'!K46-'DU DOAN'!L46),1*'DU DOAN'!C46,0))))</f>
        <v>0</v>
      </c>
      <c r="K46" s="98">
        <f>IF(OR('DU DOAN'!K46="",'DU DOAN'!L46="",'DU DOAN'!U46="",'DU DOAN'!V46=""),0,IF(AND('DU DOAN'!U46='DU DOAN'!K46,'DU DOAN'!V46='DU DOAN'!L46),3*'DU DOAN'!C46,IF(('DU DOAN'!U46-'DU DOAN'!V46)=('DU DOAN'!K46-'DU DOAN'!L46),2*'DU DOAN'!C46,IF(SIGN('DU DOAN'!U46-'DU DOAN'!V46)=SIGN('DU DOAN'!K46-'DU DOAN'!L46),1*'DU DOAN'!C46,0))))</f>
        <v>0</v>
      </c>
      <c r="L46" s="98">
        <f>IF(OR('DU DOAN'!K46="",'DU DOAN'!L46="",'DU DOAN'!W46="",'DU DOAN'!X46=""),0,IF(AND('DU DOAN'!W46='DU DOAN'!K46,'DU DOAN'!X46='DU DOAN'!L46),3*'DU DOAN'!C46,IF(('DU DOAN'!W46-'DU DOAN'!X46)=('DU DOAN'!K46-'DU DOAN'!L46),2*'DU DOAN'!C46,IF(SIGN('DU DOAN'!W46-'DU DOAN'!X46)=SIGN('DU DOAN'!K46-'DU DOAN'!L46),1*'DU DOAN'!C46,0))))</f>
        <v>0</v>
      </c>
      <c r="M46" s="98">
        <f>IF(OR('DU DOAN'!K46="",'DU DOAN'!L46="",'DU DOAN'!Y46="",'DU DOAN'!Z46=""),0,IF(AND('DU DOAN'!Y46='DU DOAN'!K46,'DU DOAN'!Z46='DU DOAN'!L46),3*'DU DOAN'!C46,IF(('DU DOAN'!Y46-'DU DOAN'!Z46)=('DU DOAN'!K46-'DU DOAN'!L46),2*'DU DOAN'!C46,IF(SIGN('DU DOAN'!Y46-'DU DOAN'!Z46)=SIGN('DU DOAN'!K46-'DU DOAN'!L46),1*'DU DOAN'!C46,0))))</f>
        <v>0</v>
      </c>
      <c r="N46" s="98">
        <f>IF(OR('DU DOAN'!K46="",'DU DOAN'!L46="",'DU DOAN'!AA46="",'DU DOAN'!AB46=""),0,IF(AND('DU DOAN'!AA46='DU DOAN'!K46,'DU DOAN'!AB46='DU DOAN'!L46),3*'DU DOAN'!C46,IF(('DU DOAN'!AA46-'DU DOAN'!AB46)=('DU DOAN'!K46-'DU DOAN'!L46),2*'DU DOAN'!C46,IF(SIGN('DU DOAN'!AA46-'DU DOAN'!AB46)=SIGN('DU DOAN'!K46-'DU DOAN'!L46),1*'DU DOAN'!C46,0))))</f>
        <v>0</v>
      </c>
      <c r="O46" s="98">
        <f>IF(OR('DU DOAN'!K46="",'DU DOAN'!L46="",'DU DOAN'!AC46="",'DU DOAN'!AD46=""),0,IF(AND('DU DOAN'!AC46='DU DOAN'!K46,'DU DOAN'!AD46='DU DOAN'!L46),3*'DU DOAN'!C46,IF(('DU DOAN'!AC46-'DU DOAN'!AD46)=('DU DOAN'!K46-'DU DOAN'!L46),2*'DU DOAN'!C46,IF(SIGN('DU DOAN'!AC46-'DU DOAN'!AD46)=SIGN('DU DOAN'!K46-'DU DOAN'!L46),1*'DU DOAN'!C46,0))))</f>
        <v>0</v>
      </c>
      <c r="P46" s="98">
        <f>IF(OR('DU DOAN'!K46="",'DU DOAN'!L46="",'DU DOAN'!AE46="",'DU DOAN'!AF46=""),0,IF(AND('DU DOAN'!AE46='DU DOAN'!K46,'DU DOAN'!AF46='DU DOAN'!L46),3*'DU DOAN'!C46,IF(('DU DOAN'!AE46-'DU DOAN'!AF46)=('DU DOAN'!K46-'DU DOAN'!L46),2*'DU DOAN'!C46,IF(SIGN('DU DOAN'!AE46-'DU DOAN'!AF46)=SIGN('DU DOAN'!K46-'DU DOAN'!L46),1*'DU DOAN'!C46,0))))</f>
        <v>0</v>
      </c>
      <c r="Q46" s="98">
        <f>IF(OR('DU DOAN'!K46="",'DU DOAN'!L46="",'DU DOAN'!AG46="",'DU DOAN'!AH46=""),0,IF(AND('DU DOAN'!AG46='DU DOAN'!K46,'DU DOAN'!AH46='DU DOAN'!L46),3*'DU DOAN'!C46,IF(('DU DOAN'!AG46-'DU DOAN'!AH46)=('DU DOAN'!K46-'DU DOAN'!L46),2*'DU DOAN'!C46,IF(SIGN('DU DOAN'!AG46-'DU DOAN'!AH46)=SIGN('DU DOAN'!K46-'DU DOAN'!L46),1*'DU DOAN'!C46,0))))</f>
        <v>0</v>
      </c>
      <c r="R46" s="98">
        <f>IF(OR('DU DOAN'!K46="",'DU DOAN'!L46="",'DU DOAN'!AI46="",'DU DOAN'!AJ46=""),0,IF(AND('DU DOAN'!AI46='DU DOAN'!K46,'DU DOAN'!AJ46='DU DOAN'!L46),3*'DU DOAN'!C46,IF(('DU DOAN'!AI46-'DU DOAN'!AJ46)=('DU DOAN'!K46-'DU DOAN'!L46),2*'DU DOAN'!C46,IF(SIGN('DU DOAN'!AI46-'DU DOAN'!AJ46)=SIGN('DU DOAN'!K46-'DU DOAN'!L46),1*'DU DOAN'!C46,0))))</f>
        <v>0</v>
      </c>
      <c r="S46" s="98">
        <f>IF(OR('DU DOAN'!K46="",'DU DOAN'!L46="",'DU DOAN'!AK46="",'DU DOAN'!AL46=""),0,IF(AND('DU DOAN'!AK46='DU DOAN'!K46,'DU DOAN'!AL46='DU DOAN'!L46),3*'DU DOAN'!C46,IF(('DU DOAN'!AK46-'DU DOAN'!AL46)=('DU DOAN'!K46-'DU DOAN'!L46),2*'DU DOAN'!C46,IF(SIGN('DU DOAN'!AK46-'DU DOAN'!AL46)=SIGN('DU DOAN'!K46-'DU DOAN'!L46),1*'DU DOAN'!C46,0))))</f>
        <v>0</v>
      </c>
      <c r="T46" s="98">
        <f>IF(OR('DU DOAN'!K46="",'DU DOAN'!L46="",'DU DOAN'!AM46="",'DU DOAN'!AN46=""),0,IF(AND('DU DOAN'!AM46='DU DOAN'!K46,'DU DOAN'!AN46='DU DOAN'!L46),3*'DU DOAN'!C46,IF(('DU DOAN'!AM46-'DU DOAN'!AN46)=('DU DOAN'!K46-'DU DOAN'!L46),2*'DU DOAN'!C46,IF(SIGN('DU DOAN'!AM46-'DU DOAN'!AN46)=SIGN('DU DOAN'!K46-'DU DOAN'!L46),1*'DU DOAN'!C46,0))))</f>
        <v>0</v>
      </c>
      <c r="U46" s="98">
        <f>IF(OR('DU DOAN'!K46="",'DU DOAN'!L46="",'DU DOAN'!AO46="",'DU DOAN'!AP46=""),0,IF(AND('DU DOAN'!AO46='DU DOAN'!K46,'DU DOAN'!AP46='DU DOAN'!L46),3*'DU DOAN'!C46,IF(('DU DOAN'!AO46-'DU DOAN'!AP46)=('DU DOAN'!K46-'DU DOAN'!L46),2*'DU DOAN'!C46,IF(SIGN('DU DOAN'!AO46-'DU DOAN'!AP46)=SIGN('DU DOAN'!K46-'DU DOAN'!L46),1*'DU DOAN'!C46,0))))</f>
        <v>0</v>
      </c>
      <c r="V46" s="98">
        <f>IF(OR('DU DOAN'!K46="",'DU DOAN'!L46="",'DU DOAN'!AQ46="",'DU DOAN'!AR46=""),0,IF(AND('DU DOAN'!AQ46='DU DOAN'!K46,'DU DOAN'!AR46='DU DOAN'!L46),3*'DU DOAN'!C46,IF(('DU DOAN'!AQ46-'DU DOAN'!AR46)=('DU DOAN'!K46-'DU DOAN'!L46),2*'DU DOAN'!C46,IF(SIGN('DU DOAN'!AQ46-'DU DOAN'!AR46)=SIGN('DU DOAN'!K46-'DU DOAN'!L46),1*'DU DOAN'!C46,0))))</f>
        <v>0</v>
      </c>
      <c r="W46" s="98">
        <f>IF(OR('DU DOAN'!K46="",'DU DOAN'!L46="",'DU DOAN'!AS46="",'DU DOAN'!AT46=""),0,IF(AND('DU DOAN'!AS46='DU DOAN'!K46,'DU DOAN'!AT46='DU DOAN'!L46),3*'DU DOAN'!C46,IF(('DU DOAN'!AS46-'DU DOAN'!AT46)=('DU DOAN'!K46-'DU DOAN'!L46),2*'DU DOAN'!C46,IF(SIGN('DU DOAN'!AS46-'DU DOAN'!AT46)=SIGN('DU DOAN'!K46-'DU DOAN'!L46),1*'DU DOAN'!C46,0))))</f>
        <v>0</v>
      </c>
      <c r="X46" s="98">
        <f>IF(OR('DU DOAN'!K46="",'DU DOAN'!L46="",'DU DOAN'!AU46="",'DU DOAN'!AV46=""),0,IF(AND('DU DOAN'!AU46='DU DOAN'!K46,'DU DOAN'!AV46='DU DOAN'!L46),3*'DU DOAN'!C46,IF(('DU DOAN'!AU46-'DU DOAN'!AV46)=('DU DOAN'!K46-'DU DOAN'!L46),2*'DU DOAN'!C46,IF(SIGN('DU DOAN'!AU46-'DU DOAN'!AV46)=SIGN('DU DOAN'!K46-'DU DOAN'!L46),1*'DU DOAN'!C46,0))))</f>
        <v>0</v>
      </c>
      <c r="Y46" s="98">
        <f>IF(OR('DU DOAN'!K46="",'DU DOAN'!L46="",'DU DOAN'!AW46="",'DU DOAN'!AX46=""),0,IF(AND('DU DOAN'!AW46='DU DOAN'!K46,'DU DOAN'!AX46='DU DOAN'!L46),3*'DU DOAN'!C46,IF(('DU DOAN'!AW46-'DU DOAN'!AX46)=('DU DOAN'!K46-'DU DOAN'!L46),2*'DU DOAN'!C46,IF(SIGN('DU DOAN'!AW46-'DU DOAN'!AX46)=SIGN('DU DOAN'!K46-'DU DOAN'!L46),1*'DU DOAN'!C46,0))))</f>
        <v>0</v>
      </c>
      <c r="Z46" s="98">
        <f>IF(OR('DU DOAN'!K46="",'DU DOAN'!L46="",'DU DOAN'!AY46="",'DU DOAN'!AZ46=""),0,IF(AND('DU DOAN'!AY46='DU DOAN'!K46,'DU DOAN'!AZ46='DU DOAN'!L46),3*'DU DOAN'!C46,IF(('DU DOAN'!AY46-'DU DOAN'!AZ46)=('DU DOAN'!K46-'DU DOAN'!L46),2*'DU DOAN'!C46,IF(SIGN('DU DOAN'!AY46-'DU DOAN'!AZ46)=SIGN('DU DOAN'!K46-'DU DOAN'!L46),1*'DU DOAN'!C46,0))))</f>
        <v>0</v>
      </c>
      <c r="AA46" s="98">
        <f>IF(OR('DU DOAN'!K46="",'DU DOAN'!L46="",'DU DOAN'!BA46="",'DU DOAN'!BB46=""),0,IF(AND('DU DOAN'!BA46='DU DOAN'!K46,'DU DOAN'!BB46='DU DOAN'!L46),3*'DU DOAN'!C46,IF(('DU DOAN'!BA46-'DU DOAN'!BB46)=('DU DOAN'!K46-'DU DOAN'!L46),2*'DU DOAN'!C46,IF(SIGN('DU DOAN'!BA46-'DU DOAN'!BB46)=SIGN('DU DOAN'!K46-'DU DOAN'!L46),1*'DU DOAN'!C46,0))))</f>
        <v>0</v>
      </c>
      <c r="AB46" s="98">
        <f>IF(OR('DU DOAN'!K46="",'DU DOAN'!L46="",'DU DOAN'!BC46="",'DU DOAN'!BD46=""),0,IF(AND('DU DOAN'!BC46='DU DOAN'!K46,'DU DOAN'!BD46='DU DOAN'!L46),3*'DU DOAN'!C46,IF(('DU DOAN'!BC46-'DU DOAN'!BD46)=('DU DOAN'!K46-'DU DOAN'!L46),2*'DU DOAN'!C46,IF(SIGN('DU DOAN'!BC46-'DU DOAN'!BD46)=SIGN('DU DOAN'!K46-'DU DOAN'!L46),1*'DU DOAN'!C46,0))))</f>
        <v>0</v>
      </c>
      <c r="AC46" s="98">
        <f>IF(OR('DU DOAN'!K46="",'DU DOAN'!L46="",'DU DOAN'!BE46="",'DU DOAN'!BF46=""),0,IF(AND('DU DOAN'!BE46='DU DOAN'!K46,'DU DOAN'!BF46='DU DOAN'!L46),3*'DU DOAN'!C46,IF(('DU DOAN'!BE46-'DU DOAN'!BF46)=('DU DOAN'!K46-'DU DOAN'!L46),2*'DU DOAN'!C46,IF(SIGN('DU DOAN'!BE46-'DU DOAN'!BF46)=SIGN('DU DOAN'!K46-'DU DOAN'!L46),1*'DU DOAN'!C46,0))))</f>
        <v>0</v>
      </c>
      <c r="AD46" s="98">
        <f>IF(OR('DU DOAN'!K46="",'DU DOAN'!L46="",'DU DOAN'!BG46="",'DU DOAN'!BH46=""),0,IF(AND('DU DOAN'!BG46='DU DOAN'!K46,'DU DOAN'!BH46='DU DOAN'!L46),3*'DU DOAN'!C46,IF(('DU DOAN'!BG46-'DU DOAN'!BH46)=('DU DOAN'!K46-'DU DOAN'!L46),2*'DU DOAN'!C46,IF(SIGN('DU DOAN'!BG46-'DU DOAN'!BH46)=SIGN('DU DOAN'!K46-'DU DOAN'!L46),1*'DU DOAN'!C46,0))))</f>
        <v>0</v>
      </c>
      <c r="AE46" s="98">
        <f>IF(OR('DU DOAN'!K46="",'DU DOAN'!L46="",'DU DOAN'!BI46="",'DU DOAN'!BJ46=""),0,IF(AND('DU DOAN'!BI46='DU DOAN'!K46,'DU DOAN'!BJ46='DU DOAN'!L46),3*'DU DOAN'!C46,IF(('DU DOAN'!BI46-'DU DOAN'!BJ46)=('DU DOAN'!K46-'DU DOAN'!L46),2*'DU DOAN'!C46,IF(SIGN('DU DOAN'!BI46-'DU DOAN'!BJ46)=SIGN('DU DOAN'!K46-'DU DOAN'!L46),1*'DU DOAN'!C46,0))))</f>
        <v>0</v>
      </c>
      <c r="AF46" s="98">
        <f>IF(OR('DU DOAN'!K46="",'DU DOAN'!L46="",'DU DOAN'!BK46="",'DU DOAN'!BL46=""),0,IF(AND('DU DOAN'!BK46='DU DOAN'!K46,'DU DOAN'!BL46='DU DOAN'!L46),3*'DU DOAN'!C46,IF(('DU DOAN'!BK46-'DU DOAN'!BL46)=('DU DOAN'!K46-'DU DOAN'!L46),2*'DU DOAN'!C46,IF(SIGN('DU DOAN'!BK46-'DU DOAN'!BL46)=SIGN('DU DOAN'!K46-'DU DOAN'!L46),1*'DU DOAN'!C46,0))))</f>
        <v>0</v>
      </c>
      <c r="AG46" s="98">
        <f>IF(OR('DU DOAN'!K46="",'DU DOAN'!L46="",'DU DOAN'!BM46="",'DU DOAN'!BN46=""),0,IF(AND('DU DOAN'!BM46='DU DOAN'!K46,'DU DOAN'!BN46='DU DOAN'!L46),3*'DU DOAN'!C46,IF(('DU DOAN'!BM46-'DU DOAN'!BN46)=('DU DOAN'!K46-'DU DOAN'!L46),2*'DU DOAN'!C46,IF(SIGN('DU DOAN'!BM46-'DU DOAN'!BN46)=SIGN('DU DOAN'!K46-'DU DOAN'!L46),1*'DU DOAN'!C46,0))))</f>
        <v>0</v>
      </c>
      <c r="AH46" s="98">
        <f>IF(OR('DU DOAN'!K46="",'DU DOAN'!L46="",'DU DOAN'!BO46="",'DU DOAN'!BP46=""),0,IF(AND('DU DOAN'!BO46='DU DOAN'!K46,'DU DOAN'!BP46='DU DOAN'!L46),3*'DU DOAN'!C46,IF(('DU DOAN'!BO46-'DU DOAN'!BP46)=('DU DOAN'!K46-'DU DOAN'!L46),2*'DU DOAN'!C46,IF(SIGN('DU DOAN'!BO46-'DU DOAN'!BP46)=SIGN('DU DOAN'!K46-'DU DOAN'!L46),1*'DU DOAN'!C46,0))))</f>
        <v>0</v>
      </c>
      <c r="AI46" s="98">
        <f>IF(OR('DU DOAN'!K46="",'DU DOAN'!L46="",'DU DOAN'!BQ46="",'DU DOAN'!BR46=""),0,IF(AND('DU DOAN'!BQ46='DU DOAN'!K46,'DU DOAN'!BR46='DU DOAN'!L46),3*'DU DOAN'!C46,IF(('DU DOAN'!BQ46-'DU DOAN'!BR46)=('DU DOAN'!K46-'DU DOAN'!L46),2*'DU DOAN'!C46,IF(SIGN('DU DOAN'!BQ46-'DU DOAN'!BR46)=SIGN('DU DOAN'!K46-'DU DOAN'!L46),1*'DU DOAN'!C46,0))))</f>
        <v>0</v>
      </c>
      <c r="AJ46" s="98">
        <f>IF(OR('DU DOAN'!K46="",'DU DOAN'!L46="",'DU DOAN'!BS46="",'DU DOAN'!BT46=""),0,IF(AND('DU DOAN'!BS46='DU DOAN'!K46,'DU DOAN'!BT46='DU DOAN'!L46),3*'DU DOAN'!C46,IF(('DU DOAN'!BS46-'DU DOAN'!BT46)=('DU DOAN'!K46-'DU DOAN'!L46),2*'DU DOAN'!C46,IF(SIGN('DU DOAN'!BS46-'DU DOAN'!BT46)=SIGN('DU DOAN'!K46-'DU DOAN'!L46),1*'DU DOAN'!C46,0))))</f>
        <v>0</v>
      </c>
      <c r="AK46" s="98">
        <f>IF(OR('DU DOAN'!K46="",'DU DOAN'!L46="",'DU DOAN'!BU46="",'DU DOAN'!BV46=""),0,IF(AND('DU DOAN'!BU46='DU DOAN'!K46,'DU DOAN'!BV46='DU DOAN'!L46),3*'DU DOAN'!C46,IF(('DU DOAN'!BU46-'DU DOAN'!BV46)=('DU DOAN'!K46-'DU DOAN'!L46),2*'DU DOAN'!C46,IF(SIGN('DU DOAN'!BU46-'DU DOAN'!BV46)=SIGN('DU DOAN'!K46-'DU DOAN'!L46),1*'DU DOAN'!C46,0))))</f>
        <v>0</v>
      </c>
      <c r="AL46" s="98">
        <f>IF(OR('DU DOAN'!K46="",'DU DOAN'!L46="",'DU DOAN'!BW46="",'DU DOAN'!BX46=""),0,IF(AND('DU DOAN'!BW46='DU DOAN'!K46,'DU DOAN'!BX46='DU DOAN'!L46),3*'DU DOAN'!C46,IF(('DU DOAN'!BW46-'DU DOAN'!BX46)=('DU DOAN'!K46-'DU DOAN'!L46),2*'DU DOAN'!C46,IF(SIGN('DU DOAN'!BW46-'DU DOAN'!BX46)=SIGN('DU DOAN'!K46-'DU DOAN'!L46),1*'DU DOAN'!C46,0))))</f>
        <v>0</v>
      </c>
      <c r="AM46" s="98">
        <f>IF(OR('DU DOAN'!K46="",'DU DOAN'!L46="",'DU DOAN'!BY46="",'DU DOAN'!BZ46=""),0,IF(AND('DU DOAN'!BY46='DU DOAN'!K46,'DU DOAN'!BZ46='DU DOAN'!L46),3*'DU DOAN'!C46,IF(('DU DOAN'!BY46-'DU DOAN'!BZ46)=('DU DOAN'!K46-'DU DOAN'!L46),2*'DU DOAN'!C46,IF(SIGN('DU DOAN'!BY46-'DU DOAN'!BZ46)=SIGN('DU DOAN'!K46-'DU DOAN'!L46),1*'DU DOAN'!C46,0))))</f>
        <v>0</v>
      </c>
      <c r="AN46" s="98">
        <f>IF(OR('DU DOAN'!K46="",'DU DOAN'!L46="",'DU DOAN'!CA46="",'DU DOAN'!CB46=""),0,IF(AND('DU DOAN'!CA46='DU DOAN'!K46,'DU DOAN'!CB46='DU DOAN'!L46),3*'DU DOAN'!C46,IF(('DU DOAN'!CA46-'DU DOAN'!CB46)=('DU DOAN'!K46-'DU DOAN'!L46),2*'DU DOAN'!C46,IF(SIGN('DU DOAN'!CA46-'DU DOAN'!CB46)=SIGN('DU DOAN'!K46-'DU DOAN'!L46),1*'DU DOAN'!C46,0))))</f>
        <v>0</v>
      </c>
      <c r="AO46" s="98">
        <f>IF(OR('DU DOAN'!K46="",'DU DOAN'!L46="",'DU DOAN'!CC46="",'DU DOAN'!CD46=""),0,IF(AND('DU DOAN'!CC46='DU DOAN'!K46,'DU DOAN'!CD46='DU DOAN'!L46),3*'DU DOAN'!C46,IF(('DU DOAN'!CC46-'DU DOAN'!CD46)=('DU DOAN'!K46-'DU DOAN'!L46),2*'DU DOAN'!C46,IF(SIGN('DU DOAN'!CC46-'DU DOAN'!CD46)=SIGN('DU DOAN'!K46-'DU DOAN'!L46),1*'DU DOAN'!C46,0))))</f>
        <v>0</v>
      </c>
      <c r="AP46" s="98">
        <f>IF(OR('DU DOAN'!K46="",'DU DOAN'!L46="",'DU DOAN'!CE46="",'DU DOAN'!CF46=""),0,IF(AND('DU DOAN'!CE46='DU DOAN'!K46,'DU DOAN'!CF46='DU DOAN'!L46),3*'DU DOAN'!C46,IF(('DU DOAN'!CE46-'DU DOAN'!CF46)=('DU DOAN'!K46-'DU DOAN'!L46),2*'DU DOAN'!C46,IF(SIGN('DU DOAN'!CE46-'DU DOAN'!CF46)=SIGN('DU DOAN'!K46-'DU DOAN'!L46),1*'DU DOAN'!C46,0))))</f>
        <v>0</v>
      </c>
      <c r="AQ46" s="98">
        <f>IF(OR('DU DOAN'!K46="",'DU DOAN'!L46="",'DU DOAN'!CG46="",'DU DOAN'!CH46=""),0,IF(AND('DU DOAN'!CG46='DU DOAN'!K46,'DU DOAN'!CH46='DU DOAN'!L46),3*'DU DOAN'!C46,IF(('DU DOAN'!CG46-'DU DOAN'!CH46)=('DU DOAN'!K46-'DU DOAN'!L46),2*'DU DOAN'!C46,IF(SIGN('DU DOAN'!CG46-'DU DOAN'!CH46)=SIGN('DU DOAN'!K46-'DU DOAN'!L46),1*'DU DOAN'!C46,0))))</f>
        <v>0</v>
      </c>
      <c r="AR46" s="98">
        <f>IF(OR('DU DOAN'!K46="",'DU DOAN'!L46="",'DU DOAN'!CI46="",'DU DOAN'!CJ46=""),0,IF(AND('DU DOAN'!CI46='DU DOAN'!K46,'DU DOAN'!CJ46='DU DOAN'!L46),3*'DU DOAN'!C46,IF(('DU DOAN'!CI46-'DU DOAN'!CJ46)=('DU DOAN'!K46-'DU DOAN'!L46),2*'DU DOAN'!C46,IF(SIGN('DU DOAN'!CI46-'DU DOAN'!CJ46)=SIGN('DU DOAN'!K46-'DU DOAN'!L46),1*'DU DOAN'!C46,0))))</f>
        <v>0</v>
      </c>
      <c r="AS46" s="98">
        <f>IF(OR('DU DOAN'!K46="",'DU DOAN'!L46="",'DU DOAN'!CK46="",'DU DOAN'!CL46=""),0,IF(AND('DU DOAN'!CK46='DU DOAN'!K46,'DU DOAN'!CL46='DU DOAN'!L46),3*'DU DOAN'!C46,IF(('DU DOAN'!CK46-'DU DOAN'!CL46)=('DU DOAN'!K46-'DU DOAN'!L46),2*'DU DOAN'!C46,IF(SIGN('DU DOAN'!CK46-'DU DOAN'!CL46)=SIGN('DU DOAN'!K46-'DU DOAN'!L46),1*'DU DOAN'!C46,0))))</f>
        <v>0</v>
      </c>
      <c r="AT46" s="98">
        <f>IF(OR('DU DOAN'!K46="",'DU DOAN'!L46="",'DU DOAN'!CM46="",'DU DOAN'!CN46=""),0,IF(AND('DU DOAN'!CM46='DU DOAN'!K46,'DU DOAN'!CN46='DU DOAN'!L46),3*'DU DOAN'!C46,IF(('DU DOAN'!CM46-'DU DOAN'!CN46)=('DU DOAN'!K46-'DU DOAN'!L46),2*'DU DOAN'!C46,IF(SIGN('DU DOAN'!CM46-'DU DOAN'!CN46)=SIGN('DU DOAN'!K46-'DU DOAN'!L46),1*'DU DOAN'!C46,0))))</f>
        <v>0</v>
      </c>
      <c r="AU46" s="98">
        <f>IF(OR('DU DOAN'!K46="",'DU DOAN'!L46="",'DU DOAN'!CO46="",'DU DOAN'!CP46=""),0,IF(AND('DU DOAN'!CO46='DU DOAN'!K46,'DU DOAN'!CP46='DU DOAN'!L46),3*'DU DOAN'!C46,IF(('DU DOAN'!CO46-'DU DOAN'!CP46)=('DU DOAN'!K46-'DU DOAN'!L46),2*'DU DOAN'!C46,IF(SIGN('DU DOAN'!CO46-'DU DOAN'!CP46)=SIGN('DU DOAN'!K46-'DU DOAN'!L46),1*'DU DOAN'!C46,0))))</f>
        <v>0</v>
      </c>
      <c r="AV46" s="98">
        <f>IF(OR('DU DOAN'!K46="",'DU DOAN'!L46="",'DU DOAN'!CQ46="",'DU DOAN'!CR46=""),0,IF(AND('DU DOAN'!CQ46='DU DOAN'!K46,'DU DOAN'!CR46='DU DOAN'!L46),3*'DU DOAN'!C46,IF(('DU DOAN'!CQ46-'DU DOAN'!CR46)=('DU DOAN'!K46-'DU DOAN'!L46),2*'DU DOAN'!C46,IF(SIGN('DU DOAN'!CQ46-'DU DOAN'!CR46)=SIGN('DU DOAN'!K46-'DU DOAN'!L46),1*'DU DOAN'!C46,0))))</f>
        <v>0</v>
      </c>
      <c r="AW46" s="98">
        <f>IF(OR('DU DOAN'!K46="",'DU DOAN'!L46="",'DU DOAN'!CS46="",'DU DOAN'!CT46=""),0,IF(AND('DU DOAN'!CS46='DU DOAN'!K46,'DU DOAN'!CT46='DU DOAN'!L46),3*'DU DOAN'!C46,IF(('DU DOAN'!CS46-'DU DOAN'!CT46)=('DU DOAN'!K46-'DU DOAN'!L46),2*'DU DOAN'!C46,IF(SIGN('DU DOAN'!CS46-'DU DOAN'!CT46)=SIGN('DU DOAN'!K46-'DU DOAN'!L46),1*'DU DOAN'!C46,0))))</f>
        <v>0</v>
      </c>
      <c r="AX46" s="98">
        <f>IF(OR('DU DOAN'!K46="",'DU DOAN'!L46="",'DU DOAN'!CU46="",'DU DOAN'!CV46=""),0,IF(AND('DU DOAN'!CU46='DU DOAN'!K46,'DU DOAN'!CV46='DU DOAN'!L46),3*'DU DOAN'!C46,IF(('DU DOAN'!CU46-'DU DOAN'!CV46)=('DU DOAN'!K46-'DU DOAN'!L46),2*'DU DOAN'!C46,IF(SIGN('DU DOAN'!CU46-'DU DOAN'!CV46)=SIGN('DU DOAN'!K46-'DU DOAN'!L46),1*'DU DOAN'!C46,0))))</f>
        <v>0</v>
      </c>
      <c r="AY46" s="98">
        <f>IF(OR('DU DOAN'!K46="",'DU DOAN'!L46="",'DU DOAN'!CW46="",'DU DOAN'!CX46=""),0,IF(AND('DU DOAN'!CW46='DU DOAN'!K46,'DU DOAN'!CX46='DU DOAN'!L46),3*'DU DOAN'!C46,IF(('DU DOAN'!CW46-'DU DOAN'!CX46)=('DU DOAN'!K46-'DU DOAN'!L46),2*'DU DOAN'!C46,IF(SIGN('DU DOAN'!CW46-'DU DOAN'!CX46)=SIGN('DU DOAN'!K46-'DU DOAN'!L46),1*'DU DOAN'!C46,0))))</f>
        <v>0</v>
      </c>
      <c r="AZ46" s="98">
        <f>IF(OR('DU DOAN'!K46="",'DU DOAN'!L46="",'DU DOAN'!CY46="",'DU DOAN'!CZ46=""),0,IF(AND('DU DOAN'!CY46='DU DOAN'!K46,'DU DOAN'!CZ46='DU DOAN'!L46),3*'DU DOAN'!C46,IF(('DU DOAN'!CY46-'DU DOAN'!CZ46)=('DU DOAN'!K46-'DU DOAN'!L46),2*'DU DOAN'!C46,IF(SIGN('DU DOAN'!CY46-'DU DOAN'!CZ46)=SIGN('DU DOAN'!K46-'DU DOAN'!L46),1*'DU DOAN'!C46,0))))</f>
        <v>0</v>
      </c>
      <c r="BA46" s="98">
        <f>IF(OR('DU DOAN'!K46="",'DU DOAN'!L46="",'DU DOAN'!DA46="",'DU DOAN'!DB46=""),0,IF(AND('DU DOAN'!DA46='DU DOAN'!K46,'DU DOAN'!DB46='DU DOAN'!L46),3*'DU DOAN'!C46,IF(('DU DOAN'!DA46-'DU DOAN'!DB46)=('DU DOAN'!K46-'DU DOAN'!L46),2*'DU DOAN'!C46,IF(SIGN('DU DOAN'!DA46-'DU DOAN'!DB46)=SIGN('DU DOAN'!K46-'DU DOAN'!L46),1*'DU DOAN'!C46,0))))</f>
        <v>0</v>
      </c>
      <c r="BB46" s="98">
        <f>IF(OR('DU DOAN'!K46="",'DU DOAN'!L46="",'DU DOAN'!DC46="",'DU DOAN'!DD46=""),0,IF(AND('DU DOAN'!DC46='DU DOAN'!K46,'DU DOAN'!DD46='DU DOAN'!L46),3*'DU DOAN'!C46,IF(('DU DOAN'!DC46-'DU DOAN'!DD46)=('DU DOAN'!K46-'DU DOAN'!L46),2*'DU DOAN'!C46,IF(SIGN('DU DOAN'!DC46-'DU DOAN'!DD46)=SIGN('DU DOAN'!K46-'DU DOAN'!L46),1*'DU DOAN'!C46,0))))</f>
        <v>0</v>
      </c>
      <c r="BC46" s="98">
        <f>IF(OR('DU DOAN'!K46="",'DU DOAN'!L46="",'DU DOAN'!DE46="",'DU DOAN'!DF46=""),0,IF(AND('DU DOAN'!DE46='DU DOAN'!K46,'DU DOAN'!DF46='DU DOAN'!L46),3*'DU DOAN'!C46,IF(('DU DOAN'!DE46-'DU DOAN'!DF46)=('DU DOAN'!K46-'DU DOAN'!L46),2*'DU DOAN'!C46,IF(SIGN('DU DOAN'!DE46-'DU DOAN'!DF46)=SIGN('DU DOAN'!K46-'DU DOAN'!L46),1*'DU DOAN'!C46,0))))</f>
        <v>0</v>
      </c>
      <c r="BD46" s="98">
        <f>IF(OR('DU DOAN'!K46="",'DU DOAN'!L46="",'DU DOAN'!DG46="",'DU DOAN'!DH46=""),0,IF(AND('DU DOAN'!DG46='DU DOAN'!K46,'DU DOAN'!DH46='DU DOAN'!L46),3*'DU DOAN'!C46,IF(('DU DOAN'!DG46-'DU DOAN'!DH46)=('DU DOAN'!K46-'DU DOAN'!L46),2*'DU DOAN'!C46,IF(SIGN('DU DOAN'!DG46-'DU DOAN'!DH46)=SIGN('DU DOAN'!K46-'DU DOAN'!L46),1*'DU DOAN'!C46,0))))</f>
        <v>0</v>
      </c>
      <c r="BE46" s="98">
        <f>IF(OR('DU DOAN'!K46="",'DU DOAN'!L46="",'DU DOAN'!DI46="",'DU DOAN'!DJ46=""),0,IF(AND('DU DOAN'!DI46='DU DOAN'!K46,'DU DOAN'!DJ46='DU DOAN'!L46),3*'DU DOAN'!C46,IF(('DU DOAN'!DI46-'DU DOAN'!DJ46)=('DU DOAN'!K46-'DU DOAN'!L46),2*'DU DOAN'!C46,IF(SIGN('DU DOAN'!DI46-'DU DOAN'!DJ46)=SIGN('DU DOAN'!K46-'DU DOAN'!L46),1*'DU DOAN'!C46,0))))</f>
        <v>0</v>
      </c>
      <c r="BF46" s="98">
        <f>IF(OR('DU DOAN'!K46="",'DU DOAN'!L46="",'DU DOAN'!DK46="",'DU DOAN'!DL46=""),0,IF(AND('DU DOAN'!DK46='DU DOAN'!K46,'DU DOAN'!DL46='DU DOAN'!L46),3*'DU DOAN'!C46,IF(('DU DOAN'!DK46-'DU DOAN'!DL46)=('DU DOAN'!K46-'DU DOAN'!L46),2*'DU DOAN'!C46,IF(SIGN('DU DOAN'!DK46-'DU DOAN'!DL46)=SIGN('DU DOAN'!K46-'DU DOAN'!L46),1*'DU DOAN'!C46,0))))</f>
        <v>0</v>
      </c>
      <c r="BG46" s="98">
        <f>IF(OR('DU DOAN'!K46="",'DU DOAN'!L46="",'DU DOAN'!DM46="",'DU DOAN'!DN46=""),0,IF(AND('DU DOAN'!DM46='DU DOAN'!K46,'DU DOAN'!DN46='DU DOAN'!L46),3*'DU DOAN'!C46,IF(('DU DOAN'!DM46-'DU DOAN'!DN46)=('DU DOAN'!K46-'DU DOAN'!L46),2*'DU DOAN'!C46,IF(SIGN('DU DOAN'!DM46-'DU DOAN'!DN46)=SIGN('DU DOAN'!K46-'DU DOAN'!L46),1*'DU DOAN'!C46,0))))</f>
        <v>0</v>
      </c>
      <c r="BH46" s="98">
        <f>IF(OR('DU DOAN'!K46="",'DU DOAN'!L46="",'DU DOAN'!DO46="",'DU DOAN'!DP46=""),0,IF(AND('DU DOAN'!DO46='DU DOAN'!K46,'DU DOAN'!DP46='DU DOAN'!L46),3*'DU DOAN'!C46,IF(('DU DOAN'!DO46-'DU DOAN'!DP46)=('DU DOAN'!K46-'DU DOAN'!L46),2*'DU DOAN'!C46,IF(SIGN('DU DOAN'!DO46-'DU DOAN'!DP46)=SIGN('DU DOAN'!K46-'DU DOAN'!L46),1*'DU DOAN'!C46,0))))</f>
        <v>0</v>
      </c>
      <c r="BI46" s="98">
        <f>IF(OR('DU DOAN'!K46="",'DU DOAN'!L46="",'DU DOAN'!DQ46="",'DU DOAN'!DR46=""),0,IF(AND('DU DOAN'!DQ46='DU DOAN'!K46,'DU DOAN'!DR46='DU DOAN'!L46),3*'DU DOAN'!C46,IF(('DU DOAN'!DQ46-'DU DOAN'!DR46)=('DU DOAN'!K46-'DU DOAN'!L46),2*'DU DOAN'!C46,IF(SIGN('DU DOAN'!DQ46-'DU DOAN'!DR46)=SIGN('DU DOAN'!K46-'DU DOAN'!L46),1*'DU DOAN'!C46,0))))</f>
        <v>0</v>
      </c>
      <c r="BJ46" s="98">
        <f>IF(OR('DU DOAN'!K46="",'DU DOAN'!L46="",'DU DOAN'!DS46="",'DU DOAN'!DT46=""),0,IF(AND('DU DOAN'!DS46='DU DOAN'!K46,'DU DOAN'!DT46='DU DOAN'!L46),3*'DU DOAN'!C46,IF(('DU DOAN'!DS46-'DU DOAN'!DT46)=('DU DOAN'!K46-'DU DOAN'!L46),2*'DU DOAN'!C46,IF(SIGN('DU DOAN'!DS46-'DU DOAN'!DT46)=SIGN('DU DOAN'!K46-'DU DOAN'!L46),1*'DU DOAN'!C46,0))))</f>
        <v>0</v>
      </c>
      <c r="BK46" s="98">
        <f>IF(OR('DU DOAN'!K46="",'DU DOAN'!L46="",'DU DOAN'!DU46="",'DU DOAN'!DV46=""),0,IF(AND('DU DOAN'!DU46='DU DOAN'!K46,'DU DOAN'!DV46='DU DOAN'!L46),3*'DU DOAN'!C46,IF(('DU DOAN'!DU46-'DU DOAN'!DV46)=('DU DOAN'!K46-'DU DOAN'!L46),2*'DU DOAN'!C46,IF(SIGN('DU DOAN'!DU46-'DU DOAN'!DV46)=SIGN('DU DOAN'!K46-'DU DOAN'!L46),1*'DU DOAN'!C46,0))))</f>
        <v>0</v>
      </c>
      <c r="BL46" s="98">
        <f>IF(OR('DU DOAN'!K46="",'DU DOAN'!L46="",'DU DOAN'!DW46="",'DU DOAN'!DX46=""),0,IF(AND('DU DOAN'!DW46='DU DOAN'!K46,'DU DOAN'!DX46='DU DOAN'!L46),3*'DU DOAN'!C46,IF(('DU DOAN'!DW46-'DU DOAN'!DX46)=('DU DOAN'!K46-'DU DOAN'!L46),2*'DU DOAN'!C46,IF(SIGN('DU DOAN'!DW46-'DU DOAN'!DX46)=SIGN('DU DOAN'!K46-'DU DOAN'!L46),1*'DU DOAN'!C46,0))))</f>
        <v>0</v>
      </c>
      <c r="BM46" s="98">
        <f>IF(OR('DU DOAN'!K46="",'DU DOAN'!L46="",'DU DOAN'!DY46="",'DU DOAN'!DZ46=""),0,IF(AND('DU DOAN'!DY46='DU DOAN'!K46,'DU DOAN'!DZ46='DU DOAN'!L46),3*'DU DOAN'!C46,IF(('DU DOAN'!DY46-'DU DOAN'!DZ46)=('DU DOAN'!K46-'DU DOAN'!L46),2*'DU DOAN'!C46,IF(SIGN('DU DOAN'!DY46-'DU DOAN'!DZ46)=SIGN('DU DOAN'!K46-'DU DOAN'!L46),1*'DU DOAN'!C46,0))))</f>
        <v>0</v>
      </c>
      <c r="BN46" s="98">
        <f>IF(OR('DU DOAN'!K46="",'DU DOAN'!L46="",'DU DOAN'!EA46="",'DU DOAN'!EB46=""),0,IF(AND('DU DOAN'!EA46='DU DOAN'!K46,'DU DOAN'!EB46='DU DOAN'!L46),3*'DU DOAN'!C46,IF(('DU DOAN'!EA46-'DU DOAN'!EB46)=('DU DOAN'!K46-'DU DOAN'!L46),2*'DU DOAN'!C46,IF(SIGN('DU DOAN'!EA46-'DU DOAN'!EB46)=SIGN('DU DOAN'!K46-'DU DOAN'!L46),1*'DU DOAN'!C46,0))))</f>
        <v>0</v>
      </c>
      <c r="BO46" s="98">
        <f>IF(OR('DU DOAN'!K46="",'DU DOAN'!L46="",'DU DOAN'!EC46="",'DU DOAN'!ED46=""),0,IF(AND('DU DOAN'!EC46='DU DOAN'!K46,'DU DOAN'!ED46='DU DOAN'!L46),3*'DU DOAN'!C46,IF(('DU DOAN'!EC46-'DU DOAN'!ED46)=('DU DOAN'!K46-'DU DOAN'!L46),2*'DU DOAN'!C46,IF(SIGN('DU DOAN'!EC46-'DU DOAN'!ED46)=SIGN('DU DOAN'!K46-'DU DOAN'!L46),1*'DU DOAN'!C46,0))))</f>
        <v>0</v>
      </c>
      <c r="BP46" s="98">
        <f>IF(OR('DU DOAN'!K46="",'DU DOAN'!L46="",'DU DOAN'!EE46="",'DU DOAN'!EF46=""),0,IF(AND('DU DOAN'!EE46='DU DOAN'!K46,'DU DOAN'!EF46='DU DOAN'!L46),3*'DU DOAN'!C46,IF(('DU DOAN'!EE46-'DU DOAN'!EF46)=('DU DOAN'!K46-'DU DOAN'!L46),2*'DU DOAN'!C46,IF(SIGN('DU DOAN'!EE46-'DU DOAN'!EF46)=SIGN('DU DOAN'!K46-'DU DOAN'!L46),1*'DU DOAN'!C46,0))))</f>
        <v>0</v>
      </c>
      <c r="BQ46" s="98">
        <f>IF(OR('DU DOAN'!K46="",'DU DOAN'!L46="",'DU DOAN'!EG46="",'DU DOAN'!EH46=""),0,IF(AND('DU DOAN'!EG46='DU DOAN'!K46,'DU DOAN'!EH46='DU DOAN'!L46),3*'DU DOAN'!C46,IF(('DU DOAN'!EG46-'DU DOAN'!EH46)=('DU DOAN'!K46-'DU DOAN'!L46),2*'DU DOAN'!C46,IF(SIGN('DU DOAN'!EG46-'DU DOAN'!EH46)=SIGN('DU DOAN'!K46-'DU DOAN'!L46),1*'DU DOAN'!C46,0))))</f>
        <v>0</v>
      </c>
      <c r="BR46" s="98">
        <f>IF(OR('DU DOAN'!K46="",'DU DOAN'!L46="",'DU DOAN'!EI46="",'DU DOAN'!EJ46=""),0,IF(AND('DU DOAN'!EI46='DU DOAN'!K46,'DU DOAN'!EJ46='DU DOAN'!L46),3*'DU DOAN'!C46,IF(('DU DOAN'!EI46-'DU DOAN'!EJ46)=('DU DOAN'!K46-'DU DOAN'!L46),2*'DU DOAN'!C46,IF(SIGN('DU DOAN'!EI46-'DU DOAN'!EJ46)=SIGN('DU DOAN'!K46-'DU DOAN'!L46),1*'DU DOAN'!C46,0))))</f>
        <v>0</v>
      </c>
      <c r="BS46" s="98">
        <f>IF(OR('DU DOAN'!K46="",'DU DOAN'!L46="",'DU DOAN'!EK46="",'DU DOAN'!EL46=""),0,IF(AND('DU DOAN'!EK46='DU DOAN'!K46,'DU DOAN'!EL46='DU DOAN'!L46),3*'DU DOAN'!C46,IF(('DU DOAN'!EK46-'DU DOAN'!EL46)=('DU DOAN'!K46-'DU DOAN'!L46),2*'DU DOAN'!C46,IF(SIGN('DU DOAN'!EK46-'DU DOAN'!EL46)=SIGN('DU DOAN'!K46-'DU DOAN'!L46),1*'DU DOAN'!C46,0))))</f>
        <v>0</v>
      </c>
      <c r="BT46" s="98">
        <f>IF(OR('DU DOAN'!K46="",'DU DOAN'!L46="",'DU DOAN'!EM46="",'DU DOAN'!EN46=""),0,IF(AND('DU DOAN'!EM46='DU DOAN'!K46,'DU DOAN'!EN46='DU DOAN'!L46),3*'DU DOAN'!C46,IF(('DU DOAN'!EM46-'DU DOAN'!EN46)=('DU DOAN'!K46-'DU DOAN'!L46),2*'DU DOAN'!C46,IF(SIGN('DU DOAN'!EM46-'DU DOAN'!EN46)=SIGN('DU DOAN'!K46-'DU DOAN'!L46),1*'DU DOAN'!C46,0))))</f>
        <v>0</v>
      </c>
      <c r="BU46" s="98">
        <f>IF(OR('DU DOAN'!K46="",'DU DOAN'!L46="",'DU DOAN'!EO46="",'DU DOAN'!EP46=""),0,IF(AND('DU DOAN'!EO46='DU DOAN'!K46,'DU DOAN'!EP46='DU DOAN'!L46),3*'DU DOAN'!C46,IF(('DU DOAN'!EO46-'DU DOAN'!EP46)=('DU DOAN'!K46-'DU DOAN'!L46),2*'DU DOAN'!C46,IF(SIGN('DU DOAN'!EO46-'DU DOAN'!EP46)=SIGN('DU DOAN'!K46-'DU DOAN'!L46),1*'DU DOAN'!C46,0))))</f>
        <v>0</v>
      </c>
      <c r="BV46" s="98">
        <f>IF(OR('DU DOAN'!K46="",'DU DOAN'!L46="",'DU DOAN'!EQ46="",'DU DOAN'!ER46=""),0,IF(AND('DU DOAN'!EQ46='DU DOAN'!K46,'DU DOAN'!ER46='DU DOAN'!L46),3*'DU DOAN'!C46,IF(('DU DOAN'!EQ46-'DU DOAN'!ER46)=('DU DOAN'!K46-'DU DOAN'!L46),2*'DU DOAN'!C46,IF(SIGN('DU DOAN'!EQ46-'DU DOAN'!ER46)=SIGN('DU DOAN'!K46-'DU DOAN'!L46),1*'DU DOAN'!C46,0))))</f>
        <v>0</v>
      </c>
      <c r="BW46" s="98">
        <f>IF(OR('DU DOAN'!K46="",'DU DOAN'!L46="",'DU DOAN'!ES46="",'DU DOAN'!ET46=""),0,IF(AND('DU DOAN'!ES46='DU DOAN'!K46,'DU DOAN'!ET46='DU DOAN'!L46),3*'DU DOAN'!C46,IF(('DU DOAN'!ES46-'DU DOAN'!ET46)=('DU DOAN'!K46-'DU DOAN'!L46),2*'DU DOAN'!C46,IF(SIGN('DU DOAN'!ES46-'DU DOAN'!ET46)=SIGN('DU DOAN'!K46-'DU DOAN'!L46),1*'DU DOAN'!C46,0))))</f>
        <v>0</v>
      </c>
      <c r="BX46" s="98">
        <f>IF(OR('DU DOAN'!K46="",'DU DOAN'!L46="",'DU DOAN'!EU46="",'DU DOAN'!EV46=""),0,IF(AND('DU DOAN'!EU46='DU DOAN'!K46,'DU DOAN'!EV46='DU DOAN'!L46),3*'DU DOAN'!C46,IF(('DU DOAN'!EU46-'DU DOAN'!EV46)=('DU DOAN'!K46-'DU DOAN'!L46),2*'DU DOAN'!C46,IF(SIGN('DU DOAN'!EU46-'DU DOAN'!EV46)=SIGN('DU DOAN'!K46-'DU DOAN'!L46),1*'DU DOAN'!C46,0))))</f>
        <v>0</v>
      </c>
      <c r="BY46" s="98">
        <f>IF(OR('DU DOAN'!K46="",'DU DOAN'!L46="",'DU DOAN'!EW46="",'DU DOAN'!EX46=""),0,IF(AND('DU DOAN'!EW46='DU DOAN'!K46,'DU DOAN'!EX46='DU DOAN'!L46),3*'DU DOAN'!C46,IF(('DU DOAN'!EW46-'DU DOAN'!EX46)=('DU DOAN'!K46-'DU DOAN'!L46),2*'DU DOAN'!C46,IF(SIGN('DU DOAN'!EW46-'DU DOAN'!EX46)=SIGN('DU DOAN'!K46-'DU DOAN'!L46),1*'DU DOAN'!C46,0))))</f>
        <v>0</v>
      </c>
      <c r="BZ46" s="98">
        <f>IF(OR('DU DOAN'!K46="",'DU DOAN'!L46="",'DU DOAN'!EY46="",'DU DOAN'!EZ46=""),0,IF(AND('DU DOAN'!EY46='DU DOAN'!K46,'DU DOAN'!EZ46='DU DOAN'!L46),3*'DU DOAN'!C46,IF(('DU DOAN'!EY46-'DU DOAN'!EZ46)=('DU DOAN'!K46-'DU DOAN'!L46),2*'DU DOAN'!C46,IF(SIGN('DU DOAN'!EY46-'DU DOAN'!EZ46)=SIGN('DU DOAN'!K46-'DU DOAN'!L46),1*'DU DOAN'!C46,0))))</f>
        <v>0</v>
      </c>
      <c r="CA46" s="98">
        <f>IF(OR('DU DOAN'!K46="",'DU DOAN'!L46="",'DU DOAN'!FA46="",'DU DOAN'!FB46=""),0,IF(AND('DU DOAN'!FA46='DU DOAN'!K46,'DU DOAN'!FB46='DU DOAN'!L46),3*'DU DOAN'!C46,IF(('DU DOAN'!FA46-'DU DOAN'!FB46)=('DU DOAN'!K46-'DU DOAN'!L46),2*'DU DOAN'!C46,IF(SIGN('DU DOAN'!FA46-'DU DOAN'!FB46)=SIGN('DU DOAN'!K46-'DU DOAN'!L46),1*'DU DOAN'!C46,0))))</f>
        <v>0</v>
      </c>
      <c r="CB46" s="98">
        <f>IF(OR('DU DOAN'!K46="",'DU DOAN'!L46="",'DU DOAN'!FC46="",'DU DOAN'!FD46=""),0,IF(AND('DU DOAN'!FC46='DU DOAN'!K46,'DU DOAN'!FD46='DU DOAN'!L46),3*'DU DOAN'!C46,IF(('DU DOAN'!FC46-'DU DOAN'!FD46)=('DU DOAN'!K46-'DU DOAN'!L46),2*'DU DOAN'!C46,IF(SIGN('DU DOAN'!FC46-'DU DOAN'!FD46)=SIGN('DU DOAN'!K46-'DU DOAN'!L46),1*'DU DOAN'!C46,0))))</f>
        <v>0</v>
      </c>
      <c r="CC46" s="98">
        <f>IF(OR('DU DOAN'!K46="",'DU DOAN'!L46="",'DU DOAN'!FE46="",'DU DOAN'!FF46=""),0,IF(AND('DU DOAN'!FE46='DU DOAN'!K46,'DU DOAN'!FF46='DU DOAN'!L46),3*'DU DOAN'!C46,IF(('DU DOAN'!FE46-'DU DOAN'!FF46)=('DU DOAN'!K46-'DU DOAN'!L46),2*'DU DOAN'!C46,IF(SIGN('DU DOAN'!FE46-'DU DOAN'!FF46)=SIGN('DU DOAN'!K46-'DU DOAN'!L46),1*'DU DOAN'!C46,0))))</f>
        <v>0</v>
      </c>
      <c r="CD46" s="98">
        <f>IF(OR('DU DOAN'!K46="",'DU DOAN'!L46="",'DU DOAN'!FG46="",'DU DOAN'!FH46=""),0,IF(AND('DU DOAN'!FG46='DU DOAN'!K46,'DU DOAN'!FH46='DU DOAN'!L46),3*'DU DOAN'!C46,IF(('DU DOAN'!FG46-'DU DOAN'!FH46)=('DU DOAN'!K46-'DU DOAN'!L46),2*'DU DOAN'!C46,IF(SIGN('DU DOAN'!FG46-'DU DOAN'!FH46)=SIGN('DU DOAN'!K46-'DU DOAN'!L46),1*'DU DOAN'!C46,0))))</f>
        <v>0</v>
      </c>
      <c r="CE46" s="98">
        <f>IF(OR('DU DOAN'!K46="",'DU DOAN'!L46="",'DU DOAN'!FI46="",'DU DOAN'!FJ46=""),0,IF(AND('DU DOAN'!FI46='DU DOAN'!K46,'DU DOAN'!FJ46='DU DOAN'!L46),3*'DU DOAN'!C46,IF(('DU DOAN'!FI46-'DU DOAN'!FJ46)=('DU DOAN'!K46-'DU DOAN'!L46),2*'DU DOAN'!C46,IF(SIGN('DU DOAN'!FI46-'DU DOAN'!FJ46)=SIGN('DU DOAN'!K46-'DU DOAN'!L46),1*'DU DOAN'!C46,0))))</f>
        <v>0</v>
      </c>
      <c r="CF46" s="98">
        <f>IF(OR('DU DOAN'!K46="",'DU DOAN'!L46="",'DU DOAN'!FK46="",'DU DOAN'!FL46=""),0,IF(AND('DU DOAN'!FK46='DU DOAN'!K46,'DU DOAN'!FL46='DU DOAN'!L46),3*'DU DOAN'!C46,IF(('DU DOAN'!FK46-'DU DOAN'!FL46)=('DU DOAN'!K46-'DU DOAN'!L46),2*'DU DOAN'!C46,IF(SIGN('DU DOAN'!FK46-'DU DOAN'!FL46)=SIGN('DU DOAN'!K46-'DU DOAN'!L46),1*'DU DOAN'!C46,0))))</f>
        <v>0</v>
      </c>
      <c r="CG46" s="98">
        <f>IF(OR('DU DOAN'!K46="",'DU DOAN'!L46="",'DU DOAN'!FM46="",'DU DOAN'!FN46=""),0,IF(AND('DU DOAN'!FM46='DU DOAN'!K46,'DU DOAN'!FN46='DU DOAN'!L46),3*'DU DOAN'!C46,IF(('DU DOAN'!FM46-'DU DOAN'!FN46)=('DU DOAN'!K46-'DU DOAN'!L46),2*'DU DOAN'!C46,IF(SIGN('DU DOAN'!FM46-'DU DOAN'!FN46)=SIGN('DU DOAN'!K46-'DU DOAN'!L46),1*'DU DOAN'!C46,0))))</f>
        <v>0</v>
      </c>
      <c r="CH46" s="98">
        <f>IF(OR('DU DOAN'!K46="",'DU DOAN'!L46="",'DU DOAN'!FO46="",'DU DOAN'!FP46=""),0,IF(AND('DU DOAN'!FO46='DU DOAN'!K46,'DU DOAN'!FP46='DU DOAN'!L46),3*'DU DOAN'!C46,IF(('DU DOAN'!FO46-'DU DOAN'!FP46)=('DU DOAN'!K46-'DU DOAN'!L46),2*'DU DOAN'!C46,IF(SIGN('DU DOAN'!FO46-'DU DOAN'!FP46)=SIGN('DU DOAN'!K46-'DU DOAN'!L46),1*'DU DOAN'!C46,0))))</f>
        <v>0</v>
      </c>
      <c r="CI46" s="98">
        <f>IF(OR('DU DOAN'!K46="",'DU DOAN'!L46="",'DU DOAN'!FQ46="",'DU DOAN'!FR46=""),0,IF(AND('DU DOAN'!FQ46='DU DOAN'!K46,'DU DOAN'!FR46='DU DOAN'!L46),3*'DU DOAN'!C46,IF(('DU DOAN'!FQ46-'DU DOAN'!FR46)=('DU DOAN'!K46-'DU DOAN'!L46),2*'DU DOAN'!C46,IF(SIGN('DU DOAN'!FQ46-'DU DOAN'!FR46)=SIGN('DU DOAN'!K46-'DU DOAN'!L46),1*'DU DOAN'!C46,0))))</f>
        <v>0</v>
      </c>
      <c r="CJ46" s="98">
        <f>IF(OR('DU DOAN'!K46="",'DU DOAN'!L46="",'DU DOAN'!FS46="",'DU DOAN'!FT46=""),0,IF(AND('DU DOAN'!FS46='DU DOAN'!K46,'DU DOAN'!FT46='DU DOAN'!L46),3*'DU DOAN'!C46,IF(('DU DOAN'!FS46-'DU DOAN'!FT46)=('DU DOAN'!K46-'DU DOAN'!L46),2*'DU DOAN'!C46,IF(SIGN('DU DOAN'!FS46-'DU DOAN'!FT46)=SIGN('DU DOAN'!K46-'DU DOAN'!L46),1*'DU DOAN'!C46,0))))</f>
        <v>0</v>
      </c>
      <c r="CK46" s="98">
        <f>IF(OR('DU DOAN'!K46="",'DU DOAN'!L46="",'DU DOAN'!FU46="",'DU DOAN'!FV46=""),0,IF(AND('DU DOAN'!FU46='DU DOAN'!K46,'DU DOAN'!FV46='DU DOAN'!L46),3*'DU DOAN'!C46,IF(('DU DOAN'!FU46-'DU DOAN'!FV46)=('DU DOAN'!K46-'DU DOAN'!L46),2*'DU DOAN'!C46,IF(SIGN('DU DOAN'!FU46-'DU DOAN'!FV46)=SIGN('DU DOAN'!K46-'DU DOAN'!L46),1*'DU DOAN'!C46,0))))</f>
        <v>0</v>
      </c>
      <c r="CL46" s="98">
        <f>IF(OR('DU DOAN'!K46="",'DU DOAN'!L46="",'DU DOAN'!FW46="",'DU DOAN'!FX46=""),0,IF(AND('DU DOAN'!FW46='DU DOAN'!K46,'DU DOAN'!FX46='DU DOAN'!L46),3*'DU DOAN'!C46,IF(('DU DOAN'!FW46-'DU DOAN'!FX46)=('DU DOAN'!K46-'DU DOAN'!L46),2*'DU DOAN'!C46,IF(SIGN('DU DOAN'!FW46-'DU DOAN'!FX46)=SIGN('DU DOAN'!K46-'DU DOAN'!L46),1*'DU DOAN'!C46,0))))</f>
        <v>0</v>
      </c>
      <c r="CM46" s="98">
        <f>IF(OR('DU DOAN'!K46="",'DU DOAN'!L46="",'DU DOAN'!FY46="",'DU DOAN'!FZ46=""),0,IF(AND('DU DOAN'!FY46='DU DOAN'!K46,'DU DOAN'!FZ46='DU DOAN'!L46),3*'DU DOAN'!C46,IF(('DU DOAN'!FY46-'DU DOAN'!FZ46)=('DU DOAN'!K46-'DU DOAN'!L46),2*'DU DOAN'!C46,IF(SIGN('DU DOAN'!FY46-'DU DOAN'!FZ46)=SIGN('DU DOAN'!K46-'DU DOAN'!L46),1*'DU DOAN'!C46,0))))</f>
        <v>0</v>
      </c>
      <c r="CN46" s="98">
        <f>IF(OR('DU DOAN'!K46="",'DU DOAN'!L46="",'DU DOAN'!GA46="",'DU DOAN'!GB46=""),0,IF(AND('DU DOAN'!GA46='DU DOAN'!K46,'DU DOAN'!GB46='DU DOAN'!L46),3*'DU DOAN'!C46,IF(('DU DOAN'!GA46-'DU DOAN'!GB46)=('DU DOAN'!K46-'DU DOAN'!L46),2*'DU DOAN'!C46,IF(SIGN('DU DOAN'!GA46-'DU DOAN'!GB46)=SIGN('DU DOAN'!K46-'DU DOAN'!L46),1*'DU DOAN'!C46,0))))</f>
        <v>0</v>
      </c>
      <c r="CO46" s="98">
        <f>IF(OR('DU DOAN'!K46="",'DU DOAN'!L46="",'DU DOAN'!GC46="",'DU DOAN'!GD46=""),0,IF(AND('DU DOAN'!GC46='DU DOAN'!K46,'DU DOAN'!GD46='DU DOAN'!L46),3*'DU DOAN'!C46,IF(('DU DOAN'!GC46-'DU DOAN'!GD46)=('DU DOAN'!K46-'DU DOAN'!L46),2*'DU DOAN'!C46,IF(SIGN('DU DOAN'!GC46-'DU DOAN'!GD46)=SIGN('DU DOAN'!K46-'DU DOAN'!L46),1*'DU DOAN'!C46,0))))</f>
        <v>0</v>
      </c>
      <c r="CP46" s="98">
        <f>IF(OR('DU DOAN'!K46="",'DU DOAN'!L46="",'DU DOAN'!GE46="",'DU DOAN'!GF46=""),0,IF(AND('DU DOAN'!GE46='DU DOAN'!K46,'DU DOAN'!GF46='DU DOAN'!L46),3*'DU DOAN'!C46,IF(('DU DOAN'!GE46-'DU DOAN'!GF46)=('DU DOAN'!K46-'DU DOAN'!L46),2*'DU DOAN'!C46,IF(SIGN('DU DOAN'!GE46-'DU DOAN'!GF46)=SIGN('DU DOAN'!K46-'DU DOAN'!L46),1*'DU DOAN'!C46,0))))</f>
        <v>0</v>
      </c>
      <c r="CQ46" s="98">
        <f>IF(OR('DU DOAN'!K46="",'DU DOAN'!L46="",'DU DOAN'!GG46="",'DU DOAN'!GH46=""),0,IF(AND('DU DOAN'!GG46='DU DOAN'!K46,'DU DOAN'!GH46='DU DOAN'!L46),3*'DU DOAN'!C46,IF(('DU DOAN'!GG46-'DU DOAN'!GH46)=('DU DOAN'!K46-'DU DOAN'!L46),2*'DU DOAN'!C46,IF(SIGN('DU DOAN'!GG46-'DU DOAN'!GH46)=SIGN('DU DOAN'!K46-'DU DOAN'!L46),1*'DU DOAN'!C46,0))))</f>
        <v>0</v>
      </c>
      <c r="CR46" s="98">
        <f>IF(OR('DU DOAN'!K46="",'DU DOAN'!L46="",'DU DOAN'!GI46="",'DU DOAN'!GJ46=""),0,IF(AND('DU DOAN'!GI46='DU DOAN'!K46,'DU DOAN'!GJ46='DU DOAN'!L46),3*'DU DOAN'!C46,IF(('DU DOAN'!GI46-'DU DOAN'!GJ46)=('DU DOAN'!K46-'DU DOAN'!L46),2*'DU DOAN'!C46,IF(SIGN('DU DOAN'!GI46-'DU DOAN'!GJ46)=SIGN('DU DOAN'!K46-'DU DOAN'!L46),1*'DU DOAN'!C46,0))))</f>
        <v>0</v>
      </c>
      <c r="CS46" s="98">
        <f>IF(OR('DU DOAN'!K46="",'DU DOAN'!L46="",'DU DOAN'!GK46="",'DU DOAN'!GL46=""),0,IF(AND('DU DOAN'!GK46='DU DOAN'!K46,'DU DOAN'!GL46='DU DOAN'!L46),3*'DU DOAN'!C46,IF(('DU DOAN'!GK46-'DU DOAN'!GL46)=('DU DOAN'!K46-'DU DOAN'!L46),2*'DU DOAN'!C46,IF(SIGN('DU DOAN'!GK46-'DU DOAN'!GL46)=SIGN('DU DOAN'!K46-'DU DOAN'!L46),1*'DU DOAN'!C46,0))))</f>
        <v>0</v>
      </c>
      <c r="CT46" s="98">
        <f>IF(OR('DU DOAN'!K46="",'DU DOAN'!L46="",'DU DOAN'!GM46="",'DU DOAN'!GN46=""),0,IF(AND('DU DOAN'!GM46='DU DOAN'!K46,'DU DOAN'!GN46='DU DOAN'!L46),3*'DU DOAN'!C46,IF(('DU DOAN'!GM46-'DU DOAN'!GN46)=('DU DOAN'!K46-'DU DOAN'!L46),2*'DU DOAN'!C46,IF(SIGN('DU DOAN'!GM46-'DU DOAN'!GN46)=SIGN('DU DOAN'!K46-'DU DOAN'!L46),1*'DU DOAN'!C46,0))))</f>
        <v>0</v>
      </c>
      <c r="CU46" s="98">
        <f>IF(OR('DU DOAN'!K46="",'DU DOAN'!L46="",'DU DOAN'!GO46="",'DU DOAN'!GP46=""),0,IF(AND('DU DOAN'!GO46='DU DOAN'!K46,'DU DOAN'!GP46='DU DOAN'!L46),3*'DU DOAN'!C46,IF(('DU DOAN'!GO46-'DU DOAN'!GP46)=('DU DOAN'!K46-'DU DOAN'!L46),2*'DU DOAN'!C46,IF(SIGN('DU DOAN'!GO46-'DU DOAN'!GP46)=SIGN('DU DOAN'!K46-'DU DOAN'!L46),1*'DU DOAN'!C46,0))))</f>
        <v>0</v>
      </c>
      <c r="CV46" s="98">
        <f>IF(OR('DU DOAN'!K46="",'DU DOAN'!L46="",'DU DOAN'!GQ46="",'DU DOAN'!GR46=""),0,IF(AND('DU DOAN'!GQ46='DU DOAN'!K46,'DU DOAN'!GR46='DU DOAN'!L46),3*'DU DOAN'!C46,IF(('DU DOAN'!GQ46-'DU DOAN'!GR46)=('DU DOAN'!K46-'DU DOAN'!L46),2*'DU DOAN'!C46,IF(SIGN('DU DOAN'!GQ46-'DU DOAN'!GR46)=SIGN('DU DOAN'!K46-'DU DOAN'!L46),1*'DU DOAN'!C46,0))))</f>
        <v>0</v>
      </c>
      <c r="CW46" s="98">
        <f>IF(OR('DU DOAN'!K46="",'DU DOAN'!L46="",'DU DOAN'!GS46="",'DU DOAN'!GT46=""),0,IF(AND('DU DOAN'!GS46='DU DOAN'!K46,'DU DOAN'!GT46='DU DOAN'!L46),3*'DU DOAN'!C46,IF(('DU DOAN'!GS46-'DU DOAN'!GT46)=('DU DOAN'!K46-'DU DOAN'!L46),2*'DU DOAN'!C46,IF(SIGN('DU DOAN'!GS46-'DU DOAN'!GT46)=SIGN('DU DOAN'!K46-'DU DOAN'!L46),1*'DU DOAN'!C46,0))))</f>
        <v>0</v>
      </c>
      <c r="CX46" s="98">
        <f>IF(OR('DU DOAN'!K46="",'DU DOAN'!L46="",'DU DOAN'!GU46="",'DU DOAN'!GV46=""),0,IF(AND('DU DOAN'!GU46='DU DOAN'!K46,'DU DOAN'!GV46='DU DOAN'!L46),3*'DU DOAN'!C46,IF(('DU DOAN'!GU46-'DU DOAN'!GV46)=('DU DOAN'!K46-'DU DOAN'!L46),2*'DU DOAN'!C46,IF(SIGN('DU DOAN'!GU46-'DU DOAN'!GV46)=SIGN('DU DOAN'!K46-'DU DOAN'!L46),1*'DU DOAN'!C46,0))))</f>
        <v>0</v>
      </c>
      <c r="CY46" s="98">
        <f>IF(OR('DU DOAN'!K46="",'DU DOAN'!L46="",'DU DOAN'!GW46="",'DU DOAN'!GX46=""),0,IF(AND('DU DOAN'!GW46='DU DOAN'!K46,'DU DOAN'!GX46='DU DOAN'!L46),3*'DU DOAN'!C46,IF(('DU DOAN'!GW46-'DU DOAN'!GX46)=('DU DOAN'!K46-'DU DOAN'!L46),2*'DU DOAN'!C46,IF(SIGN('DU DOAN'!GW46-'DU DOAN'!GX46)=SIGN('DU DOAN'!K46-'DU DOAN'!L46),1*'DU DOAN'!C46,0))))</f>
        <v>0</v>
      </c>
      <c r="CZ46" s="98">
        <f>IF(OR('DU DOAN'!K46="",'DU DOAN'!L46="",'DU DOAN'!GY46="",'DU DOAN'!GZ46=""),0,IF(AND('DU DOAN'!GY46='DU DOAN'!K46,'DU DOAN'!GZ46='DU DOAN'!L46),3*'DU DOAN'!C46,IF(('DU DOAN'!GY46-'DU DOAN'!GZ46)=('DU DOAN'!K46-'DU DOAN'!L46),2*'DU DOAN'!C46,IF(SIGN('DU DOAN'!GY46-'DU DOAN'!GZ46)=SIGN('DU DOAN'!K46-'DU DOAN'!L46),1*'DU DOAN'!C46,0))))</f>
        <v>0</v>
      </c>
      <c r="DA46" s="98">
        <f>IF(OR('DU DOAN'!K46="",'DU DOAN'!L46="",'DU DOAN'!HA46="",'DU DOAN'!HB46=""),0,IF(AND('DU DOAN'!HA46='DU DOAN'!K46,'DU DOAN'!HB46='DU DOAN'!L46),3*'DU DOAN'!C46,IF(('DU DOAN'!HA46-'DU DOAN'!HB46)=('DU DOAN'!K46-'DU DOAN'!L46),2*'DU DOAN'!C46,IF(SIGN('DU DOAN'!HA46-'DU DOAN'!HB46)=SIGN('DU DOAN'!K46-'DU DOAN'!L46),1*'DU DOAN'!C46,0))))</f>
        <v>0</v>
      </c>
      <c r="DB46" s="98">
        <f>IF(OR('DU DOAN'!K46="",'DU DOAN'!L46="",'DU DOAN'!HC46="",'DU DOAN'!HD46=""),0,IF(AND('DU DOAN'!HC46='DU DOAN'!K46,'DU DOAN'!HD46='DU DOAN'!L46),3*'DU DOAN'!C46,IF(('DU DOAN'!HC46-'DU DOAN'!HD46)=('DU DOAN'!K46-'DU DOAN'!L46),2*'DU DOAN'!C46,IF(SIGN('DU DOAN'!HC46-'DU DOAN'!HD46)=SIGN('DU DOAN'!K46-'DU DOAN'!L46),1*'DU DOAN'!C46,0))))</f>
        <v>0</v>
      </c>
    </row>
    <row r="47" spans="1:106" ht="15" customHeight="1">
      <c r="A47" s="94">
        <f>'DU DOAN'!A47</f>
        <v>44</v>
      </c>
      <c r="B47" s="95" t="str">
        <f>'DU DOAN'!B47</f>
        <v>Vòng bảng</v>
      </c>
      <c r="C47" s="96">
        <f>'DU DOAN'!C47</f>
        <v>1</v>
      </c>
      <c r="D47" s="95" t="str">
        <f>'DU DOAN'!H47</f>
        <v>Saudi Arabia</v>
      </c>
      <c r="E47" s="95" t="str">
        <f>'DU DOAN'!I47</f>
        <v>Uruguay</v>
      </c>
      <c r="F47" s="97" t="str">
        <f>IF(OR('DU DOAN'!K47="",'DU DOAN'!L47=""),"Chưa đá",'DU DOAN'!K47&amp;"-"&amp;'DU DOAN'!L47)</f>
        <v>Chưa đá</v>
      </c>
      <c r="G47" s="98">
        <f>IF(OR('DU DOAN'!K47="",'DU DOAN'!L47="",'DU DOAN'!M47="",'DU DOAN'!N47=""),0,IF(AND('DU DOAN'!M47='DU DOAN'!K47,'DU DOAN'!N47='DU DOAN'!L47),3*'DU DOAN'!C47,IF(('DU DOAN'!M47-'DU DOAN'!N47)=('DU DOAN'!K47-'DU DOAN'!L47),2*'DU DOAN'!C47,IF(SIGN('DU DOAN'!M47-'DU DOAN'!N47)=SIGN('DU DOAN'!K47-'DU DOAN'!L47),1*'DU DOAN'!C47,0))))</f>
        <v>0</v>
      </c>
      <c r="H47" s="98">
        <f>IF(OR('DU DOAN'!K47="",'DU DOAN'!L47="",'DU DOAN'!O47="",'DU DOAN'!P47=""),0,IF(AND('DU DOAN'!O47='DU DOAN'!K47,'DU DOAN'!P47='DU DOAN'!L47),3*'DU DOAN'!C47,IF(('DU DOAN'!O47-'DU DOAN'!P47)=('DU DOAN'!K47-'DU DOAN'!L47),2*'DU DOAN'!C47,IF(SIGN('DU DOAN'!O47-'DU DOAN'!P47)=SIGN('DU DOAN'!K47-'DU DOAN'!L47),1*'DU DOAN'!C47,0))))</f>
        <v>0</v>
      </c>
      <c r="I47" s="98">
        <f>IF(OR('DU DOAN'!K47="",'DU DOAN'!L47="",'DU DOAN'!Q47="",'DU DOAN'!R47=""),0,IF(AND('DU DOAN'!Q47='DU DOAN'!K47,'DU DOAN'!R47='DU DOAN'!L47),3*'DU DOAN'!C47,IF(('DU DOAN'!Q47-'DU DOAN'!R47)=('DU DOAN'!K47-'DU DOAN'!L47),2*'DU DOAN'!C47,IF(SIGN('DU DOAN'!Q47-'DU DOAN'!R47)=SIGN('DU DOAN'!K47-'DU DOAN'!L47),1*'DU DOAN'!C47,0))))</f>
        <v>0</v>
      </c>
      <c r="J47" s="98">
        <f>IF(OR('DU DOAN'!K47="",'DU DOAN'!L47="",'DU DOAN'!S47="",'DU DOAN'!T47=""),0,IF(AND('DU DOAN'!S47='DU DOAN'!K47,'DU DOAN'!T47='DU DOAN'!L47),3*'DU DOAN'!C47,IF(('DU DOAN'!S47-'DU DOAN'!T47)=('DU DOAN'!K47-'DU DOAN'!L47),2*'DU DOAN'!C47,IF(SIGN('DU DOAN'!S47-'DU DOAN'!T47)=SIGN('DU DOAN'!K47-'DU DOAN'!L47),1*'DU DOAN'!C47,0))))</f>
        <v>0</v>
      </c>
      <c r="K47" s="98">
        <f>IF(OR('DU DOAN'!K47="",'DU DOAN'!L47="",'DU DOAN'!U47="",'DU DOAN'!V47=""),0,IF(AND('DU DOAN'!U47='DU DOAN'!K47,'DU DOAN'!V47='DU DOAN'!L47),3*'DU DOAN'!C47,IF(('DU DOAN'!U47-'DU DOAN'!V47)=('DU DOAN'!K47-'DU DOAN'!L47),2*'DU DOAN'!C47,IF(SIGN('DU DOAN'!U47-'DU DOAN'!V47)=SIGN('DU DOAN'!K47-'DU DOAN'!L47),1*'DU DOAN'!C47,0))))</f>
        <v>0</v>
      </c>
      <c r="L47" s="98">
        <f>IF(OR('DU DOAN'!K47="",'DU DOAN'!L47="",'DU DOAN'!W47="",'DU DOAN'!X47=""),0,IF(AND('DU DOAN'!W47='DU DOAN'!K47,'DU DOAN'!X47='DU DOAN'!L47),3*'DU DOAN'!C47,IF(('DU DOAN'!W47-'DU DOAN'!X47)=('DU DOAN'!K47-'DU DOAN'!L47),2*'DU DOAN'!C47,IF(SIGN('DU DOAN'!W47-'DU DOAN'!X47)=SIGN('DU DOAN'!K47-'DU DOAN'!L47),1*'DU DOAN'!C47,0))))</f>
        <v>0</v>
      </c>
      <c r="M47" s="98">
        <f>IF(OR('DU DOAN'!K47="",'DU DOAN'!L47="",'DU DOAN'!Y47="",'DU DOAN'!Z47=""),0,IF(AND('DU DOAN'!Y47='DU DOAN'!K47,'DU DOAN'!Z47='DU DOAN'!L47),3*'DU DOAN'!C47,IF(('DU DOAN'!Y47-'DU DOAN'!Z47)=('DU DOAN'!K47-'DU DOAN'!L47),2*'DU DOAN'!C47,IF(SIGN('DU DOAN'!Y47-'DU DOAN'!Z47)=SIGN('DU DOAN'!K47-'DU DOAN'!L47),1*'DU DOAN'!C47,0))))</f>
        <v>0</v>
      </c>
      <c r="N47" s="98">
        <f>IF(OR('DU DOAN'!K47="",'DU DOAN'!L47="",'DU DOAN'!AA47="",'DU DOAN'!AB47=""),0,IF(AND('DU DOAN'!AA47='DU DOAN'!K47,'DU DOAN'!AB47='DU DOAN'!L47),3*'DU DOAN'!C47,IF(('DU DOAN'!AA47-'DU DOAN'!AB47)=('DU DOAN'!K47-'DU DOAN'!L47),2*'DU DOAN'!C47,IF(SIGN('DU DOAN'!AA47-'DU DOAN'!AB47)=SIGN('DU DOAN'!K47-'DU DOAN'!L47),1*'DU DOAN'!C47,0))))</f>
        <v>0</v>
      </c>
      <c r="O47" s="98">
        <f>IF(OR('DU DOAN'!K47="",'DU DOAN'!L47="",'DU DOAN'!AC47="",'DU DOAN'!AD47=""),0,IF(AND('DU DOAN'!AC47='DU DOAN'!K47,'DU DOAN'!AD47='DU DOAN'!L47),3*'DU DOAN'!C47,IF(('DU DOAN'!AC47-'DU DOAN'!AD47)=('DU DOAN'!K47-'DU DOAN'!L47),2*'DU DOAN'!C47,IF(SIGN('DU DOAN'!AC47-'DU DOAN'!AD47)=SIGN('DU DOAN'!K47-'DU DOAN'!L47),1*'DU DOAN'!C47,0))))</f>
        <v>0</v>
      </c>
      <c r="P47" s="98">
        <f>IF(OR('DU DOAN'!K47="",'DU DOAN'!L47="",'DU DOAN'!AE47="",'DU DOAN'!AF47=""),0,IF(AND('DU DOAN'!AE47='DU DOAN'!K47,'DU DOAN'!AF47='DU DOAN'!L47),3*'DU DOAN'!C47,IF(('DU DOAN'!AE47-'DU DOAN'!AF47)=('DU DOAN'!K47-'DU DOAN'!L47),2*'DU DOAN'!C47,IF(SIGN('DU DOAN'!AE47-'DU DOAN'!AF47)=SIGN('DU DOAN'!K47-'DU DOAN'!L47),1*'DU DOAN'!C47,0))))</f>
        <v>0</v>
      </c>
      <c r="Q47" s="98">
        <f>IF(OR('DU DOAN'!K47="",'DU DOAN'!L47="",'DU DOAN'!AG47="",'DU DOAN'!AH47=""),0,IF(AND('DU DOAN'!AG47='DU DOAN'!K47,'DU DOAN'!AH47='DU DOAN'!L47),3*'DU DOAN'!C47,IF(('DU DOAN'!AG47-'DU DOAN'!AH47)=('DU DOAN'!K47-'DU DOAN'!L47),2*'DU DOAN'!C47,IF(SIGN('DU DOAN'!AG47-'DU DOAN'!AH47)=SIGN('DU DOAN'!K47-'DU DOAN'!L47),1*'DU DOAN'!C47,0))))</f>
        <v>0</v>
      </c>
      <c r="R47" s="98">
        <f>IF(OR('DU DOAN'!K47="",'DU DOAN'!L47="",'DU DOAN'!AI47="",'DU DOAN'!AJ47=""),0,IF(AND('DU DOAN'!AI47='DU DOAN'!K47,'DU DOAN'!AJ47='DU DOAN'!L47),3*'DU DOAN'!C47,IF(('DU DOAN'!AI47-'DU DOAN'!AJ47)=('DU DOAN'!K47-'DU DOAN'!L47),2*'DU DOAN'!C47,IF(SIGN('DU DOAN'!AI47-'DU DOAN'!AJ47)=SIGN('DU DOAN'!K47-'DU DOAN'!L47),1*'DU DOAN'!C47,0))))</f>
        <v>0</v>
      </c>
      <c r="S47" s="98">
        <f>IF(OR('DU DOAN'!K47="",'DU DOAN'!L47="",'DU DOAN'!AK47="",'DU DOAN'!AL47=""),0,IF(AND('DU DOAN'!AK47='DU DOAN'!K47,'DU DOAN'!AL47='DU DOAN'!L47),3*'DU DOAN'!C47,IF(('DU DOAN'!AK47-'DU DOAN'!AL47)=('DU DOAN'!K47-'DU DOAN'!L47),2*'DU DOAN'!C47,IF(SIGN('DU DOAN'!AK47-'DU DOAN'!AL47)=SIGN('DU DOAN'!K47-'DU DOAN'!L47),1*'DU DOAN'!C47,0))))</f>
        <v>0</v>
      </c>
      <c r="T47" s="98">
        <f>IF(OR('DU DOAN'!K47="",'DU DOAN'!L47="",'DU DOAN'!AM47="",'DU DOAN'!AN47=""),0,IF(AND('DU DOAN'!AM47='DU DOAN'!K47,'DU DOAN'!AN47='DU DOAN'!L47),3*'DU DOAN'!C47,IF(('DU DOAN'!AM47-'DU DOAN'!AN47)=('DU DOAN'!K47-'DU DOAN'!L47),2*'DU DOAN'!C47,IF(SIGN('DU DOAN'!AM47-'DU DOAN'!AN47)=SIGN('DU DOAN'!K47-'DU DOAN'!L47),1*'DU DOAN'!C47,0))))</f>
        <v>0</v>
      </c>
      <c r="U47" s="98">
        <f>IF(OR('DU DOAN'!K47="",'DU DOAN'!L47="",'DU DOAN'!AO47="",'DU DOAN'!AP47=""),0,IF(AND('DU DOAN'!AO47='DU DOAN'!K47,'DU DOAN'!AP47='DU DOAN'!L47),3*'DU DOAN'!C47,IF(('DU DOAN'!AO47-'DU DOAN'!AP47)=('DU DOAN'!K47-'DU DOAN'!L47),2*'DU DOAN'!C47,IF(SIGN('DU DOAN'!AO47-'DU DOAN'!AP47)=SIGN('DU DOAN'!K47-'DU DOAN'!L47),1*'DU DOAN'!C47,0))))</f>
        <v>0</v>
      </c>
      <c r="V47" s="98">
        <f>IF(OR('DU DOAN'!K47="",'DU DOAN'!L47="",'DU DOAN'!AQ47="",'DU DOAN'!AR47=""),0,IF(AND('DU DOAN'!AQ47='DU DOAN'!K47,'DU DOAN'!AR47='DU DOAN'!L47),3*'DU DOAN'!C47,IF(('DU DOAN'!AQ47-'DU DOAN'!AR47)=('DU DOAN'!K47-'DU DOAN'!L47),2*'DU DOAN'!C47,IF(SIGN('DU DOAN'!AQ47-'DU DOAN'!AR47)=SIGN('DU DOAN'!K47-'DU DOAN'!L47),1*'DU DOAN'!C47,0))))</f>
        <v>0</v>
      </c>
      <c r="W47" s="98">
        <f>IF(OR('DU DOAN'!K47="",'DU DOAN'!L47="",'DU DOAN'!AS47="",'DU DOAN'!AT47=""),0,IF(AND('DU DOAN'!AS47='DU DOAN'!K47,'DU DOAN'!AT47='DU DOAN'!L47),3*'DU DOAN'!C47,IF(('DU DOAN'!AS47-'DU DOAN'!AT47)=('DU DOAN'!K47-'DU DOAN'!L47),2*'DU DOAN'!C47,IF(SIGN('DU DOAN'!AS47-'DU DOAN'!AT47)=SIGN('DU DOAN'!K47-'DU DOAN'!L47),1*'DU DOAN'!C47,0))))</f>
        <v>0</v>
      </c>
      <c r="X47" s="98">
        <f>IF(OR('DU DOAN'!K47="",'DU DOAN'!L47="",'DU DOAN'!AU47="",'DU DOAN'!AV47=""),0,IF(AND('DU DOAN'!AU47='DU DOAN'!K47,'DU DOAN'!AV47='DU DOAN'!L47),3*'DU DOAN'!C47,IF(('DU DOAN'!AU47-'DU DOAN'!AV47)=('DU DOAN'!K47-'DU DOAN'!L47),2*'DU DOAN'!C47,IF(SIGN('DU DOAN'!AU47-'DU DOAN'!AV47)=SIGN('DU DOAN'!K47-'DU DOAN'!L47),1*'DU DOAN'!C47,0))))</f>
        <v>0</v>
      </c>
      <c r="Y47" s="98">
        <f>IF(OR('DU DOAN'!K47="",'DU DOAN'!L47="",'DU DOAN'!AW47="",'DU DOAN'!AX47=""),0,IF(AND('DU DOAN'!AW47='DU DOAN'!K47,'DU DOAN'!AX47='DU DOAN'!L47),3*'DU DOAN'!C47,IF(('DU DOAN'!AW47-'DU DOAN'!AX47)=('DU DOAN'!K47-'DU DOAN'!L47),2*'DU DOAN'!C47,IF(SIGN('DU DOAN'!AW47-'DU DOAN'!AX47)=SIGN('DU DOAN'!K47-'DU DOAN'!L47),1*'DU DOAN'!C47,0))))</f>
        <v>0</v>
      </c>
      <c r="Z47" s="98">
        <f>IF(OR('DU DOAN'!K47="",'DU DOAN'!L47="",'DU DOAN'!AY47="",'DU DOAN'!AZ47=""),0,IF(AND('DU DOAN'!AY47='DU DOAN'!K47,'DU DOAN'!AZ47='DU DOAN'!L47),3*'DU DOAN'!C47,IF(('DU DOAN'!AY47-'DU DOAN'!AZ47)=('DU DOAN'!K47-'DU DOAN'!L47),2*'DU DOAN'!C47,IF(SIGN('DU DOAN'!AY47-'DU DOAN'!AZ47)=SIGN('DU DOAN'!K47-'DU DOAN'!L47),1*'DU DOAN'!C47,0))))</f>
        <v>0</v>
      </c>
      <c r="AA47" s="98">
        <f>IF(OR('DU DOAN'!K47="",'DU DOAN'!L47="",'DU DOAN'!BA47="",'DU DOAN'!BB47=""),0,IF(AND('DU DOAN'!BA47='DU DOAN'!K47,'DU DOAN'!BB47='DU DOAN'!L47),3*'DU DOAN'!C47,IF(('DU DOAN'!BA47-'DU DOAN'!BB47)=('DU DOAN'!K47-'DU DOAN'!L47),2*'DU DOAN'!C47,IF(SIGN('DU DOAN'!BA47-'DU DOAN'!BB47)=SIGN('DU DOAN'!K47-'DU DOAN'!L47),1*'DU DOAN'!C47,0))))</f>
        <v>0</v>
      </c>
      <c r="AB47" s="98">
        <f>IF(OR('DU DOAN'!K47="",'DU DOAN'!L47="",'DU DOAN'!BC47="",'DU DOAN'!BD47=""),0,IF(AND('DU DOAN'!BC47='DU DOAN'!K47,'DU DOAN'!BD47='DU DOAN'!L47),3*'DU DOAN'!C47,IF(('DU DOAN'!BC47-'DU DOAN'!BD47)=('DU DOAN'!K47-'DU DOAN'!L47),2*'DU DOAN'!C47,IF(SIGN('DU DOAN'!BC47-'DU DOAN'!BD47)=SIGN('DU DOAN'!K47-'DU DOAN'!L47),1*'DU DOAN'!C47,0))))</f>
        <v>0</v>
      </c>
      <c r="AC47" s="98">
        <f>IF(OR('DU DOAN'!K47="",'DU DOAN'!L47="",'DU DOAN'!BE47="",'DU DOAN'!BF47=""),0,IF(AND('DU DOAN'!BE47='DU DOAN'!K47,'DU DOAN'!BF47='DU DOAN'!L47),3*'DU DOAN'!C47,IF(('DU DOAN'!BE47-'DU DOAN'!BF47)=('DU DOAN'!K47-'DU DOAN'!L47),2*'DU DOAN'!C47,IF(SIGN('DU DOAN'!BE47-'DU DOAN'!BF47)=SIGN('DU DOAN'!K47-'DU DOAN'!L47),1*'DU DOAN'!C47,0))))</f>
        <v>0</v>
      </c>
      <c r="AD47" s="98">
        <f>IF(OR('DU DOAN'!K47="",'DU DOAN'!L47="",'DU DOAN'!BG47="",'DU DOAN'!BH47=""),0,IF(AND('DU DOAN'!BG47='DU DOAN'!K47,'DU DOAN'!BH47='DU DOAN'!L47),3*'DU DOAN'!C47,IF(('DU DOAN'!BG47-'DU DOAN'!BH47)=('DU DOAN'!K47-'DU DOAN'!L47),2*'DU DOAN'!C47,IF(SIGN('DU DOAN'!BG47-'DU DOAN'!BH47)=SIGN('DU DOAN'!K47-'DU DOAN'!L47),1*'DU DOAN'!C47,0))))</f>
        <v>0</v>
      </c>
      <c r="AE47" s="98">
        <f>IF(OR('DU DOAN'!K47="",'DU DOAN'!L47="",'DU DOAN'!BI47="",'DU DOAN'!BJ47=""),0,IF(AND('DU DOAN'!BI47='DU DOAN'!K47,'DU DOAN'!BJ47='DU DOAN'!L47),3*'DU DOAN'!C47,IF(('DU DOAN'!BI47-'DU DOAN'!BJ47)=('DU DOAN'!K47-'DU DOAN'!L47),2*'DU DOAN'!C47,IF(SIGN('DU DOAN'!BI47-'DU DOAN'!BJ47)=SIGN('DU DOAN'!K47-'DU DOAN'!L47),1*'DU DOAN'!C47,0))))</f>
        <v>0</v>
      </c>
      <c r="AF47" s="98">
        <f>IF(OR('DU DOAN'!K47="",'DU DOAN'!L47="",'DU DOAN'!BK47="",'DU DOAN'!BL47=""),0,IF(AND('DU DOAN'!BK47='DU DOAN'!K47,'DU DOAN'!BL47='DU DOAN'!L47),3*'DU DOAN'!C47,IF(('DU DOAN'!BK47-'DU DOAN'!BL47)=('DU DOAN'!K47-'DU DOAN'!L47),2*'DU DOAN'!C47,IF(SIGN('DU DOAN'!BK47-'DU DOAN'!BL47)=SIGN('DU DOAN'!K47-'DU DOAN'!L47),1*'DU DOAN'!C47,0))))</f>
        <v>0</v>
      </c>
      <c r="AG47" s="98">
        <f>IF(OR('DU DOAN'!K47="",'DU DOAN'!L47="",'DU DOAN'!BM47="",'DU DOAN'!BN47=""),0,IF(AND('DU DOAN'!BM47='DU DOAN'!K47,'DU DOAN'!BN47='DU DOAN'!L47),3*'DU DOAN'!C47,IF(('DU DOAN'!BM47-'DU DOAN'!BN47)=('DU DOAN'!K47-'DU DOAN'!L47),2*'DU DOAN'!C47,IF(SIGN('DU DOAN'!BM47-'DU DOAN'!BN47)=SIGN('DU DOAN'!K47-'DU DOAN'!L47),1*'DU DOAN'!C47,0))))</f>
        <v>0</v>
      </c>
      <c r="AH47" s="98">
        <f>IF(OR('DU DOAN'!K47="",'DU DOAN'!L47="",'DU DOAN'!BO47="",'DU DOAN'!BP47=""),0,IF(AND('DU DOAN'!BO47='DU DOAN'!K47,'DU DOAN'!BP47='DU DOAN'!L47),3*'DU DOAN'!C47,IF(('DU DOAN'!BO47-'DU DOAN'!BP47)=('DU DOAN'!K47-'DU DOAN'!L47),2*'DU DOAN'!C47,IF(SIGN('DU DOAN'!BO47-'DU DOAN'!BP47)=SIGN('DU DOAN'!K47-'DU DOAN'!L47),1*'DU DOAN'!C47,0))))</f>
        <v>0</v>
      </c>
      <c r="AI47" s="98">
        <f>IF(OR('DU DOAN'!K47="",'DU DOAN'!L47="",'DU DOAN'!BQ47="",'DU DOAN'!BR47=""),0,IF(AND('DU DOAN'!BQ47='DU DOAN'!K47,'DU DOAN'!BR47='DU DOAN'!L47),3*'DU DOAN'!C47,IF(('DU DOAN'!BQ47-'DU DOAN'!BR47)=('DU DOAN'!K47-'DU DOAN'!L47),2*'DU DOAN'!C47,IF(SIGN('DU DOAN'!BQ47-'DU DOAN'!BR47)=SIGN('DU DOAN'!K47-'DU DOAN'!L47),1*'DU DOAN'!C47,0))))</f>
        <v>0</v>
      </c>
      <c r="AJ47" s="98">
        <f>IF(OR('DU DOAN'!K47="",'DU DOAN'!L47="",'DU DOAN'!BS47="",'DU DOAN'!BT47=""),0,IF(AND('DU DOAN'!BS47='DU DOAN'!K47,'DU DOAN'!BT47='DU DOAN'!L47),3*'DU DOAN'!C47,IF(('DU DOAN'!BS47-'DU DOAN'!BT47)=('DU DOAN'!K47-'DU DOAN'!L47),2*'DU DOAN'!C47,IF(SIGN('DU DOAN'!BS47-'DU DOAN'!BT47)=SIGN('DU DOAN'!K47-'DU DOAN'!L47),1*'DU DOAN'!C47,0))))</f>
        <v>0</v>
      </c>
      <c r="AK47" s="98">
        <f>IF(OR('DU DOAN'!K47="",'DU DOAN'!L47="",'DU DOAN'!BU47="",'DU DOAN'!BV47=""),0,IF(AND('DU DOAN'!BU47='DU DOAN'!K47,'DU DOAN'!BV47='DU DOAN'!L47),3*'DU DOAN'!C47,IF(('DU DOAN'!BU47-'DU DOAN'!BV47)=('DU DOAN'!K47-'DU DOAN'!L47),2*'DU DOAN'!C47,IF(SIGN('DU DOAN'!BU47-'DU DOAN'!BV47)=SIGN('DU DOAN'!K47-'DU DOAN'!L47),1*'DU DOAN'!C47,0))))</f>
        <v>0</v>
      </c>
      <c r="AL47" s="98">
        <f>IF(OR('DU DOAN'!K47="",'DU DOAN'!L47="",'DU DOAN'!BW47="",'DU DOAN'!BX47=""),0,IF(AND('DU DOAN'!BW47='DU DOAN'!K47,'DU DOAN'!BX47='DU DOAN'!L47),3*'DU DOAN'!C47,IF(('DU DOAN'!BW47-'DU DOAN'!BX47)=('DU DOAN'!K47-'DU DOAN'!L47),2*'DU DOAN'!C47,IF(SIGN('DU DOAN'!BW47-'DU DOAN'!BX47)=SIGN('DU DOAN'!K47-'DU DOAN'!L47),1*'DU DOAN'!C47,0))))</f>
        <v>0</v>
      </c>
      <c r="AM47" s="98">
        <f>IF(OR('DU DOAN'!K47="",'DU DOAN'!L47="",'DU DOAN'!BY47="",'DU DOAN'!BZ47=""),0,IF(AND('DU DOAN'!BY47='DU DOAN'!K47,'DU DOAN'!BZ47='DU DOAN'!L47),3*'DU DOAN'!C47,IF(('DU DOAN'!BY47-'DU DOAN'!BZ47)=('DU DOAN'!K47-'DU DOAN'!L47),2*'DU DOAN'!C47,IF(SIGN('DU DOAN'!BY47-'DU DOAN'!BZ47)=SIGN('DU DOAN'!K47-'DU DOAN'!L47),1*'DU DOAN'!C47,0))))</f>
        <v>0</v>
      </c>
      <c r="AN47" s="98">
        <f>IF(OR('DU DOAN'!K47="",'DU DOAN'!L47="",'DU DOAN'!CA47="",'DU DOAN'!CB47=""),0,IF(AND('DU DOAN'!CA47='DU DOAN'!K47,'DU DOAN'!CB47='DU DOAN'!L47),3*'DU DOAN'!C47,IF(('DU DOAN'!CA47-'DU DOAN'!CB47)=('DU DOAN'!K47-'DU DOAN'!L47),2*'DU DOAN'!C47,IF(SIGN('DU DOAN'!CA47-'DU DOAN'!CB47)=SIGN('DU DOAN'!K47-'DU DOAN'!L47),1*'DU DOAN'!C47,0))))</f>
        <v>0</v>
      </c>
      <c r="AO47" s="98">
        <f>IF(OR('DU DOAN'!K47="",'DU DOAN'!L47="",'DU DOAN'!CC47="",'DU DOAN'!CD47=""),0,IF(AND('DU DOAN'!CC47='DU DOAN'!K47,'DU DOAN'!CD47='DU DOAN'!L47),3*'DU DOAN'!C47,IF(('DU DOAN'!CC47-'DU DOAN'!CD47)=('DU DOAN'!K47-'DU DOAN'!L47),2*'DU DOAN'!C47,IF(SIGN('DU DOAN'!CC47-'DU DOAN'!CD47)=SIGN('DU DOAN'!K47-'DU DOAN'!L47),1*'DU DOAN'!C47,0))))</f>
        <v>0</v>
      </c>
      <c r="AP47" s="98">
        <f>IF(OR('DU DOAN'!K47="",'DU DOAN'!L47="",'DU DOAN'!CE47="",'DU DOAN'!CF47=""),0,IF(AND('DU DOAN'!CE47='DU DOAN'!K47,'DU DOAN'!CF47='DU DOAN'!L47),3*'DU DOAN'!C47,IF(('DU DOAN'!CE47-'DU DOAN'!CF47)=('DU DOAN'!K47-'DU DOAN'!L47),2*'DU DOAN'!C47,IF(SIGN('DU DOAN'!CE47-'DU DOAN'!CF47)=SIGN('DU DOAN'!K47-'DU DOAN'!L47),1*'DU DOAN'!C47,0))))</f>
        <v>0</v>
      </c>
      <c r="AQ47" s="98">
        <f>IF(OR('DU DOAN'!K47="",'DU DOAN'!L47="",'DU DOAN'!CG47="",'DU DOAN'!CH47=""),0,IF(AND('DU DOAN'!CG47='DU DOAN'!K47,'DU DOAN'!CH47='DU DOAN'!L47),3*'DU DOAN'!C47,IF(('DU DOAN'!CG47-'DU DOAN'!CH47)=('DU DOAN'!K47-'DU DOAN'!L47),2*'DU DOAN'!C47,IF(SIGN('DU DOAN'!CG47-'DU DOAN'!CH47)=SIGN('DU DOAN'!K47-'DU DOAN'!L47),1*'DU DOAN'!C47,0))))</f>
        <v>0</v>
      </c>
      <c r="AR47" s="98">
        <f>IF(OR('DU DOAN'!K47="",'DU DOAN'!L47="",'DU DOAN'!CI47="",'DU DOAN'!CJ47=""),0,IF(AND('DU DOAN'!CI47='DU DOAN'!K47,'DU DOAN'!CJ47='DU DOAN'!L47),3*'DU DOAN'!C47,IF(('DU DOAN'!CI47-'DU DOAN'!CJ47)=('DU DOAN'!K47-'DU DOAN'!L47),2*'DU DOAN'!C47,IF(SIGN('DU DOAN'!CI47-'DU DOAN'!CJ47)=SIGN('DU DOAN'!K47-'DU DOAN'!L47),1*'DU DOAN'!C47,0))))</f>
        <v>0</v>
      </c>
      <c r="AS47" s="98">
        <f>IF(OR('DU DOAN'!K47="",'DU DOAN'!L47="",'DU DOAN'!CK47="",'DU DOAN'!CL47=""),0,IF(AND('DU DOAN'!CK47='DU DOAN'!K47,'DU DOAN'!CL47='DU DOAN'!L47),3*'DU DOAN'!C47,IF(('DU DOAN'!CK47-'DU DOAN'!CL47)=('DU DOAN'!K47-'DU DOAN'!L47),2*'DU DOAN'!C47,IF(SIGN('DU DOAN'!CK47-'DU DOAN'!CL47)=SIGN('DU DOAN'!K47-'DU DOAN'!L47),1*'DU DOAN'!C47,0))))</f>
        <v>0</v>
      </c>
      <c r="AT47" s="98">
        <f>IF(OR('DU DOAN'!K47="",'DU DOAN'!L47="",'DU DOAN'!CM47="",'DU DOAN'!CN47=""),0,IF(AND('DU DOAN'!CM47='DU DOAN'!K47,'DU DOAN'!CN47='DU DOAN'!L47),3*'DU DOAN'!C47,IF(('DU DOAN'!CM47-'DU DOAN'!CN47)=('DU DOAN'!K47-'DU DOAN'!L47),2*'DU DOAN'!C47,IF(SIGN('DU DOAN'!CM47-'DU DOAN'!CN47)=SIGN('DU DOAN'!K47-'DU DOAN'!L47),1*'DU DOAN'!C47,0))))</f>
        <v>0</v>
      </c>
      <c r="AU47" s="98">
        <f>IF(OR('DU DOAN'!K47="",'DU DOAN'!L47="",'DU DOAN'!CO47="",'DU DOAN'!CP47=""),0,IF(AND('DU DOAN'!CO47='DU DOAN'!K47,'DU DOAN'!CP47='DU DOAN'!L47),3*'DU DOAN'!C47,IF(('DU DOAN'!CO47-'DU DOAN'!CP47)=('DU DOAN'!K47-'DU DOAN'!L47),2*'DU DOAN'!C47,IF(SIGN('DU DOAN'!CO47-'DU DOAN'!CP47)=SIGN('DU DOAN'!K47-'DU DOAN'!L47),1*'DU DOAN'!C47,0))))</f>
        <v>0</v>
      </c>
      <c r="AV47" s="98">
        <f>IF(OR('DU DOAN'!K47="",'DU DOAN'!L47="",'DU DOAN'!CQ47="",'DU DOAN'!CR47=""),0,IF(AND('DU DOAN'!CQ47='DU DOAN'!K47,'DU DOAN'!CR47='DU DOAN'!L47),3*'DU DOAN'!C47,IF(('DU DOAN'!CQ47-'DU DOAN'!CR47)=('DU DOAN'!K47-'DU DOAN'!L47),2*'DU DOAN'!C47,IF(SIGN('DU DOAN'!CQ47-'DU DOAN'!CR47)=SIGN('DU DOAN'!K47-'DU DOAN'!L47),1*'DU DOAN'!C47,0))))</f>
        <v>0</v>
      </c>
      <c r="AW47" s="98">
        <f>IF(OR('DU DOAN'!K47="",'DU DOAN'!L47="",'DU DOAN'!CS47="",'DU DOAN'!CT47=""),0,IF(AND('DU DOAN'!CS47='DU DOAN'!K47,'DU DOAN'!CT47='DU DOAN'!L47),3*'DU DOAN'!C47,IF(('DU DOAN'!CS47-'DU DOAN'!CT47)=('DU DOAN'!K47-'DU DOAN'!L47),2*'DU DOAN'!C47,IF(SIGN('DU DOAN'!CS47-'DU DOAN'!CT47)=SIGN('DU DOAN'!K47-'DU DOAN'!L47),1*'DU DOAN'!C47,0))))</f>
        <v>0</v>
      </c>
      <c r="AX47" s="98">
        <f>IF(OR('DU DOAN'!K47="",'DU DOAN'!L47="",'DU DOAN'!CU47="",'DU DOAN'!CV47=""),0,IF(AND('DU DOAN'!CU47='DU DOAN'!K47,'DU DOAN'!CV47='DU DOAN'!L47),3*'DU DOAN'!C47,IF(('DU DOAN'!CU47-'DU DOAN'!CV47)=('DU DOAN'!K47-'DU DOAN'!L47),2*'DU DOAN'!C47,IF(SIGN('DU DOAN'!CU47-'DU DOAN'!CV47)=SIGN('DU DOAN'!K47-'DU DOAN'!L47),1*'DU DOAN'!C47,0))))</f>
        <v>0</v>
      </c>
      <c r="AY47" s="98">
        <f>IF(OR('DU DOAN'!K47="",'DU DOAN'!L47="",'DU DOAN'!CW47="",'DU DOAN'!CX47=""),0,IF(AND('DU DOAN'!CW47='DU DOAN'!K47,'DU DOAN'!CX47='DU DOAN'!L47),3*'DU DOAN'!C47,IF(('DU DOAN'!CW47-'DU DOAN'!CX47)=('DU DOAN'!K47-'DU DOAN'!L47),2*'DU DOAN'!C47,IF(SIGN('DU DOAN'!CW47-'DU DOAN'!CX47)=SIGN('DU DOAN'!K47-'DU DOAN'!L47),1*'DU DOAN'!C47,0))))</f>
        <v>0</v>
      </c>
      <c r="AZ47" s="98">
        <f>IF(OR('DU DOAN'!K47="",'DU DOAN'!L47="",'DU DOAN'!CY47="",'DU DOAN'!CZ47=""),0,IF(AND('DU DOAN'!CY47='DU DOAN'!K47,'DU DOAN'!CZ47='DU DOAN'!L47),3*'DU DOAN'!C47,IF(('DU DOAN'!CY47-'DU DOAN'!CZ47)=('DU DOAN'!K47-'DU DOAN'!L47),2*'DU DOAN'!C47,IF(SIGN('DU DOAN'!CY47-'DU DOAN'!CZ47)=SIGN('DU DOAN'!K47-'DU DOAN'!L47),1*'DU DOAN'!C47,0))))</f>
        <v>0</v>
      </c>
      <c r="BA47" s="98">
        <f>IF(OR('DU DOAN'!K47="",'DU DOAN'!L47="",'DU DOAN'!DA47="",'DU DOAN'!DB47=""),0,IF(AND('DU DOAN'!DA47='DU DOAN'!K47,'DU DOAN'!DB47='DU DOAN'!L47),3*'DU DOAN'!C47,IF(('DU DOAN'!DA47-'DU DOAN'!DB47)=('DU DOAN'!K47-'DU DOAN'!L47),2*'DU DOAN'!C47,IF(SIGN('DU DOAN'!DA47-'DU DOAN'!DB47)=SIGN('DU DOAN'!K47-'DU DOAN'!L47),1*'DU DOAN'!C47,0))))</f>
        <v>0</v>
      </c>
      <c r="BB47" s="98">
        <f>IF(OR('DU DOAN'!K47="",'DU DOAN'!L47="",'DU DOAN'!DC47="",'DU DOAN'!DD47=""),0,IF(AND('DU DOAN'!DC47='DU DOAN'!K47,'DU DOAN'!DD47='DU DOAN'!L47),3*'DU DOAN'!C47,IF(('DU DOAN'!DC47-'DU DOAN'!DD47)=('DU DOAN'!K47-'DU DOAN'!L47),2*'DU DOAN'!C47,IF(SIGN('DU DOAN'!DC47-'DU DOAN'!DD47)=SIGN('DU DOAN'!K47-'DU DOAN'!L47),1*'DU DOAN'!C47,0))))</f>
        <v>0</v>
      </c>
      <c r="BC47" s="98">
        <f>IF(OR('DU DOAN'!K47="",'DU DOAN'!L47="",'DU DOAN'!DE47="",'DU DOAN'!DF47=""),0,IF(AND('DU DOAN'!DE47='DU DOAN'!K47,'DU DOAN'!DF47='DU DOAN'!L47),3*'DU DOAN'!C47,IF(('DU DOAN'!DE47-'DU DOAN'!DF47)=('DU DOAN'!K47-'DU DOAN'!L47),2*'DU DOAN'!C47,IF(SIGN('DU DOAN'!DE47-'DU DOAN'!DF47)=SIGN('DU DOAN'!K47-'DU DOAN'!L47),1*'DU DOAN'!C47,0))))</f>
        <v>0</v>
      </c>
      <c r="BD47" s="98">
        <f>IF(OR('DU DOAN'!K47="",'DU DOAN'!L47="",'DU DOAN'!DG47="",'DU DOAN'!DH47=""),0,IF(AND('DU DOAN'!DG47='DU DOAN'!K47,'DU DOAN'!DH47='DU DOAN'!L47),3*'DU DOAN'!C47,IF(('DU DOAN'!DG47-'DU DOAN'!DH47)=('DU DOAN'!K47-'DU DOAN'!L47),2*'DU DOAN'!C47,IF(SIGN('DU DOAN'!DG47-'DU DOAN'!DH47)=SIGN('DU DOAN'!K47-'DU DOAN'!L47),1*'DU DOAN'!C47,0))))</f>
        <v>0</v>
      </c>
      <c r="BE47" s="98">
        <f>IF(OR('DU DOAN'!K47="",'DU DOAN'!L47="",'DU DOAN'!DI47="",'DU DOAN'!DJ47=""),0,IF(AND('DU DOAN'!DI47='DU DOAN'!K47,'DU DOAN'!DJ47='DU DOAN'!L47),3*'DU DOAN'!C47,IF(('DU DOAN'!DI47-'DU DOAN'!DJ47)=('DU DOAN'!K47-'DU DOAN'!L47),2*'DU DOAN'!C47,IF(SIGN('DU DOAN'!DI47-'DU DOAN'!DJ47)=SIGN('DU DOAN'!K47-'DU DOAN'!L47),1*'DU DOAN'!C47,0))))</f>
        <v>0</v>
      </c>
      <c r="BF47" s="98">
        <f>IF(OR('DU DOAN'!K47="",'DU DOAN'!L47="",'DU DOAN'!DK47="",'DU DOAN'!DL47=""),0,IF(AND('DU DOAN'!DK47='DU DOAN'!K47,'DU DOAN'!DL47='DU DOAN'!L47),3*'DU DOAN'!C47,IF(('DU DOAN'!DK47-'DU DOAN'!DL47)=('DU DOAN'!K47-'DU DOAN'!L47),2*'DU DOAN'!C47,IF(SIGN('DU DOAN'!DK47-'DU DOAN'!DL47)=SIGN('DU DOAN'!K47-'DU DOAN'!L47),1*'DU DOAN'!C47,0))))</f>
        <v>0</v>
      </c>
      <c r="BG47" s="98">
        <f>IF(OR('DU DOAN'!K47="",'DU DOAN'!L47="",'DU DOAN'!DM47="",'DU DOAN'!DN47=""),0,IF(AND('DU DOAN'!DM47='DU DOAN'!K47,'DU DOAN'!DN47='DU DOAN'!L47),3*'DU DOAN'!C47,IF(('DU DOAN'!DM47-'DU DOAN'!DN47)=('DU DOAN'!K47-'DU DOAN'!L47),2*'DU DOAN'!C47,IF(SIGN('DU DOAN'!DM47-'DU DOAN'!DN47)=SIGN('DU DOAN'!K47-'DU DOAN'!L47),1*'DU DOAN'!C47,0))))</f>
        <v>0</v>
      </c>
      <c r="BH47" s="98">
        <f>IF(OR('DU DOAN'!K47="",'DU DOAN'!L47="",'DU DOAN'!DO47="",'DU DOAN'!DP47=""),0,IF(AND('DU DOAN'!DO47='DU DOAN'!K47,'DU DOAN'!DP47='DU DOAN'!L47),3*'DU DOAN'!C47,IF(('DU DOAN'!DO47-'DU DOAN'!DP47)=('DU DOAN'!K47-'DU DOAN'!L47),2*'DU DOAN'!C47,IF(SIGN('DU DOAN'!DO47-'DU DOAN'!DP47)=SIGN('DU DOAN'!K47-'DU DOAN'!L47),1*'DU DOAN'!C47,0))))</f>
        <v>0</v>
      </c>
      <c r="BI47" s="98">
        <f>IF(OR('DU DOAN'!K47="",'DU DOAN'!L47="",'DU DOAN'!DQ47="",'DU DOAN'!DR47=""),0,IF(AND('DU DOAN'!DQ47='DU DOAN'!K47,'DU DOAN'!DR47='DU DOAN'!L47),3*'DU DOAN'!C47,IF(('DU DOAN'!DQ47-'DU DOAN'!DR47)=('DU DOAN'!K47-'DU DOAN'!L47),2*'DU DOAN'!C47,IF(SIGN('DU DOAN'!DQ47-'DU DOAN'!DR47)=SIGN('DU DOAN'!K47-'DU DOAN'!L47),1*'DU DOAN'!C47,0))))</f>
        <v>0</v>
      </c>
      <c r="BJ47" s="98">
        <f>IF(OR('DU DOAN'!K47="",'DU DOAN'!L47="",'DU DOAN'!DS47="",'DU DOAN'!DT47=""),0,IF(AND('DU DOAN'!DS47='DU DOAN'!K47,'DU DOAN'!DT47='DU DOAN'!L47),3*'DU DOAN'!C47,IF(('DU DOAN'!DS47-'DU DOAN'!DT47)=('DU DOAN'!K47-'DU DOAN'!L47),2*'DU DOAN'!C47,IF(SIGN('DU DOAN'!DS47-'DU DOAN'!DT47)=SIGN('DU DOAN'!K47-'DU DOAN'!L47),1*'DU DOAN'!C47,0))))</f>
        <v>0</v>
      </c>
      <c r="BK47" s="98">
        <f>IF(OR('DU DOAN'!K47="",'DU DOAN'!L47="",'DU DOAN'!DU47="",'DU DOAN'!DV47=""),0,IF(AND('DU DOAN'!DU47='DU DOAN'!K47,'DU DOAN'!DV47='DU DOAN'!L47),3*'DU DOAN'!C47,IF(('DU DOAN'!DU47-'DU DOAN'!DV47)=('DU DOAN'!K47-'DU DOAN'!L47),2*'DU DOAN'!C47,IF(SIGN('DU DOAN'!DU47-'DU DOAN'!DV47)=SIGN('DU DOAN'!K47-'DU DOAN'!L47),1*'DU DOAN'!C47,0))))</f>
        <v>0</v>
      </c>
      <c r="BL47" s="98">
        <f>IF(OR('DU DOAN'!K47="",'DU DOAN'!L47="",'DU DOAN'!DW47="",'DU DOAN'!DX47=""),0,IF(AND('DU DOAN'!DW47='DU DOAN'!K47,'DU DOAN'!DX47='DU DOAN'!L47),3*'DU DOAN'!C47,IF(('DU DOAN'!DW47-'DU DOAN'!DX47)=('DU DOAN'!K47-'DU DOAN'!L47),2*'DU DOAN'!C47,IF(SIGN('DU DOAN'!DW47-'DU DOAN'!DX47)=SIGN('DU DOAN'!K47-'DU DOAN'!L47),1*'DU DOAN'!C47,0))))</f>
        <v>0</v>
      </c>
      <c r="BM47" s="98">
        <f>IF(OR('DU DOAN'!K47="",'DU DOAN'!L47="",'DU DOAN'!DY47="",'DU DOAN'!DZ47=""),0,IF(AND('DU DOAN'!DY47='DU DOAN'!K47,'DU DOAN'!DZ47='DU DOAN'!L47),3*'DU DOAN'!C47,IF(('DU DOAN'!DY47-'DU DOAN'!DZ47)=('DU DOAN'!K47-'DU DOAN'!L47),2*'DU DOAN'!C47,IF(SIGN('DU DOAN'!DY47-'DU DOAN'!DZ47)=SIGN('DU DOAN'!K47-'DU DOAN'!L47),1*'DU DOAN'!C47,0))))</f>
        <v>0</v>
      </c>
      <c r="BN47" s="98">
        <f>IF(OR('DU DOAN'!K47="",'DU DOAN'!L47="",'DU DOAN'!EA47="",'DU DOAN'!EB47=""),0,IF(AND('DU DOAN'!EA47='DU DOAN'!K47,'DU DOAN'!EB47='DU DOAN'!L47),3*'DU DOAN'!C47,IF(('DU DOAN'!EA47-'DU DOAN'!EB47)=('DU DOAN'!K47-'DU DOAN'!L47),2*'DU DOAN'!C47,IF(SIGN('DU DOAN'!EA47-'DU DOAN'!EB47)=SIGN('DU DOAN'!K47-'DU DOAN'!L47),1*'DU DOAN'!C47,0))))</f>
        <v>0</v>
      </c>
      <c r="BO47" s="98">
        <f>IF(OR('DU DOAN'!K47="",'DU DOAN'!L47="",'DU DOAN'!EC47="",'DU DOAN'!ED47=""),0,IF(AND('DU DOAN'!EC47='DU DOAN'!K47,'DU DOAN'!ED47='DU DOAN'!L47),3*'DU DOAN'!C47,IF(('DU DOAN'!EC47-'DU DOAN'!ED47)=('DU DOAN'!K47-'DU DOAN'!L47),2*'DU DOAN'!C47,IF(SIGN('DU DOAN'!EC47-'DU DOAN'!ED47)=SIGN('DU DOAN'!K47-'DU DOAN'!L47),1*'DU DOAN'!C47,0))))</f>
        <v>0</v>
      </c>
      <c r="BP47" s="98">
        <f>IF(OR('DU DOAN'!K47="",'DU DOAN'!L47="",'DU DOAN'!EE47="",'DU DOAN'!EF47=""),0,IF(AND('DU DOAN'!EE47='DU DOAN'!K47,'DU DOAN'!EF47='DU DOAN'!L47),3*'DU DOAN'!C47,IF(('DU DOAN'!EE47-'DU DOAN'!EF47)=('DU DOAN'!K47-'DU DOAN'!L47),2*'DU DOAN'!C47,IF(SIGN('DU DOAN'!EE47-'DU DOAN'!EF47)=SIGN('DU DOAN'!K47-'DU DOAN'!L47),1*'DU DOAN'!C47,0))))</f>
        <v>0</v>
      </c>
      <c r="BQ47" s="98">
        <f>IF(OR('DU DOAN'!K47="",'DU DOAN'!L47="",'DU DOAN'!EG47="",'DU DOAN'!EH47=""),0,IF(AND('DU DOAN'!EG47='DU DOAN'!K47,'DU DOAN'!EH47='DU DOAN'!L47),3*'DU DOAN'!C47,IF(('DU DOAN'!EG47-'DU DOAN'!EH47)=('DU DOAN'!K47-'DU DOAN'!L47),2*'DU DOAN'!C47,IF(SIGN('DU DOAN'!EG47-'DU DOAN'!EH47)=SIGN('DU DOAN'!K47-'DU DOAN'!L47),1*'DU DOAN'!C47,0))))</f>
        <v>0</v>
      </c>
      <c r="BR47" s="98">
        <f>IF(OR('DU DOAN'!K47="",'DU DOAN'!L47="",'DU DOAN'!EI47="",'DU DOAN'!EJ47=""),0,IF(AND('DU DOAN'!EI47='DU DOAN'!K47,'DU DOAN'!EJ47='DU DOAN'!L47),3*'DU DOAN'!C47,IF(('DU DOAN'!EI47-'DU DOAN'!EJ47)=('DU DOAN'!K47-'DU DOAN'!L47),2*'DU DOAN'!C47,IF(SIGN('DU DOAN'!EI47-'DU DOAN'!EJ47)=SIGN('DU DOAN'!K47-'DU DOAN'!L47),1*'DU DOAN'!C47,0))))</f>
        <v>0</v>
      </c>
      <c r="BS47" s="98">
        <f>IF(OR('DU DOAN'!K47="",'DU DOAN'!L47="",'DU DOAN'!EK47="",'DU DOAN'!EL47=""),0,IF(AND('DU DOAN'!EK47='DU DOAN'!K47,'DU DOAN'!EL47='DU DOAN'!L47),3*'DU DOAN'!C47,IF(('DU DOAN'!EK47-'DU DOAN'!EL47)=('DU DOAN'!K47-'DU DOAN'!L47),2*'DU DOAN'!C47,IF(SIGN('DU DOAN'!EK47-'DU DOAN'!EL47)=SIGN('DU DOAN'!K47-'DU DOAN'!L47),1*'DU DOAN'!C47,0))))</f>
        <v>0</v>
      </c>
      <c r="BT47" s="98">
        <f>IF(OR('DU DOAN'!K47="",'DU DOAN'!L47="",'DU DOAN'!EM47="",'DU DOAN'!EN47=""),0,IF(AND('DU DOAN'!EM47='DU DOAN'!K47,'DU DOAN'!EN47='DU DOAN'!L47),3*'DU DOAN'!C47,IF(('DU DOAN'!EM47-'DU DOAN'!EN47)=('DU DOAN'!K47-'DU DOAN'!L47),2*'DU DOAN'!C47,IF(SIGN('DU DOAN'!EM47-'DU DOAN'!EN47)=SIGN('DU DOAN'!K47-'DU DOAN'!L47),1*'DU DOAN'!C47,0))))</f>
        <v>0</v>
      </c>
      <c r="BU47" s="98">
        <f>IF(OR('DU DOAN'!K47="",'DU DOAN'!L47="",'DU DOAN'!EO47="",'DU DOAN'!EP47=""),0,IF(AND('DU DOAN'!EO47='DU DOAN'!K47,'DU DOAN'!EP47='DU DOAN'!L47),3*'DU DOAN'!C47,IF(('DU DOAN'!EO47-'DU DOAN'!EP47)=('DU DOAN'!K47-'DU DOAN'!L47),2*'DU DOAN'!C47,IF(SIGN('DU DOAN'!EO47-'DU DOAN'!EP47)=SIGN('DU DOAN'!K47-'DU DOAN'!L47),1*'DU DOAN'!C47,0))))</f>
        <v>0</v>
      </c>
      <c r="BV47" s="98">
        <f>IF(OR('DU DOAN'!K47="",'DU DOAN'!L47="",'DU DOAN'!EQ47="",'DU DOAN'!ER47=""),0,IF(AND('DU DOAN'!EQ47='DU DOAN'!K47,'DU DOAN'!ER47='DU DOAN'!L47),3*'DU DOAN'!C47,IF(('DU DOAN'!EQ47-'DU DOAN'!ER47)=('DU DOAN'!K47-'DU DOAN'!L47),2*'DU DOAN'!C47,IF(SIGN('DU DOAN'!EQ47-'DU DOAN'!ER47)=SIGN('DU DOAN'!K47-'DU DOAN'!L47),1*'DU DOAN'!C47,0))))</f>
        <v>0</v>
      </c>
      <c r="BW47" s="98">
        <f>IF(OR('DU DOAN'!K47="",'DU DOAN'!L47="",'DU DOAN'!ES47="",'DU DOAN'!ET47=""),0,IF(AND('DU DOAN'!ES47='DU DOAN'!K47,'DU DOAN'!ET47='DU DOAN'!L47),3*'DU DOAN'!C47,IF(('DU DOAN'!ES47-'DU DOAN'!ET47)=('DU DOAN'!K47-'DU DOAN'!L47),2*'DU DOAN'!C47,IF(SIGN('DU DOAN'!ES47-'DU DOAN'!ET47)=SIGN('DU DOAN'!K47-'DU DOAN'!L47),1*'DU DOAN'!C47,0))))</f>
        <v>0</v>
      </c>
      <c r="BX47" s="98">
        <f>IF(OR('DU DOAN'!K47="",'DU DOAN'!L47="",'DU DOAN'!EU47="",'DU DOAN'!EV47=""),0,IF(AND('DU DOAN'!EU47='DU DOAN'!K47,'DU DOAN'!EV47='DU DOAN'!L47),3*'DU DOAN'!C47,IF(('DU DOAN'!EU47-'DU DOAN'!EV47)=('DU DOAN'!K47-'DU DOAN'!L47),2*'DU DOAN'!C47,IF(SIGN('DU DOAN'!EU47-'DU DOAN'!EV47)=SIGN('DU DOAN'!K47-'DU DOAN'!L47),1*'DU DOAN'!C47,0))))</f>
        <v>0</v>
      </c>
      <c r="BY47" s="98">
        <f>IF(OR('DU DOAN'!K47="",'DU DOAN'!L47="",'DU DOAN'!EW47="",'DU DOAN'!EX47=""),0,IF(AND('DU DOAN'!EW47='DU DOAN'!K47,'DU DOAN'!EX47='DU DOAN'!L47),3*'DU DOAN'!C47,IF(('DU DOAN'!EW47-'DU DOAN'!EX47)=('DU DOAN'!K47-'DU DOAN'!L47),2*'DU DOAN'!C47,IF(SIGN('DU DOAN'!EW47-'DU DOAN'!EX47)=SIGN('DU DOAN'!K47-'DU DOAN'!L47),1*'DU DOAN'!C47,0))))</f>
        <v>0</v>
      </c>
      <c r="BZ47" s="98">
        <f>IF(OR('DU DOAN'!K47="",'DU DOAN'!L47="",'DU DOAN'!EY47="",'DU DOAN'!EZ47=""),0,IF(AND('DU DOAN'!EY47='DU DOAN'!K47,'DU DOAN'!EZ47='DU DOAN'!L47),3*'DU DOAN'!C47,IF(('DU DOAN'!EY47-'DU DOAN'!EZ47)=('DU DOAN'!K47-'DU DOAN'!L47),2*'DU DOAN'!C47,IF(SIGN('DU DOAN'!EY47-'DU DOAN'!EZ47)=SIGN('DU DOAN'!K47-'DU DOAN'!L47),1*'DU DOAN'!C47,0))))</f>
        <v>0</v>
      </c>
      <c r="CA47" s="98">
        <f>IF(OR('DU DOAN'!K47="",'DU DOAN'!L47="",'DU DOAN'!FA47="",'DU DOAN'!FB47=""),0,IF(AND('DU DOAN'!FA47='DU DOAN'!K47,'DU DOAN'!FB47='DU DOAN'!L47),3*'DU DOAN'!C47,IF(('DU DOAN'!FA47-'DU DOAN'!FB47)=('DU DOAN'!K47-'DU DOAN'!L47),2*'DU DOAN'!C47,IF(SIGN('DU DOAN'!FA47-'DU DOAN'!FB47)=SIGN('DU DOAN'!K47-'DU DOAN'!L47),1*'DU DOAN'!C47,0))))</f>
        <v>0</v>
      </c>
      <c r="CB47" s="98">
        <f>IF(OR('DU DOAN'!K47="",'DU DOAN'!L47="",'DU DOAN'!FC47="",'DU DOAN'!FD47=""),0,IF(AND('DU DOAN'!FC47='DU DOAN'!K47,'DU DOAN'!FD47='DU DOAN'!L47),3*'DU DOAN'!C47,IF(('DU DOAN'!FC47-'DU DOAN'!FD47)=('DU DOAN'!K47-'DU DOAN'!L47),2*'DU DOAN'!C47,IF(SIGN('DU DOAN'!FC47-'DU DOAN'!FD47)=SIGN('DU DOAN'!K47-'DU DOAN'!L47),1*'DU DOAN'!C47,0))))</f>
        <v>0</v>
      </c>
      <c r="CC47" s="98">
        <f>IF(OR('DU DOAN'!K47="",'DU DOAN'!L47="",'DU DOAN'!FE47="",'DU DOAN'!FF47=""),0,IF(AND('DU DOAN'!FE47='DU DOAN'!K47,'DU DOAN'!FF47='DU DOAN'!L47),3*'DU DOAN'!C47,IF(('DU DOAN'!FE47-'DU DOAN'!FF47)=('DU DOAN'!K47-'DU DOAN'!L47),2*'DU DOAN'!C47,IF(SIGN('DU DOAN'!FE47-'DU DOAN'!FF47)=SIGN('DU DOAN'!K47-'DU DOAN'!L47),1*'DU DOAN'!C47,0))))</f>
        <v>0</v>
      </c>
      <c r="CD47" s="98">
        <f>IF(OR('DU DOAN'!K47="",'DU DOAN'!L47="",'DU DOAN'!FG47="",'DU DOAN'!FH47=""),0,IF(AND('DU DOAN'!FG47='DU DOAN'!K47,'DU DOAN'!FH47='DU DOAN'!L47),3*'DU DOAN'!C47,IF(('DU DOAN'!FG47-'DU DOAN'!FH47)=('DU DOAN'!K47-'DU DOAN'!L47),2*'DU DOAN'!C47,IF(SIGN('DU DOAN'!FG47-'DU DOAN'!FH47)=SIGN('DU DOAN'!K47-'DU DOAN'!L47),1*'DU DOAN'!C47,0))))</f>
        <v>0</v>
      </c>
      <c r="CE47" s="98">
        <f>IF(OR('DU DOAN'!K47="",'DU DOAN'!L47="",'DU DOAN'!FI47="",'DU DOAN'!FJ47=""),0,IF(AND('DU DOAN'!FI47='DU DOAN'!K47,'DU DOAN'!FJ47='DU DOAN'!L47),3*'DU DOAN'!C47,IF(('DU DOAN'!FI47-'DU DOAN'!FJ47)=('DU DOAN'!K47-'DU DOAN'!L47),2*'DU DOAN'!C47,IF(SIGN('DU DOAN'!FI47-'DU DOAN'!FJ47)=SIGN('DU DOAN'!K47-'DU DOAN'!L47),1*'DU DOAN'!C47,0))))</f>
        <v>0</v>
      </c>
      <c r="CF47" s="98">
        <f>IF(OR('DU DOAN'!K47="",'DU DOAN'!L47="",'DU DOAN'!FK47="",'DU DOAN'!FL47=""),0,IF(AND('DU DOAN'!FK47='DU DOAN'!K47,'DU DOAN'!FL47='DU DOAN'!L47),3*'DU DOAN'!C47,IF(('DU DOAN'!FK47-'DU DOAN'!FL47)=('DU DOAN'!K47-'DU DOAN'!L47),2*'DU DOAN'!C47,IF(SIGN('DU DOAN'!FK47-'DU DOAN'!FL47)=SIGN('DU DOAN'!K47-'DU DOAN'!L47),1*'DU DOAN'!C47,0))))</f>
        <v>0</v>
      </c>
      <c r="CG47" s="98">
        <f>IF(OR('DU DOAN'!K47="",'DU DOAN'!L47="",'DU DOAN'!FM47="",'DU DOAN'!FN47=""),0,IF(AND('DU DOAN'!FM47='DU DOAN'!K47,'DU DOAN'!FN47='DU DOAN'!L47),3*'DU DOAN'!C47,IF(('DU DOAN'!FM47-'DU DOAN'!FN47)=('DU DOAN'!K47-'DU DOAN'!L47),2*'DU DOAN'!C47,IF(SIGN('DU DOAN'!FM47-'DU DOAN'!FN47)=SIGN('DU DOAN'!K47-'DU DOAN'!L47),1*'DU DOAN'!C47,0))))</f>
        <v>0</v>
      </c>
      <c r="CH47" s="98">
        <f>IF(OR('DU DOAN'!K47="",'DU DOAN'!L47="",'DU DOAN'!FO47="",'DU DOAN'!FP47=""),0,IF(AND('DU DOAN'!FO47='DU DOAN'!K47,'DU DOAN'!FP47='DU DOAN'!L47),3*'DU DOAN'!C47,IF(('DU DOAN'!FO47-'DU DOAN'!FP47)=('DU DOAN'!K47-'DU DOAN'!L47),2*'DU DOAN'!C47,IF(SIGN('DU DOAN'!FO47-'DU DOAN'!FP47)=SIGN('DU DOAN'!K47-'DU DOAN'!L47),1*'DU DOAN'!C47,0))))</f>
        <v>0</v>
      </c>
      <c r="CI47" s="98">
        <f>IF(OR('DU DOAN'!K47="",'DU DOAN'!L47="",'DU DOAN'!FQ47="",'DU DOAN'!FR47=""),0,IF(AND('DU DOAN'!FQ47='DU DOAN'!K47,'DU DOAN'!FR47='DU DOAN'!L47),3*'DU DOAN'!C47,IF(('DU DOAN'!FQ47-'DU DOAN'!FR47)=('DU DOAN'!K47-'DU DOAN'!L47),2*'DU DOAN'!C47,IF(SIGN('DU DOAN'!FQ47-'DU DOAN'!FR47)=SIGN('DU DOAN'!K47-'DU DOAN'!L47),1*'DU DOAN'!C47,0))))</f>
        <v>0</v>
      </c>
      <c r="CJ47" s="98">
        <f>IF(OR('DU DOAN'!K47="",'DU DOAN'!L47="",'DU DOAN'!FS47="",'DU DOAN'!FT47=""),0,IF(AND('DU DOAN'!FS47='DU DOAN'!K47,'DU DOAN'!FT47='DU DOAN'!L47),3*'DU DOAN'!C47,IF(('DU DOAN'!FS47-'DU DOAN'!FT47)=('DU DOAN'!K47-'DU DOAN'!L47),2*'DU DOAN'!C47,IF(SIGN('DU DOAN'!FS47-'DU DOAN'!FT47)=SIGN('DU DOAN'!K47-'DU DOAN'!L47),1*'DU DOAN'!C47,0))))</f>
        <v>0</v>
      </c>
      <c r="CK47" s="98">
        <f>IF(OR('DU DOAN'!K47="",'DU DOAN'!L47="",'DU DOAN'!FU47="",'DU DOAN'!FV47=""),0,IF(AND('DU DOAN'!FU47='DU DOAN'!K47,'DU DOAN'!FV47='DU DOAN'!L47),3*'DU DOAN'!C47,IF(('DU DOAN'!FU47-'DU DOAN'!FV47)=('DU DOAN'!K47-'DU DOAN'!L47),2*'DU DOAN'!C47,IF(SIGN('DU DOAN'!FU47-'DU DOAN'!FV47)=SIGN('DU DOAN'!K47-'DU DOAN'!L47),1*'DU DOAN'!C47,0))))</f>
        <v>0</v>
      </c>
      <c r="CL47" s="98">
        <f>IF(OR('DU DOAN'!K47="",'DU DOAN'!L47="",'DU DOAN'!FW47="",'DU DOAN'!FX47=""),0,IF(AND('DU DOAN'!FW47='DU DOAN'!K47,'DU DOAN'!FX47='DU DOAN'!L47),3*'DU DOAN'!C47,IF(('DU DOAN'!FW47-'DU DOAN'!FX47)=('DU DOAN'!K47-'DU DOAN'!L47),2*'DU DOAN'!C47,IF(SIGN('DU DOAN'!FW47-'DU DOAN'!FX47)=SIGN('DU DOAN'!K47-'DU DOAN'!L47),1*'DU DOAN'!C47,0))))</f>
        <v>0</v>
      </c>
      <c r="CM47" s="98">
        <f>IF(OR('DU DOAN'!K47="",'DU DOAN'!L47="",'DU DOAN'!FY47="",'DU DOAN'!FZ47=""),0,IF(AND('DU DOAN'!FY47='DU DOAN'!K47,'DU DOAN'!FZ47='DU DOAN'!L47),3*'DU DOAN'!C47,IF(('DU DOAN'!FY47-'DU DOAN'!FZ47)=('DU DOAN'!K47-'DU DOAN'!L47),2*'DU DOAN'!C47,IF(SIGN('DU DOAN'!FY47-'DU DOAN'!FZ47)=SIGN('DU DOAN'!K47-'DU DOAN'!L47),1*'DU DOAN'!C47,0))))</f>
        <v>0</v>
      </c>
      <c r="CN47" s="98">
        <f>IF(OR('DU DOAN'!K47="",'DU DOAN'!L47="",'DU DOAN'!GA47="",'DU DOAN'!GB47=""),0,IF(AND('DU DOAN'!GA47='DU DOAN'!K47,'DU DOAN'!GB47='DU DOAN'!L47),3*'DU DOAN'!C47,IF(('DU DOAN'!GA47-'DU DOAN'!GB47)=('DU DOAN'!K47-'DU DOAN'!L47),2*'DU DOAN'!C47,IF(SIGN('DU DOAN'!GA47-'DU DOAN'!GB47)=SIGN('DU DOAN'!K47-'DU DOAN'!L47),1*'DU DOAN'!C47,0))))</f>
        <v>0</v>
      </c>
      <c r="CO47" s="98">
        <f>IF(OR('DU DOAN'!K47="",'DU DOAN'!L47="",'DU DOAN'!GC47="",'DU DOAN'!GD47=""),0,IF(AND('DU DOAN'!GC47='DU DOAN'!K47,'DU DOAN'!GD47='DU DOAN'!L47),3*'DU DOAN'!C47,IF(('DU DOAN'!GC47-'DU DOAN'!GD47)=('DU DOAN'!K47-'DU DOAN'!L47),2*'DU DOAN'!C47,IF(SIGN('DU DOAN'!GC47-'DU DOAN'!GD47)=SIGN('DU DOAN'!K47-'DU DOAN'!L47),1*'DU DOAN'!C47,0))))</f>
        <v>0</v>
      </c>
      <c r="CP47" s="98">
        <f>IF(OR('DU DOAN'!K47="",'DU DOAN'!L47="",'DU DOAN'!GE47="",'DU DOAN'!GF47=""),0,IF(AND('DU DOAN'!GE47='DU DOAN'!K47,'DU DOAN'!GF47='DU DOAN'!L47),3*'DU DOAN'!C47,IF(('DU DOAN'!GE47-'DU DOAN'!GF47)=('DU DOAN'!K47-'DU DOAN'!L47),2*'DU DOAN'!C47,IF(SIGN('DU DOAN'!GE47-'DU DOAN'!GF47)=SIGN('DU DOAN'!K47-'DU DOAN'!L47),1*'DU DOAN'!C47,0))))</f>
        <v>0</v>
      </c>
      <c r="CQ47" s="98">
        <f>IF(OR('DU DOAN'!K47="",'DU DOAN'!L47="",'DU DOAN'!GG47="",'DU DOAN'!GH47=""),0,IF(AND('DU DOAN'!GG47='DU DOAN'!K47,'DU DOAN'!GH47='DU DOAN'!L47),3*'DU DOAN'!C47,IF(('DU DOAN'!GG47-'DU DOAN'!GH47)=('DU DOAN'!K47-'DU DOAN'!L47),2*'DU DOAN'!C47,IF(SIGN('DU DOAN'!GG47-'DU DOAN'!GH47)=SIGN('DU DOAN'!K47-'DU DOAN'!L47),1*'DU DOAN'!C47,0))))</f>
        <v>0</v>
      </c>
      <c r="CR47" s="98">
        <f>IF(OR('DU DOAN'!K47="",'DU DOAN'!L47="",'DU DOAN'!GI47="",'DU DOAN'!GJ47=""),0,IF(AND('DU DOAN'!GI47='DU DOAN'!K47,'DU DOAN'!GJ47='DU DOAN'!L47),3*'DU DOAN'!C47,IF(('DU DOAN'!GI47-'DU DOAN'!GJ47)=('DU DOAN'!K47-'DU DOAN'!L47),2*'DU DOAN'!C47,IF(SIGN('DU DOAN'!GI47-'DU DOAN'!GJ47)=SIGN('DU DOAN'!K47-'DU DOAN'!L47),1*'DU DOAN'!C47,0))))</f>
        <v>0</v>
      </c>
      <c r="CS47" s="98">
        <f>IF(OR('DU DOAN'!K47="",'DU DOAN'!L47="",'DU DOAN'!GK47="",'DU DOAN'!GL47=""),0,IF(AND('DU DOAN'!GK47='DU DOAN'!K47,'DU DOAN'!GL47='DU DOAN'!L47),3*'DU DOAN'!C47,IF(('DU DOAN'!GK47-'DU DOAN'!GL47)=('DU DOAN'!K47-'DU DOAN'!L47),2*'DU DOAN'!C47,IF(SIGN('DU DOAN'!GK47-'DU DOAN'!GL47)=SIGN('DU DOAN'!K47-'DU DOAN'!L47),1*'DU DOAN'!C47,0))))</f>
        <v>0</v>
      </c>
      <c r="CT47" s="98">
        <f>IF(OR('DU DOAN'!K47="",'DU DOAN'!L47="",'DU DOAN'!GM47="",'DU DOAN'!GN47=""),0,IF(AND('DU DOAN'!GM47='DU DOAN'!K47,'DU DOAN'!GN47='DU DOAN'!L47),3*'DU DOAN'!C47,IF(('DU DOAN'!GM47-'DU DOAN'!GN47)=('DU DOAN'!K47-'DU DOAN'!L47),2*'DU DOAN'!C47,IF(SIGN('DU DOAN'!GM47-'DU DOAN'!GN47)=SIGN('DU DOAN'!K47-'DU DOAN'!L47),1*'DU DOAN'!C47,0))))</f>
        <v>0</v>
      </c>
      <c r="CU47" s="98">
        <f>IF(OR('DU DOAN'!K47="",'DU DOAN'!L47="",'DU DOAN'!GO47="",'DU DOAN'!GP47=""),0,IF(AND('DU DOAN'!GO47='DU DOAN'!K47,'DU DOAN'!GP47='DU DOAN'!L47),3*'DU DOAN'!C47,IF(('DU DOAN'!GO47-'DU DOAN'!GP47)=('DU DOAN'!K47-'DU DOAN'!L47),2*'DU DOAN'!C47,IF(SIGN('DU DOAN'!GO47-'DU DOAN'!GP47)=SIGN('DU DOAN'!K47-'DU DOAN'!L47),1*'DU DOAN'!C47,0))))</f>
        <v>0</v>
      </c>
      <c r="CV47" s="98">
        <f>IF(OR('DU DOAN'!K47="",'DU DOAN'!L47="",'DU DOAN'!GQ47="",'DU DOAN'!GR47=""),0,IF(AND('DU DOAN'!GQ47='DU DOAN'!K47,'DU DOAN'!GR47='DU DOAN'!L47),3*'DU DOAN'!C47,IF(('DU DOAN'!GQ47-'DU DOAN'!GR47)=('DU DOAN'!K47-'DU DOAN'!L47),2*'DU DOAN'!C47,IF(SIGN('DU DOAN'!GQ47-'DU DOAN'!GR47)=SIGN('DU DOAN'!K47-'DU DOAN'!L47),1*'DU DOAN'!C47,0))))</f>
        <v>0</v>
      </c>
      <c r="CW47" s="98">
        <f>IF(OR('DU DOAN'!K47="",'DU DOAN'!L47="",'DU DOAN'!GS47="",'DU DOAN'!GT47=""),0,IF(AND('DU DOAN'!GS47='DU DOAN'!K47,'DU DOAN'!GT47='DU DOAN'!L47),3*'DU DOAN'!C47,IF(('DU DOAN'!GS47-'DU DOAN'!GT47)=('DU DOAN'!K47-'DU DOAN'!L47),2*'DU DOAN'!C47,IF(SIGN('DU DOAN'!GS47-'DU DOAN'!GT47)=SIGN('DU DOAN'!K47-'DU DOAN'!L47),1*'DU DOAN'!C47,0))))</f>
        <v>0</v>
      </c>
      <c r="CX47" s="98">
        <f>IF(OR('DU DOAN'!K47="",'DU DOAN'!L47="",'DU DOAN'!GU47="",'DU DOAN'!GV47=""),0,IF(AND('DU DOAN'!GU47='DU DOAN'!K47,'DU DOAN'!GV47='DU DOAN'!L47),3*'DU DOAN'!C47,IF(('DU DOAN'!GU47-'DU DOAN'!GV47)=('DU DOAN'!K47-'DU DOAN'!L47),2*'DU DOAN'!C47,IF(SIGN('DU DOAN'!GU47-'DU DOAN'!GV47)=SIGN('DU DOAN'!K47-'DU DOAN'!L47),1*'DU DOAN'!C47,0))))</f>
        <v>0</v>
      </c>
      <c r="CY47" s="98">
        <f>IF(OR('DU DOAN'!K47="",'DU DOAN'!L47="",'DU DOAN'!GW47="",'DU DOAN'!GX47=""),0,IF(AND('DU DOAN'!GW47='DU DOAN'!K47,'DU DOAN'!GX47='DU DOAN'!L47),3*'DU DOAN'!C47,IF(('DU DOAN'!GW47-'DU DOAN'!GX47)=('DU DOAN'!K47-'DU DOAN'!L47),2*'DU DOAN'!C47,IF(SIGN('DU DOAN'!GW47-'DU DOAN'!GX47)=SIGN('DU DOAN'!K47-'DU DOAN'!L47),1*'DU DOAN'!C47,0))))</f>
        <v>0</v>
      </c>
      <c r="CZ47" s="98">
        <f>IF(OR('DU DOAN'!K47="",'DU DOAN'!L47="",'DU DOAN'!GY47="",'DU DOAN'!GZ47=""),0,IF(AND('DU DOAN'!GY47='DU DOAN'!K47,'DU DOAN'!GZ47='DU DOAN'!L47),3*'DU DOAN'!C47,IF(('DU DOAN'!GY47-'DU DOAN'!GZ47)=('DU DOAN'!K47-'DU DOAN'!L47),2*'DU DOAN'!C47,IF(SIGN('DU DOAN'!GY47-'DU DOAN'!GZ47)=SIGN('DU DOAN'!K47-'DU DOAN'!L47),1*'DU DOAN'!C47,0))))</f>
        <v>0</v>
      </c>
      <c r="DA47" s="98">
        <f>IF(OR('DU DOAN'!K47="",'DU DOAN'!L47="",'DU DOAN'!HA47="",'DU DOAN'!HB47=""),0,IF(AND('DU DOAN'!HA47='DU DOAN'!K47,'DU DOAN'!HB47='DU DOAN'!L47),3*'DU DOAN'!C47,IF(('DU DOAN'!HA47-'DU DOAN'!HB47)=('DU DOAN'!K47-'DU DOAN'!L47),2*'DU DOAN'!C47,IF(SIGN('DU DOAN'!HA47-'DU DOAN'!HB47)=SIGN('DU DOAN'!K47-'DU DOAN'!L47),1*'DU DOAN'!C47,0))))</f>
        <v>0</v>
      </c>
      <c r="DB47" s="98">
        <f>IF(OR('DU DOAN'!K47="",'DU DOAN'!L47="",'DU DOAN'!HC47="",'DU DOAN'!HD47=""),0,IF(AND('DU DOAN'!HC47='DU DOAN'!K47,'DU DOAN'!HD47='DU DOAN'!L47),3*'DU DOAN'!C47,IF(('DU DOAN'!HC47-'DU DOAN'!HD47)=('DU DOAN'!K47-'DU DOAN'!L47),2*'DU DOAN'!C47,IF(SIGN('DU DOAN'!HC47-'DU DOAN'!HD47)=SIGN('DU DOAN'!K47-'DU DOAN'!L47),1*'DU DOAN'!C47,0))))</f>
        <v>0</v>
      </c>
    </row>
    <row r="48" spans="1:106" ht="15" customHeight="1">
      <c r="A48" s="94">
        <f>'DU DOAN'!A48</f>
        <v>45</v>
      </c>
      <c r="B48" s="95" t="str">
        <f>'DU DOAN'!B48</f>
        <v>Vòng bảng</v>
      </c>
      <c r="C48" s="96">
        <f>'DU DOAN'!C48</f>
        <v>1</v>
      </c>
      <c r="D48" s="95" t="str">
        <f>'DU DOAN'!H48</f>
        <v>Spain</v>
      </c>
      <c r="E48" s="95" t="str">
        <f>'DU DOAN'!I48</f>
        <v>Saudi Arabia</v>
      </c>
      <c r="F48" s="97" t="str">
        <f>IF(OR('DU DOAN'!K48="",'DU DOAN'!L48=""),"Chưa đá",'DU DOAN'!K48&amp;"-"&amp;'DU DOAN'!L48)</f>
        <v>Chưa đá</v>
      </c>
      <c r="G48" s="98">
        <f>IF(OR('DU DOAN'!K48="",'DU DOAN'!L48="",'DU DOAN'!M48="",'DU DOAN'!N48=""),0,IF(AND('DU DOAN'!M48='DU DOAN'!K48,'DU DOAN'!N48='DU DOAN'!L48),3*'DU DOAN'!C48,IF(('DU DOAN'!M48-'DU DOAN'!N48)=('DU DOAN'!K48-'DU DOAN'!L48),2*'DU DOAN'!C48,IF(SIGN('DU DOAN'!M48-'DU DOAN'!N48)=SIGN('DU DOAN'!K48-'DU DOAN'!L48),1*'DU DOAN'!C48,0))))</f>
        <v>0</v>
      </c>
      <c r="H48" s="98">
        <f>IF(OR('DU DOAN'!K48="",'DU DOAN'!L48="",'DU DOAN'!O48="",'DU DOAN'!P48=""),0,IF(AND('DU DOAN'!O48='DU DOAN'!K48,'DU DOAN'!P48='DU DOAN'!L48),3*'DU DOAN'!C48,IF(('DU DOAN'!O48-'DU DOAN'!P48)=('DU DOAN'!K48-'DU DOAN'!L48),2*'DU DOAN'!C48,IF(SIGN('DU DOAN'!O48-'DU DOAN'!P48)=SIGN('DU DOAN'!K48-'DU DOAN'!L48),1*'DU DOAN'!C48,0))))</f>
        <v>0</v>
      </c>
      <c r="I48" s="98">
        <f>IF(OR('DU DOAN'!K48="",'DU DOAN'!L48="",'DU DOAN'!Q48="",'DU DOAN'!R48=""),0,IF(AND('DU DOAN'!Q48='DU DOAN'!K48,'DU DOAN'!R48='DU DOAN'!L48),3*'DU DOAN'!C48,IF(('DU DOAN'!Q48-'DU DOAN'!R48)=('DU DOAN'!K48-'DU DOAN'!L48),2*'DU DOAN'!C48,IF(SIGN('DU DOAN'!Q48-'DU DOAN'!R48)=SIGN('DU DOAN'!K48-'DU DOAN'!L48),1*'DU DOAN'!C48,0))))</f>
        <v>0</v>
      </c>
      <c r="J48" s="98">
        <f>IF(OR('DU DOAN'!K48="",'DU DOAN'!L48="",'DU DOAN'!S48="",'DU DOAN'!T48=""),0,IF(AND('DU DOAN'!S48='DU DOAN'!K48,'DU DOAN'!T48='DU DOAN'!L48),3*'DU DOAN'!C48,IF(('DU DOAN'!S48-'DU DOAN'!T48)=('DU DOAN'!K48-'DU DOAN'!L48),2*'DU DOAN'!C48,IF(SIGN('DU DOAN'!S48-'DU DOAN'!T48)=SIGN('DU DOAN'!K48-'DU DOAN'!L48),1*'DU DOAN'!C48,0))))</f>
        <v>0</v>
      </c>
      <c r="K48" s="98">
        <f>IF(OR('DU DOAN'!K48="",'DU DOAN'!L48="",'DU DOAN'!U48="",'DU DOAN'!V48=""),0,IF(AND('DU DOAN'!U48='DU DOAN'!K48,'DU DOAN'!V48='DU DOAN'!L48),3*'DU DOAN'!C48,IF(('DU DOAN'!U48-'DU DOAN'!V48)=('DU DOAN'!K48-'DU DOAN'!L48),2*'DU DOAN'!C48,IF(SIGN('DU DOAN'!U48-'DU DOAN'!V48)=SIGN('DU DOAN'!K48-'DU DOAN'!L48),1*'DU DOAN'!C48,0))))</f>
        <v>0</v>
      </c>
      <c r="L48" s="98">
        <f>IF(OR('DU DOAN'!K48="",'DU DOAN'!L48="",'DU DOAN'!W48="",'DU DOAN'!X48=""),0,IF(AND('DU DOAN'!W48='DU DOAN'!K48,'DU DOAN'!X48='DU DOAN'!L48),3*'DU DOAN'!C48,IF(('DU DOAN'!W48-'DU DOAN'!X48)=('DU DOAN'!K48-'DU DOAN'!L48),2*'DU DOAN'!C48,IF(SIGN('DU DOAN'!W48-'DU DOAN'!X48)=SIGN('DU DOAN'!K48-'DU DOAN'!L48),1*'DU DOAN'!C48,0))))</f>
        <v>0</v>
      </c>
      <c r="M48" s="98">
        <f>IF(OR('DU DOAN'!K48="",'DU DOAN'!L48="",'DU DOAN'!Y48="",'DU DOAN'!Z48=""),0,IF(AND('DU DOAN'!Y48='DU DOAN'!K48,'DU DOAN'!Z48='DU DOAN'!L48),3*'DU DOAN'!C48,IF(('DU DOAN'!Y48-'DU DOAN'!Z48)=('DU DOAN'!K48-'DU DOAN'!L48),2*'DU DOAN'!C48,IF(SIGN('DU DOAN'!Y48-'DU DOAN'!Z48)=SIGN('DU DOAN'!K48-'DU DOAN'!L48),1*'DU DOAN'!C48,0))))</f>
        <v>0</v>
      </c>
      <c r="N48" s="98">
        <f>IF(OR('DU DOAN'!K48="",'DU DOAN'!L48="",'DU DOAN'!AA48="",'DU DOAN'!AB48=""),0,IF(AND('DU DOAN'!AA48='DU DOAN'!K48,'DU DOAN'!AB48='DU DOAN'!L48),3*'DU DOAN'!C48,IF(('DU DOAN'!AA48-'DU DOAN'!AB48)=('DU DOAN'!K48-'DU DOAN'!L48),2*'DU DOAN'!C48,IF(SIGN('DU DOAN'!AA48-'DU DOAN'!AB48)=SIGN('DU DOAN'!K48-'DU DOAN'!L48),1*'DU DOAN'!C48,0))))</f>
        <v>0</v>
      </c>
      <c r="O48" s="98">
        <f>IF(OR('DU DOAN'!K48="",'DU DOAN'!L48="",'DU DOAN'!AC48="",'DU DOAN'!AD48=""),0,IF(AND('DU DOAN'!AC48='DU DOAN'!K48,'DU DOAN'!AD48='DU DOAN'!L48),3*'DU DOAN'!C48,IF(('DU DOAN'!AC48-'DU DOAN'!AD48)=('DU DOAN'!K48-'DU DOAN'!L48),2*'DU DOAN'!C48,IF(SIGN('DU DOAN'!AC48-'DU DOAN'!AD48)=SIGN('DU DOAN'!K48-'DU DOAN'!L48),1*'DU DOAN'!C48,0))))</f>
        <v>0</v>
      </c>
      <c r="P48" s="98">
        <f>IF(OR('DU DOAN'!K48="",'DU DOAN'!L48="",'DU DOAN'!AE48="",'DU DOAN'!AF48=""),0,IF(AND('DU DOAN'!AE48='DU DOAN'!K48,'DU DOAN'!AF48='DU DOAN'!L48),3*'DU DOAN'!C48,IF(('DU DOAN'!AE48-'DU DOAN'!AF48)=('DU DOAN'!K48-'DU DOAN'!L48),2*'DU DOAN'!C48,IF(SIGN('DU DOAN'!AE48-'DU DOAN'!AF48)=SIGN('DU DOAN'!K48-'DU DOAN'!L48),1*'DU DOAN'!C48,0))))</f>
        <v>0</v>
      </c>
      <c r="Q48" s="98">
        <f>IF(OR('DU DOAN'!K48="",'DU DOAN'!L48="",'DU DOAN'!AG48="",'DU DOAN'!AH48=""),0,IF(AND('DU DOAN'!AG48='DU DOAN'!K48,'DU DOAN'!AH48='DU DOAN'!L48),3*'DU DOAN'!C48,IF(('DU DOAN'!AG48-'DU DOAN'!AH48)=('DU DOAN'!K48-'DU DOAN'!L48),2*'DU DOAN'!C48,IF(SIGN('DU DOAN'!AG48-'DU DOAN'!AH48)=SIGN('DU DOAN'!K48-'DU DOAN'!L48),1*'DU DOAN'!C48,0))))</f>
        <v>0</v>
      </c>
      <c r="R48" s="98">
        <f>IF(OR('DU DOAN'!K48="",'DU DOAN'!L48="",'DU DOAN'!AI48="",'DU DOAN'!AJ48=""),0,IF(AND('DU DOAN'!AI48='DU DOAN'!K48,'DU DOAN'!AJ48='DU DOAN'!L48),3*'DU DOAN'!C48,IF(('DU DOAN'!AI48-'DU DOAN'!AJ48)=('DU DOAN'!K48-'DU DOAN'!L48),2*'DU DOAN'!C48,IF(SIGN('DU DOAN'!AI48-'DU DOAN'!AJ48)=SIGN('DU DOAN'!K48-'DU DOAN'!L48),1*'DU DOAN'!C48,0))))</f>
        <v>0</v>
      </c>
      <c r="S48" s="98">
        <f>IF(OR('DU DOAN'!K48="",'DU DOAN'!L48="",'DU DOAN'!AK48="",'DU DOAN'!AL48=""),0,IF(AND('DU DOAN'!AK48='DU DOAN'!K48,'DU DOAN'!AL48='DU DOAN'!L48),3*'DU DOAN'!C48,IF(('DU DOAN'!AK48-'DU DOAN'!AL48)=('DU DOAN'!K48-'DU DOAN'!L48),2*'DU DOAN'!C48,IF(SIGN('DU DOAN'!AK48-'DU DOAN'!AL48)=SIGN('DU DOAN'!K48-'DU DOAN'!L48),1*'DU DOAN'!C48,0))))</f>
        <v>0</v>
      </c>
      <c r="T48" s="98">
        <f>IF(OR('DU DOAN'!K48="",'DU DOAN'!L48="",'DU DOAN'!AM48="",'DU DOAN'!AN48=""),0,IF(AND('DU DOAN'!AM48='DU DOAN'!K48,'DU DOAN'!AN48='DU DOAN'!L48),3*'DU DOAN'!C48,IF(('DU DOAN'!AM48-'DU DOAN'!AN48)=('DU DOAN'!K48-'DU DOAN'!L48),2*'DU DOAN'!C48,IF(SIGN('DU DOAN'!AM48-'DU DOAN'!AN48)=SIGN('DU DOAN'!K48-'DU DOAN'!L48),1*'DU DOAN'!C48,0))))</f>
        <v>0</v>
      </c>
      <c r="U48" s="98">
        <f>IF(OR('DU DOAN'!K48="",'DU DOAN'!L48="",'DU DOAN'!AO48="",'DU DOAN'!AP48=""),0,IF(AND('DU DOAN'!AO48='DU DOAN'!K48,'DU DOAN'!AP48='DU DOAN'!L48),3*'DU DOAN'!C48,IF(('DU DOAN'!AO48-'DU DOAN'!AP48)=('DU DOAN'!K48-'DU DOAN'!L48),2*'DU DOAN'!C48,IF(SIGN('DU DOAN'!AO48-'DU DOAN'!AP48)=SIGN('DU DOAN'!K48-'DU DOAN'!L48),1*'DU DOAN'!C48,0))))</f>
        <v>0</v>
      </c>
      <c r="V48" s="98">
        <f>IF(OR('DU DOAN'!K48="",'DU DOAN'!L48="",'DU DOAN'!AQ48="",'DU DOAN'!AR48=""),0,IF(AND('DU DOAN'!AQ48='DU DOAN'!K48,'DU DOAN'!AR48='DU DOAN'!L48),3*'DU DOAN'!C48,IF(('DU DOAN'!AQ48-'DU DOAN'!AR48)=('DU DOAN'!K48-'DU DOAN'!L48),2*'DU DOAN'!C48,IF(SIGN('DU DOAN'!AQ48-'DU DOAN'!AR48)=SIGN('DU DOAN'!K48-'DU DOAN'!L48),1*'DU DOAN'!C48,0))))</f>
        <v>0</v>
      </c>
      <c r="W48" s="98">
        <f>IF(OR('DU DOAN'!K48="",'DU DOAN'!L48="",'DU DOAN'!AS48="",'DU DOAN'!AT48=""),0,IF(AND('DU DOAN'!AS48='DU DOAN'!K48,'DU DOAN'!AT48='DU DOAN'!L48),3*'DU DOAN'!C48,IF(('DU DOAN'!AS48-'DU DOAN'!AT48)=('DU DOAN'!K48-'DU DOAN'!L48),2*'DU DOAN'!C48,IF(SIGN('DU DOAN'!AS48-'DU DOAN'!AT48)=SIGN('DU DOAN'!K48-'DU DOAN'!L48),1*'DU DOAN'!C48,0))))</f>
        <v>0</v>
      </c>
      <c r="X48" s="98">
        <f>IF(OR('DU DOAN'!K48="",'DU DOAN'!L48="",'DU DOAN'!AU48="",'DU DOAN'!AV48=""),0,IF(AND('DU DOAN'!AU48='DU DOAN'!K48,'DU DOAN'!AV48='DU DOAN'!L48),3*'DU DOAN'!C48,IF(('DU DOAN'!AU48-'DU DOAN'!AV48)=('DU DOAN'!K48-'DU DOAN'!L48),2*'DU DOAN'!C48,IF(SIGN('DU DOAN'!AU48-'DU DOAN'!AV48)=SIGN('DU DOAN'!K48-'DU DOAN'!L48),1*'DU DOAN'!C48,0))))</f>
        <v>0</v>
      </c>
      <c r="Y48" s="98">
        <f>IF(OR('DU DOAN'!K48="",'DU DOAN'!L48="",'DU DOAN'!AW48="",'DU DOAN'!AX48=""),0,IF(AND('DU DOAN'!AW48='DU DOAN'!K48,'DU DOAN'!AX48='DU DOAN'!L48),3*'DU DOAN'!C48,IF(('DU DOAN'!AW48-'DU DOAN'!AX48)=('DU DOAN'!K48-'DU DOAN'!L48),2*'DU DOAN'!C48,IF(SIGN('DU DOAN'!AW48-'DU DOAN'!AX48)=SIGN('DU DOAN'!K48-'DU DOAN'!L48),1*'DU DOAN'!C48,0))))</f>
        <v>0</v>
      </c>
      <c r="Z48" s="98">
        <f>IF(OR('DU DOAN'!K48="",'DU DOAN'!L48="",'DU DOAN'!AY48="",'DU DOAN'!AZ48=""),0,IF(AND('DU DOAN'!AY48='DU DOAN'!K48,'DU DOAN'!AZ48='DU DOAN'!L48),3*'DU DOAN'!C48,IF(('DU DOAN'!AY48-'DU DOAN'!AZ48)=('DU DOAN'!K48-'DU DOAN'!L48),2*'DU DOAN'!C48,IF(SIGN('DU DOAN'!AY48-'DU DOAN'!AZ48)=SIGN('DU DOAN'!K48-'DU DOAN'!L48),1*'DU DOAN'!C48,0))))</f>
        <v>0</v>
      </c>
      <c r="AA48" s="98">
        <f>IF(OR('DU DOAN'!K48="",'DU DOAN'!L48="",'DU DOAN'!BA48="",'DU DOAN'!BB48=""),0,IF(AND('DU DOAN'!BA48='DU DOAN'!K48,'DU DOAN'!BB48='DU DOAN'!L48),3*'DU DOAN'!C48,IF(('DU DOAN'!BA48-'DU DOAN'!BB48)=('DU DOAN'!K48-'DU DOAN'!L48),2*'DU DOAN'!C48,IF(SIGN('DU DOAN'!BA48-'DU DOAN'!BB48)=SIGN('DU DOAN'!K48-'DU DOAN'!L48),1*'DU DOAN'!C48,0))))</f>
        <v>0</v>
      </c>
      <c r="AB48" s="98">
        <f>IF(OR('DU DOAN'!K48="",'DU DOAN'!L48="",'DU DOAN'!BC48="",'DU DOAN'!BD48=""),0,IF(AND('DU DOAN'!BC48='DU DOAN'!K48,'DU DOAN'!BD48='DU DOAN'!L48),3*'DU DOAN'!C48,IF(('DU DOAN'!BC48-'DU DOAN'!BD48)=('DU DOAN'!K48-'DU DOAN'!L48),2*'DU DOAN'!C48,IF(SIGN('DU DOAN'!BC48-'DU DOAN'!BD48)=SIGN('DU DOAN'!K48-'DU DOAN'!L48),1*'DU DOAN'!C48,0))))</f>
        <v>0</v>
      </c>
      <c r="AC48" s="98">
        <f>IF(OR('DU DOAN'!K48="",'DU DOAN'!L48="",'DU DOAN'!BE48="",'DU DOAN'!BF48=""),0,IF(AND('DU DOAN'!BE48='DU DOAN'!K48,'DU DOAN'!BF48='DU DOAN'!L48),3*'DU DOAN'!C48,IF(('DU DOAN'!BE48-'DU DOAN'!BF48)=('DU DOAN'!K48-'DU DOAN'!L48),2*'DU DOAN'!C48,IF(SIGN('DU DOAN'!BE48-'DU DOAN'!BF48)=SIGN('DU DOAN'!K48-'DU DOAN'!L48),1*'DU DOAN'!C48,0))))</f>
        <v>0</v>
      </c>
      <c r="AD48" s="98">
        <f>IF(OR('DU DOAN'!K48="",'DU DOAN'!L48="",'DU DOAN'!BG48="",'DU DOAN'!BH48=""),0,IF(AND('DU DOAN'!BG48='DU DOAN'!K48,'DU DOAN'!BH48='DU DOAN'!L48),3*'DU DOAN'!C48,IF(('DU DOAN'!BG48-'DU DOAN'!BH48)=('DU DOAN'!K48-'DU DOAN'!L48),2*'DU DOAN'!C48,IF(SIGN('DU DOAN'!BG48-'DU DOAN'!BH48)=SIGN('DU DOAN'!K48-'DU DOAN'!L48),1*'DU DOAN'!C48,0))))</f>
        <v>0</v>
      </c>
      <c r="AE48" s="98">
        <f>IF(OR('DU DOAN'!K48="",'DU DOAN'!L48="",'DU DOAN'!BI48="",'DU DOAN'!BJ48=""),0,IF(AND('DU DOAN'!BI48='DU DOAN'!K48,'DU DOAN'!BJ48='DU DOAN'!L48),3*'DU DOAN'!C48,IF(('DU DOAN'!BI48-'DU DOAN'!BJ48)=('DU DOAN'!K48-'DU DOAN'!L48),2*'DU DOAN'!C48,IF(SIGN('DU DOAN'!BI48-'DU DOAN'!BJ48)=SIGN('DU DOAN'!K48-'DU DOAN'!L48),1*'DU DOAN'!C48,0))))</f>
        <v>0</v>
      </c>
      <c r="AF48" s="98">
        <f>IF(OR('DU DOAN'!K48="",'DU DOAN'!L48="",'DU DOAN'!BK48="",'DU DOAN'!BL48=""),0,IF(AND('DU DOAN'!BK48='DU DOAN'!K48,'DU DOAN'!BL48='DU DOAN'!L48),3*'DU DOAN'!C48,IF(('DU DOAN'!BK48-'DU DOAN'!BL48)=('DU DOAN'!K48-'DU DOAN'!L48),2*'DU DOAN'!C48,IF(SIGN('DU DOAN'!BK48-'DU DOAN'!BL48)=SIGN('DU DOAN'!K48-'DU DOAN'!L48),1*'DU DOAN'!C48,0))))</f>
        <v>0</v>
      </c>
      <c r="AG48" s="98">
        <f>IF(OR('DU DOAN'!K48="",'DU DOAN'!L48="",'DU DOAN'!BM48="",'DU DOAN'!BN48=""),0,IF(AND('DU DOAN'!BM48='DU DOAN'!K48,'DU DOAN'!BN48='DU DOAN'!L48),3*'DU DOAN'!C48,IF(('DU DOAN'!BM48-'DU DOAN'!BN48)=('DU DOAN'!K48-'DU DOAN'!L48),2*'DU DOAN'!C48,IF(SIGN('DU DOAN'!BM48-'DU DOAN'!BN48)=SIGN('DU DOAN'!K48-'DU DOAN'!L48),1*'DU DOAN'!C48,0))))</f>
        <v>0</v>
      </c>
      <c r="AH48" s="98">
        <f>IF(OR('DU DOAN'!K48="",'DU DOAN'!L48="",'DU DOAN'!BO48="",'DU DOAN'!BP48=""),0,IF(AND('DU DOAN'!BO48='DU DOAN'!K48,'DU DOAN'!BP48='DU DOAN'!L48),3*'DU DOAN'!C48,IF(('DU DOAN'!BO48-'DU DOAN'!BP48)=('DU DOAN'!K48-'DU DOAN'!L48),2*'DU DOAN'!C48,IF(SIGN('DU DOAN'!BO48-'DU DOAN'!BP48)=SIGN('DU DOAN'!K48-'DU DOAN'!L48),1*'DU DOAN'!C48,0))))</f>
        <v>0</v>
      </c>
      <c r="AI48" s="98">
        <f>IF(OR('DU DOAN'!K48="",'DU DOAN'!L48="",'DU DOAN'!BQ48="",'DU DOAN'!BR48=""),0,IF(AND('DU DOAN'!BQ48='DU DOAN'!K48,'DU DOAN'!BR48='DU DOAN'!L48),3*'DU DOAN'!C48,IF(('DU DOAN'!BQ48-'DU DOAN'!BR48)=('DU DOAN'!K48-'DU DOAN'!L48),2*'DU DOAN'!C48,IF(SIGN('DU DOAN'!BQ48-'DU DOAN'!BR48)=SIGN('DU DOAN'!K48-'DU DOAN'!L48),1*'DU DOAN'!C48,0))))</f>
        <v>0</v>
      </c>
      <c r="AJ48" s="98">
        <f>IF(OR('DU DOAN'!K48="",'DU DOAN'!L48="",'DU DOAN'!BS48="",'DU DOAN'!BT48=""),0,IF(AND('DU DOAN'!BS48='DU DOAN'!K48,'DU DOAN'!BT48='DU DOAN'!L48),3*'DU DOAN'!C48,IF(('DU DOAN'!BS48-'DU DOAN'!BT48)=('DU DOAN'!K48-'DU DOAN'!L48),2*'DU DOAN'!C48,IF(SIGN('DU DOAN'!BS48-'DU DOAN'!BT48)=SIGN('DU DOAN'!K48-'DU DOAN'!L48),1*'DU DOAN'!C48,0))))</f>
        <v>0</v>
      </c>
      <c r="AK48" s="98">
        <f>IF(OR('DU DOAN'!K48="",'DU DOAN'!L48="",'DU DOAN'!BU48="",'DU DOAN'!BV48=""),0,IF(AND('DU DOAN'!BU48='DU DOAN'!K48,'DU DOAN'!BV48='DU DOAN'!L48),3*'DU DOAN'!C48,IF(('DU DOAN'!BU48-'DU DOAN'!BV48)=('DU DOAN'!K48-'DU DOAN'!L48),2*'DU DOAN'!C48,IF(SIGN('DU DOAN'!BU48-'DU DOAN'!BV48)=SIGN('DU DOAN'!K48-'DU DOAN'!L48),1*'DU DOAN'!C48,0))))</f>
        <v>0</v>
      </c>
      <c r="AL48" s="98">
        <f>IF(OR('DU DOAN'!K48="",'DU DOAN'!L48="",'DU DOAN'!BW48="",'DU DOAN'!BX48=""),0,IF(AND('DU DOAN'!BW48='DU DOAN'!K48,'DU DOAN'!BX48='DU DOAN'!L48),3*'DU DOAN'!C48,IF(('DU DOAN'!BW48-'DU DOAN'!BX48)=('DU DOAN'!K48-'DU DOAN'!L48),2*'DU DOAN'!C48,IF(SIGN('DU DOAN'!BW48-'DU DOAN'!BX48)=SIGN('DU DOAN'!K48-'DU DOAN'!L48),1*'DU DOAN'!C48,0))))</f>
        <v>0</v>
      </c>
      <c r="AM48" s="98">
        <f>IF(OR('DU DOAN'!K48="",'DU DOAN'!L48="",'DU DOAN'!BY48="",'DU DOAN'!BZ48=""),0,IF(AND('DU DOAN'!BY48='DU DOAN'!K48,'DU DOAN'!BZ48='DU DOAN'!L48),3*'DU DOAN'!C48,IF(('DU DOAN'!BY48-'DU DOAN'!BZ48)=('DU DOAN'!K48-'DU DOAN'!L48),2*'DU DOAN'!C48,IF(SIGN('DU DOAN'!BY48-'DU DOAN'!BZ48)=SIGN('DU DOAN'!K48-'DU DOAN'!L48),1*'DU DOAN'!C48,0))))</f>
        <v>0</v>
      </c>
      <c r="AN48" s="98">
        <f>IF(OR('DU DOAN'!K48="",'DU DOAN'!L48="",'DU DOAN'!CA48="",'DU DOAN'!CB48=""),0,IF(AND('DU DOAN'!CA48='DU DOAN'!K48,'DU DOAN'!CB48='DU DOAN'!L48),3*'DU DOAN'!C48,IF(('DU DOAN'!CA48-'DU DOAN'!CB48)=('DU DOAN'!K48-'DU DOAN'!L48),2*'DU DOAN'!C48,IF(SIGN('DU DOAN'!CA48-'DU DOAN'!CB48)=SIGN('DU DOAN'!K48-'DU DOAN'!L48),1*'DU DOAN'!C48,0))))</f>
        <v>0</v>
      </c>
      <c r="AO48" s="98">
        <f>IF(OR('DU DOAN'!K48="",'DU DOAN'!L48="",'DU DOAN'!CC48="",'DU DOAN'!CD48=""),0,IF(AND('DU DOAN'!CC48='DU DOAN'!K48,'DU DOAN'!CD48='DU DOAN'!L48),3*'DU DOAN'!C48,IF(('DU DOAN'!CC48-'DU DOAN'!CD48)=('DU DOAN'!K48-'DU DOAN'!L48),2*'DU DOAN'!C48,IF(SIGN('DU DOAN'!CC48-'DU DOAN'!CD48)=SIGN('DU DOAN'!K48-'DU DOAN'!L48),1*'DU DOAN'!C48,0))))</f>
        <v>0</v>
      </c>
      <c r="AP48" s="98">
        <f>IF(OR('DU DOAN'!K48="",'DU DOAN'!L48="",'DU DOAN'!CE48="",'DU DOAN'!CF48=""),0,IF(AND('DU DOAN'!CE48='DU DOAN'!K48,'DU DOAN'!CF48='DU DOAN'!L48),3*'DU DOAN'!C48,IF(('DU DOAN'!CE48-'DU DOAN'!CF48)=('DU DOAN'!K48-'DU DOAN'!L48),2*'DU DOAN'!C48,IF(SIGN('DU DOAN'!CE48-'DU DOAN'!CF48)=SIGN('DU DOAN'!K48-'DU DOAN'!L48),1*'DU DOAN'!C48,0))))</f>
        <v>0</v>
      </c>
      <c r="AQ48" s="98">
        <f>IF(OR('DU DOAN'!K48="",'DU DOAN'!L48="",'DU DOAN'!CG48="",'DU DOAN'!CH48=""),0,IF(AND('DU DOAN'!CG48='DU DOAN'!K48,'DU DOAN'!CH48='DU DOAN'!L48),3*'DU DOAN'!C48,IF(('DU DOAN'!CG48-'DU DOAN'!CH48)=('DU DOAN'!K48-'DU DOAN'!L48),2*'DU DOAN'!C48,IF(SIGN('DU DOAN'!CG48-'DU DOAN'!CH48)=SIGN('DU DOAN'!K48-'DU DOAN'!L48),1*'DU DOAN'!C48,0))))</f>
        <v>0</v>
      </c>
      <c r="AR48" s="98">
        <f>IF(OR('DU DOAN'!K48="",'DU DOAN'!L48="",'DU DOAN'!CI48="",'DU DOAN'!CJ48=""),0,IF(AND('DU DOAN'!CI48='DU DOAN'!K48,'DU DOAN'!CJ48='DU DOAN'!L48),3*'DU DOAN'!C48,IF(('DU DOAN'!CI48-'DU DOAN'!CJ48)=('DU DOAN'!K48-'DU DOAN'!L48),2*'DU DOAN'!C48,IF(SIGN('DU DOAN'!CI48-'DU DOAN'!CJ48)=SIGN('DU DOAN'!K48-'DU DOAN'!L48),1*'DU DOAN'!C48,0))))</f>
        <v>0</v>
      </c>
      <c r="AS48" s="98">
        <f>IF(OR('DU DOAN'!K48="",'DU DOAN'!L48="",'DU DOAN'!CK48="",'DU DOAN'!CL48=""),0,IF(AND('DU DOAN'!CK48='DU DOAN'!K48,'DU DOAN'!CL48='DU DOAN'!L48),3*'DU DOAN'!C48,IF(('DU DOAN'!CK48-'DU DOAN'!CL48)=('DU DOAN'!K48-'DU DOAN'!L48),2*'DU DOAN'!C48,IF(SIGN('DU DOAN'!CK48-'DU DOAN'!CL48)=SIGN('DU DOAN'!K48-'DU DOAN'!L48),1*'DU DOAN'!C48,0))))</f>
        <v>0</v>
      </c>
      <c r="AT48" s="98">
        <f>IF(OR('DU DOAN'!K48="",'DU DOAN'!L48="",'DU DOAN'!CM48="",'DU DOAN'!CN48=""),0,IF(AND('DU DOAN'!CM48='DU DOAN'!K48,'DU DOAN'!CN48='DU DOAN'!L48),3*'DU DOAN'!C48,IF(('DU DOAN'!CM48-'DU DOAN'!CN48)=('DU DOAN'!K48-'DU DOAN'!L48),2*'DU DOAN'!C48,IF(SIGN('DU DOAN'!CM48-'DU DOAN'!CN48)=SIGN('DU DOAN'!K48-'DU DOAN'!L48),1*'DU DOAN'!C48,0))))</f>
        <v>0</v>
      </c>
      <c r="AU48" s="98">
        <f>IF(OR('DU DOAN'!K48="",'DU DOAN'!L48="",'DU DOAN'!CO48="",'DU DOAN'!CP48=""),0,IF(AND('DU DOAN'!CO48='DU DOAN'!K48,'DU DOAN'!CP48='DU DOAN'!L48),3*'DU DOAN'!C48,IF(('DU DOAN'!CO48-'DU DOAN'!CP48)=('DU DOAN'!K48-'DU DOAN'!L48),2*'DU DOAN'!C48,IF(SIGN('DU DOAN'!CO48-'DU DOAN'!CP48)=SIGN('DU DOAN'!K48-'DU DOAN'!L48),1*'DU DOAN'!C48,0))))</f>
        <v>0</v>
      </c>
      <c r="AV48" s="98">
        <f>IF(OR('DU DOAN'!K48="",'DU DOAN'!L48="",'DU DOAN'!CQ48="",'DU DOAN'!CR48=""),0,IF(AND('DU DOAN'!CQ48='DU DOAN'!K48,'DU DOAN'!CR48='DU DOAN'!L48),3*'DU DOAN'!C48,IF(('DU DOAN'!CQ48-'DU DOAN'!CR48)=('DU DOAN'!K48-'DU DOAN'!L48),2*'DU DOAN'!C48,IF(SIGN('DU DOAN'!CQ48-'DU DOAN'!CR48)=SIGN('DU DOAN'!K48-'DU DOAN'!L48),1*'DU DOAN'!C48,0))))</f>
        <v>0</v>
      </c>
      <c r="AW48" s="98">
        <f>IF(OR('DU DOAN'!K48="",'DU DOAN'!L48="",'DU DOAN'!CS48="",'DU DOAN'!CT48=""),0,IF(AND('DU DOAN'!CS48='DU DOAN'!K48,'DU DOAN'!CT48='DU DOAN'!L48),3*'DU DOAN'!C48,IF(('DU DOAN'!CS48-'DU DOAN'!CT48)=('DU DOAN'!K48-'DU DOAN'!L48),2*'DU DOAN'!C48,IF(SIGN('DU DOAN'!CS48-'DU DOAN'!CT48)=SIGN('DU DOAN'!K48-'DU DOAN'!L48),1*'DU DOAN'!C48,0))))</f>
        <v>0</v>
      </c>
      <c r="AX48" s="98">
        <f>IF(OR('DU DOAN'!K48="",'DU DOAN'!L48="",'DU DOAN'!CU48="",'DU DOAN'!CV48=""),0,IF(AND('DU DOAN'!CU48='DU DOAN'!K48,'DU DOAN'!CV48='DU DOAN'!L48),3*'DU DOAN'!C48,IF(('DU DOAN'!CU48-'DU DOAN'!CV48)=('DU DOAN'!K48-'DU DOAN'!L48),2*'DU DOAN'!C48,IF(SIGN('DU DOAN'!CU48-'DU DOAN'!CV48)=SIGN('DU DOAN'!K48-'DU DOAN'!L48),1*'DU DOAN'!C48,0))))</f>
        <v>0</v>
      </c>
      <c r="AY48" s="98">
        <f>IF(OR('DU DOAN'!K48="",'DU DOAN'!L48="",'DU DOAN'!CW48="",'DU DOAN'!CX48=""),0,IF(AND('DU DOAN'!CW48='DU DOAN'!K48,'DU DOAN'!CX48='DU DOAN'!L48),3*'DU DOAN'!C48,IF(('DU DOAN'!CW48-'DU DOAN'!CX48)=('DU DOAN'!K48-'DU DOAN'!L48),2*'DU DOAN'!C48,IF(SIGN('DU DOAN'!CW48-'DU DOAN'!CX48)=SIGN('DU DOAN'!K48-'DU DOAN'!L48),1*'DU DOAN'!C48,0))))</f>
        <v>0</v>
      </c>
      <c r="AZ48" s="98">
        <f>IF(OR('DU DOAN'!K48="",'DU DOAN'!L48="",'DU DOAN'!CY48="",'DU DOAN'!CZ48=""),0,IF(AND('DU DOAN'!CY48='DU DOAN'!K48,'DU DOAN'!CZ48='DU DOAN'!L48),3*'DU DOAN'!C48,IF(('DU DOAN'!CY48-'DU DOAN'!CZ48)=('DU DOAN'!K48-'DU DOAN'!L48),2*'DU DOAN'!C48,IF(SIGN('DU DOAN'!CY48-'DU DOAN'!CZ48)=SIGN('DU DOAN'!K48-'DU DOAN'!L48),1*'DU DOAN'!C48,0))))</f>
        <v>0</v>
      </c>
      <c r="BA48" s="98">
        <f>IF(OR('DU DOAN'!K48="",'DU DOAN'!L48="",'DU DOAN'!DA48="",'DU DOAN'!DB48=""),0,IF(AND('DU DOAN'!DA48='DU DOAN'!K48,'DU DOAN'!DB48='DU DOAN'!L48),3*'DU DOAN'!C48,IF(('DU DOAN'!DA48-'DU DOAN'!DB48)=('DU DOAN'!K48-'DU DOAN'!L48),2*'DU DOAN'!C48,IF(SIGN('DU DOAN'!DA48-'DU DOAN'!DB48)=SIGN('DU DOAN'!K48-'DU DOAN'!L48),1*'DU DOAN'!C48,0))))</f>
        <v>0</v>
      </c>
      <c r="BB48" s="98">
        <f>IF(OR('DU DOAN'!K48="",'DU DOAN'!L48="",'DU DOAN'!DC48="",'DU DOAN'!DD48=""),0,IF(AND('DU DOAN'!DC48='DU DOAN'!K48,'DU DOAN'!DD48='DU DOAN'!L48),3*'DU DOAN'!C48,IF(('DU DOAN'!DC48-'DU DOAN'!DD48)=('DU DOAN'!K48-'DU DOAN'!L48),2*'DU DOAN'!C48,IF(SIGN('DU DOAN'!DC48-'DU DOAN'!DD48)=SIGN('DU DOAN'!K48-'DU DOAN'!L48),1*'DU DOAN'!C48,0))))</f>
        <v>0</v>
      </c>
      <c r="BC48" s="98">
        <f>IF(OR('DU DOAN'!K48="",'DU DOAN'!L48="",'DU DOAN'!DE48="",'DU DOAN'!DF48=""),0,IF(AND('DU DOAN'!DE48='DU DOAN'!K48,'DU DOAN'!DF48='DU DOAN'!L48),3*'DU DOAN'!C48,IF(('DU DOAN'!DE48-'DU DOAN'!DF48)=('DU DOAN'!K48-'DU DOAN'!L48),2*'DU DOAN'!C48,IF(SIGN('DU DOAN'!DE48-'DU DOAN'!DF48)=SIGN('DU DOAN'!K48-'DU DOAN'!L48),1*'DU DOAN'!C48,0))))</f>
        <v>0</v>
      </c>
      <c r="BD48" s="98">
        <f>IF(OR('DU DOAN'!K48="",'DU DOAN'!L48="",'DU DOAN'!DG48="",'DU DOAN'!DH48=""),0,IF(AND('DU DOAN'!DG48='DU DOAN'!K48,'DU DOAN'!DH48='DU DOAN'!L48),3*'DU DOAN'!C48,IF(('DU DOAN'!DG48-'DU DOAN'!DH48)=('DU DOAN'!K48-'DU DOAN'!L48),2*'DU DOAN'!C48,IF(SIGN('DU DOAN'!DG48-'DU DOAN'!DH48)=SIGN('DU DOAN'!K48-'DU DOAN'!L48),1*'DU DOAN'!C48,0))))</f>
        <v>0</v>
      </c>
      <c r="BE48" s="98">
        <f>IF(OR('DU DOAN'!K48="",'DU DOAN'!L48="",'DU DOAN'!DI48="",'DU DOAN'!DJ48=""),0,IF(AND('DU DOAN'!DI48='DU DOAN'!K48,'DU DOAN'!DJ48='DU DOAN'!L48),3*'DU DOAN'!C48,IF(('DU DOAN'!DI48-'DU DOAN'!DJ48)=('DU DOAN'!K48-'DU DOAN'!L48),2*'DU DOAN'!C48,IF(SIGN('DU DOAN'!DI48-'DU DOAN'!DJ48)=SIGN('DU DOAN'!K48-'DU DOAN'!L48),1*'DU DOAN'!C48,0))))</f>
        <v>0</v>
      </c>
      <c r="BF48" s="98">
        <f>IF(OR('DU DOAN'!K48="",'DU DOAN'!L48="",'DU DOAN'!DK48="",'DU DOAN'!DL48=""),0,IF(AND('DU DOAN'!DK48='DU DOAN'!K48,'DU DOAN'!DL48='DU DOAN'!L48),3*'DU DOAN'!C48,IF(('DU DOAN'!DK48-'DU DOAN'!DL48)=('DU DOAN'!K48-'DU DOAN'!L48),2*'DU DOAN'!C48,IF(SIGN('DU DOAN'!DK48-'DU DOAN'!DL48)=SIGN('DU DOAN'!K48-'DU DOAN'!L48),1*'DU DOAN'!C48,0))))</f>
        <v>0</v>
      </c>
      <c r="BG48" s="98">
        <f>IF(OR('DU DOAN'!K48="",'DU DOAN'!L48="",'DU DOAN'!DM48="",'DU DOAN'!DN48=""),0,IF(AND('DU DOAN'!DM48='DU DOAN'!K48,'DU DOAN'!DN48='DU DOAN'!L48),3*'DU DOAN'!C48,IF(('DU DOAN'!DM48-'DU DOAN'!DN48)=('DU DOAN'!K48-'DU DOAN'!L48),2*'DU DOAN'!C48,IF(SIGN('DU DOAN'!DM48-'DU DOAN'!DN48)=SIGN('DU DOAN'!K48-'DU DOAN'!L48),1*'DU DOAN'!C48,0))))</f>
        <v>0</v>
      </c>
      <c r="BH48" s="98">
        <f>IF(OR('DU DOAN'!K48="",'DU DOAN'!L48="",'DU DOAN'!DO48="",'DU DOAN'!DP48=""),0,IF(AND('DU DOAN'!DO48='DU DOAN'!K48,'DU DOAN'!DP48='DU DOAN'!L48),3*'DU DOAN'!C48,IF(('DU DOAN'!DO48-'DU DOAN'!DP48)=('DU DOAN'!K48-'DU DOAN'!L48),2*'DU DOAN'!C48,IF(SIGN('DU DOAN'!DO48-'DU DOAN'!DP48)=SIGN('DU DOAN'!K48-'DU DOAN'!L48),1*'DU DOAN'!C48,0))))</f>
        <v>0</v>
      </c>
      <c r="BI48" s="98">
        <f>IF(OR('DU DOAN'!K48="",'DU DOAN'!L48="",'DU DOAN'!DQ48="",'DU DOAN'!DR48=""),0,IF(AND('DU DOAN'!DQ48='DU DOAN'!K48,'DU DOAN'!DR48='DU DOAN'!L48),3*'DU DOAN'!C48,IF(('DU DOAN'!DQ48-'DU DOAN'!DR48)=('DU DOAN'!K48-'DU DOAN'!L48),2*'DU DOAN'!C48,IF(SIGN('DU DOAN'!DQ48-'DU DOAN'!DR48)=SIGN('DU DOAN'!K48-'DU DOAN'!L48),1*'DU DOAN'!C48,0))))</f>
        <v>0</v>
      </c>
      <c r="BJ48" s="98">
        <f>IF(OR('DU DOAN'!K48="",'DU DOAN'!L48="",'DU DOAN'!DS48="",'DU DOAN'!DT48=""),0,IF(AND('DU DOAN'!DS48='DU DOAN'!K48,'DU DOAN'!DT48='DU DOAN'!L48),3*'DU DOAN'!C48,IF(('DU DOAN'!DS48-'DU DOAN'!DT48)=('DU DOAN'!K48-'DU DOAN'!L48),2*'DU DOAN'!C48,IF(SIGN('DU DOAN'!DS48-'DU DOAN'!DT48)=SIGN('DU DOAN'!K48-'DU DOAN'!L48),1*'DU DOAN'!C48,0))))</f>
        <v>0</v>
      </c>
      <c r="BK48" s="98">
        <f>IF(OR('DU DOAN'!K48="",'DU DOAN'!L48="",'DU DOAN'!DU48="",'DU DOAN'!DV48=""),0,IF(AND('DU DOAN'!DU48='DU DOAN'!K48,'DU DOAN'!DV48='DU DOAN'!L48),3*'DU DOAN'!C48,IF(('DU DOAN'!DU48-'DU DOAN'!DV48)=('DU DOAN'!K48-'DU DOAN'!L48),2*'DU DOAN'!C48,IF(SIGN('DU DOAN'!DU48-'DU DOAN'!DV48)=SIGN('DU DOAN'!K48-'DU DOAN'!L48),1*'DU DOAN'!C48,0))))</f>
        <v>0</v>
      </c>
      <c r="BL48" s="98">
        <f>IF(OR('DU DOAN'!K48="",'DU DOAN'!L48="",'DU DOAN'!DW48="",'DU DOAN'!DX48=""),0,IF(AND('DU DOAN'!DW48='DU DOAN'!K48,'DU DOAN'!DX48='DU DOAN'!L48),3*'DU DOAN'!C48,IF(('DU DOAN'!DW48-'DU DOAN'!DX48)=('DU DOAN'!K48-'DU DOAN'!L48),2*'DU DOAN'!C48,IF(SIGN('DU DOAN'!DW48-'DU DOAN'!DX48)=SIGN('DU DOAN'!K48-'DU DOAN'!L48),1*'DU DOAN'!C48,0))))</f>
        <v>0</v>
      </c>
      <c r="BM48" s="98">
        <f>IF(OR('DU DOAN'!K48="",'DU DOAN'!L48="",'DU DOAN'!DY48="",'DU DOAN'!DZ48=""),0,IF(AND('DU DOAN'!DY48='DU DOAN'!K48,'DU DOAN'!DZ48='DU DOAN'!L48),3*'DU DOAN'!C48,IF(('DU DOAN'!DY48-'DU DOAN'!DZ48)=('DU DOAN'!K48-'DU DOAN'!L48),2*'DU DOAN'!C48,IF(SIGN('DU DOAN'!DY48-'DU DOAN'!DZ48)=SIGN('DU DOAN'!K48-'DU DOAN'!L48),1*'DU DOAN'!C48,0))))</f>
        <v>0</v>
      </c>
      <c r="BN48" s="98">
        <f>IF(OR('DU DOAN'!K48="",'DU DOAN'!L48="",'DU DOAN'!EA48="",'DU DOAN'!EB48=""),0,IF(AND('DU DOAN'!EA48='DU DOAN'!K48,'DU DOAN'!EB48='DU DOAN'!L48),3*'DU DOAN'!C48,IF(('DU DOAN'!EA48-'DU DOAN'!EB48)=('DU DOAN'!K48-'DU DOAN'!L48),2*'DU DOAN'!C48,IF(SIGN('DU DOAN'!EA48-'DU DOAN'!EB48)=SIGN('DU DOAN'!K48-'DU DOAN'!L48),1*'DU DOAN'!C48,0))))</f>
        <v>0</v>
      </c>
      <c r="BO48" s="98">
        <f>IF(OR('DU DOAN'!K48="",'DU DOAN'!L48="",'DU DOAN'!EC48="",'DU DOAN'!ED48=""),0,IF(AND('DU DOAN'!EC48='DU DOAN'!K48,'DU DOAN'!ED48='DU DOAN'!L48),3*'DU DOAN'!C48,IF(('DU DOAN'!EC48-'DU DOAN'!ED48)=('DU DOAN'!K48-'DU DOAN'!L48),2*'DU DOAN'!C48,IF(SIGN('DU DOAN'!EC48-'DU DOAN'!ED48)=SIGN('DU DOAN'!K48-'DU DOAN'!L48),1*'DU DOAN'!C48,0))))</f>
        <v>0</v>
      </c>
      <c r="BP48" s="98">
        <f>IF(OR('DU DOAN'!K48="",'DU DOAN'!L48="",'DU DOAN'!EE48="",'DU DOAN'!EF48=""),0,IF(AND('DU DOAN'!EE48='DU DOAN'!K48,'DU DOAN'!EF48='DU DOAN'!L48),3*'DU DOAN'!C48,IF(('DU DOAN'!EE48-'DU DOAN'!EF48)=('DU DOAN'!K48-'DU DOAN'!L48),2*'DU DOAN'!C48,IF(SIGN('DU DOAN'!EE48-'DU DOAN'!EF48)=SIGN('DU DOAN'!K48-'DU DOAN'!L48),1*'DU DOAN'!C48,0))))</f>
        <v>0</v>
      </c>
      <c r="BQ48" s="98">
        <f>IF(OR('DU DOAN'!K48="",'DU DOAN'!L48="",'DU DOAN'!EG48="",'DU DOAN'!EH48=""),0,IF(AND('DU DOAN'!EG48='DU DOAN'!K48,'DU DOAN'!EH48='DU DOAN'!L48),3*'DU DOAN'!C48,IF(('DU DOAN'!EG48-'DU DOAN'!EH48)=('DU DOAN'!K48-'DU DOAN'!L48),2*'DU DOAN'!C48,IF(SIGN('DU DOAN'!EG48-'DU DOAN'!EH48)=SIGN('DU DOAN'!K48-'DU DOAN'!L48),1*'DU DOAN'!C48,0))))</f>
        <v>0</v>
      </c>
      <c r="BR48" s="98">
        <f>IF(OR('DU DOAN'!K48="",'DU DOAN'!L48="",'DU DOAN'!EI48="",'DU DOAN'!EJ48=""),0,IF(AND('DU DOAN'!EI48='DU DOAN'!K48,'DU DOAN'!EJ48='DU DOAN'!L48),3*'DU DOAN'!C48,IF(('DU DOAN'!EI48-'DU DOAN'!EJ48)=('DU DOAN'!K48-'DU DOAN'!L48),2*'DU DOAN'!C48,IF(SIGN('DU DOAN'!EI48-'DU DOAN'!EJ48)=SIGN('DU DOAN'!K48-'DU DOAN'!L48),1*'DU DOAN'!C48,0))))</f>
        <v>0</v>
      </c>
      <c r="BS48" s="98">
        <f>IF(OR('DU DOAN'!K48="",'DU DOAN'!L48="",'DU DOAN'!EK48="",'DU DOAN'!EL48=""),0,IF(AND('DU DOAN'!EK48='DU DOAN'!K48,'DU DOAN'!EL48='DU DOAN'!L48),3*'DU DOAN'!C48,IF(('DU DOAN'!EK48-'DU DOAN'!EL48)=('DU DOAN'!K48-'DU DOAN'!L48),2*'DU DOAN'!C48,IF(SIGN('DU DOAN'!EK48-'DU DOAN'!EL48)=SIGN('DU DOAN'!K48-'DU DOAN'!L48),1*'DU DOAN'!C48,0))))</f>
        <v>0</v>
      </c>
      <c r="BT48" s="98">
        <f>IF(OR('DU DOAN'!K48="",'DU DOAN'!L48="",'DU DOAN'!EM48="",'DU DOAN'!EN48=""),0,IF(AND('DU DOAN'!EM48='DU DOAN'!K48,'DU DOAN'!EN48='DU DOAN'!L48),3*'DU DOAN'!C48,IF(('DU DOAN'!EM48-'DU DOAN'!EN48)=('DU DOAN'!K48-'DU DOAN'!L48),2*'DU DOAN'!C48,IF(SIGN('DU DOAN'!EM48-'DU DOAN'!EN48)=SIGN('DU DOAN'!K48-'DU DOAN'!L48),1*'DU DOAN'!C48,0))))</f>
        <v>0</v>
      </c>
      <c r="BU48" s="98">
        <f>IF(OR('DU DOAN'!K48="",'DU DOAN'!L48="",'DU DOAN'!EO48="",'DU DOAN'!EP48=""),0,IF(AND('DU DOAN'!EO48='DU DOAN'!K48,'DU DOAN'!EP48='DU DOAN'!L48),3*'DU DOAN'!C48,IF(('DU DOAN'!EO48-'DU DOAN'!EP48)=('DU DOAN'!K48-'DU DOAN'!L48),2*'DU DOAN'!C48,IF(SIGN('DU DOAN'!EO48-'DU DOAN'!EP48)=SIGN('DU DOAN'!K48-'DU DOAN'!L48),1*'DU DOAN'!C48,0))))</f>
        <v>0</v>
      </c>
      <c r="BV48" s="98">
        <f>IF(OR('DU DOAN'!K48="",'DU DOAN'!L48="",'DU DOAN'!EQ48="",'DU DOAN'!ER48=""),0,IF(AND('DU DOAN'!EQ48='DU DOAN'!K48,'DU DOAN'!ER48='DU DOAN'!L48),3*'DU DOAN'!C48,IF(('DU DOAN'!EQ48-'DU DOAN'!ER48)=('DU DOAN'!K48-'DU DOAN'!L48),2*'DU DOAN'!C48,IF(SIGN('DU DOAN'!EQ48-'DU DOAN'!ER48)=SIGN('DU DOAN'!K48-'DU DOAN'!L48),1*'DU DOAN'!C48,0))))</f>
        <v>0</v>
      </c>
      <c r="BW48" s="98">
        <f>IF(OR('DU DOAN'!K48="",'DU DOAN'!L48="",'DU DOAN'!ES48="",'DU DOAN'!ET48=""),0,IF(AND('DU DOAN'!ES48='DU DOAN'!K48,'DU DOAN'!ET48='DU DOAN'!L48),3*'DU DOAN'!C48,IF(('DU DOAN'!ES48-'DU DOAN'!ET48)=('DU DOAN'!K48-'DU DOAN'!L48),2*'DU DOAN'!C48,IF(SIGN('DU DOAN'!ES48-'DU DOAN'!ET48)=SIGN('DU DOAN'!K48-'DU DOAN'!L48),1*'DU DOAN'!C48,0))))</f>
        <v>0</v>
      </c>
      <c r="BX48" s="98">
        <f>IF(OR('DU DOAN'!K48="",'DU DOAN'!L48="",'DU DOAN'!EU48="",'DU DOAN'!EV48=""),0,IF(AND('DU DOAN'!EU48='DU DOAN'!K48,'DU DOAN'!EV48='DU DOAN'!L48),3*'DU DOAN'!C48,IF(('DU DOAN'!EU48-'DU DOAN'!EV48)=('DU DOAN'!K48-'DU DOAN'!L48),2*'DU DOAN'!C48,IF(SIGN('DU DOAN'!EU48-'DU DOAN'!EV48)=SIGN('DU DOAN'!K48-'DU DOAN'!L48),1*'DU DOAN'!C48,0))))</f>
        <v>0</v>
      </c>
      <c r="BY48" s="98">
        <f>IF(OR('DU DOAN'!K48="",'DU DOAN'!L48="",'DU DOAN'!EW48="",'DU DOAN'!EX48=""),0,IF(AND('DU DOAN'!EW48='DU DOAN'!K48,'DU DOAN'!EX48='DU DOAN'!L48),3*'DU DOAN'!C48,IF(('DU DOAN'!EW48-'DU DOAN'!EX48)=('DU DOAN'!K48-'DU DOAN'!L48),2*'DU DOAN'!C48,IF(SIGN('DU DOAN'!EW48-'DU DOAN'!EX48)=SIGN('DU DOAN'!K48-'DU DOAN'!L48),1*'DU DOAN'!C48,0))))</f>
        <v>0</v>
      </c>
      <c r="BZ48" s="98">
        <f>IF(OR('DU DOAN'!K48="",'DU DOAN'!L48="",'DU DOAN'!EY48="",'DU DOAN'!EZ48=""),0,IF(AND('DU DOAN'!EY48='DU DOAN'!K48,'DU DOAN'!EZ48='DU DOAN'!L48),3*'DU DOAN'!C48,IF(('DU DOAN'!EY48-'DU DOAN'!EZ48)=('DU DOAN'!K48-'DU DOAN'!L48),2*'DU DOAN'!C48,IF(SIGN('DU DOAN'!EY48-'DU DOAN'!EZ48)=SIGN('DU DOAN'!K48-'DU DOAN'!L48),1*'DU DOAN'!C48,0))))</f>
        <v>0</v>
      </c>
      <c r="CA48" s="98">
        <f>IF(OR('DU DOAN'!K48="",'DU DOAN'!L48="",'DU DOAN'!FA48="",'DU DOAN'!FB48=""),0,IF(AND('DU DOAN'!FA48='DU DOAN'!K48,'DU DOAN'!FB48='DU DOAN'!L48),3*'DU DOAN'!C48,IF(('DU DOAN'!FA48-'DU DOAN'!FB48)=('DU DOAN'!K48-'DU DOAN'!L48),2*'DU DOAN'!C48,IF(SIGN('DU DOAN'!FA48-'DU DOAN'!FB48)=SIGN('DU DOAN'!K48-'DU DOAN'!L48),1*'DU DOAN'!C48,0))))</f>
        <v>0</v>
      </c>
      <c r="CB48" s="98">
        <f>IF(OR('DU DOAN'!K48="",'DU DOAN'!L48="",'DU DOAN'!FC48="",'DU DOAN'!FD48=""),0,IF(AND('DU DOAN'!FC48='DU DOAN'!K48,'DU DOAN'!FD48='DU DOAN'!L48),3*'DU DOAN'!C48,IF(('DU DOAN'!FC48-'DU DOAN'!FD48)=('DU DOAN'!K48-'DU DOAN'!L48),2*'DU DOAN'!C48,IF(SIGN('DU DOAN'!FC48-'DU DOAN'!FD48)=SIGN('DU DOAN'!K48-'DU DOAN'!L48),1*'DU DOAN'!C48,0))))</f>
        <v>0</v>
      </c>
      <c r="CC48" s="98">
        <f>IF(OR('DU DOAN'!K48="",'DU DOAN'!L48="",'DU DOAN'!FE48="",'DU DOAN'!FF48=""),0,IF(AND('DU DOAN'!FE48='DU DOAN'!K48,'DU DOAN'!FF48='DU DOAN'!L48),3*'DU DOAN'!C48,IF(('DU DOAN'!FE48-'DU DOAN'!FF48)=('DU DOAN'!K48-'DU DOAN'!L48),2*'DU DOAN'!C48,IF(SIGN('DU DOAN'!FE48-'DU DOAN'!FF48)=SIGN('DU DOAN'!K48-'DU DOAN'!L48),1*'DU DOAN'!C48,0))))</f>
        <v>0</v>
      </c>
      <c r="CD48" s="98">
        <f>IF(OR('DU DOAN'!K48="",'DU DOAN'!L48="",'DU DOAN'!FG48="",'DU DOAN'!FH48=""),0,IF(AND('DU DOAN'!FG48='DU DOAN'!K48,'DU DOAN'!FH48='DU DOAN'!L48),3*'DU DOAN'!C48,IF(('DU DOAN'!FG48-'DU DOAN'!FH48)=('DU DOAN'!K48-'DU DOAN'!L48),2*'DU DOAN'!C48,IF(SIGN('DU DOAN'!FG48-'DU DOAN'!FH48)=SIGN('DU DOAN'!K48-'DU DOAN'!L48),1*'DU DOAN'!C48,0))))</f>
        <v>0</v>
      </c>
      <c r="CE48" s="98">
        <f>IF(OR('DU DOAN'!K48="",'DU DOAN'!L48="",'DU DOAN'!FI48="",'DU DOAN'!FJ48=""),0,IF(AND('DU DOAN'!FI48='DU DOAN'!K48,'DU DOAN'!FJ48='DU DOAN'!L48),3*'DU DOAN'!C48,IF(('DU DOAN'!FI48-'DU DOAN'!FJ48)=('DU DOAN'!K48-'DU DOAN'!L48),2*'DU DOAN'!C48,IF(SIGN('DU DOAN'!FI48-'DU DOAN'!FJ48)=SIGN('DU DOAN'!K48-'DU DOAN'!L48),1*'DU DOAN'!C48,0))))</f>
        <v>0</v>
      </c>
      <c r="CF48" s="98">
        <f>IF(OR('DU DOAN'!K48="",'DU DOAN'!L48="",'DU DOAN'!FK48="",'DU DOAN'!FL48=""),0,IF(AND('DU DOAN'!FK48='DU DOAN'!K48,'DU DOAN'!FL48='DU DOAN'!L48),3*'DU DOAN'!C48,IF(('DU DOAN'!FK48-'DU DOAN'!FL48)=('DU DOAN'!K48-'DU DOAN'!L48),2*'DU DOAN'!C48,IF(SIGN('DU DOAN'!FK48-'DU DOAN'!FL48)=SIGN('DU DOAN'!K48-'DU DOAN'!L48),1*'DU DOAN'!C48,0))))</f>
        <v>0</v>
      </c>
      <c r="CG48" s="98">
        <f>IF(OR('DU DOAN'!K48="",'DU DOAN'!L48="",'DU DOAN'!FM48="",'DU DOAN'!FN48=""),0,IF(AND('DU DOAN'!FM48='DU DOAN'!K48,'DU DOAN'!FN48='DU DOAN'!L48),3*'DU DOAN'!C48,IF(('DU DOAN'!FM48-'DU DOAN'!FN48)=('DU DOAN'!K48-'DU DOAN'!L48),2*'DU DOAN'!C48,IF(SIGN('DU DOAN'!FM48-'DU DOAN'!FN48)=SIGN('DU DOAN'!K48-'DU DOAN'!L48),1*'DU DOAN'!C48,0))))</f>
        <v>0</v>
      </c>
      <c r="CH48" s="98">
        <f>IF(OR('DU DOAN'!K48="",'DU DOAN'!L48="",'DU DOAN'!FO48="",'DU DOAN'!FP48=""),0,IF(AND('DU DOAN'!FO48='DU DOAN'!K48,'DU DOAN'!FP48='DU DOAN'!L48),3*'DU DOAN'!C48,IF(('DU DOAN'!FO48-'DU DOAN'!FP48)=('DU DOAN'!K48-'DU DOAN'!L48),2*'DU DOAN'!C48,IF(SIGN('DU DOAN'!FO48-'DU DOAN'!FP48)=SIGN('DU DOAN'!K48-'DU DOAN'!L48),1*'DU DOAN'!C48,0))))</f>
        <v>0</v>
      </c>
      <c r="CI48" s="98">
        <f>IF(OR('DU DOAN'!K48="",'DU DOAN'!L48="",'DU DOAN'!FQ48="",'DU DOAN'!FR48=""),0,IF(AND('DU DOAN'!FQ48='DU DOAN'!K48,'DU DOAN'!FR48='DU DOAN'!L48),3*'DU DOAN'!C48,IF(('DU DOAN'!FQ48-'DU DOAN'!FR48)=('DU DOAN'!K48-'DU DOAN'!L48),2*'DU DOAN'!C48,IF(SIGN('DU DOAN'!FQ48-'DU DOAN'!FR48)=SIGN('DU DOAN'!K48-'DU DOAN'!L48),1*'DU DOAN'!C48,0))))</f>
        <v>0</v>
      </c>
      <c r="CJ48" s="98">
        <f>IF(OR('DU DOAN'!K48="",'DU DOAN'!L48="",'DU DOAN'!FS48="",'DU DOAN'!FT48=""),0,IF(AND('DU DOAN'!FS48='DU DOAN'!K48,'DU DOAN'!FT48='DU DOAN'!L48),3*'DU DOAN'!C48,IF(('DU DOAN'!FS48-'DU DOAN'!FT48)=('DU DOAN'!K48-'DU DOAN'!L48),2*'DU DOAN'!C48,IF(SIGN('DU DOAN'!FS48-'DU DOAN'!FT48)=SIGN('DU DOAN'!K48-'DU DOAN'!L48),1*'DU DOAN'!C48,0))))</f>
        <v>0</v>
      </c>
      <c r="CK48" s="98">
        <f>IF(OR('DU DOAN'!K48="",'DU DOAN'!L48="",'DU DOAN'!FU48="",'DU DOAN'!FV48=""),0,IF(AND('DU DOAN'!FU48='DU DOAN'!K48,'DU DOAN'!FV48='DU DOAN'!L48),3*'DU DOAN'!C48,IF(('DU DOAN'!FU48-'DU DOAN'!FV48)=('DU DOAN'!K48-'DU DOAN'!L48),2*'DU DOAN'!C48,IF(SIGN('DU DOAN'!FU48-'DU DOAN'!FV48)=SIGN('DU DOAN'!K48-'DU DOAN'!L48),1*'DU DOAN'!C48,0))))</f>
        <v>0</v>
      </c>
      <c r="CL48" s="98">
        <f>IF(OR('DU DOAN'!K48="",'DU DOAN'!L48="",'DU DOAN'!FW48="",'DU DOAN'!FX48=""),0,IF(AND('DU DOAN'!FW48='DU DOAN'!K48,'DU DOAN'!FX48='DU DOAN'!L48),3*'DU DOAN'!C48,IF(('DU DOAN'!FW48-'DU DOAN'!FX48)=('DU DOAN'!K48-'DU DOAN'!L48),2*'DU DOAN'!C48,IF(SIGN('DU DOAN'!FW48-'DU DOAN'!FX48)=SIGN('DU DOAN'!K48-'DU DOAN'!L48),1*'DU DOAN'!C48,0))))</f>
        <v>0</v>
      </c>
      <c r="CM48" s="98">
        <f>IF(OR('DU DOAN'!K48="",'DU DOAN'!L48="",'DU DOAN'!FY48="",'DU DOAN'!FZ48=""),0,IF(AND('DU DOAN'!FY48='DU DOAN'!K48,'DU DOAN'!FZ48='DU DOAN'!L48),3*'DU DOAN'!C48,IF(('DU DOAN'!FY48-'DU DOAN'!FZ48)=('DU DOAN'!K48-'DU DOAN'!L48),2*'DU DOAN'!C48,IF(SIGN('DU DOAN'!FY48-'DU DOAN'!FZ48)=SIGN('DU DOAN'!K48-'DU DOAN'!L48),1*'DU DOAN'!C48,0))))</f>
        <v>0</v>
      </c>
      <c r="CN48" s="98">
        <f>IF(OR('DU DOAN'!K48="",'DU DOAN'!L48="",'DU DOAN'!GA48="",'DU DOAN'!GB48=""),0,IF(AND('DU DOAN'!GA48='DU DOAN'!K48,'DU DOAN'!GB48='DU DOAN'!L48),3*'DU DOAN'!C48,IF(('DU DOAN'!GA48-'DU DOAN'!GB48)=('DU DOAN'!K48-'DU DOAN'!L48),2*'DU DOAN'!C48,IF(SIGN('DU DOAN'!GA48-'DU DOAN'!GB48)=SIGN('DU DOAN'!K48-'DU DOAN'!L48),1*'DU DOAN'!C48,0))))</f>
        <v>0</v>
      </c>
      <c r="CO48" s="98">
        <f>IF(OR('DU DOAN'!K48="",'DU DOAN'!L48="",'DU DOAN'!GC48="",'DU DOAN'!GD48=""),0,IF(AND('DU DOAN'!GC48='DU DOAN'!K48,'DU DOAN'!GD48='DU DOAN'!L48),3*'DU DOAN'!C48,IF(('DU DOAN'!GC48-'DU DOAN'!GD48)=('DU DOAN'!K48-'DU DOAN'!L48),2*'DU DOAN'!C48,IF(SIGN('DU DOAN'!GC48-'DU DOAN'!GD48)=SIGN('DU DOAN'!K48-'DU DOAN'!L48),1*'DU DOAN'!C48,0))))</f>
        <v>0</v>
      </c>
      <c r="CP48" s="98">
        <f>IF(OR('DU DOAN'!K48="",'DU DOAN'!L48="",'DU DOAN'!GE48="",'DU DOAN'!GF48=""),0,IF(AND('DU DOAN'!GE48='DU DOAN'!K48,'DU DOAN'!GF48='DU DOAN'!L48),3*'DU DOAN'!C48,IF(('DU DOAN'!GE48-'DU DOAN'!GF48)=('DU DOAN'!K48-'DU DOAN'!L48),2*'DU DOAN'!C48,IF(SIGN('DU DOAN'!GE48-'DU DOAN'!GF48)=SIGN('DU DOAN'!K48-'DU DOAN'!L48),1*'DU DOAN'!C48,0))))</f>
        <v>0</v>
      </c>
      <c r="CQ48" s="98">
        <f>IF(OR('DU DOAN'!K48="",'DU DOAN'!L48="",'DU DOAN'!GG48="",'DU DOAN'!GH48=""),0,IF(AND('DU DOAN'!GG48='DU DOAN'!K48,'DU DOAN'!GH48='DU DOAN'!L48),3*'DU DOAN'!C48,IF(('DU DOAN'!GG48-'DU DOAN'!GH48)=('DU DOAN'!K48-'DU DOAN'!L48),2*'DU DOAN'!C48,IF(SIGN('DU DOAN'!GG48-'DU DOAN'!GH48)=SIGN('DU DOAN'!K48-'DU DOAN'!L48),1*'DU DOAN'!C48,0))))</f>
        <v>0</v>
      </c>
      <c r="CR48" s="98">
        <f>IF(OR('DU DOAN'!K48="",'DU DOAN'!L48="",'DU DOAN'!GI48="",'DU DOAN'!GJ48=""),0,IF(AND('DU DOAN'!GI48='DU DOAN'!K48,'DU DOAN'!GJ48='DU DOAN'!L48),3*'DU DOAN'!C48,IF(('DU DOAN'!GI48-'DU DOAN'!GJ48)=('DU DOAN'!K48-'DU DOAN'!L48),2*'DU DOAN'!C48,IF(SIGN('DU DOAN'!GI48-'DU DOAN'!GJ48)=SIGN('DU DOAN'!K48-'DU DOAN'!L48),1*'DU DOAN'!C48,0))))</f>
        <v>0</v>
      </c>
      <c r="CS48" s="98">
        <f>IF(OR('DU DOAN'!K48="",'DU DOAN'!L48="",'DU DOAN'!GK48="",'DU DOAN'!GL48=""),0,IF(AND('DU DOAN'!GK48='DU DOAN'!K48,'DU DOAN'!GL48='DU DOAN'!L48),3*'DU DOAN'!C48,IF(('DU DOAN'!GK48-'DU DOAN'!GL48)=('DU DOAN'!K48-'DU DOAN'!L48),2*'DU DOAN'!C48,IF(SIGN('DU DOAN'!GK48-'DU DOAN'!GL48)=SIGN('DU DOAN'!K48-'DU DOAN'!L48),1*'DU DOAN'!C48,0))))</f>
        <v>0</v>
      </c>
      <c r="CT48" s="98">
        <f>IF(OR('DU DOAN'!K48="",'DU DOAN'!L48="",'DU DOAN'!GM48="",'DU DOAN'!GN48=""),0,IF(AND('DU DOAN'!GM48='DU DOAN'!K48,'DU DOAN'!GN48='DU DOAN'!L48),3*'DU DOAN'!C48,IF(('DU DOAN'!GM48-'DU DOAN'!GN48)=('DU DOAN'!K48-'DU DOAN'!L48),2*'DU DOAN'!C48,IF(SIGN('DU DOAN'!GM48-'DU DOAN'!GN48)=SIGN('DU DOAN'!K48-'DU DOAN'!L48),1*'DU DOAN'!C48,0))))</f>
        <v>0</v>
      </c>
      <c r="CU48" s="98">
        <f>IF(OR('DU DOAN'!K48="",'DU DOAN'!L48="",'DU DOAN'!GO48="",'DU DOAN'!GP48=""),0,IF(AND('DU DOAN'!GO48='DU DOAN'!K48,'DU DOAN'!GP48='DU DOAN'!L48),3*'DU DOAN'!C48,IF(('DU DOAN'!GO48-'DU DOAN'!GP48)=('DU DOAN'!K48-'DU DOAN'!L48),2*'DU DOAN'!C48,IF(SIGN('DU DOAN'!GO48-'DU DOAN'!GP48)=SIGN('DU DOAN'!K48-'DU DOAN'!L48),1*'DU DOAN'!C48,0))))</f>
        <v>0</v>
      </c>
      <c r="CV48" s="98">
        <f>IF(OR('DU DOAN'!K48="",'DU DOAN'!L48="",'DU DOAN'!GQ48="",'DU DOAN'!GR48=""),0,IF(AND('DU DOAN'!GQ48='DU DOAN'!K48,'DU DOAN'!GR48='DU DOAN'!L48),3*'DU DOAN'!C48,IF(('DU DOAN'!GQ48-'DU DOAN'!GR48)=('DU DOAN'!K48-'DU DOAN'!L48),2*'DU DOAN'!C48,IF(SIGN('DU DOAN'!GQ48-'DU DOAN'!GR48)=SIGN('DU DOAN'!K48-'DU DOAN'!L48),1*'DU DOAN'!C48,0))))</f>
        <v>0</v>
      </c>
      <c r="CW48" s="98">
        <f>IF(OR('DU DOAN'!K48="",'DU DOAN'!L48="",'DU DOAN'!GS48="",'DU DOAN'!GT48=""),0,IF(AND('DU DOAN'!GS48='DU DOAN'!K48,'DU DOAN'!GT48='DU DOAN'!L48),3*'DU DOAN'!C48,IF(('DU DOAN'!GS48-'DU DOAN'!GT48)=('DU DOAN'!K48-'DU DOAN'!L48),2*'DU DOAN'!C48,IF(SIGN('DU DOAN'!GS48-'DU DOAN'!GT48)=SIGN('DU DOAN'!K48-'DU DOAN'!L48),1*'DU DOAN'!C48,0))))</f>
        <v>0</v>
      </c>
      <c r="CX48" s="98">
        <f>IF(OR('DU DOAN'!K48="",'DU DOAN'!L48="",'DU DOAN'!GU48="",'DU DOAN'!GV48=""),0,IF(AND('DU DOAN'!GU48='DU DOAN'!K48,'DU DOAN'!GV48='DU DOAN'!L48),3*'DU DOAN'!C48,IF(('DU DOAN'!GU48-'DU DOAN'!GV48)=('DU DOAN'!K48-'DU DOAN'!L48),2*'DU DOAN'!C48,IF(SIGN('DU DOAN'!GU48-'DU DOAN'!GV48)=SIGN('DU DOAN'!K48-'DU DOAN'!L48),1*'DU DOAN'!C48,0))))</f>
        <v>0</v>
      </c>
      <c r="CY48" s="98">
        <f>IF(OR('DU DOAN'!K48="",'DU DOAN'!L48="",'DU DOAN'!GW48="",'DU DOAN'!GX48=""),0,IF(AND('DU DOAN'!GW48='DU DOAN'!K48,'DU DOAN'!GX48='DU DOAN'!L48),3*'DU DOAN'!C48,IF(('DU DOAN'!GW48-'DU DOAN'!GX48)=('DU DOAN'!K48-'DU DOAN'!L48),2*'DU DOAN'!C48,IF(SIGN('DU DOAN'!GW48-'DU DOAN'!GX48)=SIGN('DU DOAN'!K48-'DU DOAN'!L48),1*'DU DOAN'!C48,0))))</f>
        <v>0</v>
      </c>
      <c r="CZ48" s="98">
        <f>IF(OR('DU DOAN'!K48="",'DU DOAN'!L48="",'DU DOAN'!GY48="",'DU DOAN'!GZ48=""),0,IF(AND('DU DOAN'!GY48='DU DOAN'!K48,'DU DOAN'!GZ48='DU DOAN'!L48),3*'DU DOAN'!C48,IF(('DU DOAN'!GY48-'DU DOAN'!GZ48)=('DU DOAN'!K48-'DU DOAN'!L48),2*'DU DOAN'!C48,IF(SIGN('DU DOAN'!GY48-'DU DOAN'!GZ48)=SIGN('DU DOAN'!K48-'DU DOAN'!L48),1*'DU DOAN'!C48,0))))</f>
        <v>0</v>
      </c>
      <c r="DA48" s="98">
        <f>IF(OR('DU DOAN'!K48="",'DU DOAN'!L48="",'DU DOAN'!HA48="",'DU DOAN'!HB48=""),0,IF(AND('DU DOAN'!HA48='DU DOAN'!K48,'DU DOAN'!HB48='DU DOAN'!L48),3*'DU DOAN'!C48,IF(('DU DOAN'!HA48-'DU DOAN'!HB48)=('DU DOAN'!K48-'DU DOAN'!L48),2*'DU DOAN'!C48,IF(SIGN('DU DOAN'!HA48-'DU DOAN'!HB48)=SIGN('DU DOAN'!K48-'DU DOAN'!L48),1*'DU DOAN'!C48,0))))</f>
        <v>0</v>
      </c>
      <c r="DB48" s="98">
        <f>IF(OR('DU DOAN'!K48="",'DU DOAN'!L48="",'DU DOAN'!HC48="",'DU DOAN'!HD48=""),0,IF(AND('DU DOAN'!HC48='DU DOAN'!K48,'DU DOAN'!HD48='DU DOAN'!L48),3*'DU DOAN'!C48,IF(('DU DOAN'!HC48-'DU DOAN'!HD48)=('DU DOAN'!K48-'DU DOAN'!L48),2*'DU DOAN'!C48,IF(SIGN('DU DOAN'!HC48-'DU DOAN'!HD48)=SIGN('DU DOAN'!K48-'DU DOAN'!L48),1*'DU DOAN'!C48,0))))</f>
        <v>0</v>
      </c>
    </row>
    <row r="49" spans="1:106" ht="15" customHeight="1">
      <c r="A49" s="94">
        <f>'DU DOAN'!A49</f>
        <v>46</v>
      </c>
      <c r="B49" s="95" t="str">
        <f>'DU DOAN'!B49</f>
        <v>Vòng bảng</v>
      </c>
      <c r="C49" s="96">
        <f>'DU DOAN'!C49</f>
        <v>1</v>
      </c>
      <c r="D49" s="95" t="str">
        <f>'DU DOAN'!H49</f>
        <v>Uruguay</v>
      </c>
      <c r="E49" s="95" t="str">
        <f>'DU DOAN'!I49</f>
        <v>Cape Verde</v>
      </c>
      <c r="F49" s="97" t="str">
        <f>IF(OR('DU DOAN'!K49="",'DU DOAN'!L49=""),"Chưa đá",'DU DOAN'!K49&amp;"-"&amp;'DU DOAN'!L49)</f>
        <v>Chưa đá</v>
      </c>
      <c r="G49" s="98">
        <f>IF(OR('DU DOAN'!K49="",'DU DOAN'!L49="",'DU DOAN'!M49="",'DU DOAN'!N49=""),0,IF(AND('DU DOAN'!M49='DU DOAN'!K49,'DU DOAN'!N49='DU DOAN'!L49),3*'DU DOAN'!C49,IF(('DU DOAN'!M49-'DU DOAN'!N49)=('DU DOAN'!K49-'DU DOAN'!L49),2*'DU DOAN'!C49,IF(SIGN('DU DOAN'!M49-'DU DOAN'!N49)=SIGN('DU DOAN'!K49-'DU DOAN'!L49),1*'DU DOAN'!C49,0))))</f>
        <v>0</v>
      </c>
      <c r="H49" s="98">
        <f>IF(OR('DU DOAN'!K49="",'DU DOAN'!L49="",'DU DOAN'!O49="",'DU DOAN'!P49=""),0,IF(AND('DU DOAN'!O49='DU DOAN'!K49,'DU DOAN'!P49='DU DOAN'!L49),3*'DU DOAN'!C49,IF(('DU DOAN'!O49-'DU DOAN'!P49)=('DU DOAN'!K49-'DU DOAN'!L49),2*'DU DOAN'!C49,IF(SIGN('DU DOAN'!O49-'DU DOAN'!P49)=SIGN('DU DOAN'!K49-'DU DOAN'!L49),1*'DU DOAN'!C49,0))))</f>
        <v>0</v>
      </c>
      <c r="I49" s="98">
        <f>IF(OR('DU DOAN'!K49="",'DU DOAN'!L49="",'DU DOAN'!Q49="",'DU DOAN'!R49=""),0,IF(AND('DU DOAN'!Q49='DU DOAN'!K49,'DU DOAN'!R49='DU DOAN'!L49),3*'DU DOAN'!C49,IF(('DU DOAN'!Q49-'DU DOAN'!R49)=('DU DOAN'!K49-'DU DOAN'!L49),2*'DU DOAN'!C49,IF(SIGN('DU DOAN'!Q49-'DU DOAN'!R49)=SIGN('DU DOAN'!K49-'DU DOAN'!L49),1*'DU DOAN'!C49,0))))</f>
        <v>0</v>
      </c>
      <c r="J49" s="98">
        <f>IF(OR('DU DOAN'!K49="",'DU DOAN'!L49="",'DU DOAN'!S49="",'DU DOAN'!T49=""),0,IF(AND('DU DOAN'!S49='DU DOAN'!K49,'DU DOAN'!T49='DU DOAN'!L49),3*'DU DOAN'!C49,IF(('DU DOAN'!S49-'DU DOAN'!T49)=('DU DOAN'!K49-'DU DOAN'!L49),2*'DU DOAN'!C49,IF(SIGN('DU DOAN'!S49-'DU DOAN'!T49)=SIGN('DU DOAN'!K49-'DU DOAN'!L49),1*'DU DOAN'!C49,0))))</f>
        <v>0</v>
      </c>
      <c r="K49" s="98">
        <f>IF(OR('DU DOAN'!K49="",'DU DOAN'!L49="",'DU DOAN'!U49="",'DU DOAN'!V49=""),0,IF(AND('DU DOAN'!U49='DU DOAN'!K49,'DU DOAN'!V49='DU DOAN'!L49),3*'DU DOAN'!C49,IF(('DU DOAN'!U49-'DU DOAN'!V49)=('DU DOAN'!K49-'DU DOAN'!L49),2*'DU DOAN'!C49,IF(SIGN('DU DOAN'!U49-'DU DOAN'!V49)=SIGN('DU DOAN'!K49-'DU DOAN'!L49),1*'DU DOAN'!C49,0))))</f>
        <v>0</v>
      </c>
      <c r="L49" s="98">
        <f>IF(OR('DU DOAN'!K49="",'DU DOAN'!L49="",'DU DOAN'!W49="",'DU DOAN'!X49=""),0,IF(AND('DU DOAN'!W49='DU DOAN'!K49,'DU DOAN'!X49='DU DOAN'!L49),3*'DU DOAN'!C49,IF(('DU DOAN'!W49-'DU DOAN'!X49)=('DU DOAN'!K49-'DU DOAN'!L49),2*'DU DOAN'!C49,IF(SIGN('DU DOAN'!W49-'DU DOAN'!X49)=SIGN('DU DOAN'!K49-'DU DOAN'!L49),1*'DU DOAN'!C49,0))))</f>
        <v>0</v>
      </c>
      <c r="M49" s="98">
        <f>IF(OR('DU DOAN'!K49="",'DU DOAN'!L49="",'DU DOAN'!Y49="",'DU DOAN'!Z49=""),0,IF(AND('DU DOAN'!Y49='DU DOAN'!K49,'DU DOAN'!Z49='DU DOAN'!L49),3*'DU DOAN'!C49,IF(('DU DOAN'!Y49-'DU DOAN'!Z49)=('DU DOAN'!K49-'DU DOAN'!L49),2*'DU DOAN'!C49,IF(SIGN('DU DOAN'!Y49-'DU DOAN'!Z49)=SIGN('DU DOAN'!K49-'DU DOAN'!L49),1*'DU DOAN'!C49,0))))</f>
        <v>0</v>
      </c>
      <c r="N49" s="98">
        <f>IF(OR('DU DOAN'!K49="",'DU DOAN'!L49="",'DU DOAN'!AA49="",'DU DOAN'!AB49=""),0,IF(AND('DU DOAN'!AA49='DU DOAN'!K49,'DU DOAN'!AB49='DU DOAN'!L49),3*'DU DOAN'!C49,IF(('DU DOAN'!AA49-'DU DOAN'!AB49)=('DU DOAN'!K49-'DU DOAN'!L49),2*'DU DOAN'!C49,IF(SIGN('DU DOAN'!AA49-'DU DOAN'!AB49)=SIGN('DU DOAN'!K49-'DU DOAN'!L49),1*'DU DOAN'!C49,0))))</f>
        <v>0</v>
      </c>
      <c r="O49" s="98">
        <f>IF(OR('DU DOAN'!K49="",'DU DOAN'!L49="",'DU DOAN'!AC49="",'DU DOAN'!AD49=""),0,IF(AND('DU DOAN'!AC49='DU DOAN'!K49,'DU DOAN'!AD49='DU DOAN'!L49),3*'DU DOAN'!C49,IF(('DU DOAN'!AC49-'DU DOAN'!AD49)=('DU DOAN'!K49-'DU DOAN'!L49),2*'DU DOAN'!C49,IF(SIGN('DU DOAN'!AC49-'DU DOAN'!AD49)=SIGN('DU DOAN'!K49-'DU DOAN'!L49),1*'DU DOAN'!C49,0))))</f>
        <v>0</v>
      </c>
      <c r="P49" s="98">
        <f>IF(OR('DU DOAN'!K49="",'DU DOAN'!L49="",'DU DOAN'!AE49="",'DU DOAN'!AF49=""),0,IF(AND('DU DOAN'!AE49='DU DOAN'!K49,'DU DOAN'!AF49='DU DOAN'!L49),3*'DU DOAN'!C49,IF(('DU DOAN'!AE49-'DU DOAN'!AF49)=('DU DOAN'!K49-'DU DOAN'!L49),2*'DU DOAN'!C49,IF(SIGN('DU DOAN'!AE49-'DU DOAN'!AF49)=SIGN('DU DOAN'!K49-'DU DOAN'!L49),1*'DU DOAN'!C49,0))))</f>
        <v>0</v>
      </c>
      <c r="Q49" s="98">
        <f>IF(OR('DU DOAN'!K49="",'DU DOAN'!L49="",'DU DOAN'!AG49="",'DU DOAN'!AH49=""),0,IF(AND('DU DOAN'!AG49='DU DOAN'!K49,'DU DOAN'!AH49='DU DOAN'!L49),3*'DU DOAN'!C49,IF(('DU DOAN'!AG49-'DU DOAN'!AH49)=('DU DOAN'!K49-'DU DOAN'!L49),2*'DU DOAN'!C49,IF(SIGN('DU DOAN'!AG49-'DU DOAN'!AH49)=SIGN('DU DOAN'!K49-'DU DOAN'!L49),1*'DU DOAN'!C49,0))))</f>
        <v>0</v>
      </c>
      <c r="R49" s="98">
        <f>IF(OR('DU DOAN'!K49="",'DU DOAN'!L49="",'DU DOAN'!AI49="",'DU DOAN'!AJ49=""),0,IF(AND('DU DOAN'!AI49='DU DOAN'!K49,'DU DOAN'!AJ49='DU DOAN'!L49),3*'DU DOAN'!C49,IF(('DU DOAN'!AI49-'DU DOAN'!AJ49)=('DU DOAN'!K49-'DU DOAN'!L49),2*'DU DOAN'!C49,IF(SIGN('DU DOAN'!AI49-'DU DOAN'!AJ49)=SIGN('DU DOAN'!K49-'DU DOAN'!L49),1*'DU DOAN'!C49,0))))</f>
        <v>0</v>
      </c>
      <c r="S49" s="98">
        <f>IF(OR('DU DOAN'!K49="",'DU DOAN'!L49="",'DU DOAN'!AK49="",'DU DOAN'!AL49=""),0,IF(AND('DU DOAN'!AK49='DU DOAN'!K49,'DU DOAN'!AL49='DU DOAN'!L49),3*'DU DOAN'!C49,IF(('DU DOAN'!AK49-'DU DOAN'!AL49)=('DU DOAN'!K49-'DU DOAN'!L49),2*'DU DOAN'!C49,IF(SIGN('DU DOAN'!AK49-'DU DOAN'!AL49)=SIGN('DU DOAN'!K49-'DU DOAN'!L49),1*'DU DOAN'!C49,0))))</f>
        <v>0</v>
      </c>
      <c r="T49" s="98">
        <f>IF(OR('DU DOAN'!K49="",'DU DOAN'!L49="",'DU DOAN'!AM49="",'DU DOAN'!AN49=""),0,IF(AND('DU DOAN'!AM49='DU DOAN'!K49,'DU DOAN'!AN49='DU DOAN'!L49),3*'DU DOAN'!C49,IF(('DU DOAN'!AM49-'DU DOAN'!AN49)=('DU DOAN'!K49-'DU DOAN'!L49),2*'DU DOAN'!C49,IF(SIGN('DU DOAN'!AM49-'DU DOAN'!AN49)=SIGN('DU DOAN'!K49-'DU DOAN'!L49),1*'DU DOAN'!C49,0))))</f>
        <v>0</v>
      </c>
      <c r="U49" s="98">
        <f>IF(OR('DU DOAN'!K49="",'DU DOAN'!L49="",'DU DOAN'!AO49="",'DU DOAN'!AP49=""),0,IF(AND('DU DOAN'!AO49='DU DOAN'!K49,'DU DOAN'!AP49='DU DOAN'!L49),3*'DU DOAN'!C49,IF(('DU DOAN'!AO49-'DU DOAN'!AP49)=('DU DOAN'!K49-'DU DOAN'!L49),2*'DU DOAN'!C49,IF(SIGN('DU DOAN'!AO49-'DU DOAN'!AP49)=SIGN('DU DOAN'!K49-'DU DOAN'!L49),1*'DU DOAN'!C49,0))))</f>
        <v>0</v>
      </c>
      <c r="V49" s="98">
        <f>IF(OR('DU DOAN'!K49="",'DU DOAN'!L49="",'DU DOAN'!AQ49="",'DU DOAN'!AR49=""),0,IF(AND('DU DOAN'!AQ49='DU DOAN'!K49,'DU DOAN'!AR49='DU DOAN'!L49),3*'DU DOAN'!C49,IF(('DU DOAN'!AQ49-'DU DOAN'!AR49)=('DU DOAN'!K49-'DU DOAN'!L49),2*'DU DOAN'!C49,IF(SIGN('DU DOAN'!AQ49-'DU DOAN'!AR49)=SIGN('DU DOAN'!K49-'DU DOAN'!L49),1*'DU DOAN'!C49,0))))</f>
        <v>0</v>
      </c>
      <c r="W49" s="98">
        <f>IF(OR('DU DOAN'!K49="",'DU DOAN'!L49="",'DU DOAN'!AS49="",'DU DOAN'!AT49=""),0,IF(AND('DU DOAN'!AS49='DU DOAN'!K49,'DU DOAN'!AT49='DU DOAN'!L49),3*'DU DOAN'!C49,IF(('DU DOAN'!AS49-'DU DOAN'!AT49)=('DU DOAN'!K49-'DU DOAN'!L49),2*'DU DOAN'!C49,IF(SIGN('DU DOAN'!AS49-'DU DOAN'!AT49)=SIGN('DU DOAN'!K49-'DU DOAN'!L49),1*'DU DOAN'!C49,0))))</f>
        <v>0</v>
      </c>
      <c r="X49" s="98">
        <f>IF(OR('DU DOAN'!K49="",'DU DOAN'!L49="",'DU DOAN'!AU49="",'DU DOAN'!AV49=""),0,IF(AND('DU DOAN'!AU49='DU DOAN'!K49,'DU DOAN'!AV49='DU DOAN'!L49),3*'DU DOAN'!C49,IF(('DU DOAN'!AU49-'DU DOAN'!AV49)=('DU DOAN'!K49-'DU DOAN'!L49),2*'DU DOAN'!C49,IF(SIGN('DU DOAN'!AU49-'DU DOAN'!AV49)=SIGN('DU DOAN'!K49-'DU DOAN'!L49),1*'DU DOAN'!C49,0))))</f>
        <v>0</v>
      </c>
      <c r="Y49" s="98">
        <f>IF(OR('DU DOAN'!K49="",'DU DOAN'!L49="",'DU DOAN'!AW49="",'DU DOAN'!AX49=""),0,IF(AND('DU DOAN'!AW49='DU DOAN'!K49,'DU DOAN'!AX49='DU DOAN'!L49),3*'DU DOAN'!C49,IF(('DU DOAN'!AW49-'DU DOAN'!AX49)=('DU DOAN'!K49-'DU DOAN'!L49),2*'DU DOAN'!C49,IF(SIGN('DU DOAN'!AW49-'DU DOAN'!AX49)=SIGN('DU DOAN'!K49-'DU DOAN'!L49),1*'DU DOAN'!C49,0))))</f>
        <v>0</v>
      </c>
      <c r="Z49" s="98">
        <f>IF(OR('DU DOAN'!K49="",'DU DOAN'!L49="",'DU DOAN'!AY49="",'DU DOAN'!AZ49=""),0,IF(AND('DU DOAN'!AY49='DU DOAN'!K49,'DU DOAN'!AZ49='DU DOAN'!L49),3*'DU DOAN'!C49,IF(('DU DOAN'!AY49-'DU DOAN'!AZ49)=('DU DOAN'!K49-'DU DOAN'!L49),2*'DU DOAN'!C49,IF(SIGN('DU DOAN'!AY49-'DU DOAN'!AZ49)=SIGN('DU DOAN'!K49-'DU DOAN'!L49),1*'DU DOAN'!C49,0))))</f>
        <v>0</v>
      </c>
      <c r="AA49" s="98">
        <f>IF(OR('DU DOAN'!K49="",'DU DOAN'!L49="",'DU DOAN'!BA49="",'DU DOAN'!BB49=""),0,IF(AND('DU DOAN'!BA49='DU DOAN'!K49,'DU DOAN'!BB49='DU DOAN'!L49),3*'DU DOAN'!C49,IF(('DU DOAN'!BA49-'DU DOAN'!BB49)=('DU DOAN'!K49-'DU DOAN'!L49),2*'DU DOAN'!C49,IF(SIGN('DU DOAN'!BA49-'DU DOAN'!BB49)=SIGN('DU DOAN'!K49-'DU DOAN'!L49),1*'DU DOAN'!C49,0))))</f>
        <v>0</v>
      </c>
      <c r="AB49" s="98">
        <f>IF(OR('DU DOAN'!K49="",'DU DOAN'!L49="",'DU DOAN'!BC49="",'DU DOAN'!BD49=""),0,IF(AND('DU DOAN'!BC49='DU DOAN'!K49,'DU DOAN'!BD49='DU DOAN'!L49),3*'DU DOAN'!C49,IF(('DU DOAN'!BC49-'DU DOAN'!BD49)=('DU DOAN'!K49-'DU DOAN'!L49),2*'DU DOAN'!C49,IF(SIGN('DU DOAN'!BC49-'DU DOAN'!BD49)=SIGN('DU DOAN'!K49-'DU DOAN'!L49),1*'DU DOAN'!C49,0))))</f>
        <v>0</v>
      </c>
      <c r="AC49" s="98">
        <f>IF(OR('DU DOAN'!K49="",'DU DOAN'!L49="",'DU DOAN'!BE49="",'DU DOAN'!BF49=""),0,IF(AND('DU DOAN'!BE49='DU DOAN'!K49,'DU DOAN'!BF49='DU DOAN'!L49),3*'DU DOAN'!C49,IF(('DU DOAN'!BE49-'DU DOAN'!BF49)=('DU DOAN'!K49-'DU DOAN'!L49),2*'DU DOAN'!C49,IF(SIGN('DU DOAN'!BE49-'DU DOAN'!BF49)=SIGN('DU DOAN'!K49-'DU DOAN'!L49),1*'DU DOAN'!C49,0))))</f>
        <v>0</v>
      </c>
      <c r="AD49" s="98">
        <f>IF(OR('DU DOAN'!K49="",'DU DOAN'!L49="",'DU DOAN'!BG49="",'DU DOAN'!BH49=""),0,IF(AND('DU DOAN'!BG49='DU DOAN'!K49,'DU DOAN'!BH49='DU DOAN'!L49),3*'DU DOAN'!C49,IF(('DU DOAN'!BG49-'DU DOAN'!BH49)=('DU DOAN'!K49-'DU DOAN'!L49),2*'DU DOAN'!C49,IF(SIGN('DU DOAN'!BG49-'DU DOAN'!BH49)=SIGN('DU DOAN'!K49-'DU DOAN'!L49),1*'DU DOAN'!C49,0))))</f>
        <v>0</v>
      </c>
      <c r="AE49" s="98">
        <f>IF(OR('DU DOAN'!K49="",'DU DOAN'!L49="",'DU DOAN'!BI49="",'DU DOAN'!BJ49=""),0,IF(AND('DU DOAN'!BI49='DU DOAN'!K49,'DU DOAN'!BJ49='DU DOAN'!L49),3*'DU DOAN'!C49,IF(('DU DOAN'!BI49-'DU DOAN'!BJ49)=('DU DOAN'!K49-'DU DOAN'!L49),2*'DU DOAN'!C49,IF(SIGN('DU DOAN'!BI49-'DU DOAN'!BJ49)=SIGN('DU DOAN'!K49-'DU DOAN'!L49),1*'DU DOAN'!C49,0))))</f>
        <v>0</v>
      </c>
      <c r="AF49" s="98">
        <f>IF(OR('DU DOAN'!K49="",'DU DOAN'!L49="",'DU DOAN'!BK49="",'DU DOAN'!BL49=""),0,IF(AND('DU DOAN'!BK49='DU DOAN'!K49,'DU DOAN'!BL49='DU DOAN'!L49),3*'DU DOAN'!C49,IF(('DU DOAN'!BK49-'DU DOAN'!BL49)=('DU DOAN'!K49-'DU DOAN'!L49),2*'DU DOAN'!C49,IF(SIGN('DU DOAN'!BK49-'DU DOAN'!BL49)=SIGN('DU DOAN'!K49-'DU DOAN'!L49),1*'DU DOAN'!C49,0))))</f>
        <v>0</v>
      </c>
      <c r="AG49" s="98">
        <f>IF(OR('DU DOAN'!K49="",'DU DOAN'!L49="",'DU DOAN'!BM49="",'DU DOAN'!BN49=""),0,IF(AND('DU DOAN'!BM49='DU DOAN'!K49,'DU DOAN'!BN49='DU DOAN'!L49),3*'DU DOAN'!C49,IF(('DU DOAN'!BM49-'DU DOAN'!BN49)=('DU DOAN'!K49-'DU DOAN'!L49),2*'DU DOAN'!C49,IF(SIGN('DU DOAN'!BM49-'DU DOAN'!BN49)=SIGN('DU DOAN'!K49-'DU DOAN'!L49),1*'DU DOAN'!C49,0))))</f>
        <v>0</v>
      </c>
      <c r="AH49" s="98">
        <f>IF(OR('DU DOAN'!K49="",'DU DOAN'!L49="",'DU DOAN'!BO49="",'DU DOAN'!BP49=""),0,IF(AND('DU DOAN'!BO49='DU DOAN'!K49,'DU DOAN'!BP49='DU DOAN'!L49),3*'DU DOAN'!C49,IF(('DU DOAN'!BO49-'DU DOAN'!BP49)=('DU DOAN'!K49-'DU DOAN'!L49),2*'DU DOAN'!C49,IF(SIGN('DU DOAN'!BO49-'DU DOAN'!BP49)=SIGN('DU DOAN'!K49-'DU DOAN'!L49),1*'DU DOAN'!C49,0))))</f>
        <v>0</v>
      </c>
      <c r="AI49" s="98">
        <f>IF(OR('DU DOAN'!K49="",'DU DOAN'!L49="",'DU DOAN'!BQ49="",'DU DOAN'!BR49=""),0,IF(AND('DU DOAN'!BQ49='DU DOAN'!K49,'DU DOAN'!BR49='DU DOAN'!L49),3*'DU DOAN'!C49,IF(('DU DOAN'!BQ49-'DU DOAN'!BR49)=('DU DOAN'!K49-'DU DOAN'!L49),2*'DU DOAN'!C49,IF(SIGN('DU DOAN'!BQ49-'DU DOAN'!BR49)=SIGN('DU DOAN'!K49-'DU DOAN'!L49),1*'DU DOAN'!C49,0))))</f>
        <v>0</v>
      </c>
      <c r="AJ49" s="98">
        <f>IF(OR('DU DOAN'!K49="",'DU DOAN'!L49="",'DU DOAN'!BS49="",'DU DOAN'!BT49=""),0,IF(AND('DU DOAN'!BS49='DU DOAN'!K49,'DU DOAN'!BT49='DU DOAN'!L49),3*'DU DOAN'!C49,IF(('DU DOAN'!BS49-'DU DOAN'!BT49)=('DU DOAN'!K49-'DU DOAN'!L49),2*'DU DOAN'!C49,IF(SIGN('DU DOAN'!BS49-'DU DOAN'!BT49)=SIGN('DU DOAN'!K49-'DU DOAN'!L49),1*'DU DOAN'!C49,0))))</f>
        <v>0</v>
      </c>
      <c r="AK49" s="98">
        <f>IF(OR('DU DOAN'!K49="",'DU DOAN'!L49="",'DU DOAN'!BU49="",'DU DOAN'!BV49=""),0,IF(AND('DU DOAN'!BU49='DU DOAN'!K49,'DU DOAN'!BV49='DU DOAN'!L49),3*'DU DOAN'!C49,IF(('DU DOAN'!BU49-'DU DOAN'!BV49)=('DU DOAN'!K49-'DU DOAN'!L49),2*'DU DOAN'!C49,IF(SIGN('DU DOAN'!BU49-'DU DOAN'!BV49)=SIGN('DU DOAN'!K49-'DU DOAN'!L49),1*'DU DOAN'!C49,0))))</f>
        <v>0</v>
      </c>
      <c r="AL49" s="98">
        <f>IF(OR('DU DOAN'!K49="",'DU DOAN'!L49="",'DU DOAN'!BW49="",'DU DOAN'!BX49=""),0,IF(AND('DU DOAN'!BW49='DU DOAN'!K49,'DU DOAN'!BX49='DU DOAN'!L49),3*'DU DOAN'!C49,IF(('DU DOAN'!BW49-'DU DOAN'!BX49)=('DU DOAN'!K49-'DU DOAN'!L49),2*'DU DOAN'!C49,IF(SIGN('DU DOAN'!BW49-'DU DOAN'!BX49)=SIGN('DU DOAN'!K49-'DU DOAN'!L49),1*'DU DOAN'!C49,0))))</f>
        <v>0</v>
      </c>
      <c r="AM49" s="98">
        <f>IF(OR('DU DOAN'!K49="",'DU DOAN'!L49="",'DU DOAN'!BY49="",'DU DOAN'!BZ49=""),0,IF(AND('DU DOAN'!BY49='DU DOAN'!K49,'DU DOAN'!BZ49='DU DOAN'!L49),3*'DU DOAN'!C49,IF(('DU DOAN'!BY49-'DU DOAN'!BZ49)=('DU DOAN'!K49-'DU DOAN'!L49),2*'DU DOAN'!C49,IF(SIGN('DU DOAN'!BY49-'DU DOAN'!BZ49)=SIGN('DU DOAN'!K49-'DU DOAN'!L49),1*'DU DOAN'!C49,0))))</f>
        <v>0</v>
      </c>
      <c r="AN49" s="98">
        <f>IF(OR('DU DOAN'!K49="",'DU DOAN'!L49="",'DU DOAN'!CA49="",'DU DOAN'!CB49=""),0,IF(AND('DU DOAN'!CA49='DU DOAN'!K49,'DU DOAN'!CB49='DU DOAN'!L49),3*'DU DOAN'!C49,IF(('DU DOAN'!CA49-'DU DOAN'!CB49)=('DU DOAN'!K49-'DU DOAN'!L49),2*'DU DOAN'!C49,IF(SIGN('DU DOAN'!CA49-'DU DOAN'!CB49)=SIGN('DU DOAN'!K49-'DU DOAN'!L49),1*'DU DOAN'!C49,0))))</f>
        <v>0</v>
      </c>
      <c r="AO49" s="98">
        <f>IF(OR('DU DOAN'!K49="",'DU DOAN'!L49="",'DU DOAN'!CC49="",'DU DOAN'!CD49=""),0,IF(AND('DU DOAN'!CC49='DU DOAN'!K49,'DU DOAN'!CD49='DU DOAN'!L49),3*'DU DOAN'!C49,IF(('DU DOAN'!CC49-'DU DOAN'!CD49)=('DU DOAN'!K49-'DU DOAN'!L49),2*'DU DOAN'!C49,IF(SIGN('DU DOAN'!CC49-'DU DOAN'!CD49)=SIGN('DU DOAN'!K49-'DU DOAN'!L49),1*'DU DOAN'!C49,0))))</f>
        <v>0</v>
      </c>
      <c r="AP49" s="98">
        <f>IF(OR('DU DOAN'!K49="",'DU DOAN'!L49="",'DU DOAN'!CE49="",'DU DOAN'!CF49=""),0,IF(AND('DU DOAN'!CE49='DU DOAN'!K49,'DU DOAN'!CF49='DU DOAN'!L49),3*'DU DOAN'!C49,IF(('DU DOAN'!CE49-'DU DOAN'!CF49)=('DU DOAN'!K49-'DU DOAN'!L49),2*'DU DOAN'!C49,IF(SIGN('DU DOAN'!CE49-'DU DOAN'!CF49)=SIGN('DU DOAN'!K49-'DU DOAN'!L49),1*'DU DOAN'!C49,0))))</f>
        <v>0</v>
      </c>
      <c r="AQ49" s="98">
        <f>IF(OR('DU DOAN'!K49="",'DU DOAN'!L49="",'DU DOAN'!CG49="",'DU DOAN'!CH49=""),0,IF(AND('DU DOAN'!CG49='DU DOAN'!K49,'DU DOAN'!CH49='DU DOAN'!L49),3*'DU DOAN'!C49,IF(('DU DOAN'!CG49-'DU DOAN'!CH49)=('DU DOAN'!K49-'DU DOAN'!L49),2*'DU DOAN'!C49,IF(SIGN('DU DOAN'!CG49-'DU DOAN'!CH49)=SIGN('DU DOAN'!K49-'DU DOAN'!L49),1*'DU DOAN'!C49,0))))</f>
        <v>0</v>
      </c>
      <c r="AR49" s="98">
        <f>IF(OR('DU DOAN'!K49="",'DU DOAN'!L49="",'DU DOAN'!CI49="",'DU DOAN'!CJ49=""),0,IF(AND('DU DOAN'!CI49='DU DOAN'!K49,'DU DOAN'!CJ49='DU DOAN'!L49),3*'DU DOAN'!C49,IF(('DU DOAN'!CI49-'DU DOAN'!CJ49)=('DU DOAN'!K49-'DU DOAN'!L49),2*'DU DOAN'!C49,IF(SIGN('DU DOAN'!CI49-'DU DOAN'!CJ49)=SIGN('DU DOAN'!K49-'DU DOAN'!L49),1*'DU DOAN'!C49,0))))</f>
        <v>0</v>
      </c>
      <c r="AS49" s="98">
        <f>IF(OR('DU DOAN'!K49="",'DU DOAN'!L49="",'DU DOAN'!CK49="",'DU DOAN'!CL49=""),0,IF(AND('DU DOAN'!CK49='DU DOAN'!K49,'DU DOAN'!CL49='DU DOAN'!L49),3*'DU DOAN'!C49,IF(('DU DOAN'!CK49-'DU DOAN'!CL49)=('DU DOAN'!K49-'DU DOAN'!L49),2*'DU DOAN'!C49,IF(SIGN('DU DOAN'!CK49-'DU DOAN'!CL49)=SIGN('DU DOAN'!K49-'DU DOAN'!L49),1*'DU DOAN'!C49,0))))</f>
        <v>0</v>
      </c>
      <c r="AT49" s="98">
        <f>IF(OR('DU DOAN'!K49="",'DU DOAN'!L49="",'DU DOAN'!CM49="",'DU DOAN'!CN49=""),0,IF(AND('DU DOAN'!CM49='DU DOAN'!K49,'DU DOAN'!CN49='DU DOAN'!L49),3*'DU DOAN'!C49,IF(('DU DOAN'!CM49-'DU DOAN'!CN49)=('DU DOAN'!K49-'DU DOAN'!L49),2*'DU DOAN'!C49,IF(SIGN('DU DOAN'!CM49-'DU DOAN'!CN49)=SIGN('DU DOAN'!K49-'DU DOAN'!L49),1*'DU DOAN'!C49,0))))</f>
        <v>0</v>
      </c>
      <c r="AU49" s="98">
        <f>IF(OR('DU DOAN'!K49="",'DU DOAN'!L49="",'DU DOAN'!CO49="",'DU DOAN'!CP49=""),0,IF(AND('DU DOAN'!CO49='DU DOAN'!K49,'DU DOAN'!CP49='DU DOAN'!L49),3*'DU DOAN'!C49,IF(('DU DOAN'!CO49-'DU DOAN'!CP49)=('DU DOAN'!K49-'DU DOAN'!L49),2*'DU DOAN'!C49,IF(SIGN('DU DOAN'!CO49-'DU DOAN'!CP49)=SIGN('DU DOAN'!K49-'DU DOAN'!L49),1*'DU DOAN'!C49,0))))</f>
        <v>0</v>
      </c>
      <c r="AV49" s="98">
        <f>IF(OR('DU DOAN'!K49="",'DU DOAN'!L49="",'DU DOAN'!CQ49="",'DU DOAN'!CR49=""),0,IF(AND('DU DOAN'!CQ49='DU DOAN'!K49,'DU DOAN'!CR49='DU DOAN'!L49),3*'DU DOAN'!C49,IF(('DU DOAN'!CQ49-'DU DOAN'!CR49)=('DU DOAN'!K49-'DU DOAN'!L49),2*'DU DOAN'!C49,IF(SIGN('DU DOAN'!CQ49-'DU DOAN'!CR49)=SIGN('DU DOAN'!K49-'DU DOAN'!L49),1*'DU DOAN'!C49,0))))</f>
        <v>0</v>
      </c>
      <c r="AW49" s="98">
        <f>IF(OR('DU DOAN'!K49="",'DU DOAN'!L49="",'DU DOAN'!CS49="",'DU DOAN'!CT49=""),0,IF(AND('DU DOAN'!CS49='DU DOAN'!K49,'DU DOAN'!CT49='DU DOAN'!L49),3*'DU DOAN'!C49,IF(('DU DOAN'!CS49-'DU DOAN'!CT49)=('DU DOAN'!K49-'DU DOAN'!L49),2*'DU DOAN'!C49,IF(SIGN('DU DOAN'!CS49-'DU DOAN'!CT49)=SIGN('DU DOAN'!K49-'DU DOAN'!L49),1*'DU DOAN'!C49,0))))</f>
        <v>0</v>
      </c>
      <c r="AX49" s="98">
        <f>IF(OR('DU DOAN'!K49="",'DU DOAN'!L49="",'DU DOAN'!CU49="",'DU DOAN'!CV49=""),0,IF(AND('DU DOAN'!CU49='DU DOAN'!K49,'DU DOAN'!CV49='DU DOAN'!L49),3*'DU DOAN'!C49,IF(('DU DOAN'!CU49-'DU DOAN'!CV49)=('DU DOAN'!K49-'DU DOAN'!L49),2*'DU DOAN'!C49,IF(SIGN('DU DOAN'!CU49-'DU DOAN'!CV49)=SIGN('DU DOAN'!K49-'DU DOAN'!L49),1*'DU DOAN'!C49,0))))</f>
        <v>0</v>
      </c>
      <c r="AY49" s="98">
        <f>IF(OR('DU DOAN'!K49="",'DU DOAN'!L49="",'DU DOAN'!CW49="",'DU DOAN'!CX49=""),0,IF(AND('DU DOAN'!CW49='DU DOAN'!K49,'DU DOAN'!CX49='DU DOAN'!L49),3*'DU DOAN'!C49,IF(('DU DOAN'!CW49-'DU DOAN'!CX49)=('DU DOAN'!K49-'DU DOAN'!L49),2*'DU DOAN'!C49,IF(SIGN('DU DOAN'!CW49-'DU DOAN'!CX49)=SIGN('DU DOAN'!K49-'DU DOAN'!L49),1*'DU DOAN'!C49,0))))</f>
        <v>0</v>
      </c>
      <c r="AZ49" s="98">
        <f>IF(OR('DU DOAN'!K49="",'DU DOAN'!L49="",'DU DOAN'!CY49="",'DU DOAN'!CZ49=""),0,IF(AND('DU DOAN'!CY49='DU DOAN'!K49,'DU DOAN'!CZ49='DU DOAN'!L49),3*'DU DOAN'!C49,IF(('DU DOAN'!CY49-'DU DOAN'!CZ49)=('DU DOAN'!K49-'DU DOAN'!L49),2*'DU DOAN'!C49,IF(SIGN('DU DOAN'!CY49-'DU DOAN'!CZ49)=SIGN('DU DOAN'!K49-'DU DOAN'!L49),1*'DU DOAN'!C49,0))))</f>
        <v>0</v>
      </c>
      <c r="BA49" s="98">
        <f>IF(OR('DU DOAN'!K49="",'DU DOAN'!L49="",'DU DOAN'!DA49="",'DU DOAN'!DB49=""),0,IF(AND('DU DOAN'!DA49='DU DOAN'!K49,'DU DOAN'!DB49='DU DOAN'!L49),3*'DU DOAN'!C49,IF(('DU DOAN'!DA49-'DU DOAN'!DB49)=('DU DOAN'!K49-'DU DOAN'!L49),2*'DU DOAN'!C49,IF(SIGN('DU DOAN'!DA49-'DU DOAN'!DB49)=SIGN('DU DOAN'!K49-'DU DOAN'!L49),1*'DU DOAN'!C49,0))))</f>
        <v>0</v>
      </c>
      <c r="BB49" s="98">
        <f>IF(OR('DU DOAN'!K49="",'DU DOAN'!L49="",'DU DOAN'!DC49="",'DU DOAN'!DD49=""),0,IF(AND('DU DOAN'!DC49='DU DOAN'!K49,'DU DOAN'!DD49='DU DOAN'!L49),3*'DU DOAN'!C49,IF(('DU DOAN'!DC49-'DU DOAN'!DD49)=('DU DOAN'!K49-'DU DOAN'!L49),2*'DU DOAN'!C49,IF(SIGN('DU DOAN'!DC49-'DU DOAN'!DD49)=SIGN('DU DOAN'!K49-'DU DOAN'!L49),1*'DU DOAN'!C49,0))))</f>
        <v>0</v>
      </c>
      <c r="BC49" s="98">
        <f>IF(OR('DU DOAN'!K49="",'DU DOAN'!L49="",'DU DOAN'!DE49="",'DU DOAN'!DF49=""),0,IF(AND('DU DOAN'!DE49='DU DOAN'!K49,'DU DOAN'!DF49='DU DOAN'!L49),3*'DU DOAN'!C49,IF(('DU DOAN'!DE49-'DU DOAN'!DF49)=('DU DOAN'!K49-'DU DOAN'!L49),2*'DU DOAN'!C49,IF(SIGN('DU DOAN'!DE49-'DU DOAN'!DF49)=SIGN('DU DOAN'!K49-'DU DOAN'!L49),1*'DU DOAN'!C49,0))))</f>
        <v>0</v>
      </c>
      <c r="BD49" s="98">
        <f>IF(OR('DU DOAN'!K49="",'DU DOAN'!L49="",'DU DOAN'!DG49="",'DU DOAN'!DH49=""),0,IF(AND('DU DOAN'!DG49='DU DOAN'!K49,'DU DOAN'!DH49='DU DOAN'!L49),3*'DU DOAN'!C49,IF(('DU DOAN'!DG49-'DU DOAN'!DH49)=('DU DOAN'!K49-'DU DOAN'!L49),2*'DU DOAN'!C49,IF(SIGN('DU DOAN'!DG49-'DU DOAN'!DH49)=SIGN('DU DOAN'!K49-'DU DOAN'!L49),1*'DU DOAN'!C49,0))))</f>
        <v>0</v>
      </c>
      <c r="BE49" s="98">
        <f>IF(OR('DU DOAN'!K49="",'DU DOAN'!L49="",'DU DOAN'!DI49="",'DU DOAN'!DJ49=""),0,IF(AND('DU DOAN'!DI49='DU DOAN'!K49,'DU DOAN'!DJ49='DU DOAN'!L49),3*'DU DOAN'!C49,IF(('DU DOAN'!DI49-'DU DOAN'!DJ49)=('DU DOAN'!K49-'DU DOAN'!L49),2*'DU DOAN'!C49,IF(SIGN('DU DOAN'!DI49-'DU DOAN'!DJ49)=SIGN('DU DOAN'!K49-'DU DOAN'!L49),1*'DU DOAN'!C49,0))))</f>
        <v>0</v>
      </c>
      <c r="BF49" s="98">
        <f>IF(OR('DU DOAN'!K49="",'DU DOAN'!L49="",'DU DOAN'!DK49="",'DU DOAN'!DL49=""),0,IF(AND('DU DOAN'!DK49='DU DOAN'!K49,'DU DOAN'!DL49='DU DOAN'!L49),3*'DU DOAN'!C49,IF(('DU DOAN'!DK49-'DU DOAN'!DL49)=('DU DOAN'!K49-'DU DOAN'!L49),2*'DU DOAN'!C49,IF(SIGN('DU DOAN'!DK49-'DU DOAN'!DL49)=SIGN('DU DOAN'!K49-'DU DOAN'!L49),1*'DU DOAN'!C49,0))))</f>
        <v>0</v>
      </c>
      <c r="BG49" s="98">
        <f>IF(OR('DU DOAN'!K49="",'DU DOAN'!L49="",'DU DOAN'!DM49="",'DU DOAN'!DN49=""),0,IF(AND('DU DOAN'!DM49='DU DOAN'!K49,'DU DOAN'!DN49='DU DOAN'!L49),3*'DU DOAN'!C49,IF(('DU DOAN'!DM49-'DU DOAN'!DN49)=('DU DOAN'!K49-'DU DOAN'!L49),2*'DU DOAN'!C49,IF(SIGN('DU DOAN'!DM49-'DU DOAN'!DN49)=SIGN('DU DOAN'!K49-'DU DOAN'!L49),1*'DU DOAN'!C49,0))))</f>
        <v>0</v>
      </c>
      <c r="BH49" s="98">
        <f>IF(OR('DU DOAN'!K49="",'DU DOAN'!L49="",'DU DOAN'!DO49="",'DU DOAN'!DP49=""),0,IF(AND('DU DOAN'!DO49='DU DOAN'!K49,'DU DOAN'!DP49='DU DOAN'!L49),3*'DU DOAN'!C49,IF(('DU DOAN'!DO49-'DU DOAN'!DP49)=('DU DOAN'!K49-'DU DOAN'!L49),2*'DU DOAN'!C49,IF(SIGN('DU DOAN'!DO49-'DU DOAN'!DP49)=SIGN('DU DOAN'!K49-'DU DOAN'!L49),1*'DU DOAN'!C49,0))))</f>
        <v>0</v>
      </c>
      <c r="BI49" s="98">
        <f>IF(OR('DU DOAN'!K49="",'DU DOAN'!L49="",'DU DOAN'!DQ49="",'DU DOAN'!DR49=""),0,IF(AND('DU DOAN'!DQ49='DU DOAN'!K49,'DU DOAN'!DR49='DU DOAN'!L49),3*'DU DOAN'!C49,IF(('DU DOAN'!DQ49-'DU DOAN'!DR49)=('DU DOAN'!K49-'DU DOAN'!L49),2*'DU DOAN'!C49,IF(SIGN('DU DOAN'!DQ49-'DU DOAN'!DR49)=SIGN('DU DOAN'!K49-'DU DOAN'!L49),1*'DU DOAN'!C49,0))))</f>
        <v>0</v>
      </c>
      <c r="BJ49" s="98">
        <f>IF(OR('DU DOAN'!K49="",'DU DOAN'!L49="",'DU DOAN'!DS49="",'DU DOAN'!DT49=""),0,IF(AND('DU DOAN'!DS49='DU DOAN'!K49,'DU DOAN'!DT49='DU DOAN'!L49),3*'DU DOAN'!C49,IF(('DU DOAN'!DS49-'DU DOAN'!DT49)=('DU DOAN'!K49-'DU DOAN'!L49),2*'DU DOAN'!C49,IF(SIGN('DU DOAN'!DS49-'DU DOAN'!DT49)=SIGN('DU DOAN'!K49-'DU DOAN'!L49),1*'DU DOAN'!C49,0))))</f>
        <v>0</v>
      </c>
      <c r="BK49" s="98">
        <f>IF(OR('DU DOAN'!K49="",'DU DOAN'!L49="",'DU DOAN'!DU49="",'DU DOAN'!DV49=""),0,IF(AND('DU DOAN'!DU49='DU DOAN'!K49,'DU DOAN'!DV49='DU DOAN'!L49),3*'DU DOAN'!C49,IF(('DU DOAN'!DU49-'DU DOAN'!DV49)=('DU DOAN'!K49-'DU DOAN'!L49),2*'DU DOAN'!C49,IF(SIGN('DU DOAN'!DU49-'DU DOAN'!DV49)=SIGN('DU DOAN'!K49-'DU DOAN'!L49),1*'DU DOAN'!C49,0))))</f>
        <v>0</v>
      </c>
      <c r="BL49" s="98">
        <f>IF(OR('DU DOAN'!K49="",'DU DOAN'!L49="",'DU DOAN'!DW49="",'DU DOAN'!DX49=""),0,IF(AND('DU DOAN'!DW49='DU DOAN'!K49,'DU DOAN'!DX49='DU DOAN'!L49),3*'DU DOAN'!C49,IF(('DU DOAN'!DW49-'DU DOAN'!DX49)=('DU DOAN'!K49-'DU DOAN'!L49),2*'DU DOAN'!C49,IF(SIGN('DU DOAN'!DW49-'DU DOAN'!DX49)=SIGN('DU DOAN'!K49-'DU DOAN'!L49),1*'DU DOAN'!C49,0))))</f>
        <v>0</v>
      </c>
      <c r="BM49" s="98">
        <f>IF(OR('DU DOAN'!K49="",'DU DOAN'!L49="",'DU DOAN'!DY49="",'DU DOAN'!DZ49=""),0,IF(AND('DU DOAN'!DY49='DU DOAN'!K49,'DU DOAN'!DZ49='DU DOAN'!L49),3*'DU DOAN'!C49,IF(('DU DOAN'!DY49-'DU DOAN'!DZ49)=('DU DOAN'!K49-'DU DOAN'!L49),2*'DU DOAN'!C49,IF(SIGN('DU DOAN'!DY49-'DU DOAN'!DZ49)=SIGN('DU DOAN'!K49-'DU DOAN'!L49),1*'DU DOAN'!C49,0))))</f>
        <v>0</v>
      </c>
      <c r="BN49" s="98">
        <f>IF(OR('DU DOAN'!K49="",'DU DOAN'!L49="",'DU DOAN'!EA49="",'DU DOAN'!EB49=""),0,IF(AND('DU DOAN'!EA49='DU DOAN'!K49,'DU DOAN'!EB49='DU DOAN'!L49),3*'DU DOAN'!C49,IF(('DU DOAN'!EA49-'DU DOAN'!EB49)=('DU DOAN'!K49-'DU DOAN'!L49),2*'DU DOAN'!C49,IF(SIGN('DU DOAN'!EA49-'DU DOAN'!EB49)=SIGN('DU DOAN'!K49-'DU DOAN'!L49),1*'DU DOAN'!C49,0))))</f>
        <v>0</v>
      </c>
      <c r="BO49" s="98">
        <f>IF(OR('DU DOAN'!K49="",'DU DOAN'!L49="",'DU DOAN'!EC49="",'DU DOAN'!ED49=""),0,IF(AND('DU DOAN'!EC49='DU DOAN'!K49,'DU DOAN'!ED49='DU DOAN'!L49),3*'DU DOAN'!C49,IF(('DU DOAN'!EC49-'DU DOAN'!ED49)=('DU DOAN'!K49-'DU DOAN'!L49),2*'DU DOAN'!C49,IF(SIGN('DU DOAN'!EC49-'DU DOAN'!ED49)=SIGN('DU DOAN'!K49-'DU DOAN'!L49),1*'DU DOAN'!C49,0))))</f>
        <v>0</v>
      </c>
      <c r="BP49" s="98">
        <f>IF(OR('DU DOAN'!K49="",'DU DOAN'!L49="",'DU DOAN'!EE49="",'DU DOAN'!EF49=""),0,IF(AND('DU DOAN'!EE49='DU DOAN'!K49,'DU DOAN'!EF49='DU DOAN'!L49),3*'DU DOAN'!C49,IF(('DU DOAN'!EE49-'DU DOAN'!EF49)=('DU DOAN'!K49-'DU DOAN'!L49),2*'DU DOAN'!C49,IF(SIGN('DU DOAN'!EE49-'DU DOAN'!EF49)=SIGN('DU DOAN'!K49-'DU DOAN'!L49),1*'DU DOAN'!C49,0))))</f>
        <v>0</v>
      </c>
      <c r="BQ49" s="98">
        <f>IF(OR('DU DOAN'!K49="",'DU DOAN'!L49="",'DU DOAN'!EG49="",'DU DOAN'!EH49=""),0,IF(AND('DU DOAN'!EG49='DU DOAN'!K49,'DU DOAN'!EH49='DU DOAN'!L49),3*'DU DOAN'!C49,IF(('DU DOAN'!EG49-'DU DOAN'!EH49)=('DU DOAN'!K49-'DU DOAN'!L49),2*'DU DOAN'!C49,IF(SIGN('DU DOAN'!EG49-'DU DOAN'!EH49)=SIGN('DU DOAN'!K49-'DU DOAN'!L49),1*'DU DOAN'!C49,0))))</f>
        <v>0</v>
      </c>
      <c r="BR49" s="98">
        <f>IF(OR('DU DOAN'!K49="",'DU DOAN'!L49="",'DU DOAN'!EI49="",'DU DOAN'!EJ49=""),0,IF(AND('DU DOAN'!EI49='DU DOAN'!K49,'DU DOAN'!EJ49='DU DOAN'!L49),3*'DU DOAN'!C49,IF(('DU DOAN'!EI49-'DU DOAN'!EJ49)=('DU DOAN'!K49-'DU DOAN'!L49),2*'DU DOAN'!C49,IF(SIGN('DU DOAN'!EI49-'DU DOAN'!EJ49)=SIGN('DU DOAN'!K49-'DU DOAN'!L49),1*'DU DOAN'!C49,0))))</f>
        <v>0</v>
      </c>
      <c r="BS49" s="98">
        <f>IF(OR('DU DOAN'!K49="",'DU DOAN'!L49="",'DU DOAN'!EK49="",'DU DOAN'!EL49=""),0,IF(AND('DU DOAN'!EK49='DU DOAN'!K49,'DU DOAN'!EL49='DU DOAN'!L49),3*'DU DOAN'!C49,IF(('DU DOAN'!EK49-'DU DOAN'!EL49)=('DU DOAN'!K49-'DU DOAN'!L49),2*'DU DOAN'!C49,IF(SIGN('DU DOAN'!EK49-'DU DOAN'!EL49)=SIGN('DU DOAN'!K49-'DU DOAN'!L49),1*'DU DOAN'!C49,0))))</f>
        <v>0</v>
      </c>
      <c r="BT49" s="98">
        <f>IF(OR('DU DOAN'!K49="",'DU DOAN'!L49="",'DU DOAN'!EM49="",'DU DOAN'!EN49=""),0,IF(AND('DU DOAN'!EM49='DU DOAN'!K49,'DU DOAN'!EN49='DU DOAN'!L49),3*'DU DOAN'!C49,IF(('DU DOAN'!EM49-'DU DOAN'!EN49)=('DU DOAN'!K49-'DU DOAN'!L49),2*'DU DOAN'!C49,IF(SIGN('DU DOAN'!EM49-'DU DOAN'!EN49)=SIGN('DU DOAN'!K49-'DU DOAN'!L49),1*'DU DOAN'!C49,0))))</f>
        <v>0</v>
      </c>
      <c r="BU49" s="98">
        <f>IF(OR('DU DOAN'!K49="",'DU DOAN'!L49="",'DU DOAN'!EO49="",'DU DOAN'!EP49=""),0,IF(AND('DU DOAN'!EO49='DU DOAN'!K49,'DU DOAN'!EP49='DU DOAN'!L49),3*'DU DOAN'!C49,IF(('DU DOAN'!EO49-'DU DOAN'!EP49)=('DU DOAN'!K49-'DU DOAN'!L49),2*'DU DOAN'!C49,IF(SIGN('DU DOAN'!EO49-'DU DOAN'!EP49)=SIGN('DU DOAN'!K49-'DU DOAN'!L49),1*'DU DOAN'!C49,0))))</f>
        <v>0</v>
      </c>
      <c r="BV49" s="98">
        <f>IF(OR('DU DOAN'!K49="",'DU DOAN'!L49="",'DU DOAN'!EQ49="",'DU DOAN'!ER49=""),0,IF(AND('DU DOAN'!EQ49='DU DOAN'!K49,'DU DOAN'!ER49='DU DOAN'!L49),3*'DU DOAN'!C49,IF(('DU DOAN'!EQ49-'DU DOAN'!ER49)=('DU DOAN'!K49-'DU DOAN'!L49),2*'DU DOAN'!C49,IF(SIGN('DU DOAN'!EQ49-'DU DOAN'!ER49)=SIGN('DU DOAN'!K49-'DU DOAN'!L49),1*'DU DOAN'!C49,0))))</f>
        <v>0</v>
      </c>
      <c r="BW49" s="98">
        <f>IF(OR('DU DOAN'!K49="",'DU DOAN'!L49="",'DU DOAN'!ES49="",'DU DOAN'!ET49=""),0,IF(AND('DU DOAN'!ES49='DU DOAN'!K49,'DU DOAN'!ET49='DU DOAN'!L49),3*'DU DOAN'!C49,IF(('DU DOAN'!ES49-'DU DOAN'!ET49)=('DU DOAN'!K49-'DU DOAN'!L49),2*'DU DOAN'!C49,IF(SIGN('DU DOAN'!ES49-'DU DOAN'!ET49)=SIGN('DU DOAN'!K49-'DU DOAN'!L49),1*'DU DOAN'!C49,0))))</f>
        <v>0</v>
      </c>
      <c r="BX49" s="98">
        <f>IF(OR('DU DOAN'!K49="",'DU DOAN'!L49="",'DU DOAN'!EU49="",'DU DOAN'!EV49=""),0,IF(AND('DU DOAN'!EU49='DU DOAN'!K49,'DU DOAN'!EV49='DU DOAN'!L49),3*'DU DOAN'!C49,IF(('DU DOAN'!EU49-'DU DOAN'!EV49)=('DU DOAN'!K49-'DU DOAN'!L49),2*'DU DOAN'!C49,IF(SIGN('DU DOAN'!EU49-'DU DOAN'!EV49)=SIGN('DU DOAN'!K49-'DU DOAN'!L49),1*'DU DOAN'!C49,0))))</f>
        <v>0</v>
      </c>
      <c r="BY49" s="98">
        <f>IF(OR('DU DOAN'!K49="",'DU DOAN'!L49="",'DU DOAN'!EW49="",'DU DOAN'!EX49=""),0,IF(AND('DU DOAN'!EW49='DU DOAN'!K49,'DU DOAN'!EX49='DU DOAN'!L49),3*'DU DOAN'!C49,IF(('DU DOAN'!EW49-'DU DOAN'!EX49)=('DU DOAN'!K49-'DU DOAN'!L49),2*'DU DOAN'!C49,IF(SIGN('DU DOAN'!EW49-'DU DOAN'!EX49)=SIGN('DU DOAN'!K49-'DU DOAN'!L49),1*'DU DOAN'!C49,0))))</f>
        <v>0</v>
      </c>
      <c r="BZ49" s="98">
        <f>IF(OR('DU DOAN'!K49="",'DU DOAN'!L49="",'DU DOAN'!EY49="",'DU DOAN'!EZ49=""),0,IF(AND('DU DOAN'!EY49='DU DOAN'!K49,'DU DOAN'!EZ49='DU DOAN'!L49),3*'DU DOAN'!C49,IF(('DU DOAN'!EY49-'DU DOAN'!EZ49)=('DU DOAN'!K49-'DU DOAN'!L49),2*'DU DOAN'!C49,IF(SIGN('DU DOAN'!EY49-'DU DOAN'!EZ49)=SIGN('DU DOAN'!K49-'DU DOAN'!L49),1*'DU DOAN'!C49,0))))</f>
        <v>0</v>
      </c>
      <c r="CA49" s="98">
        <f>IF(OR('DU DOAN'!K49="",'DU DOAN'!L49="",'DU DOAN'!FA49="",'DU DOAN'!FB49=""),0,IF(AND('DU DOAN'!FA49='DU DOAN'!K49,'DU DOAN'!FB49='DU DOAN'!L49),3*'DU DOAN'!C49,IF(('DU DOAN'!FA49-'DU DOAN'!FB49)=('DU DOAN'!K49-'DU DOAN'!L49),2*'DU DOAN'!C49,IF(SIGN('DU DOAN'!FA49-'DU DOAN'!FB49)=SIGN('DU DOAN'!K49-'DU DOAN'!L49),1*'DU DOAN'!C49,0))))</f>
        <v>0</v>
      </c>
      <c r="CB49" s="98">
        <f>IF(OR('DU DOAN'!K49="",'DU DOAN'!L49="",'DU DOAN'!FC49="",'DU DOAN'!FD49=""),0,IF(AND('DU DOAN'!FC49='DU DOAN'!K49,'DU DOAN'!FD49='DU DOAN'!L49),3*'DU DOAN'!C49,IF(('DU DOAN'!FC49-'DU DOAN'!FD49)=('DU DOAN'!K49-'DU DOAN'!L49),2*'DU DOAN'!C49,IF(SIGN('DU DOAN'!FC49-'DU DOAN'!FD49)=SIGN('DU DOAN'!K49-'DU DOAN'!L49),1*'DU DOAN'!C49,0))))</f>
        <v>0</v>
      </c>
      <c r="CC49" s="98">
        <f>IF(OR('DU DOAN'!K49="",'DU DOAN'!L49="",'DU DOAN'!FE49="",'DU DOAN'!FF49=""),0,IF(AND('DU DOAN'!FE49='DU DOAN'!K49,'DU DOAN'!FF49='DU DOAN'!L49),3*'DU DOAN'!C49,IF(('DU DOAN'!FE49-'DU DOAN'!FF49)=('DU DOAN'!K49-'DU DOAN'!L49),2*'DU DOAN'!C49,IF(SIGN('DU DOAN'!FE49-'DU DOAN'!FF49)=SIGN('DU DOAN'!K49-'DU DOAN'!L49),1*'DU DOAN'!C49,0))))</f>
        <v>0</v>
      </c>
      <c r="CD49" s="98">
        <f>IF(OR('DU DOAN'!K49="",'DU DOAN'!L49="",'DU DOAN'!FG49="",'DU DOAN'!FH49=""),0,IF(AND('DU DOAN'!FG49='DU DOAN'!K49,'DU DOAN'!FH49='DU DOAN'!L49),3*'DU DOAN'!C49,IF(('DU DOAN'!FG49-'DU DOAN'!FH49)=('DU DOAN'!K49-'DU DOAN'!L49),2*'DU DOAN'!C49,IF(SIGN('DU DOAN'!FG49-'DU DOAN'!FH49)=SIGN('DU DOAN'!K49-'DU DOAN'!L49),1*'DU DOAN'!C49,0))))</f>
        <v>0</v>
      </c>
      <c r="CE49" s="98">
        <f>IF(OR('DU DOAN'!K49="",'DU DOAN'!L49="",'DU DOAN'!FI49="",'DU DOAN'!FJ49=""),0,IF(AND('DU DOAN'!FI49='DU DOAN'!K49,'DU DOAN'!FJ49='DU DOAN'!L49),3*'DU DOAN'!C49,IF(('DU DOAN'!FI49-'DU DOAN'!FJ49)=('DU DOAN'!K49-'DU DOAN'!L49),2*'DU DOAN'!C49,IF(SIGN('DU DOAN'!FI49-'DU DOAN'!FJ49)=SIGN('DU DOAN'!K49-'DU DOAN'!L49),1*'DU DOAN'!C49,0))))</f>
        <v>0</v>
      </c>
      <c r="CF49" s="98">
        <f>IF(OR('DU DOAN'!K49="",'DU DOAN'!L49="",'DU DOAN'!FK49="",'DU DOAN'!FL49=""),0,IF(AND('DU DOAN'!FK49='DU DOAN'!K49,'DU DOAN'!FL49='DU DOAN'!L49),3*'DU DOAN'!C49,IF(('DU DOAN'!FK49-'DU DOAN'!FL49)=('DU DOAN'!K49-'DU DOAN'!L49),2*'DU DOAN'!C49,IF(SIGN('DU DOAN'!FK49-'DU DOAN'!FL49)=SIGN('DU DOAN'!K49-'DU DOAN'!L49),1*'DU DOAN'!C49,0))))</f>
        <v>0</v>
      </c>
      <c r="CG49" s="98">
        <f>IF(OR('DU DOAN'!K49="",'DU DOAN'!L49="",'DU DOAN'!FM49="",'DU DOAN'!FN49=""),0,IF(AND('DU DOAN'!FM49='DU DOAN'!K49,'DU DOAN'!FN49='DU DOAN'!L49),3*'DU DOAN'!C49,IF(('DU DOAN'!FM49-'DU DOAN'!FN49)=('DU DOAN'!K49-'DU DOAN'!L49),2*'DU DOAN'!C49,IF(SIGN('DU DOAN'!FM49-'DU DOAN'!FN49)=SIGN('DU DOAN'!K49-'DU DOAN'!L49),1*'DU DOAN'!C49,0))))</f>
        <v>0</v>
      </c>
      <c r="CH49" s="98">
        <f>IF(OR('DU DOAN'!K49="",'DU DOAN'!L49="",'DU DOAN'!FO49="",'DU DOAN'!FP49=""),0,IF(AND('DU DOAN'!FO49='DU DOAN'!K49,'DU DOAN'!FP49='DU DOAN'!L49),3*'DU DOAN'!C49,IF(('DU DOAN'!FO49-'DU DOAN'!FP49)=('DU DOAN'!K49-'DU DOAN'!L49),2*'DU DOAN'!C49,IF(SIGN('DU DOAN'!FO49-'DU DOAN'!FP49)=SIGN('DU DOAN'!K49-'DU DOAN'!L49),1*'DU DOAN'!C49,0))))</f>
        <v>0</v>
      </c>
      <c r="CI49" s="98">
        <f>IF(OR('DU DOAN'!K49="",'DU DOAN'!L49="",'DU DOAN'!FQ49="",'DU DOAN'!FR49=""),0,IF(AND('DU DOAN'!FQ49='DU DOAN'!K49,'DU DOAN'!FR49='DU DOAN'!L49),3*'DU DOAN'!C49,IF(('DU DOAN'!FQ49-'DU DOAN'!FR49)=('DU DOAN'!K49-'DU DOAN'!L49),2*'DU DOAN'!C49,IF(SIGN('DU DOAN'!FQ49-'DU DOAN'!FR49)=SIGN('DU DOAN'!K49-'DU DOAN'!L49),1*'DU DOAN'!C49,0))))</f>
        <v>0</v>
      </c>
      <c r="CJ49" s="98">
        <f>IF(OR('DU DOAN'!K49="",'DU DOAN'!L49="",'DU DOAN'!FS49="",'DU DOAN'!FT49=""),0,IF(AND('DU DOAN'!FS49='DU DOAN'!K49,'DU DOAN'!FT49='DU DOAN'!L49),3*'DU DOAN'!C49,IF(('DU DOAN'!FS49-'DU DOAN'!FT49)=('DU DOAN'!K49-'DU DOAN'!L49),2*'DU DOAN'!C49,IF(SIGN('DU DOAN'!FS49-'DU DOAN'!FT49)=SIGN('DU DOAN'!K49-'DU DOAN'!L49),1*'DU DOAN'!C49,0))))</f>
        <v>0</v>
      </c>
      <c r="CK49" s="98">
        <f>IF(OR('DU DOAN'!K49="",'DU DOAN'!L49="",'DU DOAN'!FU49="",'DU DOAN'!FV49=""),0,IF(AND('DU DOAN'!FU49='DU DOAN'!K49,'DU DOAN'!FV49='DU DOAN'!L49),3*'DU DOAN'!C49,IF(('DU DOAN'!FU49-'DU DOAN'!FV49)=('DU DOAN'!K49-'DU DOAN'!L49),2*'DU DOAN'!C49,IF(SIGN('DU DOAN'!FU49-'DU DOAN'!FV49)=SIGN('DU DOAN'!K49-'DU DOAN'!L49),1*'DU DOAN'!C49,0))))</f>
        <v>0</v>
      </c>
      <c r="CL49" s="98">
        <f>IF(OR('DU DOAN'!K49="",'DU DOAN'!L49="",'DU DOAN'!FW49="",'DU DOAN'!FX49=""),0,IF(AND('DU DOAN'!FW49='DU DOAN'!K49,'DU DOAN'!FX49='DU DOAN'!L49),3*'DU DOAN'!C49,IF(('DU DOAN'!FW49-'DU DOAN'!FX49)=('DU DOAN'!K49-'DU DOAN'!L49),2*'DU DOAN'!C49,IF(SIGN('DU DOAN'!FW49-'DU DOAN'!FX49)=SIGN('DU DOAN'!K49-'DU DOAN'!L49),1*'DU DOAN'!C49,0))))</f>
        <v>0</v>
      </c>
      <c r="CM49" s="98">
        <f>IF(OR('DU DOAN'!K49="",'DU DOAN'!L49="",'DU DOAN'!FY49="",'DU DOAN'!FZ49=""),0,IF(AND('DU DOAN'!FY49='DU DOAN'!K49,'DU DOAN'!FZ49='DU DOAN'!L49),3*'DU DOAN'!C49,IF(('DU DOAN'!FY49-'DU DOAN'!FZ49)=('DU DOAN'!K49-'DU DOAN'!L49),2*'DU DOAN'!C49,IF(SIGN('DU DOAN'!FY49-'DU DOAN'!FZ49)=SIGN('DU DOAN'!K49-'DU DOAN'!L49),1*'DU DOAN'!C49,0))))</f>
        <v>0</v>
      </c>
      <c r="CN49" s="98">
        <f>IF(OR('DU DOAN'!K49="",'DU DOAN'!L49="",'DU DOAN'!GA49="",'DU DOAN'!GB49=""),0,IF(AND('DU DOAN'!GA49='DU DOAN'!K49,'DU DOAN'!GB49='DU DOAN'!L49),3*'DU DOAN'!C49,IF(('DU DOAN'!GA49-'DU DOAN'!GB49)=('DU DOAN'!K49-'DU DOAN'!L49),2*'DU DOAN'!C49,IF(SIGN('DU DOAN'!GA49-'DU DOAN'!GB49)=SIGN('DU DOAN'!K49-'DU DOAN'!L49),1*'DU DOAN'!C49,0))))</f>
        <v>0</v>
      </c>
      <c r="CO49" s="98">
        <f>IF(OR('DU DOAN'!K49="",'DU DOAN'!L49="",'DU DOAN'!GC49="",'DU DOAN'!GD49=""),0,IF(AND('DU DOAN'!GC49='DU DOAN'!K49,'DU DOAN'!GD49='DU DOAN'!L49),3*'DU DOAN'!C49,IF(('DU DOAN'!GC49-'DU DOAN'!GD49)=('DU DOAN'!K49-'DU DOAN'!L49),2*'DU DOAN'!C49,IF(SIGN('DU DOAN'!GC49-'DU DOAN'!GD49)=SIGN('DU DOAN'!K49-'DU DOAN'!L49),1*'DU DOAN'!C49,0))))</f>
        <v>0</v>
      </c>
      <c r="CP49" s="98">
        <f>IF(OR('DU DOAN'!K49="",'DU DOAN'!L49="",'DU DOAN'!GE49="",'DU DOAN'!GF49=""),0,IF(AND('DU DOAN'!GE49='DU DOAN'!K49,'DU DOAN'!GF49='DU DOAN'!L49),3*'DU DOAN'!C49,IF(('DU DOAN'!GE49-'DU DOAN'!GF49)=('DU DOAN'!K49-'DU DOAN'!L49),2*'DU DOAN'!C49,IF(SIGN('DU DOAN'!GE49-'DU DOAN'!GF49)=SIGN('DU DOAN'!K49-'DU DOAN'!L49),1*'DU DOAN'!C49,0))))</f>
        <v>0</v>
      </c>
      <c r="CQ49" s="98">
        <f>IF(OR('DU DOAN'!K49="",'DU DOAN'!L49="",'DU DOAN'!GG49="",'DU DOAN'!GH49=""),0,IF(AND('DU DOAN'!GG49='DU DOAN'!K49,'DU DOAN'!GH49='DU DOAN'!L49),3*'DU DOAN'!C49,IF(('DU DOAN'!GG49-'DU DOAN'!GH49)=('DU DOAN'!K49-'DU DOAN'!L49),2*'DU DOAN'!C49,IF(SIGN('DU DOAN'!GG49-'DU DOAN'!GH49)=SIGN('DU DOAN'!K49-'DU DOAN'!L49),1*'DU DOAN'!C49,0))))</f>
        <v>0</v>
      </c>
      <c r="CR49" s="98">
        <f>IF(OR('DU DOAN'!K49="",'DU DOAN'!L49="",'DU DOAN'!GI49="",'DU DOAN'!GJ49=""),0,IF(AND('DU DOAN'!GI49='DU DOAN'!K49,'DU DOAN'!GJ49='DU DOAN'!L49),3*'DU DOAN'!C49,IF(('DU DOAN'!GI49-'DU DOAN'!GJ49)=('DU DOAN'!K49-'DU DOAN'!L49),2*'DU DOAN'!C49,IF(SIGN('DU DOAN'!GI49-'DU DOAN'!GJ49)=SIGN('DU DOAN'!K49-'DU DOAN'!L49),1*'DU DOAN'!C49,0))))</f>
        <v>0</v>
      </c>
      <c r="CS49" s="98">
        <f>IF(OR('DU DOAN'!K49="",'DU DOAN'!L49="",'DU DOAN'!GK49="",'DU DOAN'!GL49=""),0,IF(AND('DU DOAN'!GK49='DU DOAN'!K49,'DU DOAN'!GL49='DU DOAN'!L49),3*'DU DOAN'!C49,IF(('DU DOAN'!GK49-'DU DOAN'!GL49)=('DU DOAN'!K49-'DU DOAN'!L49),2*'DU DOAN'!C49,IF(SIGN('DU DOAN'!GK49-'DU DOAN'!GL49)=SIGN('DU DOAN'!K49-'DU DOAN'!L49),1*'DU DOAN'!C49,0))))</f>
        <v>0</v>
      </c>
      <c r="CT49" s="98">
        <f>IF(OR('DU DOAN'!K49="",'DU DOAN'!L49="",'DU DOAN'!GM49="",'DU DOAN'!GN49=""),0,IF(AND('DU DOAN'!GM49='DU DOAN'!K49,'DU DOAN'!GN49='DU DOAN'!L49),3*'DU DOAN'!C49,IF(('DU DOAN'!GM49-'DU DOAN'!GN49)=('DU DOAN'!K49-'DU DOAN'!L49),2*'DU DOAN'!C49,IF(SIGN('DU DOAN'!GM49-'DU DOAN'!GN49)=SIGN('DU DOAN'!K49-'DU DOAN'!L49),1*'DU DOAN'!C49,0))))</f>
        <v>0</v>
      </c>
      <c r="CU49" s="98">
        <f>IF(OR('DU DOAN'!K49="",'DU DOAN'!L49="",'DU DOAN'!GO49="",'DU DOAN'!GP49=""),0,IF(AND('DU DOAN'!GO49='DU DOAN'!K49,'DU DOAN'!GP49='DU DOAN'!L49),3*'DU DOAN'!C49,IF(('DU DOAN'!GO49-'DU DOAN'!GP49)=('DU DOAN'!K49-'DU DOAN'!L49),2*'DU DOAN'!C49,IF(SIGN('DU DOAN'!GO49-'DU DOAN'!GP49)=SIGN('DU DOAN'!K49-'DU DOAN'!L49),1*'DU DOAN'!C49,0))))</f>
        <v>0</v>
      </c>
      <c r="CV49" s="98">
        <f>IF(OR('DU DOAN'!K49="",'DU DOAN'!L49="",'DU DOAN'!GQ49="",'DU DOAN'!GR49=""),0,IF(AND('DU DOAN'!GQ49='DU DOAN'!K49,'DU DOAN'!GR49='DU DOAN'!L49),3*'DU DOAN'!C49,IF(('DU DOAN'!GQ49-'DU DOAN'!GR49)=('DU DOAN'!K49-'DU DOAN'!L49),2*'DU DOAN'!C49,IF(SIGN('DU DOAN'!GQ49-'DU DOAN'!GR49)=SIGN('DU DOAN'!K49-'DU DOAN'!L49),1*'DU DOAN'!C49,0))))</f>
        <v>0</v>
      </c>
      <c r="CW49" s="98">
        <f>IF(OR('DU DOAN'!K49="",'DU DOAN'!L49="",'DU DOAN'!GS49="",'DU DOAN'!GT49=""),0,IF(AND('DU DOAN'!GS49='DU DOAN'!K49,'DU DOAN'!GT49='DU DOAN'!L49),3*'DU DOAN'!C49,IF(('DU DOAN'!GS49-'DU DOAN'!GT49)=('DU DOAN'!K49-'DU DOAN'!L49),2*'DU DOAN'!C49,IF(SIGN('DU DOAN'!GS49-'DU DOAN'!GT49)=SIGN('DU DOAN'!K49-'DU DOAN'!L49),1*'DU DOAN'!C49,0))))</f>
        <v>0</v>
      </c>
      <c r="CX49" s="98">
        <f>IF(OR('DU DOAN'!K49="",'DU DOAN'!L49="",'DU DOAN'!GU49="",'DU DOAN'!GV49=""),0,IF(AND('DU DOAN'!GU49='DU DOAN'!K49,'DU DOAN'!GV49='DU DOAN'!L49),3*'DU DOAN'!C49,IF(('DU DOAN'!GU49-'DU DOAN'!GV49)=('DU DOAN'!K49-'DU DOAN'!L49),2*'DU DOAN'!C49,IF(SIGN('DU DOAN'!GU49-'DU DOAN'!GV49)=SIGN('DU DOAN'!K49-'DU DOAN'!L49),1*'DU DOAN'!C49,0))))</f>
        <v>0</v>
      </c>
      <c r="CY49" s="98">
        <f>IF(OR('DU DOAN'!K49="",'DU DOAN'!L49="",'DU DOAN'!GW49="",'DU DOAN'!GX49=""),0,IF(AND('DU DOAN'!GW49='DU DOAN'!K49,'DU DOAN'!GX49='DU DOAN'!L49),3*'DU DOAN'!C49,IF(('DU DOAN'!GW49-'DU DOAN'!GX49)=('DU DOAN'!K49-'DU DOAN'!L49),2*'DU DOAN'!C49,IF(SIGN('DU DOAN'!GW49-'DU DOAN'!GX49)=SIGN('DU DOAN'!K49-'DU DOAN'!L49),1*'DU DOAN'!C49,0))))</f>
        <v>0</v>
      </c>
      <c r="CZ49" s="98">
        <f>IF(OR('DU DOAN'!K49="",'DU DOAN'!L49="",'DU DOAN'!GY49="",'DU DOAN'!GZ49=""),0,IF(AND('DU DOAN'!GY49='DU DOAN'!K49,'DU DOAN'!GZ49='DU DOAN'!L49),3*'DU DOAN'!C49,IF(('DU DOAN'!GY49-'DU DOAN'!GZ49)=('DU DOAN'!K49-'DU DOAN'!L49),2*'DU DOAN'!C49,IF(SIGN('DU DOAN'!GY49-'DU DOAN'!GZ49)=SIGN('DU DOAN'!K49-'DU DOAN'!L49),1*'DU DOAN'!C49,0))))</f>
        <v>0</v>
      </c>
      <c r="DA49" s="98">
        <f>IF(OR('DU DOAN'!K49="",'DU DOAN'!L49="",'DU DOAN'!HA49="",'DU DOAN'!HB49=""),0,IF(AND('DU DOAN'!HA49='DU DOAN'!K49,'DU DOAN'!HB49='DU DOAN'!L49),3*'DU DOAN'!C49,IF(('DU DOAN'!HA49-'DU DOAN'!HB49)=('DU DOAN'!K49-'DU DOAN'!L49),2*'DU DOAN'!C49,IF(SIGN('DU DOAN'!HA49-'DU DOAN'!HB49)=SIGN('DU DOAN'!K49-'DU DOAN'!L49),1*'DU DOAN'!C49,0))))</f>
        <v>0</v>
      </c>
      <c r="DB49" s="98">
        <f>IF(OR('DU DOAN'!K49="",'DU DOAN'!L49="",'DU DOAN'!HC49="",'DU DOAN'!HD49=""),0,IF(AND('DU DOAN'!HC49='DU DOAN'!K49,'DU DOAN'!HD49='DU DOAN'!L49),3*'DU DOAN'!C49,IF(('DU DOAN'!HC49-'DU DOAN'!HD49)=('DU DOAN'!K49-'DU DOAN'!L49),2*'DU DOAN'!C49,IF(SIGN('DU DOAN'!HC49-'DU DOAN'!HD49)=SIGN('DU DOAN'!K49-'DU DOAN'!L49),1*'DU DOAN'!C49,0))))</f>
        <v>0</v>
      </c>
    </row>
    <row r="50" spans="1:106" ht="15" customHeight="1">
      <c r="A50" s="94">
        <f>'DU DOAN'!A50</f>
        <v>47</v>
      </c>
      <c r="B50" s="95" t="str">
        <f>'DU DOAN'!B50</f>
        <v>Vòng bảng</v>
      </c>
      <c r="C50" s="96">
        <f>'DU DOAN'!C50</f>
        <v>1</v>
      </c>
      <c r="D50" s="95" t="str">
        <f>'DU DOAN'!H50</f>
        <v>Cape Verde</v>
      </c>
      <c r="E50" s="95" t="str">
        <f>'DU DOAN'!I50</f>
        <v>Saudi Arabia</v>
      </c>
      <c r="F50" s="97" t="str">
        <f>IF(OR('DU DOAN'!K50="",'DU DOAN'!L50=""),"Chưa đá",'DU DOAN'!K50&amp;"-"&amp;'DU DOAN'!L50)</f>
        <v>Chưa đá</v>
      </c>
      <c r="G50" s="98">
        <f>IF(OR('DU DOAN'!K50="",'DU DOAN'!L50="",'DU DOAN'!M50="",'DU DOAN'!N50=""),0,IF(AND('DU DOAN'!M50='DU DOAN'!K50,'DU DOAN'!N50='DU DOAN'!L50),3*'DU DOAN'!C50,IF(('DU DOAN'!M50-'DU DOAN'!N50)=('DU DOAN'!K50-'DU DOAN'!L50),2*'DU DOAN'!C50,IF(SIGN('DU DOAN'!M50-'DU DOAN'!N50)=SIGN('DU DOAN'!K50-'DU DOAN'!L50),1*'DU DOAN'!C50,0))))</f>
        <v>0</v>
      </c>
      <c r="H50" s="98">
        <f>IF(OR('DU DOAN'!K50="",'DU DOAN'!L50="",'DU DOAN'!O50="",'DU DOAN'!P50=""),0,IF(AND('DU DOAN'!O50='DU DOAN'!K50,'DU DOAN'!P50='DU DOAN'!L50),3*'DU DOAN'!C50,IF(('DU DOAN'!O50-'DU DOAN'!P50)=('DU DOAN'!K50-'DU DOAN'!L50),2*'DU DOAN'!C50,IF(SIGN('DU DOAN'!O50-'DU DOAN'!P50)=SIGN('DU DOAN'!K50-'DU DOAN'!L50),1*'DU DOAN'!C50,0))))</f>
        <v>0</v>
      </c>
      <c r="I50" s="98">
        <f>IF(OR('DU DOAN'!K50="",'DU DOAN'!L50="",'DU DOAN'!Q50="",'DU DOAN'!R50=""),0,IF(AND('DU DOAN'!Q50='DU DOAN'!K50,'DU DOAN'!R50='DU DOAN'!L50),3*'DU DOAN'!C50,IF(('DU DOAN'!Q50-'DU DOAN'!R50)=('DU DOAN'!K50-'DU DOAN'!L50),2*'DU DOAN'!C50,IF(SIGN('DU DOAN'!Q50-'DU DOAN'!R50)=SIGN('DU DOAN'!K50-'DU DOAN'!L50),1*'DU DOAN'!C50,0))))</f>
        <v>0</v>
      </c>
      <c r="J50" s="98">
        <f>IF(OR('DU DOAN'!K50="",'DU DOAN'!L50="",'DU DOAN'!S50="",'DU DOAN'!T50=""),0,IF(AND('DU DOAN'!S50='DU DOAN'!K50,'DU DOAN'!T50='DU DOAN'!L50),3*'DU DOAN'!C50,IF(('DU DOAN'!S50-'DU DOAN'!T50)=('DU DOAN'!K50-'DU DOAN'!L50),2*'DU DOAN'!C50,IF(SIGN('DU DOAN'!S50-'DU DOAN'!T50)=SIGN('DU DOAN'!K50-'DU DOAN'!L50),1*'DU DOAN'!C50,0))))</f>
        <v>0</v>
      </c>
      <c r="K50" s="98">
        <f>IF(OR('DU DOAN'!K50="",'DU DOAN'!L50="",'DU DOAN'!U50="",'DU DOAN'!V50=""),0,IF(AND('DU DOAN'!U50='DU DOAN'!K50,'DU DOAN'!V50='DU DOAN'!L50),3*'DU DOAN'!C50,IF(('DU DOAN'!U50-'DU DOAN'!V50)=('DU DOAN'!K50-'DU DOAN'!L50),2*'DU DOAN'!C50,IF(SIGN('DU DOAN'!U50-'DU DOAN'!V50)=SIGN('DU DOAN'!K50-'DU DOAN'!L50),1*'DU DOAN'!C50,0))))</f>
        <v>0</v>
      </c>
      <c r="L50" s="98">
        <f>IF(OR('DU DOAN'!K50="",'DU DOAN'!L50="",'DU DOAN'!W50="",'DU DOAN'!X50=""),0,IF(AND('DU DOAN'!W50='DU DOAN'!K50,'DU DOAN'!X50='DU DOAN'!L50),3*'DU DOAN'!C50,IF(('DU DOAN'!W50-'DU DOAN'!X50)=('DU DOAN'!K50-'DU DOAN'!L50),2*'DU DOAN'!C50,IF(SIGN('DU DOAN'!W50-'DU DOAN'!X50)=SIGN('DU DOAN'!K50-'DU DOAN'!L50),1*'DU DOAN'!C50,0))))</f>
        <v>0</v>
      </c>
      <c r="M50" s="98">
        <f>IF(OR('DU DOAN'!K50="",'DU DOAN'!L50="",'DU DOAN'!Y50="",'DU DOAN'!Z50=""),0,IF(AND('DU DOAN'!Y50='DU DOAN'!K50,'DU DOAN'!Z50='DU DOAN'!L50),3*'DU DOAN'!C50,IF(('DU DOAN'!Y50-'DU DOAN'!Z50)=('DU DOAN'!K50-'DU DOAN'!L50),2*'DU DOAN'!C50,IF(SIGN('DU DOAN'!Y50-'DU DOAN'!Z50)=SIGN('DU DOAN'!K50-'DU DOAN'!L50),1*'DU DOAN'!C50,0))))</f>
        <v>0</v>
      </c>
      <c r="N50" s="98">
        <f>IF(OR('DU DOAN'!K50="",'DU DOAN'!L50="",'DU DOAN'!AA50="",'DU DOAN'!AB50=""),0,IF(AND('DU DOAN'!AA50='DU DOAN'!K50,'DU DOAN'!AB50='DU DOAN'!L50),3*'DU DOAN'!C50,IF(('DU DOAN'!AA50-'DU DOAN'!AB50)=('DU DOAN'!K50-'DU DOAN'!L50),2*'DU DOAN'!C50,IF(SIGN('DU DOAN'!AA50-'DU DOAN'!AB50)=SIGN('DU DOAN'!K50-'DU DOAN'!L50),1*'DU DOAN'!C50,0))))</f>
        <v>0</v>
      </c>
      <c r="O50" s="98">
        <f>IF(OR('DU DOAN'!K50="",'DU DOAN'!L50="",'DU DOAN'!AC50="",'DU DOAN'!AD50=""),0,IF(AND('DU DOAN'!AC50='DU DOAN'!K50,'DU DOAN'!AD50='DU DOAN'!L50),3*'DU DOAN'!C50,IF(('DU DOAN'!AC50-'DU DOAN'!AD50)=('DU DOAN'!K50-'DU DOAN'!L50),2*'DU DOAN'!C50,IF(SIGN('DU DOAN'!AC50-'DU DOAN'!AD50)=SIGN('DU DOAN'!K50-'DU DOAN'!L50),1*'DU DOAN'!C50,0))))</f>
        <v>0</v>
      </c>
      <c r="P50" s="98">
        <f>IF(OR('DU DOAN'!K50="",'DU DOAN'!L50="",'DU DOAN'!AE50="",'DU DOAN'!AF50=""),0,IF(AND('DU DOAN'!AE50='DU DOAN'!K50,'DU DOAN'!AF50='DU DOAN'!L50),3*'DU DOAN'!C50,IF(('DU DOAN'!AE50-'DU DOAN'!AF50)=('DU DOAN'!K50-'DU DOAN'!L50),2*'DU DOAN'!C50,IF(SIGN('DU DOAN'!AE50-'DU DOAN'!AF50)=SIGN('DU DOAN'!K50-'DU DOAN'!L50),1*'DU DOAN'!C50,0))))</f>
        <v>0</v>
      </c>
      <c r="Q50" s="98">
        <f>IF(OR('DU DOAN'!K50="",'DU DOAN'!L50="",'DU DOAN'!AG50="",'DU DOAN'!AH50=""),0,IF(AND('DU DOAN'!AG50='DU DOAN'!K50,'DU DOAN'!AH50='DU DOAN'!L50),3*'DU DOAN'!C50,IF(('DU DOAN'!AG50-'DU DOAN'!AH50)=('DU DOAN'!K50-'DU DOAN'!L50),2*'DU DOAN'!C50,IF(SIGN('DU DOAN'!AG50-'DU DOAN'!AH50)=SIGN('DU DOAN'!K50-'DU DOAN'!L50),1*'DU DOAN'!C50,0))))</f>
        <v>0</v>
      </c>
      <c r="R50" s="98">
        <f>IF(OR('DU DOAN'!K50="",'DU DOAN'!L50="",'DU DOAN'!AI50="",'DU DOAN'!AJ50=""),0,IF(AND('DU DOAN'!AI50='DU DOAN'!K50,'DU DOAN'!AJ50='DU DOAN'!L50),3*'DU DOAN'!C50,IF(('DU DOAN'!AI50-'DU DOAN'!AJ50)=('DU DOAN'!K50-'DU DOAN'!L50),2*'DU DOAN'!C50,IF(SIGN('DU DOAN'!AI50-'DU DOAN'!AJ50)=SIGN('DU DOAN'!K50-'DU DOAN'!L50),1*'DU DOAN'!C50,0))))</f>
        <v>0</v>
      </c>
      <c r="S50" s="98">
        <f>IF(OR('DU DOAN'!K50="",'DU DOAN'!L50="",'DU DOAN'!AK50="",'DU DOAN'!AL50=""),0,IF(AND('DU DOAN'!AK50='DU DOAN'!K50,'DU DOAN'!AL50='DU DOAN'!L50),3*'DU DOAN'!C50,IF(('DU DOAN'!AK50-'DU DOAN'!AL50)=('DU DOAN'!K50-'DU DOAN'!L50),2*'DU DOAN'!C50,IF(SIGN('DU DOAN'!AK50-'DU DOAN'!AL50)=SIGN('DU DOAN'!K50-'DU DOAN'!L50),1*'DU DOAN'!C50,0))))</f>
        <v>0</v>
      </c>
      <c r="T50" s="98">
        <f>IF(OR('DU DOAN'!K50="",'DU DOAN'!L50="",'DU DOAN'!AM50="",'DU DOAN'!AN50=""),0,IF(AND('DU DOAN'!AM50='DU DOAN'!K50,'DU DOAN'!AN50='DU DOAN'!L50),3*'DU DOAN'!C50,IF(('DU DOAN'!AM50-'DU DOAN'!AN50)=('DU DOAN'!K50-'DU DOAN'!L50),2*'DU DOAN'!C50,IF(SIGN('DU DOAN'!AM50-'DU DOAN'!AN50)=SIGN('DU DOAN'!K50-'DU DOAN'!L50),1*'DU DOAN'!C50,0))))</f>
        <v>0</v>
      </c>
      <c r="U50" s="98">
        <f>IF(OR('DU DOAN'!K50="",'DU DOAN'!L50="",'DU DOAN'!AO50="",'DU DOAN'!AP50=""),0,IF(AND('DU DOAN'!AO50='DU DOAN'!K50,'DU DOAN'!AP50='DU DOAN'!L50),3*'DU DOAN'!C50,IF(('DU DOAN'!AO50-'DU DOAN'!AP50)=('DU DOAN'!K50-'DU DOAN'!L50),2*'DU DOAN'!C50,IF(SIGN('DU DOAN'!AO50-'DU DOAN'!AP50)=SIGN('DU DOAN'!K50-'DU DOAN'!L50),1*'DU DOAN'!C50,0))))</f>
        <v>0</v>
      </c>
      <c r="V50" s="98">
        <f>IF(OR('DU DOAN'!K50="",'DU DOAN'!L50="",'DU DOAN'!AQ50="",'DU DOAN'!AR50=""),0,IF(AND('DU DOAN'!AQ50='DU DOAN'!K50,'DU DOAN'!AR50='DU DOAN'!L50),3*'DU DOAN'!C50,IF(('DU DOAN'!AQ50-'DU DOAN'!AR50)=('DU DOAN'!K50-'DU DOAN'!L50),2*'DU DOAN'!C50,IF(SIGN('DU DOAN'!AQ50-'DU DOAN'!AR50)=SIGN('DU DOAN'!K50-'DU DOAN'!L50),1*'DU DOAN'!C50,0))))</f>
        <v>0</v>
      </c>
      <c r="W50" s="98">
        <f>IF(OR('DU DOAN'!K50="",'DU DOAN'!L50="",'DU DOAN'!AS50="",'DU DOAN'!AT50=""),0,IF(AND('DU DOAN'!AS50='DU DOAN'!K50,'DU DOAN'!AT50='DU DOAN'!L50),3*'DU DOAN'!C50,IF(('DU DOAN'!AS50-'DU DOAN'!AT50)=('DU DOAN'!K50-'DU DOAN'!L50),2*'DU DOAN'!C50,IF(SIGN('DU DOAN'!AS50-'DU DOAN'!AT50)=SIGN('DU DOAN'!K50-'DU DOAN'!L50),1*'DU DOAN'!C50,0))))</f>
        <v>0</v>
      </c>
      <c r="X50" s="98">
        <f>IF(OR('DU DOAN'!K50="",'DU DOAN'!L50="",'DU DOAN'!AU50="",'DU DOAN'!AV50=""),0,IF(AND('DU DOAN'!AU50='DU DOAN'!K50,'DU DOAN'!AV50='DU DOAN'!L50),3*'DU DOAN'!C50,IF(('DU DOAN'!AU50-'DU DOAN'!AV50)=('DU DOAN'!K50-'DU DOAN'!L50),2*'DU DOAN'!C50,IF(SIGN('DU DOAN'!AU50-'DU DOAN'!AV50)=SIGN('DU DOAN'!K50-'DU DOAN'!L50),1*'DU DOAN'!C50,0))))</f>
        <v>0</v>
      </c>
      <c r="Y50" s="98">
        <f>IF(OR('DU DOAN'!K50="",'DU DOAN'!L50="",'DU DOAN'!AW50="",'DU DOAN'!AX50=""),0,IF(AND('DU DOAN'!AW50='DU DOAN'!K50,'DU DOAN'!AX50='DU DOAN'!L50),3*'DU DOAN'!C50,IF(('DU DOAN'!AW50-'DU DOAN'!AX50)=('DU DOAN'!K50-'DU DOAN'!L50),2*'DU DOAN'!C50,IF(SIGN('DU DOAN'!AW50-'DU DOAN'!AX50)=SIGN('DU DOAN'!K50-'DU DOAN'!L50),1*'DU DOAN'!C50,0))))</f>
        <v>0</v>
      </c>
      <c r="Z50" s="98">
        <f>IF(OR('DU DOAN'!K50="",'DU DOAN'!L50="",'DU DOAN'!AY50="",'DU DOAN'!AZ50=""),0,IF(AND('DU DOAN'!AY50='DU DOAN'!K50,'DU DOAN'!AZ50='DU DOAN'!L50),3*'DU DOAN'!C50,IF(('DU DOAN'!AY50-'DU DOAN'!AZ50)=('DU DOAN'!K50-'DU DOAN'!L50),2*'DU DOAN'!C50,IF(SIGN('DU DOAN'!AY50-'DU DOAN'!AZ50)=SIGN('DU DOAN'!K50-'DU DOAN'!L50),1*'DU DOAN'!C50,0))))</f>
        <v>0</v>
      </c>
      <c r="AA50" s="98">
        <f>IF(OR('DU DOAN'!K50="",'DU DOAN'!L50="",'DU DOAN'!BA50="",'DU DOAN'!BB50=""),0,IF(AND('DU DOAN'!BA50='DU DOAN'!K50,'DU DOAN'!BB50='DU DOAN'!L50),3*'DU DOAN'!C50,IF(('DU DOAN'!BA50-'DU DOAN'!BB50)=('DU DOAN'!K50-'DU DOAN'!L50),2*'DU DOAN'!C50,IF(SIGN('DU DOAN'!BA50-'DU DOAN'!BB50)=SIGN('DU DOAN'!K50-'DU DOAN'!L50),1*'DU DOAN'!C50,0))))</f>
        <v>0</v>
      </c>
      <c r="AB50" s="98">
        <f>IF(OR('DU DOAN'!K50="",'DU DOAN'!L50="",'DU DOAN'!BC50="",'DU DOAN'!BD50=""),0,IF(AND('DU DOAN'!BC50='DU DOAN'!K50,'DU DOAN'!BD50='DU DOAN'!L50),3*'DU DOAN'!C50,IF(('DU DOAN'!BC50-'DU DOAN'!BD50)=('DU DOAN'!K50-'DU DOAN'!L50),2*'DU DOAN'!C50,IF(SIGN('DU DOAN'!BC50-'DU DOAN'!BD50)=SIGN('DU DOAN'!K50-'DU DOAN'!L50),1*'DU DOAN'!C50,0))))</f>
        <v>0</v>
      </c>
      <c r="AC50" s="98">
        <f>IF(OR('DU DOAN'!K50="",'DU DOAN'!L50="",'DU DOAN'!BE50="",'DU DOAN'!BF50=""),0,IF(AND('DU DOAN'!BE50='DU DOAN'!K50,'DU DOAN'!BF50='DU DOAN'!L50),3*'DU DOAN'!C50,IF(('DU DOAN'!BE50-'DU DOAN'!BF50)=('DU DOAN'!K50-'DU DOAN'!L50),2*'DU DOAN'!C50,IF(SIGN('DU DOAN'!BE50-'DU DOAN'!BF50)=SIGN('DU DOAN'!K50-'DU DOAN'!L50),1*'DU DOAN'!C50,0))))</f>
        <v>0</v>
      </c>
      <c r="AD50" s="98">
        <f>IF(OR('DU DOAN'!K50="",'DU DOAN'!L50="",'DU DOAN'!BG50="",'DU DOAN'!BH50=""),0,IF(AND('DU DOAN'!BG50='DU DOAN'!K50,'DU DOAN'!BH50='DU DOAN'!L50),3*'DU DOAN'!C50,IF(('DU DOAN'!BG50-'DU DOAN'!BH50)=('DU DOAN'!K50-'DU DOAN'!L50),2*'DU DOAN'!C50,IF(SIGN('DU DOAN'!BG50-'DU DOAN'!BH50)=SIGN('DU DOAN'!K50-'DU DOAN'!L50),1*'DU DOAN'!C50,0))))</f>
        <v>0</v>
      </c>
      <c r="AE50" s="98">
        <f>IF(OR('DU DOAN'!K50="",'DU DOAN'!L50="",'DU DOAN'!BI50="",'DU DOAN'!BJ50=""),0,IF(AND('DU DOAN'!BI50='DU DOAN'!K50,'DU DOAN'!BJ50='DU DOAN'!L50),3*'DU DOAN'!C50,IF(('DU DOAN'!BI50-'DU DOAN'!BJ50)=('DU DOAN'!K50-'DU DOAN'!L50),2*'DU DOAN'!C50,IF(SIGN('DU DOAN'!BI50-'DU DOAN'!BJ50)=SIGN('DU DOAN'!K50-'DU DOAN'!L50),1*'DU DOAN'!C50,0))))</f>
        <v>0</v>
      </c>
      <c r="AF50" s="98">
        <f>IF(OR('DU DOAN'!K50="",'DU DOAN'!L50="",'DU DOAN'!BK50="",'DU DOAN'!BL50=""),0,IF(AND('DU DOAN'!BK50='DU DOAN'!K50,'DU DOAN'!BL50='DU DOAN'!L50),3*'DU DOAN'!C50,IF(('DU DOAN'!BK50-'DU DOAN'!BL50)=('DU DOAN'!K50-'DU DOAN'!L50),2*'DU DOAN'!C50,IF(SIGN('DU DOAN'!BK50-'DU DOAN'!BL50)=SIGN('DU DOAN'!K50-'DU DOAN'!L50),1*'DU DOAN'!C50,0))))</f>
        <v>0</v>
      </c>
      <c r="AG50" s="98">
        <f>IF(OR('DU DOAN'!K50="",'DU DOAN'!L50="",'DU DOAN'!BM50="",'DU DOAN'!BN50=""),0,IF(AND('DU DOAN'!BM50='DU DOAN'!K50,'DU DOAN'!BN50='DU DOAN'!L50),3*'DU DOAN'!C50,IF(('DU DOAN'!BM50-'DU DOAN'!BN50)=('DU DOAN'!K50-'DU DOAN'!L50),2*'DU DOAN'!C50,IF(SIGN('DU DOAN'!BM50-'DU DOAN'!BN50)=SIGN('DU DOAN'!K50-'DU DOAN'!L50),1*'DU DOAN'!C50,0))))</f>
        <v>0</v>
      </c>
      <c r="AH50" s="98">
        <f>IF(OR('DU DOAN'!K50="",'DU DOAN'!L50="",'DU DOAN'!BO50="",'DU DOAN'!BP50=""),0,IF(AND('DU DOAN'!BO50='DU DOAN'!K50,'DU DOAN'!BP50='DU DOAN'!L50),3*'DU DOAN'!C50,IF(('DU DOAN'!BO50-'DU DOAN'!BP50)=('DU DOAN'!K50-'DU DOAN'!L50),2*'DU DOAN'!C50,IF(SIGN('DU DOAN'!BO50-'DU DOAN'!BP50)=SIGN('DU DOAN'!K50-'DU DOAN'!L50),1*'DU DOAN'!C50,0))))</f>
        <v>0</v>
      </c>
      <c r="AI50" s="98">
        <f>IF(OR('DU DOAN'!K50="",'DU DOAN'!L50="",'DU DOAN'!BQ50="",'DU DOAN'!BR50=""),0,IF(AND('DU DOAN'!BQ50='DU DOAN'!K50,'DU DOAN'!BR50='DU DOAN'!L50),3*'DU DOAN'!C50,IF(('DU DOAN'!BQ50-'DU DOAN'!BR50)=('DU DOAN'!K50-'DU DOAN'!L50),2*'DU DOAN'!C50,IF(SIGN('DU DOAN'!BQ50-'DU DOAN'!BR50)=SIGN('DU DOAN'!K50-'DU DOAN'!L50),1*'DU DOAN'!C50,0))))</f>
        <v>0</v>
      </c>
      <c r="AJ50" s="98">
        <f>IF(OR('DU DOAN'!K50="",'DU DOAN'!L50="",'DU DOAN'!BS50="",'DU DOAN'!BT50=""),0,IF(AND('DU DOAN'!BS50='DU DOAN'!K50,'DU DOAN'!BT50='DU DOAN'!L50),3*'DU DOAN'!C50,IF(('DU DOAN'!BS50-'DU DOAN'!BT50)=('DU DOAN'!K50-'DU DOAN'!L50),2*'DU DOAN'!C50,IF(SIGN('DU DOAN'!BS50-'DU DOAN'!BT50)=SIGN('DU DOAN'!K50-'DU DOAN'!L50),1*'DU DOAN'!C50,0))))</f>
        <v>0</v>
      </c>
      <c r="AK50" s="98">
        <f>IF(OR('DU DOAN'!K50="",'DU DOAN'!L50="",'DU DOAN'!BU50="",'DU DOAN'!BV50=""),0,IF(AND('DU DOAN'!BU50='DU DOAN'!K50,'DU DOAN'!BV50='DU DOAN'!L50),3*'DU DOAN'!C50,IF(('DU DOAN'!BU50-'DU DOAN'!BV50)=('DU DOAN'!K50-'DU DOAN'!L50),2*'DU DOAN'!C50,IF(SIGN('DU DOAN'!BU50-'DU DOAN'!BV50)=SIGN('DU DOAN'!K50-'DU DOAN'!L50),1*'DU DOAN'!C50,0))))</f>
        <v>0</v>
      </c>
      <c r="AL50" s="98">
        <f>IF(OR('DU DOAN'!K50="",'DU DOAN'!L50="",'DU DOAN'!BW50="",'DU DOAN'!BX50=""),0,IF(AND('DU DOAN'!BW50='DU DOAN'!K50,'DU DOAN'!BX50='DU DOAN'!L50),3*'DU DOAN'!C50,IF(('DU DOAN'!BW50-'DU DOAN'!BX50)=('DU DOAN'!K50-'DU DOAN'!L50),2*'DU DOAN'!C50,IF(SIGN('DU DOAN'!BW50-'DU DOAN'!BX50)=SIGN('DU DOAN'!K50-'DU DOAN'!L50),1*'DU DOAN'!C50,0))))</f>
        <v>0</v>
      </c>
      <c r="AM50" s="98">
        <f>IF(OR('DU DOAN'!K50="",'DU DOAN'!L50="",'DU DOAN'!BY50="",'DU DOAN'!BZ50=""),0,IF(AND('DU DOAN'!BY50='DU DOAN'!K50,'DU DOAN'!BZ50='DU DOAN'!L50),3*'DU DOAN'!C50,IF(('DU DOAN'!BY50-'DU DOAN'!BZ50)=('DU DOAN'!K50-'DU DOAN'!L50),2*'DU DOAN'!C50,IF(SIGN('DU DOAN'!BY50-'DU DOAN'!BZ50)=SIGN('DU DOAN'!K50-'DU DOAN'!L50),1*'DU DOAN'!C50,0))))</f>
        <v>0</v>
      </c>
      <c r="AN50" s="98">
        <f>IF(OR('DU DOAN'!K50="",'DU DOAN'!L50="",'DU DOAN'!CA50="",'DU DOAN'!CB50=""),0,IF(AND('DU DOAN'!CA50='DU DOAN'!K50,'DU DOAN'!CB50='DU DOAN'!L50),3*'DU DOAN'!C50,IF(('DU DOAN'!CA50-'DU DOAN'!CB50)=('DU DOAN'!K50-'DU DOAN'!L50),2*'DU DOAN'!C50,IF(SIGN('DU DOAN'!CA50-'DU DOAN'!CB50)=SIGN('DU DOAN'!K50-'DU DOAN'!L50),1*'DU DOAN'!C50,0))))</f>
        <v>0</v>
      </c>
      <c r="AO50" s="98">
        <f>IF(OR('DU DOAN'!K50="",'DU DOAN'!L50="",'DU DOAN'!CC50="",'DU DOAN'!CD50=""),0,IF(AND('DU DOAN'!CC50='DU DOAN'!K50,'DU DOAN'!CD50='DU DOAN'!L50),3*'DU DOAN'!C50,IF(('DU DOAN'!CC50-'DU DOAN'!CD50)=('DU DOAN'!K50-'DU DOAN'!L50),2*'DU DOAN'!C50,IF(SIGN('DU DOAN'!CC50-'DU DOAN'!CD50)=SIGN('DU DOAN'!K50-'DU DOAN'!L50),1*'DU DOAN'!C50,0))))</f>
        <v>0</v>
      </c>
      <c r="AP50" s="98">
        <f>IF(OR('DU DOAN'!K50="",'DU DOAN'!L50="",'DU DOAN'!CE50="",'DU DOAN'!CF50=""),0,IF(AND('DU DOAN'!CE50='DU DOAN'!K50,'DU DOAN'!CF50='DU DOAN'!L50),3*'DU DOAN'!C50,IF(('DU DOAN'!CE50-'DU DOAN'!CF50)=('DU DOAN'!K50-'DU DOAN'!L50),2*'DU DOAN'!C50,IF(SIGN('DU DOAN'!CE50-'DU DOAN'!CF50)=SIGN('DU DOAN'!K50-'DU DOAN'!L50),1*'DU DOAN'!C50,0))))</f>
        <v>0</v>
      </c>
      <c r="AQ50" s="98">
        <f>IF(OR('DU DOAN'!K50="",'DU DOAN'!L50="",'DU DOAN'!CG50="",'DU DOAN'!CH50=""),0,IF(AND('DU DOAN'!CG50='DU DOAN'!K50,'DU DOAN'!CH50='DU DOAN'!L50),3*'DU DOAN'!C50,IF(('DU DOAN'!CG50-'DU DOAN'!CH50)=('DU DOAN'!K50-'DU DOAN'!L50),2*'DU DOAN'!C50,IF(SIGN('DU DOAN'!CG50-'DU DOAN'!CH50)=SIGN('DU DOAN'!K50-'DU DOAN'!L50),1*'DU DOAN'!C50,0))))</f>
        <v>0</v>
      </c>
      <c r="AR50" s="98">
        <f>IF(OR('DU DOAN'!K50="",'DU DOAN'!L50="",'DU DOAN'!CI50="",'DU DOAN'!CJ50=""),0,IF(AND('DU DOAN'!CI50='DU DOAN'!K50,'DU DOAN'!CJ50='DU DOAN'!L50),3*'DU DOAN'!C50,IF(('DU DOAN'!CI50-'DU DOAN'!CJ50)=('DU DOAN'!K50-'DU DOAN'!L50),2*'DU DOAN'!C50,IF(SIGN('DU DOAN'!CI50-'DU DOAN'!CJ50)=SIGN('DU DOAN'!K50-'DU DOAN'!L50),1*'DU DOAN'!C50,0))))</f>
        <v>0</v>
      </c>
      <c r="AS50" s="98">
        <f>IF(OR('DU DOAN'!K50="",'DU DOAN'!L50="",'DU DOAN'!CK50="",'DU DOAN'!CL50=""),0,IF(AND('DU DOAN'!CK50='DU DOAN'!K50,'DU DOAN'!CL50='DU DOAN'!L50),3*'DU DOAN'!C50,IF(('DU DOAN'!CK50-'DU DOAN'!CL50)=('DU DOAN'!K50-'DU DOAN'!L50),2*'DU DOAN'!C50,IF(SIGN('DU DOAN'!CK50-'DU DOAN'!CL50)=SIGN('DU DOAN'!K50-'DU DOAN'!L50),1*'DU DOAN'!C50,0))))</f>
        <v>0</v>
      </c>
      <c r="AT50" s="98">
        <f>IF(OR('DU DOAN'!K50="",'DU DOAN'!L50="",'DU DOAN'!CM50="",'DU DOAN'!CN50=""),0,IF(AND('DU DOAN'!CM50='DU DOAN'!K50,'DU DOAN'!CN50='DU DOAN'!L50),3*'DU DOAN'!C50,IF(('DU DOAN'!CM50-'DU DOAN'!CN50)=('DU DOAN'!K50-'DU DOAN'!L50),2*'DU DOAN'!C50,IF(SIGN('DU DOAN'!CM50-'DU DOAN'!CN50)=SIGN('DU DOAN'!K50-'DU DOAN'!L50),1*'DU DOAN'!C50,0))))</f>
        <v>0</v>
      </c>
      <c r="AU50" s="98">
        <f>IF(OR('DU DOAN'!K50="",'DU DOAN'!L50="",'DU DOAN'!CO50="",'DU DOAN'!CP50=""),0,IF(AND('DU DOAN'!CO50='DU DOAN'!K50,'DU DOAN'!CP50='DU DOAN'!L50),3*'DU DOAN'!C50,IF(('DU DOAN'!CO50-'DU DOAN'!CP50)=('DU DOAN'!K50-'DU DOAN'!L50),2*'DU DOAN'!C50,IF(SIGN('DU DOAN'!CO50-'DU DOAN'!CP50)=SIGN('DU DOAN'!K50-'DU DOAN'!L50),1*'DU DOAN'!C50,0))))</f>
        <v>0</v>
      </c>
      <c r="AV50" s="98">
        <f>IF(OR('DU DOAN'!K50="",'DU DOAN'!L50="",'DU DOAN'!CQ50="",'DU DOAN'!CR50=""),0,IF(AND('DU DOAN'!CQ50='DU DOAN'!K50,'DU DOAN'!CR50='DU DOAN'!L50),3*'DU DOAN'!C50,IF(('DU DOAN'!CQ50-'DU DOAN'!CR50)=('DU DOAN'!K50-'DU DOAN'!L50),2*'DU DOAN'!C50,IF(SIGN('DU DOAN'!CQ50-'DU DOAN'!CR50)=SIGN('DU DOAN'!K50-'DU DOAN'!L50),1*'DU DOAN'!C50,0))))</f>
        <v>0</v>
      </c>
      <c r="AW50" s="98">
        <f>IF(OR('DU DOAN'!K50="",'DU DOAN'!L50="",'DU DOAN'!CS50="",'DU DOAN'!CT50=""),0,IF(AND('DU DOAN'!CS50='DU DOAN'!K50,'DU DOAN'!CT50='DU DOAN'!L50),3*'DU DOAN'!C50,IF(('DU DOAN'!CS50-'DU DOAN'!CT50)=('DU DOAN'!K50-'DU DOAN'!L50),2*'DU DOAN'!C50,IF(SIGN('DU DOAN'!CS50-'DU DOAN'!CT50)=SIGN('DU DOAN'!K50-'DU DOAN'!L50),1*'DU DOAN'!C50,0))))</f>
        <v>0</v>
      </c>
      <c r="AX50" s="98">
        <f>IF(OR('DU DOAN'!K50="",'DU DOAN'!L50="",'DU DOAN'!CU50="",'DU DOAN'!CV50=""),0,IF(AND('DU DOAN'!CU50='DU DOAN'!K50,'DU DOAN'!CV50='DU DOAN'!L50),3*'DU DOAN'!C50,IF(('DU DOAN'!CU50-'DU DOAN'!CV50)=('DU DOAN'!K50-'DU DOAN'!L50),2*'DU DOAN'!C50,IF(SIGN('DU DOAN'!CU50-'DU DOAN'!CV50)=SIGN('DU DOAN'!K50-'DU DOAN'!L50),1*'DU DOAN'!C50,0))))</f>
        <v>0</v>
      </c>
      <c r="AY50" s="98">
        <f>IF(OR('DU DOAN'!K50="",'DU DOAN'!L50="",'DU DOAN'!CW50="",'DU DOAN'!CX50=""),0,IF(AND('DU DOAN'!CW50='DU DOAN'!K50,'DU DOAN'!CX50='DU DOAN'!L50),3*'DU DOAN'!C50,IF(('DU DOAN'!CW50-'DU DOAN'!CX50)=('DU DOAN'!K50-'DU DOAN'!L50),2*'DU DOAN'!C50,IF(SIGN('DU DOAN'!CW50-'DU DOAN'!CX50)=SIGN('DU DOAN'!K50-'DU DOAN'!L50),1*'DU DOAN'!C50,0))))</f>
        <v>0</v>
      </c>
      <c r="AZ50" s="98">
        <f>IF(OR('DU DOAN'!K50="",'DU DOAN'!L50="",'DU DOAN'!CY50="",'DU DOAN'!CZ50=""),0,IF(AND('DU DOAN'!CY50='DU DOAN'!K50,'DU DOAN'!CZ50='DU DOAN'!L50),3*'DU DOAN'!C50,IF(('DU DOAN'!CY50-'DU DOAN'!CZ50)=('DU DOAN'!K50-'DU DOAN'!L50),2*'DU DOAN'!C50,IF(SIGN('DU DOAN'!CY50-'DU DOAN'!CZ50)=SIGN('DU DOAN'!K50-'DU DOAN'!L50),1*'DU DOAN'!C50,0))))</f>
        <v>0</v>
      </c>
      <c r="BA50" s="98">
        <f>IF(OR('DU DOAN'!K50="",'DU DOAN'!L50="",'DU DOAN'!DA50="",'DU DOAN'!DB50=""),0,IF(AND('DU DOAN'!DA50='DU DOAN'!K50,'DU DOAN'!DB50='DU DOAN'!L50),3*'DU DOAN'!C50,IF(('DU DOAN'!DA50-'DU DOAN'!DB50)=('DU DOAN'!K50-'DU DOAN'!L50),2*'DU DOAN'!C50,IF(SIGN('DU DOAN'!DA50-'DU DOAN'!DB50)=SIGN('DU DOAN'!K50-'DU DOAN'!L50),1*'DU DOAN'!C50,0))))</f>
        <v>0</v>
      </c>
      <c r="BB50" s="98">
        <f>IF(OR('DU DOAN'!K50="",'DU DOAN'!L50="",'DU DOAN'!DC50="",'DU DOAN'!DD50=""),0,IF(AND('DU DOAN'!DC50='DU DOAN'!K50,'DU DOAN'!DD50='DU DOAN'!L50),3*'DU DOAN'!C50,IF(('DU DOAN'!DC50-'DU DOAN'!DD50)=('DU DOAN'!K50-'DU DOAN'!L50),2*'DU DOAN'!C50,IF(SIGN('DU DOAN'!DC50-'DU DOAN'!DD50)=SIGN('DU DOAN'!K50-'DU DOAN'!L50),1*'DU DOAN'!C50,0))))</f>
        <v>0</v>
      </c>
      <c r="BC50" s="98">
        <f>IF(OR('DU DOAN'!K50="",'DU DOAN'!L50="",'DU DOAN'!DE50="",'DU DOAN'!DF50=""),0,IF(AND('DU DOAN'!DE50='DU DOAN'!K50,'DU DOAN'!DF50='DU DOAN'!L50),3*'DU DOAN'!C50,IF(('DU DOAN'!DE50-'DU DOAN'!DF50)=('DU DOAN'!K50-'DU DOAN'!L50),2*'DU DOAN'!C50,IF(SIGN('DU DOAN'!DE50-'DU DOAN'!DF50)=SIGN('DU DOAN'!K50-'DU DOAN'!L50),1*'DU DOAN'!C50,0))))</f>
        <v>0</v>
      </c>
      <c r="BD50" s="98">
        <f>IF(OR('DU DOAN'!K50="",'DU DOAN'!L50="",'DU DOAN'!DG50="",'DU DOAN'!DH50=""),0,IF(AND('DU DOAN'!DG50='DU DOAN'!K50,'DU DOAN'!DH50='DU DOAN'!L50),3*'DU DOAN'!C50,IF(('DU DOAN'!DG50-'DU DOAN'!DH50)=('DU DOAN'!K50-'DU DOAN'!L50),2*'DU DOAN'!C50,IF(SIGN('DU DOAN'!DG50-'DU DOAN'!DH50)=SIGN('DU DOAN'!K50-'DU DOAN'!L50),1*'DU DOAN'!C50,0))))</f>
        <v>0</v>
      </c>
      <c r="BE50" s="98">
        <f>IF(OR('DU DOAN'!K50="",'DU DOAN'!L50="",'DU DOAN'!DI50="",'DU DOAN'!DJ50=""),0,IF(AND('DU DOAN'!DI50='DU DOAN'!K50,'DU DOAN'!DJ50='DU DOAN'!L50),3*'DU DOAN'!C50,IF(('DU DOAN'!DI50-'DU DOAN'!DJ50)=('DU DOAN'!K50-'DU DOAN'!L50),2*'DU DOAN'!C50,IF(SIGN('DU DOAN'!DI50-'DU DOAN'!DJ50)=SIGN('DU DOAN'!K50-'DU DOAN'!L50),1*'DU DOAN'!C50,0))))</f>
        <v>0</v>
      </c>
      <c r="BF50" s="98">
        <f>IF(OR('DU DOAN'!K50="",'DU DOAN'!L50="",'DU DOAN'!DK50="",'DU DOAN'!DL50=""),0,IF(AND('DU DOAN'!DK50='DU DOAN'!K50,'DU DOAN'!DL50='DU DOAN'!L50),3*'DU DOAN'!C50,IF(('DU DOAN'!DK50-'DU DOAN'!DL50)=('DU DOAN'!K50-'DU DOAN'!L50),2*'DU DOAN'!C50,IF(SIGN('DU DOAN'!DK50-'DU DOAN'!DL50)=SIGN('DU DOAN'!K50-'DU DOAN'!L50),1*'DU DOAN'!C50,0))))</f>
        <v>0</v>
      </c>
      <c r="BG50" s="98">
        <f>IF(OR('DU DOAN'!K50="",'DU DOAN'!L50="",'DU DOAN'!DM50="",'DU DOAN'!DN50=""),0,IF(AND('DU DOAN'!DM50='DU DOAN'!K50,'DU DOAN'!DN50='DU DOAN'!L50),3*'DU DOAN'!C50,IF(('DU DOAN'!DM50-'DU DOAN'!DN50)=('DU DOAN'!K50-'DU DOAN'!L50),2*'DU DOAN'!C50,IF(SIGN('DU DOAN'!DM50-'DU DOAN'!DN50)=SIGN('DU DOAN'!K50-'DU DOAN'!L50),1*'DU DOAN'!C50,0))))</f>
        <v>0</v>
      </c>
      <c r="BH50" s="98">
        <f>IF(OR('DU DOAN'!K50="",'DU DOAN'!L50="",'DU DOAN'!DO50="",'DU DOAN'!DP50=""),0,IF(AND('DU DOAN'!DO50='DU DOAN'!K50,'DU DOAN'!DP50='DU DOAN'!L50),3*'DU DOAN'!C50,IF(('DU DOAN'!DO50-'DU DOAN'!DP50)=('DU DOAN'!K50-'DU DOAN'!L50),2*'DU DOAN'!C50,IF(SIGN('DU DOAN'!DO50-'DU DOAN'!DP50)=SIGN('DU DOAN'!K50-'DU DOAN'!L50),1*'DU DOAN'!C50,0))))</f>
        <v>0</v>
      </c>
      <c r="BI50" s="98">
        <f>IF(OR('DU DOAN'!K50="",'DU DOAN'!L50="",'DU DOAN'!DQ50="",'DU DOAN'!DR50=""),0,IF(AND('DU DOAN'!DQ50='DU DOAN'!K50,'DU DOAN'!DR50='DU DOAN'!L50),3*'DU DOAN'!C50,IF(('DU DOAN'!DQ50-'DU DOAN'!DR50)=('DU DOAN'!K50-'DU DOAN'!L50),2*'DU DOAN'!C50,IF(SIGN('DU DOAN'!DQ50-'DU DOAN'!DR50)=SIGN('DU DOAN'!K50-'DU DOAN'!L50),1*'DU DOAN'!C50,0))))</f>
        <v>0</v>
      </c>
      <c r="BJ50" s="98">
        <f>IF(OR('DU DOAN'!K50="",'DU DOAN'!L50="",'DU DOAN'!DS50="",'DU DOAN'!DT50=""),0,IF(AND('DU DOAN'!DS50='DU DOAN'!K50,'DU DOAN'!DT50='DU DOAN'!L50),3*'DU DOAN'!C50,IF(('DU DOAN'!DS50-'DU DOAN'!DT50)=('DU DOAN'!K50-'DU DOAN'!L50),2*'DU DOAN'!C50,IF(SIGN('DU DOAN'!DS50-'DU DOAN'!DT50)=SIGN('DU DOAN'!K50-'DU DOAN'!L50),1*'DU DOAN'!C50,0))))</f>
        <v>0</v>
      </c>
      <c r="BK50" s="98">
        <f>IF(OR('DU DOAN'!K50="",'DU DOAN'!L50="",'DU DOAN'!DU50="",'DU DOAN'!DV50=""),0,IF(AND('DU DOAN'!DU50='DU DOAN'!K50,'DU DOAN'!DV50='DU DOAN'!L50),3*'DU DOAN'!C50,IF(('DU DOAN'!DU50-'DU DOAN'!DV50)=('DU DOAN'!K50-'DU DOAN'!L50),2*'DU DOAN'!C50,IF(SIGN('DU DOAN'!DU50-'DU DOAN'!DV50)=SIGN('DU DOAN'!K50-'DU DOAN'!L50),1*'DU DOAN'!C50,0))))</f>
        <v>0</v>
      </c>
      <c r="BL50" s="98">
        <f>IF(OR('DU DOAN'!K50="",'DU DOAN'!L50="",'DU DOAN'!DW50="",'DU DOAN'!DX50=""),0,IF(AND('DU DOAN'!DW50='DU DOAN'!K50,'DU DOAN'!DX50='DU DOAN'!L50),3*'DU DOAN'!C50,IF(('DU DOAN'!DW50-'DU DOAN'!DX50)=('DU DOAN'!K50-'DU DOAN'!L50),2*'DU DOAN'!C50,IF(SIGN('DU DOAN'!DW50-'DU DOAN'!DX50)=SIGN('DU DOAN'!K50-'DU DOAN'!L50),1*'DU DOAN'!C50,0))))</f>
        <v>0</v>
      </c>
      <c r="BM50" s="98">
        <f>IF(OR('DU DOAN'!K50="",'DU DOAN'!L50="",'DU DOAN'!DY50="",'DU DOAN'!DZ50=""),0,IF(AND('DU DOAN'!DY50='DU DOAN'!K50,'DU DOAN'!DZ50='DU DOAN'!L50),3*'DU DOAN'!C50,IF(('DU DOAN'!DY50-'DU DOAN'!DZ50)=('DU DOAN'!K50-'DU DOAN'!L50),2*'DU DOAN'!C50,IF(SIGN('DU DOAN'!DY50-'DU DOAN'!DZ50)=SIGN('DU DOAN'!K50-'DU DOAN'!L50),1*'DU DOAN'!C50,0))))</f>
        <v>0</v>
      </c>
      <c r="BN50" s="98">
        <f>IF(OR('DU DOAN'!K50="",'DU DOAN'!L50="",'DU DOAN'!EA50="",'DU DOAN'!EB50=""),0,IF(AND('DU DOAN'!EA50='DU DOAN'!K50,'DU DOAN'!EB50='DU DOAN'!L50),3*'DU DOAN'!C50,IF(('DU DOAN'!EA50-'DU DOAN'!EB50)=('DU DOAN'!K50-'DU DOAN'!L50),2*'DU DOAN'!C50,IF(SIGN('DU DOAN'!EA50-'DU DOAN'!EB50)=SIGN('DU DOAN'!K50-'DU DOAN'!L50),1*'DU DOAN'!C50,0))))</f>
        <v>0</v>
      </c>
      <c r="BO50" s="98">
        <f>IF(OR('DU DOAN'!K50="",'DU DOAN'!L50="",'DU DOAN'!EC50="",'DU DOAN'!ED50=""),0,IF(AND('DU DOAN'!EC50='DU DOAN'!K50,'DU DOAN'!ED50='DU DOAN'!L50),3*'DU DOAN'!C50,IF(('DU DOAN'!EC50-'DU DOAN'!ED50)=('DU DOAN'!K50-'DU DOAN'!L50),2*'DU DOAN'!C50,IF(SIGN('DU DOAN'!EC50-'DU DOAN'!ED50)=SIGN('DU DOAN'!K50-'DU DOAN'!L50),1*'DU DOAN'!C50,0))))</f>
        <v>0</v>
      </c>
      <c r="BP50" s="98">
        <f>IF(OR('DU DOAN'!K50="",'DU DOAN'!L50="",'DU DOAN'!EE50="",'DU DOAN'!EF50=""),0,IF(AND('DU DOAN'!EE50='DU DOAN'!K50,'DU DOAN'!EF50='DU DOAN'!L50),3*'DU DOAN'!C50,IF(('DU DOAN'!EE50-'DU DOAN'!EF50)=('DU DOAN'!K50-'DU DOAN'!L50),2*'DU DOAN'!C50,IF(SIGN('DU DOAN'!EE50-'DU DOAN'!EF50)=SIGN('DU DOAN'!K50-'DU DOAN'!L50),1*'DU DOAN'!C50,0))))</f>
        <v>0</v>
      </c>
      <c r="BQ50" s="98">
        <f>IF(OR('DU DOAN'!K50="",'DU DOAN'!L50="",'DU DOAN'!EG50="",'DU DOAN'!EH50=""),0,IF(AND('DU DOAN'!EG50='DU DOAN'!K50,'DU DOAN'!EH50='DU DOAN'!L50),3*'DU DOAN'!C50,IF(('DU DOAN'!EG50-'DU DOAN'!EH50)=('DU DOAN'!K50-'DU DOAN'!L50),2*'DU DOAN'!C50,IF(SIGN('DU DOAN'!EG50-'DU DOAN'!EH50)=SIGN('DU DOAN'!K50-'DU DOAN'!L50),1*'DU DOAN'!C50,0))))</f>
        <v>0</v>
      </c>
      <c r="BR50" s="98">
        <f>IF(OR('DU DOAN'!K50="",'DU DOAN'!L50="",'DU DOAN'!EI50="",'DU DOAN'!EJ50=""),0,IF(AND('DU DOAN'!EI50='DU DOAN'!K50,'DU DOAN'!EJ50='DU DOAN'!L50),3*'DU DOAN'!C50,IF(('DU DOAN'!EI50-'DU DOAN'!EJ50)=('DU DOAN'!K50-'DU DOAN'!L50),2*'DU DOAN'!C50,IF(SIGN('DU DOAN'!EI50-'DU DOAN'!EJ50)=SIGN('DU DOAN'!K50-'DU DOAN'!L50),1*'DU DOAN'!C50,0))))</f>
        <v>0</v>
      </c>
      <c r="BS50" s="98">
        <f>IF(OR('DU DOAN'!K50="",'DU DOAN'!L50="",'DU DOAN'!EK50="",'DU DOAN'!EL50=""),0,IF(AND('DU DOAN'!EK50='DU DOAN'!K50,'DU DOAN'!EL50='DU DOAN'!L50),3*'DU DOAN'!C50,IF(('DU DOAN'!EK50-'DU DOAN'!EL50)=('DU DOAN'!K50-'DU DOAN'!L50),2*'DU DOAN'!C50,IF(SIGN('DU DOAN'!EK50-'DU DOAN'!EL50)=SIGN('DU DOAN'!K50-'DU DOAN'!L50),1*'DU DOAN'!C50,0))))</f>
        <v>0</v>
      </c>
      <c r="BT50" s="98">
        <f>IF(OR('DU DOAN'!K50="",'DU DOAN'!L50="",'DU DOAN'!EM50="",'DU DOAN'!EN50=""),0,IF(AND('DU DOAN'!EM50='DU DOAN'!K50,'DU DOAN'!EN50='DU DOAN'!L50),3*'DU DOAN'!C50,IF(('DU DOAN'!EM50-'DU DOAN'!EN50)=('DU DOAN'!K50-'DU DOAN'!L50),2*'DU DOAN'!C50,IF(SIGN('DU DOAN'!EM50-'DU DOAN'!EN50)=SIGN('DU DOAN'!K50-'DU DOAN'!L50),1*'DU DOAN'!C50,0))))</f>
        <v>0</v>
      </c>
      <c r="BU50" s="98">
        <f>IF(OR('DU DOAN'!K50="",'DU DOAN'!L50="",'DU DOAN'!EO50="",'DU DOAN'!EP50=""),0,IF(AND('DU DOAN'!EO50='DU DOAN'!K50,'DU DOAN'!EP50='DU DOAN'!L50),3*'DU DOAN'!C50,IF(('DU DOAN'!EO50-'DU DOAN'!EP50)=('DU DOAN'!K50-'DU DOAN'!L50),2*'DU DOAN'!C50,IF(SIGN('DU DOAN'!EO50-'DU DOAN'!EP50)=SIGN('DU DOAN'!K50-'DU DOAN'!L50),1*'DU DOAN'!C50,0))))</f>
        <v>0</v>
      </c>
      <c r="BV50" s="98">
        <f>IF(OR('DU DOAN'!K50="",'DU DOAN'!L50="",'DU DOAN'!EQ50="",'DU DOAN'!ER50=""),0,IF(AND('DU DOAN'!EQ50='DU DOAN'!K50,'DU DOAN'!ER50='DU DOAN'!L50),3*'DU DOAN'!C50,IF(('DU DOAN'!EQ50-'DU DOAN'!ER50)=('DU DOAN'!K50-'DU DOAN'!L50),2*'DU DOAN'!C50,IF(SIGN('DU DOAN'!EQ50-'DU DOAN'!ER50)=SIGN('DU DOAN'!K50-'DU DOAN'!L50),1*'DU DOAN'!C50,0))))</f>
        <v>0</v>
      </c>
      <c r="BW50" s="98">
        <f>IF(OR('DU DOAN'!K50="",'DU DOAN'!L50="",'DU DOAN'!ES50="",'DU DOAN'!ET50=""),0,IF(AND('DU DOAN'!ES50='DU DOAN'!K50,'DU DOAN'!ET50='DU DOAN'!L50),3*'DU DOAN'!C50,IF(('DU DOAN'!ES50-'DU DOAN'!ET50)=('DU DOAN'!K50-'DU DOAN'!L50),2*'DU DOAN'!C50,IF(SIGN('DU DOAN'!ES50-'DU DOAN'!ET50)=SIGN('DU DOAN'!K50-'DU DOAN'!L50),1*'DU DOAN'!C50,0))))</f>
        <v>0</v>
      </c>
      <c r="BX50" s="98">
        <f>IF(OR('DU DOAN'!K50="",'DU DOAN'!L50="",'DU DOAN'!EU50="",'DU DOAN'!EV50=""),0,IF(AND('DU DOAN'!EU50='DU DOAN'!K50,'DU DOAN'!EV50='DU DOAN'!L50),3*'DU DOAN'!C50,IF(('DU DOAN'!EU50-'DU DOAN'!EV50)=('DU DOAN'!K50-'DU DOAN'!L50),2*'DU DOAN'!C50,IF(SIGN('DU DOAN'!EU50-'DU DOAN'!EV50)=SIGN('DU DOAN'!K50-'DU DOAN'!L50),1*'DU DOAN'!C50,0))))</f>
        <v>0</v>
      </c>
      <c r="BY50" s="98">
        <f>IF(OR('DU DOAN'!K50="",'DU DOAN'!L50="",'DU DOAN'!EW50="",'DU DOAN'!EX50=""),0,IF(AND('DU DOAN'!EW50='DU DOAN'!K50,'DU DOAN'!EX50='DU DOAN'!L50),3*'DU DOAN'!C50,IF(('DU DOAN'!EW50-'DU DOAN'!EX50)=('DU DOAN'!K50-'DU DOAN'!L50),2*'DU DOAN'!C50,IF(SIGN('DU DOAN'!EW50-'DU DOAN'!EX50)=SIGN('DU DOAN'!K50-'DU DOAN'!L50),1*'DU DOAN'!C50,0))))</f>
        <v>0</v>
      </c>
      <c r="BZ50" s="98">
        <f>IF(OR('DU DOAN'!K50="",'DU DOAN'!L50="",'DU DOAN'!EY50="",'DU DOAN'!EZ50=""),0,IF(AND('DU DOAN'!EY50='DU DOAN'!K50,'DU DOAN'!EZ50='DU DOAN'!L50),3*'DU DOAN'!C50,IF(('DU DOAN'!EY50-'DU DOAN'!EZ50)=('DU DOAN'!K50-'DU DOAN'!L50),2*'DU DOAN'!C50,IF(SIGN('DU DOAN'!EY50-'DU DOAN'!EZ50)=SIGN('DU DOAN'!K50-'DU DOAN'!L50),1*'DU DOAN'!C50,0))))</f>
        <v>0</v>
      </c>
      <c r="CA50" s="98">
        <f>IF(OR('DU DOAN'!K50="",'DU DOAN'!L50="",'DU DOAN'!FA50="",'DU DOAN'!FB50=""),0,IF(AND('DU DOAN'!FA50='DU DOAN'!K50,'DU DOAN'!FB50='DU DOAN'!L50),3*'DU DOAN'!C50,IF(('DU DOAN'!FA50-'DU DOAN'!FB50)=('DU DOAN'!K50-'DU DOAN'!L50),2*'DU DOAN'!C50,IF(SIGN('DU DOAN'!FA50-'DU DOAN'!FB50)=SIGN('DU DOAN'!K50-'DU DOAN'!L50),1*'DU DOAN'!C50,0))))</f>
        <v>0</v>
      </c>
      <c r="CB50" s="98">
        <f>IF(OR('DU DOAN'!K50="",'DU DOAN'!L50="",'DU DOAN'!FC50="",'DU DOAN'!FD50=""),0,IF(AND('DU DOAN'!FC50='DU DOAN'!K50,'DU DOAN'!FD50='DU DOAN'!L50),3*'DU DOAN'!C50,IF(('DU DOAN'!FC50-'DU DOAN'!FD50)=('DU DOAN'!K50-'DU DOAN'!L50),2*'DU DOAN'!C50,IF(SIGN('DU DOAN'!FC50-'DU DOAN'!FD50)=SIGN('DU DOAN'!K50-'DU DOAN'!L50),1*'DU DOAN'!C50,0))))</f>
        <v>0</v>
      </c>
      <c r="CC50" s="98">
        <f>IF(OR('DU DOAN'!K50="",'DU DOAN'!L50="",'DU DOAN'!FE50="",'DU DOAN'!FF50=""),0,IF(AND('DU DOAN'!FE50='DU DOAN'!K50,'DU DOAN'!FF50='DU DOAN'!L50),3*'DU DOAN'!C50,IF(('DU DOAN'!FE50-'DU DOAN'!FF50)=('DU DOAN'!K50-'DU DOAN'!L50),2*'DU DOAN'!C50,IF(SIGN('DU DOAN'!FE50-'DU DOAN'!FF50)=SIGN('DU DOAN'!K50-'DU DOAN'!L50),1*'DU DOAN'!C50,0))))</f>
        <v>0</v>
      </c>
      <c r="CD50" s="98">
        <f>IF(OR('DU DOAN'!K50="",'DU DOAN'!L50="",'DU DOAN'!FG50="",'DU DOAN'!FH50=""),0,IF(AND('DU DOAN'!FG50='DU DOAN'!K50,'DU DOAN'!FH50='DU DOAN'!L50),3*'DU DOAN'!C50,IF(('DU DOAN'!FG50-'DU DOAN'!FH50)=('DU DOAN'!K50-'DU DOAN'!L50),2*'DU DOAN'!C50,IF(SIGN('DU DOAN'!FG50-'DU DOAN'!FH50)=SIGN('DU DOAN'!K50-'DU DOAN'!L50),1*'DU DOAN'!C50,0))))</f>
        <v>0</v>
      </c>
      <c r="CE50" s="98">
        <f>IF(OR('DU DOAN'!K50="",'DU DOAN'!L50="",'DU DOAN'!FI50="",'DU DOAN'!FJ50=""),0,IF(AND('DU DOAN'!FI50='DU DOAN'!K50,'DU DOAN'!FJ50='DU DOAN'!L50),3*'DU DOAN'!C50,IF(('DU DOAN'!FI50-'DU DOAN'!FJ50)=('DU DOAN'!K50-'DU DOAN'!L50),2*'DU DOAN'!C50,IF(SIGN('DU DOAN'!FI50-'DU DOAN'!FJ50)=SIGN('DU DOAN'!K50-'DU DOAN'!L50),1*'DU DOAN'!C50,0))))</f>
        <v>0</v>
      </c>
      <c r="CF50" s="98">
        <f>IF(OR('DU DOAN'!K50="",'DU DOAN'!L50="",'DU DOAN'!FK50="",'DU DOAN'!FL50=""),0,IF(AND('DU DOAN'!FK50='DU DOAN'!K50,'DU DOAN'!FL50='DU DOAN'!L50),3*'DU DOAN'!C50,IF(('DU DOAN'!FK50-'DU DOAN'!FL50)=('DU DOAN'!K50-'DU DOAN'!L50),2*'DU DOAN'!C50,IF(SIGN('DU DOAN'!FK50-'DU DOAN'!FL50)=SIGN('DU DOAN'!K50-'DU DOAN'!L50),1*'DU DOAN'!C50,0))))</f>
        <v>0</v>
      </c>
      <c r="CG50" s="98">
        <f>IF(OR('DU DOAN'!K50="",'DU DOAN'!L50="",'DU DOAN'!FM50="",'DU DOAN'!FN50=""),0,IF(AND('DU DOAN'!FM50='DU DOAN'!K50,'DU DOAN'!FN50='DU DOAN'!L50),3*'DU DOAN'!C50,IF(('DU DOAN'!FM50-'DU DOAN'!FN50)=('DU DOAN'!K50-'DU DOAN'!L50),2*'DU DOAN'!C50,IF(SIGN('DU DOAN'!FM50-'DU DOAN'!FN50)=SIGN('DU DOAN'!K50-'DU DOAN'!L50),1*'DU DOAN'!C50,0))))</f>
        <v>0</v>
      </c>
      <c r="CH50" s="98">
        <f>IF(OR('DU DOAN'!K50="",'DU DOAN'!L50="",'DU DOAN'!FO50="",'DU DOAN'!FP50=""),0,IF(AND('DU DOAN'!FO50='DU DOAN'!K50,'DU DOAN'!FP50='DU DOAN'!L50),3*'DU DOAN'!C50,IF(('DU DOAN'!FO50-'DU DOAN'!FP50)=('DU DOAN'!K50-'DU DOAN'!L50),2*'DU DOAN'!C50,IF(SIGN('DU DOAN'!FO50-'DU DOAN'!FP50)=SIGN('DU DOAN'!K50-'DU DOAN'!L50),1*'DU DOAN'!C50,0))))</f>
        <v>0</v>
      </c>
      <c r="CI50" s="98">
        <f>IF(OR('DU DOAN'!K50="",'DU DOAN'!L50="",'DU DOAN'!FQ50="",'DU DOAN'!FR50=""),0,IF(AND('DU DOAN'!FQ50='DU DOAN'!K50,'DU DOAN'!FR50='DU DOAN'!L50),3*'DU DOAN'!C50,IF(('DU DOAN'!FQ50-'DU DOAN'!FR50)=('DU DOAN'!K50-'DU DOAN'!L50),2*'DU DOAN'!C50,IF(SIGN('DU DOAN'!FQ50-'DU DOAN'!FR50)=SIGN('DU DOAN'!K50-'DU DOAN'!L50),1*'DU DOAN'!C50,0))))</f>
        <v>0</v>
      </c>
      <c r="CJ50" s="98">
        <f>IF(OR('DU DOAN'!K50="",'DU DOAN'!L50="",'DU DOAN'!FS50="",'DU DOAN'!FT50=""),0,IF(AND('DU DOAN'!FS50='DU DOAN'!K50,'DU DOAN'!FT50='DU DOAN'!L50),3*'DU DOAN'!C50,IF(('DU DOAN'!FS50-'DU DOAN'!FT50)=('DU DOAN'!K50-'DU DOAN'!L50),2*'DU DOAN'!C50,IF(SIGN('DU DOAN'!FS50-'DU DOAN'!FT50)=SIGN('DU DOAN'!K50-'DU DOAN'!L50),1*'DU DOAN'!C50,0))))</f>
        <v>0</v>
      </c>
      <c r="CK50" s="98">
        <f>IF(OR('DU DOAN'!K50="",'DU DOAN'!L50="",'DU DOAN'!FU50="",'DU DOAN'!FV50=""),0,IF(AND('DU DOAN'!FU50='DU DOAN'!K50,'DU DOAN'!FV50='DU DOAN'!L50),3*'DU DOAN'!C50,IF(('DU DOAN'!FU50-'DU DOAN'!FV50)=('DU DOAN'!K50-'DU DOAN'!L50),2*'DU DOAN'!C50,IF(SIGN('DU DOAN'!FU50-'DU DOAN'!FV50)=SIGN('DU DOAN'!K50-'DU DOAN'!L50),1*'DU DOAN'!C50,0))))</f>
        <v>0</v>
      </c>
      <c r="CL50" s="98">
        <f>IF(OR('DU DOAN'!K50="",'DU DOAN'!L50="",'DU DOAN'!FW50="",'DU DOAN'!FX50=""),0,IF(AND('DU DOAN'!FW50='DU DOAN'!K50,'DU DOAN'!FX50='DU DOAN'!L50),3*'DU DOAN'!C50,IF(('DU DOAN'!FW50-'DU DOAN'!FX50)=('DU DOAN'!K50-'DU DOAN'!L50),2*'DU DOAN'!C50,IF(SIGN('DU DOAN'!FW50-'DU DOAN'!FX50)=SIGN('DU DOAN'!K50-'DU DOAN'!L50),1*'DU DOAN'!C50,0))))</f>
        <v>0</v>
      </c>
      <c r="CM50" s="98">
        <f>IF(OR('DU DOAN'!K50="",'DU DOAN'!L50="",'DU DOAN'!FY50="",'DU DOAN'!FZ50=""),0,IF(AND('DU DOAN'!FY50='DU DOAN'!K50,'DU DOAN'!FZ50='DU DOAN'!L50),3*'DU DOAN'!C50,IF(('DU DOAN'!FY50-'DU DOAN'!FZ50)=('DU DOAN'!K50-'DU DOAN'!L50),2*'DU DOAN'!C50,IF(SIGN('DU DOAN'!FY50-'DU DOAN'!FZ50)=SIGN('DU DOAN'!K50-'DU DOAN'!L50),1*'DU DOAN'!C50,0))))</f>
        <v>0</v>
      </c>
      <c r="CN50" s="98">
        <f>IF(OR('DU DOAN'!K50="",'DU DOAN'!L50="",'DU DOAN'!GA50="",'DU DOAN'!GB50=""),0,IF(AND('DU DOAN'!GA50='DU DOAN'!K50,'DU DOAN'!GB50='DU DOAN'!L50),3*'DU DOAN'!C50,IF(('DU DOAN'!GA50-'DU DOAN'!GB50)=('DU DOAN'!K50-'DU DOAN'!L50),2*'DU DOAN'!C50,IF(SIGN('DU DOAN'!GA50-'DU DOAN'!GB50)=SIGN('DU DOAN'!K50-'DU DOAN'!L50),1*'DU DOAN'!C50,0))))</f>
        <v>0</v>
      </c>
      <c r="CO50" s="98">
        <f>IF(OR('DU DOAN'!K50="",'DU DOAN'!L50="",'DU DOAN'!GC50="",'DU DOAN'!GD50=""),0,IF(AND('DU DOAN'!GC50='DU DOAN'!K50,'DU DOAN'!GD50='DU DOAN'!L50),3*'DU DOAN'!C50,IF(('DU DOAN'!GC50-'DU DOAN'!GD50)=('DU DOAN'!K50-'DU DOAN'!L50),2*'DU DOAN'!C50,IF(SIGN('DU DOAN'!GC50-'DU DOAN'!GD50)=SIGN('DU DOAN'!K50-'DU DOAN'!L50),1*'DU DOAN'!C50,0))))</f>
        <v>0</v>
      </c>
      <c r="CP50" s="98">
        <f>IF(OR('DU DOAN'!K50="",'DU DOAN'!L50="",'DU DOAN'!GE50="",'DU DOAN'!GF50=""),0,IF(AND('DU DOAN'!GE50='DU DOAN'!K50,'DU DOAN'!GF50='DU DOAN'!L50),3*'DU DOAN'!C50,IF(('DU DOAN'!GE50-'DU DOAN'!GF50)=('DU DOAN'!K50-'DU DOAN'!L50),2*'DU DOAN'!C50,IF(SIGN('DU DOAN'!GE50-'DU DOAN'!GF50)=SIGN('DU DOAN'!K50-'DU DOAN'!L50),1*'DU DOAN'!C50,0))))</f>
        <v>0</v>
      </c>
      <c r="CQ50" s="98">
        <f>IF(OR('DU DOAN'!K50="",'DU DOAN'!L50="",'DU DOAN'!GG50="",'DU DOAN'!GH50=""),0,IF(AND('DU DOAN'!GG50='DU DOAN'!K50,'DU DOAN'!GH50='DU DOAN'!L50),3*'DU DOAN'!C50,IF(('DU DOAN'!GG50-'DU DOAN'!GH50)=('DU DOAN'!K50-'DU DOAN'!L50),2*'DU DOAN'!C50,IF(SIGN('DU DOAN'!GG50-'DU DOAN'!GH50)=SIGN('DU DOAN'!K50-'DU DOAN'!L50),1*'DU DOAN'!C50,0))))</f>
        <v>0</v>
      </c>
      <c r="CR50" s="98">
        <f>IF(OR('DU DOAN'!K50="",'DU DOAN'!L50="",'DU DOAN'!GI50="",'DU DOAN'!GJ50=""),0,IF(AND('DU DOAN'!GI50='DU DOAN'!K50,'DU DOAN'!GJ50='DU DOAN'!L50),3*'DU DOAN'!C50,IF(('DU DOAN'!GI50-'DU DOAN'!GJ50)=('DU DOAN'!K50-'DU DOAN'!L50),2*'DU DOAN'!C50,IF(SIGN('DU DOAN'!GI50-'DU DOAN'!GJ50)=SIGN('DU DOAN'!K50-'DU DOAN'!L50),1*'DU DOAN'!C50,0))))</f>
        <v>0</v>
      </c>
      <c r="CS50" s="98">
        <f>IF(OR('DU DOAN'!K50="",'DU DOAN'!L50="",'DU DOAN'!GK50="",'DU DOAN'!GL50=""),0,IF(AND('DU DOAN'!GK50='DU DOAN'!K50,'DU DOAN'!GL50='DU DOAN'!L50),3*'DU DOAN'!C50,IF(('DU DOAN'!GK50-'DU DOAN'!GL50)=('DU DOAN'!K50-'DU DOAN'!L50),2*'DU DOAN'!C50,IF(SIGN('DU DOAN'!GK50-'DU DOAN'!GL50)=SIGN('DU DOAN'!K50-'DU DOAN'!L50),1*'DU DOAN'!C50,0))))</f>
        <v>0</v>
      </c>
      <c r="CT50" s="98">
        <f>IF(OR('DU DOAN'!K50="",'DU DOAN'!L50="",'DU DOAN'!GM50="",'DU DOAN'!GN50=""),0,IF(AND('DU DOAN'!GM50='DU DOAN'!K50,'DU DOAN'!GN50='DU DOAN'!L50),3*'DU DOAN'!C50,IF(('DU DOAN'!GM50-'DU DOAN'!GN50)=('DU DOAN'!K50-'DU DOAN'!L50),2*'DU DOAN'!C50,IF(SIGN('DU DOAN'!GM50-'DU DOAN'!GN50)=SIGN('DU DOAN'!K50-'DU DOAN'!L50),1*'DU DOAN'!C50,0))))</f>
        <v>0</v>
      </c>
      <c r="CU50" s="98">
        <f>IF(OR('DU DOAN'!K50="",'DU DOAN'!L50="",'DU DOAN'!GO50="",'DU DOAN'!GP50=""),0,IF(AND('DU DOAN'!GO50='DU DOAN'!K50,'DU DOAN'!GP50='DU DOAN'!L50),3*'DU DOAN'!C50,IF(('DU DOAN'!GO50-'DU DOAN'!GP50)=('DU DOAN'!K50-'DU DOAN'!L50),2*'DU DOAN'!C50,IF(SIGN('DU DOAN'!GO50-'DU DOAN'!GP50)=SIGN('DU DOAN'!K50-'DU DOAN'!L50),1*'DU DOAN'!C50,0))))</f>
        <v>0</v>
      </c>
      <c r="CV50" s="98">
        <f>IF(OR('DU DOAN'!K50="",'DU DOAN'!L50="",'DU DOAN'!GQ50="",'DU DOAN'!GR50=""),0,IF(AND('DU DOAN'!GQ50='DU DOAN'!K50,'DU DOAN'!GR50='DU DOAN'!L50),3*'DU DOAN'!C50,IF(('DU DOAN'!GQ50-'DU DOAN'!GR50)=('DU DOAN'!K50-'DU DOAN'!L50),2*'DU DOAN'!C50,IF(SIGN('DU DOAN'!GQ50-'DU DOAN'!GR50)=SIGN('DU DOAN'!K50-'DU DOAN'!L50),1*'DU DOAN'!C50,0))))</f>
        <v>0</v>
      </c>
      <c r="CW50" s="98">
        <f>IF(OR('DU DOAN'!K50="",'DU DOAN'!L50="",'DU DOAN'!GS50="",'DU DOAN'!GT50=""),0,IF(AND('DU DOAN'!GS50='DU DOAN'!K50,'DU DOAN'!GT50='DU DOAN'!L50),3*'DU DOAN'!C50,IF(('DU DOAN'!GS50-'DU DOAN'!GT50)=('DU DOAN'!K50-'DU DOAN'!L50),2*'DU DOAN'!C50,IF(SIGN('DU DOAN'!GS50-'DU DOAN'!GT50)=SIGN('DU DOAN'!K50-'DU DOAN'!L50),1*'DU DOAN'!C50,0))))</f>
        <v>0</v>
      </c>
      <c r="CX50" s="98">
        <f>IF(OR('DU DOAN'!K50="",'DU DOAN'!L50="",'DU DOAN'!GU50="",'DU DOAN'!GV50=""),0,IF(AND('DU DOAN'!GU50='DU DOAN'!K50,'DU DOAN'!GV50='DU DOAN'!L50),3*'DU DOAN'!C50,IF(('DU DOAN'!GU50-'DU DOAN'!GV50)=('DU DOAN'!K50-'DU DOAN'!L50),2*'DU DOAN'!C50,IF(SIGN('DU DOAN'!GU50-'DU DOAN'!GV50)=SIGN('DU DOAN'!K50-'DU DOAN'!L50),1*'DU DOAN'!C50,0))))</f>
        <v>0</v>
      </c>
      <c r="CY50" s="98">
        <f>IF(OR('DU DOAN'!K50="",'DU DOAN'!L50="",'DU DOAN'!GW50="",'DU DOAN'!GX50=""),0,IF(AND('DU DOAN'!GW50='DU DOAN'!K50,'DU DOAN'!GX50='DU DOAN'!L50),3*'DU DOAN'!C50,IF(('DU DOAN'!GW50-'DU DOAN'!GX50)=('DU DOAN'!K50-'DU DOAN'!L50),2*'DU DOAN'!C50,IF(SIGN('DU DOAN'!GW50-'DU DOAN'!GX50)=SIGN('DU DOAN'!K50-'DU DOAN'!L50),1*'DU DOAN'!C50,0))))</f>
        <v>0</v>
      </c>
      <c r="CZ50" s="98">
        <f>IF(OR('DU DOAN'!K50="",'DU DOAN'!L50="",'DU DOAN'!GY50="",'DU DOAN'!GZ50=""),0,IF(AND('DU DOAN'!GY50='DU DOAN'!K50,'DU DOAN'!GZ50='DU DOAN'!L50),3*'DU DOAN'!C50,IF(('DU DOAN'!GY50-'DU DOAN'!GZ50)=('DU DOAN'!K50-'DU DOAN'!L50),2*'DU DOAN'!C50,IF(SIGN('DU DOAN'!GY50-'DU DOAN'!GZ50)=SIGN('DU DOAN'!K50-'DU DOAN'!L50),1*'DU DOAN'!C50,0))))</f>
        <v>0</v>
      </c>
      <c r="DA50" s="98">
        <f>IF(OR('DU DOAN'!K50="",'DU DOAN'!L50="",'DU DOAN'!HA50="",'DU DOAN'!HB50=""),0,IF(AND('DU DOAN'!HA50='DU DOAN'!K50,'DU DOAN'!HB50='DU DOAN'!L50),3*'DU DOAN'!C50,IF(('DU DOAN'!HA50-'DU DOAN'!HB50)=('DU DOAN'!K50-'DU DOAN'!L50),2*'DU DOAN'!C50,IF(SIGN('DU DOAN'!HA50-'DU DOAN'!HB50)=SIGN('DU DOAN'!K50-'DU DOAN'!L50),1*'DU DOAN'!C50,0))))</f>
        <v>0</v>
      </c>
      <c r="DB50" s="98">
        <f>IF(OR('DU DOAN'!K50="",'DU DOAN'!L50="",'DU DOAN'!HC50="",'DU DOAN'!HD50=""),0,IF(AND('DU DOAN'!HC50='DU DOAN'!K50,'DU DOAN'!HD50='DU DOAN'!L50),3*'DU DOAN'!C50,IF(('DU DOAN'!HC50-'DU DOAN'!HD50)=('DU DOAN'!K50-'DU DOAN'!L50),2*'DU DOAN'!C50,IF(SIGN('DU DOAN'!HC50-'DU DOAN'!HD50)=SIGN('DU DOAN'!K50-'DU DOAN'!L50),1*'DU DOAN'!C50,0))))</f>
        <v>0</v>
      </c>
    </row>
    <row r="51" spans="1:106" ht="15" customHeight="1">
      <c r="A51" s="94">
        <f>'DU DOAN'!A51</f>
        <v>48</v>
      </c>
      <c r="B51" s="95" t="str">
        <f>'DU DOAN'!B51</f>
        <v>Vòng bảng</v>
      </c>
      <c r="C51" s="96">
        <f>'DU DOAN'!C51</f>
        <v>1</v>
      </c>
      <c r="D51" s="95" t="str">
        <f>'DU DOAN'!H51</f>
        <v>Uruguay</v>
      </c>
      <c r="E51" s="95" t="str">
        <f>'DU DOAN'!I51</f>
        <v>Spain</v>
      </c>
      <c r="F51" s="97" t="str">
        <f>IF(OR('DU DOAN'!K51="",'DU DOAN'!L51=""),"Chưa đá",'DU DOAN'!K51&amp;"-"&amp;'DU DOAN'!L51)</f>
        <v>Chưa đá</v>
      </c>
      <c r="G51" s="98">
        <f>IF(OR('DU DOAN'!K51="",'DU DOAN'!L51="",'DU DOAN'!M51="",'DU DOAN'!N51=""),0,IF(AND('DU DOAN'!M51='DU DOAN'!K51,'DU DOAN'!N51='DU DOAN'!L51),3*'DU DOAN'!C51,IF(('DU DOAN'!M51-'DU DOAN'!N51)=('DU DOAN'!K51-'DU DOAN'!L51),2*'DU DOAN'!C51,IF(SIGN('DU DOAN'!M51-'DU DOAN'!N51)=SIGN('DU DOAN'!K51-'DU DOAN'!L51),1*'DU DOAN'!C51,0))))</f>
        <v>0</v>
      </c>
      <c r="H51" s="98">
        <f>IF(OR('DU DOAN'!K51="",'DU DOAN'!L51="",'DU DOAN'!O51="",'DU DOAN'!P51=""),0,IF(AND('DU DOAN'!O51='DU DOAN'!K51,'DU DOAN'!P51='DU DOAN'!L51),3*'DU DOAN'!C51,IF(('DU DOAN'!O51-'DU DOAN'!P51)=('DU DOAN'!K51-'DU DOAN'!L51),2*'DU DOAN'!C51,IF(SIGN('DU DOAN'!O51-'DU DOAN'!P51)=SIGN('DU DOAN'!K51-'DU DOAN'!L51),1*'DU DOAN'!C51,0))))</f>
        <v>0</v>
      </c>
      <c r="I51" s="98">
        <f>IF(OR('DU DOAN'!K51="",'DU DOAN'!L51="",'DU DOAN'!Q51="",'DU DOAN'!R51=""),0,IF(AND('DU DOAN'!Q51='DU DOAN'!K51,'DU DOAN'!R51='DU DOAN'!L51),3*'DU DOAN'!C51,IF(('DU DOAN'!Q51-'DU DOAN'!R51)=('DU DOAN'!K51-'DU DOAN'!L51),2*'DU DOAN'!C51,IF(SIGN('DU DOAN'!Q51-'DU DOAN'!R51)=SIGN('DU DOAN'!K51-'DU DOAN'!L51),1*'DU DOAN'!C51,0))))</f>
        <v>0</v>
      </c>
      <c r="J51" s="98">
        <f>IF(OR('DU DOAN'!K51="",'DU DOAN'!L51="",'DU DOAN'!S51="",'DU DOAN'!T51=""),0,IF(AND('DU DOAN'!S51='DU DOAN'!K51,'DU DOAN'!T51='DU DOAN'!L51),3*'DU DOAN'!C51,IF(('DU DOAN'!S51-'DU DOAN'!T51)=('DU DOAN'!K51-'DU DOAN'!L51),2*'DU DOAN'!C51,IF(SIGN('DU DOAN'!S51-'DU DOAN'!T51)=SIGN('DU DOAN'!K51-'DU DOAN'!L51),1*'DU DOAN'!C51,0))))</f>
        <v>0</v>
      </c>
      <c r="K51" s="98">
        <f>IF(OR('DU DOAN'!K51="",'DU DOAN'!L51="",'DU DOAN'!U51="",'DU DOAN'!V51=""),0,IF(AND('DU DOAN'!U51='DU DOAN'!K51,'DU DOAN'!V51='DU DOAN'!L51),3*'DU DOAN'!C51,IF(('DU DOAN'!U51-'DU DOAN'!V51)=('DU DOAN'!K51-'DU DOAN'!L51),2*'DU DOAN'!C51,IF(SIGN('DU DOAN'!U51-'DU DOAN'!V51)=SIGN('DU DOAN'!K51-'DU DOAN'!L51),1*'DU DOAN'!C51,0))))</f>
        <v>0</v>
      </c>
      <c r="L51" s="98">
        <f>IF(OR('DU DOAN'!K51="",'DU DOAN'!L51="",'DU DOAN'!W51="",'DU DOAN'!X51=""),0,IF(AND('DU DOAN'!W51='DU DOAN'!K51,'DU DOAN'!X51='DU DOAN'!L51),3*'DU DOAN'!C51,IF(('DU DOAN'!W51-'DU DOAN'!X51)=('DU DOAN'!K51-'DU DOAN'!L51),2*'DU DOAN'!C51,IF(SIGN('DU DOAN'!W51-'DU DOAN'!X51)=SIGN('DU DOAN'!K51-'DU DOAN'!L51),1*'DU DOAN'!C51,0))))</f>
        <v>0</v>
      </c>
      <c r="M51" s="98">
        <f>IF(OR('DU DOAN'!K51="",'DU DOAN'!L51="",'DU DOAN'!Y51="",'DU DOAN'!Z51=""),0,IF(AND('DU DOAN'!Y51='DU DOAN'!K51,'DU DOAN'!Z51='DU DOAN'!L51),3*'DU DOAN'!C51,IF(('DU DOAN'!Y51-'DU DOAN'!Z51)=('DU DOAN'!K51-'DU DOAN'!L51),2*'DU DOAN'!C51,IF(SIGN('DU DOAN'!Y51-'DU DOAN'!Z51)=SIGN('DU DOAN'!K51-'DU DOAN'!L51),1*'DU DOAN'!C51,0))))</f>
        <v>0</v>
      </c>
      <c r="N51" s="98">
        <f>IF(OR('DU DOAN'!K51="",'DU DOAN'!L51="",'DU DOAN'!AA51="",'DU DOAN'!AB51=""),0,IF(AND('DU DOAN'!AA51='DU DOAN'!K51,'DU DOAN'!AB51='DU DOAN'!L51),3*'DU DOAN'!C51,IF(('DU DOAN'!AA51-'DU DOAN'!AB51)=('DU DOAN'!K51-'DU DOAN'!L51),2*'DU DOAN'!C51,IF(SIGN('DU DOAN'!AA51-'DU DOAN'!AB51)=SIGN('DU DOAN'!K51-'DU DOAN'!L51),1*'DU DOAN'!C51,0))))</f>
        <v>0</v>
      </c>
      <c r="O51" s="98">
        <f>IF(OR('DU DOAN'!K51="",'DU DOAN'!L51="",'DU DOAN'!AC51="",'DU DOAN'!AD51=""),0,IF(AND('DU DOAN'!AC51='DU DOAN'!K51,'DU DOAN'!AD51='DU DOAN'!L51),3*'DU DOAN'!C51,IF(('DU DOAN'!AC51-'DU DOAN'!AD51)=('DU DOAN'!K51-'DU DOAN'!L51),2*'DU DOAN'!C51,IF(SIGN('DU DOAN'!AC51-'DU DOAN'!AD51)=SIGN('DU DOAN'!K51-'DU DOAN'!L51),1*'DU DOAN'!C51,0))))</f>
        <v>0</v>
      </c>
      <c r="P51" s="98">
        <f>IF(OR('DU DOAN'!K51="",'DU DOAN'!L51="",'DU DOAN'!AE51="",'DU DOAN'!AF51=""),0,IF(AND('DU DOAN'!AE51='DU DOAN'!K51,'DU DOAN'!AF51='DU DOAN'!L51),3*'DU DOAN'!C51,IF(('DU DOAN'!AE51-'DU DOAN'!AF51)=('DU DOAN'!K51-'DU DOAN'!L51),2*'DU DOAN'!C51,IF(SIGN('DU DOAN'!AE51-'DU DOAN'!AF51)=SIGN('DU DOAN'!K51-'DU DOAN'!L51),1*'DU DOAN'!C51,0))))</f>
        <v>0</v>
      </c>
      <c r="Q51" s="98">
        <f>IF(OR('DU DOAN'!K51="",'DU DOAN'!L51="",'DU DOAN'!AG51="",'DU DOAN'!AH51=""),0,IF(AND('DU DOAN'!AG51='DU DOAN'!K51,'DU DOAN'!AH51='DU DOAN'!L51),3*'DU DOAN'!C51,IF(('DU DOAN'!AG51-'DU DOAN'!AH51)=('DU DOAN'!K51-'DU DOAN'!L51),2*'DU DOAN'!C51,IF(SIGN('DU DOAN'!AG51-'DU DOAN'!AH51)=SIGN('DU DOAN'!K51-'DU DOAN'!L51),1*'DU DOAN'!C51,0))))</f>
        <v>0</v>
      </c>
      <c r="R51" s="98">
        <f>IF(OR('DU DOAN'!K51="",'DU DOAN'!L51="",'DU DOAN'!AI51="",'DU DOAN'!AJ51=""),0,IF(AND('DU DOAN'!AI51='DU DOAN'!K51,'DU DOAN'!AJ51='DU DOAN'!L51),3*'DU DOAN'!C51,IF(('DU DOAN'!AI51-'DU DOAN'!AJ51)=('DU DOAN'!K51-'DU DOAN'!L51),2*'DU DOAN'!C51,IF(SIGN('DU DOAN'!AI51-'DU DOAN'!AJ51)=SIGN('DU DOAN'!K51-'DU DOAN'!L51),1*'DU DOAN'!C51,0))))</f>
        <v>0</v>
      </c>
      <c r="S51" s="98">
        <f>IF(OR('DU DOAN'!K51="",'DU DOAN'!L51="",'DU DOAN'!AK51="",'DU DOAN'!AL51=""),0,IF(AND('DU DOAN'!AK51='DU DOAN'!K51,'DU DOAN'!AL51='DU DOAN'!L51),3*'DU DOAN'!C51,IF(('DU DOAN'!AK51-'DU DOAN'!AL51)=('DU DOAN'!K51-'DU DOAN'!L51),2*'DU DOAN'!C51,IF(SIGN('DU DOAN'!AK51-'DU DOAN'!AL51)=SIGN('DU DOAN'!K51-'DU DOAN'!L51),1*'DU DOAN'!C51,0))))</f>
        <v>0</v>
      </c>
      <c r="T51" s="98">
        <f>IF(OR('DU DOAN'!K51="",'DU DOAN'!L51="",'DU DOAN'!AM51="",'DU DOAN'!AN51=""),0,IF(AND('DU DOAN'!AM51='DU DOAN'!K51,'DU DOAN'!AN51='DU DOAN'!L51),3*'DU DOAN'!C51,IF(('DU DOAN'!AM51-'DU DOAN'!AN51)=('DU DOAN'!K51-'DU DOAN'!L51),2*'DU DOAN'!C51,IF(SIGN('DU DOAN'!AM51-'DU DOAN'!AN51)=SIGN('DU DOAN'!K51-'DU DOAN'!L51),1*'DU DOAN'!C51,0))))</f>
        <v>0</v>
      </c>
      <c r="U51" s="98">
        <f>IF(OR('DU DOAN'!K51="",'DU DOAN'!L51="",'DU DOAN'!AO51="",'DU DOAN'!AP51=""),0,IF(AND('DU DOAN'!AO51='DU DOAN'!K51,'DU DOAN'!AP51='DU DOAN'!L51),3*'DU DOAN'!C51,IF(('DU DOAN'!AO51-'DU DOAN'!AP51)=('DU DOAN'!K51-'DU DOAN'!L51),2*'DU DOAN'!C51,IF(SIGN('DU DOAN'!AO51-'DU DOAN'!AP51)=SIGN('DU DOAN'!K51-'DU DOAN'!L51),1*'DU DOAN'!C51,0))))</f>
        <v>0</v>
      </c>
      <c r="V51" s="98">
        <f>IF(OR('DU DOAN'!K51="",'DU DOAN'!L51="",'DU DOAN'!AQ51="",'DU DOAN'!AR51=""),0,IF(AND('DU DOAN'!AQ51='DU DOAN'!K51,'DU DOAN'!AR51='DU DOAN'!L51),3*'DU DOAN'!C51,IF(('DU DOAN'!AQ51-'DU DOAN'!AR51)=('DU DOAN'!K51-'DU DOAN'!L51),2*'DU DOAN'!C51,IF(SIGN('DU DOAN'!AQ51-'DU DOAN'!AR51)=SIGN('DU DOAN'!K51-'DU DOAN'!L51),1*'DU DOAN'!C51,0))))</f>
        <v>0</v>
      </c>
      <c r="W51" s="98">
        <f>IF(OR('DU DOAN'!K51="",'DU DOAN'!L51="",'DU DOAN'!AS51="",'DU DOAN'!AT51=""),0,IF(AND('DU DOAN'!AS51='DU DOAN'!K51,'DU DOAN'!AT51='DU DOAN'!L51),3*'DU DOAN'!C51,IF(('DU DOAN'!AS51-'DU DOAN'!AT51)=('DU DOAN'!K51-'DU DOAN'!L51),2*'DU DOAN'!C51,IF(SIGN('DU DOAN'!AS51-'DU DOAN'!AT51)=SIGN('DU DOAN'!K51-'DU DOAN'!L51),1*'DU DOAN'!C51,0))))</f>
        <v>0</v>
      </c>
      <c r="X51" s="98">
        <f>IF(OR('DU DOAN'!K51="",'DU DOAN'!L51="",'DU DOAN'!AU51="",'DU DOAN'!AV51=""),0,IF(AND('DU DOAN'!AU51='DU DOAN'!K51,'DU DOAN'!AV51='DU DOAN'!L51),3*'DU DOAN'!C51,IF(('DU DOAN'!AU51-'DU DOAN'!AV51)=('DU DOAN'!K51-'DU DOAN'!L51),2*'DU DOAN'!C51,IF(SIGN('DU DOAN'!AU51-'DU DOAN'!AV51)=SIGN('DU DOAN'!K51-'DU DOAN'!L51),1*'DU DOAN'!C51,0))))</f>
        <v>0</v>
      </c>
      <c r="Y51" s="98">
        <f>IF(OR('DU DOAN'!K51="",'DU DOAN'!L51="",'DU DOAN'!AW51="",'DU DOAN'!AX51=""),0,IF(AND('DU DOAN'!AW51='DU DOAN'!K51,'DU DOAN'!AX51='DU DOAN'!L51),3*'DU DOAN'!C51,IF(('DU DOAN'!AW51-'DU DOAN'!AX51)=('DU DOAN'!K51-'DU DOAN'!L51),2*'DU DOAN'!C51,IF(SIGN('DU DOAN'!AW51-'DU DOAN'!AX51)=SIGN('DU DOAN'!K51-'DU DOAN'!L51),1*'DU DOAN'!C51,0))))</f>
        <v>0</v>
      </c>
      <c r="Z51" s="98">
        <f>IF(OR('DU DOAN'!K51="",'DU DOAN'!L51="",'DU DOAN'!AY51="",'DU DOAN'!AZ51=""),0,IF(AND('DU DOAN'!AY51='DU DOAN'!K51,'DU DOAN'!AZ51='DU DOAN'!L51),3*'DU DOAN'!C51,IF(('DU DOAN'!AY51-'DU DOAN'!AZ51)=('DU DOAN'!K51-'DU DOAN'!L51),2*'DU DOAN'!C51,IF(SIGN('DU DOAN'!AY51-'DU DOAN'!AZ51)=SIGN('DU DOAN'!K51-'DU DOAN'!L51),1*'DU DOAN'!C51,0))))</f>
        <v>0</v>
      </c>
      <c r="AA51" s="98">
        <f>IF(OR('DU DOAN'!K51="",'DU DOAN'!L51="",'DU DOAN'!BA51="",'DU DOAN'!BB51=""),0,IF(AND('DU DOAN'!BA51='DU DOAN'!K51,'DU DOAN'!BB51='DU DOAN'!L51),3*'DU DOAN'!C51,IF(('DU DOAN'!BA51-'DU DOAN'!BB51)=('DU DOAN'!K51-'DU DOAN'!L51),2*'DU DOAN'!C51,IF(SIGN('DU DOAN'!BA51-'DU DOAN'!BB51)=SIGN('DU DOAN'!K51-'DU DOAN'!L51),1*'DU DOAN'!C51,0))))</f>
        <v>0</v>
      </c>
      <c r="AB51" s="98">
        <f>IF(OR('DU DOAN'!K51="",'DU DOAN'!L51="",'DU DOAN'!BC51="",'DU DOAN'!BD51=""),0,IF(AND('DU DOAN'!BC51='DU DOAN'!K51,'DU DOAN'!BD51='DU DOAN'!L51),3*'DU DOAN'!C51,IF(('DU DOAN'!BC51-'DU DOAN'!BD51)=('DU DOAN'!K51-'DU DOAN'!L51),2*'DU DOAN'!C51,IF(SIGN('DU DOAN'!BC51-'DU DOAN'!BD51)=SIGN('DU DOAN'!K51-'DU DOAN'!L51),1*'DU DOAN'!C51,0))))</f>
        <v>0</v>
      </c>
      <c r="AC51" s="98">
        <f>IF(OR('DU DOAN'!K51="",'DU DOAN'!L51="",'DU DOAN'!BE51="",'DU DOAN'!BF51=""),0,IF(AND('DU DOAN'!BE51='DU DOAN'!K51,'DU DOAN'!BF51='DU DOAN'!L51),3*'DU DOAN'!C51,IF(('DU DOAN'!BE51-'DU DOAN'!BF51)=('DU DOAN'!K51-'DU DOAN'!L51),2*'DU DOAN'!C51,IF(SIGN('DU DOAN'!BE51-'DU DOAN'!BF51)=SIGN('DU DOAN'!K51-'DU DOAN'!L51),1*'DU DOAN'!C51,0))))</f>
        <v>0</v>
      </c>
      <c r="AD51" s="98">
        <f>IF(OR('DU DOAN'!K51="",'DU DOAN'!L51="",'DU DOAN'!BG51="",'DU DOAN'!BH51=""),0,IF(AND('DU DOAN'!BG51='DU DOAN'!K51,'DU DOAN'!BH51='DU DOAN'!L51),3*'DU DOAN'!C51,IF(('DU DOAN'!BG51-'DU DOAN'!BH51)=('DU DOAN'!K51-'DU DOAN'!L51),2*'DU DOAN'!C51,IF(SIGN('DU DOAN'!BG51-'DU DOAN'!BH51)=SIGN('DU DOAN'!K51-'DU DOAN'!L51),1*'DU DOAN'!C51,0))))</f>
        <v>0</v>
      </c>
      <c r="AE51" s="98">
        <f>IF(OR('DU DOAN'!K51="",'DU DOAN'!L51="",'DU DOAN'!BI51="",'DU DOAN'!BJ51=""),0,IF(AND('DU DOAN'!BI51='DU DOAN'!K51,'DU DOAN'!BJ51='DU DOAN'!L51),3*'DU DOAN'!C51,IF(('DU DOAN'!BI51-'DU DOAN'!BJ51)=('DU DOAN'!K51-'DU DOAN'!L51),2*'DU DOAN'!C51,IF(SIGN('DU DOAN'!BI51-'DU DOAN'!BJ51)=SIGN('DU DOAN'!K51-'DU DOAN'!L51),1*'DU DOAN'!C51,0))))</f>
        <v>0</v>
      </c>
      <c r="AF51" s="98">
        <f>IF(OR('DU DOAN'!K51="",'DU DOAN'!L51="",'DU DOAN'!BK51="",'DU DOAN'!BL51=""),0,IF(AND('DU DOAN'!BK51='DU DOAN'!K51,'DU DOAN'!BL51='DU DOAN'!L51),3*'DU DOAN'!C51,IF(('DU DOAN'!BK51-'DU DOAN'!BL51)=('DU DOAN'!K51-'DU DOAN'!L51),2*'DU DOAN'!C51,IF(SIGN('DU DOAN'!BK51-'DU DOAN'!BL51)=SIGN('DU DOAN'!K51-'DU DOAN'!L51),1*'DU DOAN'!C51,0))))</f>
        <v>0</v>
      </c>
      <c r="AG51" s="98">
        <f>IF(OR('DU DOAN'!K51="",'DU DOAN'!L51="",'DU DOAN'!BM51="",'DU DOAN'!BN51=""),0,IF(AND('DU DOAN'!BM51='DU DOAN'!K51,'DU DOAN'!BN51='DU DOAN'!L51),3*'DU DOAN'!C51,IF(('DU DOAN'!BM51-'DU DOAN'!BN51)=('DU DOAN'!K51-'DU DOAN'!L51),2*'DU DOAN'!C51,IF(SIGN('DU DOAN'!BM51-'DU DOAN'!BN51)=SIGN('DU DOAN'!K51-'DU DOAN'!L51),1*'DU DOAN'!C51,0))))</f>
        <v>0</v>
      </c>
      <c r="AH51" s="98">
        <f>IF(OR('DU DOAN'!K51="",'DU DOAN'!L51="",'DU DOAN'!BO51="",'DU DOAN'!BP51=""),0,IF(AND('DU DOAN'!BO51='DU DOAN'!K51,'DU DOAN'!BP51='DU DOAN'!L51),3*'DU DOAN'!C51,IF(('DU DOAN'!BO51-'DU DOAN'!BP51)=('DU DOAN'!K51-'DU DOAN'!L51),2*'DU DOAN'!C51,IF(SIGN('DU DOAN'!BO51-'DU DOAN'!BP51)=SIGN('DU DOAN'!K51-'DU DOAN'!L51),1*'DU DOAN'!C51,0))))</f>
        <v>0</v>
      </c>
      <c r="AI51" s="98">
        <f>IF(OR('DU DOAN'!K51="",'DU DOAN'!L51="",'DU DOAN'!BQ51="",'DU DOAN'!BR51=""),0,IF(AND('DU DOAN'!BQ51='DU DOAN'!K51,'DU DOAN'!BR51='DU DOAN'!L51),3*'DU DOAN'!C51,IF(('DU DOAN'!BQ51-'DU DOAN'!BR51)=('DU DOAN'!K51-'DU DOAN'!L51),2*'DU DOAN'!C51,IF(SIGN('DU DOAN'!BQ51-'DU DOAN'!BR51)=SIGN('DU DOAN'!K51-'DU DOAN'!L51),1*'DU DOAN'!C51,0))))</f>
        <v>0</v>
      </c>
      <c r="AJ51" s="98">
        <f>IF(OR('DU DOAN'!K51="",'DU DOAN'!L51="",'DU DOAN'!BS51="",'DU DOAN'!BT51=""),0,IF(AND('DU DOAN'!BS51='DU DOAN'!K51,'DU DOAN'!BT51='DU DOAN'!L51),3*'DU DOAN'!C51,IF(('DU DOAN'!BS51-'DU DOAN'!BT51)=('DU DOAN'!K51-'DU DOAN'!L51),2*'DU DOAN'!C51,IF(SIGN('DU DOAN'!BS51-'DU DOAN'!BT51)=SIGN('DU DOAN'!K51-'DU DOAN'!L51),1*'DU DOAN'!C51,0))))</f>
        <v>0</v>
      </c>
      <c r="AK51" s="98">
        <f>IF(OR('DU DOAN'!K51="",'DU DOAN'!L51="",'DU DOAN'!BU51="",'DU DOAN'!BV51=""),0,IF(AND('DU DOAN'!BU51='DU DOAN'!K51,'DU DOAN'!BV51='DU DOAN'!L51),3*'DU DOAN'!C51,IF(('DU DOAN'!BU51-'DU DOAN'!BV51)=('DU DOAN'!K51-'DU DOAN'!L51),2*'DU DOAN'!C51,IF(SIGN('DU DOAN'!BU51-'DU DOAN'!BV51)=SIGN('DU DOAN'!K51-'DU DOAN'!L51),1*'DU DOAN'!C51,0))))</f>
        <v>0</v>
      </c>
      <c r="AL51" s="98">
        <f>IF(OR('DU DOAN'!K51="",'DU DOAN'!L51="",'DU DOAN'!BW51="",'DU DOAN'!BX51=""),0,IF(AND('DU DOAN'!BW51='DU DOAN'!K51,'DU DOAN'!BX51='DU DOAN'!L51),3*'DU DOAN'!C51,IF(('DU DOAN'!BW51-'DU DOAN'!BX51)=('DU DOAN'!K51-'DU DOAN'!L51),2*'DU DOAN'!C51,IF(SIGN('DU DOAN'!BW51-'DU DOAN'!BX51)=SIGN('DU DOAN'!K51-'DU DOAN'!L51),1*'DU DOAN'!C51,0))))</f>
        <v>0</v>
      </c>
      <c r="AM51" s="98">
        <f>IF(OR('DU DOAN'!K51="",'DU DOAN'!L51="",'DU DOAN'!BY51="",'DU DOAN'!BZ51=""),0,IF(AND('DU DOAN'!BY51='DU DOAN'!K51,'DU DOAN'!BZ51='DU DOAN'!L51),3*'DU DOAN'!C51,IF(('DU DOAN'!BY51-'DU DOAN'!BZ51)=('DU DOAN'!K51-'DU DOAN'!L51),2*'DU DOAN'!C51,IF(SIGN('DU DOAN'!BY51-'DU DOAN'!BZ51)=SIGN('DU DOAN'!K51-'DU DOAN'!L51),1*'DU DOAN'!C51,0))))</f>
        <v>0</v>
      </c>
      <c r="AN51" s="98">
        <f>IF(OR('DU DOAN'!K51="",'DU DOAN'!L51="",'DU DOAN'!CA51="",'DU DOAN'!CB51=""),0,IF(AND('DU DOAN'!CA51='DU DOAN'!K51,'DU DOAN'!CB51='DU DOAN'!L51),3*'DU DOAN'!C51,IF(('DU DOAN'!CA51-'DU DOAN'!CB51)=('DU DOAN'!K51-'DU DOAN'!L51),2*'DU DOAN'!C51,IF(SIGN('DU DOAN'!CA51-'DU DOAN'!CB51)=SIGN('DU DOAN'!K51-'DU DOAN'!L51),1*'DU DOAN'!C51,0))))</f>
        <v>0</v>
      </c>
      <c r="AO51" s="98">
        <f>IF(OR('DU DOAN'!K51="",'DU DOAN'!L51="",'DU DOAN'!CC51="",'DU DOAN'!CD51=""),0,IF(AND('DU DOAN'!CC51='DU DOAN'!K51,'DU DOAN'!CD51='DU DOAN'!L51),3*'DU DOAN'!C51,IF(('DU DOAN'!CC51-'DU DOAN'!CD51)=('DU DOAN'!K51-'DU DOAN'!L51),2*'DU DOAN'!C51,IF(SIGN('DU DOAN'!CC51-'DU DOAN'!CD51)=SIGN('DU DOAN'!K51-'DU DOAN'!L51),1*'DU DOAN'!C51,0))))</f>
        <v>0</v>
      </c>
      <c r="AP51" s="98">
        <f>IF(OR('DU DOAN'!K51="",'DU DOAN'!L51="",'DU DOAN'!CE51="",'DU DOAN'!CF51=""),0,IF(AND('DU DOAN'!CE51='DU DOAN'!K51,'DU DOAN'!CF51='DU DOAN'!L51),3*'DU DOAN'!C51,IF(('DU DOAN'!CE51-'DU DOAN'!CF51)=('DU DOAN'!K51-'DU DOAN'!L51),2*'DU DOAN'!C51,IF(SIGN('DU DOAN'!CE51-'DU DOAN'!CF51)=SIGN('DU DOAN'!K51-'DU DOAN'!L51),1*'DU DOAN'!C51,0))))</f>
        <v>0</v>
      </c>
      <c r="AQ51" s="98">
        <f>IF(OR('DU DOAN'!K51="",'DU DOAN'!L51="",'DU DOAN'!CG51="",'DU DOAN'!CH51=""),0,IF(AND('DU DOAN'!CG51='DU DOAN'!K51,'DU DOAN'!CH51='DU DOAN'!L51),3*'DU DOAN'!C51,IF(('DU DOAN'!CG51-'DU DOAN'!CH51)=('DU DOAN'!K51-'DU DOAN'!L51),2*'DU DOAN'!C51,IF(SIGN('DU DOAN'!CG51-'DU DOAN'!CH51)=SIGN('DU DOAN'!K51-'DU DOAN'!L51),1*'DU DOAN'!C51,0))))</f>
        <v>0</v>
      </c>
      <c r="AR51" s="98">
        <f>IF(OR('DU DOAN'!K51="",'DU DOAN'!L51="",'DU DOAN'!CI51="",'DU DOAN'!CJ51=""),0,IF(AND('DU DOAN'!CI51='DU DOAN'!K51,'DU DOAN'!CJ51='DU DOAN'!L51),3*'DU DOAN'!C51,IF(('DU DOAN'!CI51-'DU DOAN'!CJ51)=('DU DOAN'!K51-'DU DOAN'!L51),2*'DU DOAN'!C51,IF(SIGN('DU DOAN'!CI51-'DU DOAN'!CJ51)=SIGN('DU DOAN'!K51-'DU DOAN'!L51),1*'DU DOAN'!C51,0))))</f>
        <v>0</v>
      </c>
      <c r="AS51" s="98">
        <f>IF(OR('DU DOAN'!K51="",'DU DOAN'!L51="",'DU DOAN'!CK51="",'DU DOAN'!CL51=""),0,IF(AND('DU DOAN'!CK51='DU DOAN'!K51,'DU DOAN'!CL51='DU DOAN'!L51),3*'DU DOAN'!C51,IF(('DU DOAN'!CK51-'DU DOAN'!CL51)=('DU DOAN'!K51-'DU DOAN'!L51),2*'DU DOAN'!C51,IF(SIGN('DU DOAN'!CK51-'DU DOAN'!CL51)=SIGN('DU DOAN'!K51-'DU DOAN'!L51),1*'DU DOAN'!C51,0))))</f>
        <v>0</v>
      </c>
      <c r="AT51" s="98">
        <f>IF(OR('DU DOAN'!K51="",'DU DOAN'!L51="",'DU DOAN'!CM51="",'DU DOAN'!CN51=""),0,IF(AND('DU DOAN'!CM51='DU DOAN'!K51,'DU DOAN'!CN51='DU DOAN'!L51),3*'DU DOAN'!C51,IF(('DU DOAN'!CM51-'DU DOAN'!CN51)=('DU DOAN'!K51-'DU DOAN'!L51),2*'DU DOAN'!C51,IF(SIGN('DU DOAN'!CM51-'DU DOAN'!CN51)=SIGN('DU DOAN'!K51-'DU DOAN'!L51),1*'DU DOAN'!C51,0))))</f>
        <v>0</v>
      </c>
      <c r="AU51" s="98">
        <f>IF(OR('DU DOAN'!K51="",'DU DOAN'!L51="",'DU DOAN'!CO51="",'DU DOAN'!CP51=""),0,IF(AND('DU DOAN'!CO51='DU DOAN'!K51,'DU DOAN'!CP51='DU DOAN'!L51),3*'DU DOAN'!C51,IF(('DU DOAN'!CO51-'DU DOAN'!CP51)=('DU DOAN'!K51-'DU DOAN'!L51),2*'DU DOAN'!C51,IF(SIGN('DU DOAN'!CO51-'DU DOAN'!CP51)=SIGN('DU DOAN'!K51-'DU DOAN'!L51),1*'DU DOAN'!C51,0))))</f>
        <v>0</v>
      </c>
      <c r="AV51" s="98">
        <f>IF(OR('DU DOAN'!K51="",'DU DOAN'!L51="",'DU DOAN'!CQ51="",'DU DOAN'!CR51=""),0,IF(AND('DU DOAN'!CQ51='DU DOAN'!K51,'DU DOAN'!CR51='DU DOAN'!L51),3*'DU DOAN'!C51,IF(('DU DOAN'!CQ51-'DU DOAN'!CR51)=('DU DOAN'!K51-'DU DOAN'!L51),2*'DU DOAN'!C51,IF(SIGN('DU DOAN'!CQ51-'DU DOAN'!CR51)=SIGN('DU DOAN'!K51-'DU DOAN'!L51),1*'DU DOAN'!C51,0))))</f>
        <v>0</v>
      </c>
      <c r="AW51" s="98">
        <f>IF(OR('DU DOAN'!K51="",'DU DOAN'!L51="",'DU DOAN'!CS51="",'DU DOAN'!CT51=""),0,IF(AND('DU DOAN'!CS51='DU DOAN'!K51,'DU DOAN'!CT51='DU DOAN'!L51),3*'DU DOAN'!C51,IF(('DU DOAN'!CS51-'DU DOAN'!CT51)=('DU DOAN'!K51-'DU DOAN'!L51),2*'DU DOAN'!C51,IF(SIGN('DU DOAN'!CS51-'DU DOAN'!CT51)=SIGN('DU DOAN'!K51-'DU DOAN'!L51),1*'DU DOAN'!C51,0))))</f>
        <v>0</v>
      </c>
      <c r="AX51" s="98">
        <f>IF(OR('DU DOAN'!K51="",'DU DOAN'!L51="",'DU DOAN'!CU51="",'DU DOAN'!CV51=""),0,IF(AND('DU DOAN'!CU51='DU DOAN'!K51,'DU DOAN'!CV51='DU DOAN'!L51),3*'DU DOAN'!C51,IF(('DU DOAN'!CU51-'DU DOAN'!CV51)=('DU DOAN'!K51-'DU DOAN'!L51),2*'DU DOAN'!C51,IF(SIGN('DU DOAN'!CU51-'DU DOAN'!CV51)=SIGN('DU DOAN'!K51-'DU DOAN'!L51),1*'DU DOAN'!C51,0))))</f>
        <v>0</v>
      </c>
      <c r="AY51" s="98">
        <f>IF(OR('DU DOAN'!K51="",'DU DOAN'!L51="",'DU DOAN'!CW51="",'DU DOAN'!CX51=""),0,IF(AND('DU DOAN'!CW51='DU DOAN'!K51,'DU DOAN'!CX51='DU DOAN'!L51),3*'DU DOAN'!C51,IF(('DU DOAN'!CW51-'DU DOAN'!CX51)=('DU DOAN'!K51-'DU DOAN'!L51),2*'DU DOAN'!C51,IF(SIGN('DU DOAN'!CW51-'DU DOAN'!CX51)=SIGN('DU DOAN'!K51-'DU DOAN'!L51),1*'DU DOAN'!C51,0))))</f>
        <v>0</v>
      </c>
      <c r="AZ51" s="98">
        <f>IF(OR('DU DOAN'!K51="",'DU DOAN'!L51="",'DU DOAN'!CY51="",'DU DOAN'!CZ51=""),0,IF(AND('DU DOAN'!CY51='DU DOAN'!K51,'DU DOAN'!CZ51='DU DOAN'!L51),3*'DU DOAN'!C51,IF(('DU DOAN'!CY51-'DU DOAN'!CZ51)=('DU DOAN'!K51-'DU DOAN'!L51),2*'DU DOAN'!C51,IF(SIGN('DU DOAN'!CY51-'DU DOAN'!CZ51)=SIGN('DU DOAN'!K51-'DU DOAN'!L51),1*'DU DOAN'!C51,0))))</f>
        <v>0</v>
      </c>
      <c r="BA51" s="98">
        <f>IF(OR('DU DOAN'!K51="",'DU DOAN'!L51="",'DU DOAN'!DA51="",'DU DOAN'!DB51=""),0,IF(AND('DU DOAN'!DA51='DU DOAN'!K51,'DU DOAN'!DB51='DU DOAN'!L51),3*'DU DOAN'!C51,IF(('DU DOAN'!DA51-'DU DOAN'!DB51)=('DU DOAN'!K51-'DU DOAN'!L51),2*'DU DOAN'!C51,IF(SIGN('DU DOAN'!DA51-'DU DOAN'!DB51)=SIGN('DU DOAN'!K51-'DU DOAN'!L51),1*'DU DOAN'!C51,0))))</f>
        <v>0</v>
      </c>
      <c r="BB51" s="98">
        <f>IF(OR('DU DOAN'!K51="",'DU DOAN'!L51="",'DU DOAN'!DC51="",'DU DOAN'!DD51=""),0,IF(AND('DU DOAN'!DC51='DU DOAN'!K51,'DU DOAN'!DD51='DU DOAN'!L51),3*'DU DOAN'!C51,IF(('DU DOAN'!DC51-'DU DOAN'!DD51)=('DU DOAN'!K51-'DU DOAN'!L51),2*'DU DOAN'!C51,IF(SIGN('DU DOAN'!DC51-'DU DOAN'!DD51)=SIGN('DU DOAN'!K51-'DU DOAN'!L51),1*'DU DOAN'!C51,0))))</f>
        <v>0</v>
      </c>
      <c r="BC51" s="98">
        <f>IF(OR('DU DOAN'!K51="",'DU DOAN'!L51="",'DU DOAN'!DE51="",'DU DOAN'!DF51=""),0,IF(AND('DU DOAN'!DE51='DU DOAN'!K51,'DU DOAN'!DF51='DU DOAN'!L51),3*'DU DOAN'!C51,IF(('DU DOAN'!DE51-'DU DOAN'!DF51)=('DU DOAN'!K51-'DU DOAN'!L51),2*'DU DOAN'!C51,IF(SIGN('DU DOAN'!DE51-'DU DOAN'!DF51)=SIGN('DU DOAN'!K51-'DU DOAN'!L51),1*'DU DOAN'!C51,0))))</f>
        <v>0</v>
      </c>
      <c r="BD51" s="98">
        <f>IF(OR('DU DOAN'!K51="",'DU DOAN'!L51="",'DU DOAN'!DG51="",'DU DOAN'!DH51=""),0,IF(AND('DU DOAN'!DG51='DU DOAN'!K51,'DU DOAN'!DH51='DU DOAN'!L51),3*'DU DOAN'!C51,IF(('DU DOAN'!DG51-'DU DOAN'!DH51)=('DU DOAN'!K51-'DU DOAN'!L51),2*'DU DOAN'!C51,IF(SIGN('DU DOAN'!DG51-'DU DOAN'!DH51)=SIGN('DU DOAN'!K51-'DU DOAN'!L51),1*'DU DOAN'!C51,0))))</f>
        <v>0</v>
      </c>
      <c r="BE51" s="98">
        <f>IF(OR('DU DOAN'!K51="",'DU DOAN'!L51="",'DU DOAN'!DI51="",'DU DOAN'!DJ51=""),0,IF(AND('DU DOAN'!DI51='DU DOAN'!K51,'DU DOAN'!DJ51='DU DOAN'!L51),3*'DU DOAN'!C51,IF(('DU DOAN'!DI51-'DU DOAN'!DJ51)=('DU DOAN'!K51-'DU DOAN'!L51),2*'DU DOAN'!C51,IF(SIGN('DU DOAN'!DI51-'DU DOAN'!DJ51)=SIGN('DU DOAN'!K51-'DU DOAN'!L51),1*'DU DOAN'!C51,0))))</f>
        <v>0</v>
      </c>
      <c r="BF51" s="98">
        <f>IF(OR('DU DOAN'!K51="",'DU DOAN'!L51="",'DU DOAN'!DK51="",'DU DOAN'!DL51=""),0,IF(AND('DU DOAN'!DK51='DU DOAN'!K51,'DU DOAN'!DL51='DU DOAN'!L51),3*'DU DOAN'!C51,IF(('DU DOAN'!DK51-'DU DOAN'!DL51)=('DU DOAN'!K51-'DU DOAN'!L51),2*'DU DOAN'!C51,IF(SIGN('DU DOAN'!DK51-'DU DOAN'!DL51)=SIGN('DU DOAN'!K51-'DU DOAN'!L51),1*'DU DOAN'!C51,0))))</f>
        <v>0</v>
      </c>
      <c r="BG51" s="98">
        <f>IF(OR('DU DOAN'!K51="",'DU DOAN'!L51="",'DU DOAN'!DM51="",'DU DOAN'!DN51=""),0,IF(AND('DU DOAN'!DM51='DU DOAN'!K51,'DU DOAN'!DN51='DU DOAN'!L51),3*'DU DOAN'!C51,IF(('DU DOAN'!DM51-'DU DOAN'!DN51)=('DU DOAN'!K51-'DU DOAN'!L51),2*'DU DOAN'!C51,IF(SIGN('DU DOAN'!DM51-'DU DOAN'!DN51)=SIGN('DU DOAN'!K51-'DU DOAN'!L51),1*'DU DOAN'!C51,0))))</f>
        <v>0</v>
      </c>
      <c r="BH51" s="98">
        <f>IF(OR('DU DOAN'!K51="",'DU DOAN'!L51="",'DU DOAN'!DO51="",'DU DOAN'!DP51=""),0,IF(AND('DU DOAN'!DO51='DU DOAN'!K51,'DU DOAN'!DP51='DU DOAN'!L51),3*'DU DOAN'!C51,IF(('DU DOAN'!DO51-'DU DOAN'!DP51)=('DU DOAN'!K51-'DU DOAN'!L51),2*'DU DOAN'!C51,IF(SIGN('DU DOAN'!DO51-'DU DOAN'!DP51)=SIGN('DU DOAN'!K51-'DU DOAN'!L51),1*'DU DOAN'!C51,0))))</f>
        <v>0</v>
      </c>
      <c r="BI51" s="98">
        <f>IF(OR('DU DOAN'!K51="",'DU DOAN'!L51="",'DU DOAN'!DQ51="",'DU DOAN'!DR51=""),0,IF(AND('DU DOAN'!DQ51='DU DOAN'!K51,'DU DOAN'!DR51='DU DOAN'!L51),3*'DU DOAN'!C51,IF(('DU DOAN'!DQ51-'DU DOAN'!DR51)=('DU DOAN'!K51-'DU DOAN'!L51),2*'DU DOAN'!C51,IF(SIGN('DU DOAN'!DQ51-'DU DOAN'!DR51)=SIGN('DU DOAN'!K51-'DU DOAN'!L51),1*'DU DOAN'!C51,0))))</f>
        <v>0</v>
      </c>
      <c r="BJ51" s="98">
        <f>IF(OR('DU DOAN'!K51="",'DU DOAN'!L51="",'DU DOAN'!DS51="",'DU DOAN'!DT51=""),0,IF(AND('DU DOAN'!DS51='DU DOAN'!K51,'DU DOAN'!DT51='DU DOAN'!L51),3*'DU DOAN'!C51,IF(('DU DOAN'!DS51-'DU DOAN'!DT51)=('DU DOAN'!K51-'DU DOAN'!L51),2*'DU DOAN'!C51,IF(SIGN('DU DOAN'!DS51-'DU DOAN'!DT51)=SIGN('DU DOAN'!K51-'DU DOAN'!L51),1*'DU DOAN'!C51,0))))</f>
        <v>0</v>
      </c>
      <c r="BK51" s="98">
        <f>IF(OR('DU DOAN'!K51="",'DU DOAN'!L51="",'DU DOAN'!DU51="",'DU DOAN'!DV51=""),0,IF(AND('DU DOAN'!DU51='DU DOAN'!K51,'DU DOAN'!DV51='DU DOAN'!L51),3*'DU DOAN'!C51,IF(('DU DOAN'!DU51-'DU DOAN'!DV51)=('DU DOAN'!K51-'DU DOAN'!L51),2*'DU DOAN'!C51,IF(SIGN('DU DOAN'!DU51-'DU DOAN'!DV51)=SIGN('DU DOAN'!K51-'DU DOAN'!L51),1*'DU DOAN'!C51,0))))</f>
        <v>0</v>
      </c>
      <c r="BL51" s="98">
        <f>IF(OR('DU DOAN'!K51="",'DU DOAN'!L51="",'DU DOAN'!DW51="",'DU DOAN'!DX51=""),0,IF(AND('DU DOAN'!DW51='DU DOAN'!K51,'DU DOAN'!DX51='DU DOAN'!L51),3*'DU DOAN'!C51,IF(('DU DOAN'!DW51-'DU DOAN'!DX51)=('DU DOAN'!K51-'DU DOAN'!L51),2*'DU DOAN'!C51,IF(SIGN('DU DOAN'!DW51-'DU DOAN'!DX51)=SIGN('DU DOAN'!K51-'DU DOAN'!L51),1*'DU DOAN'!C51,0))))</f>
        <v>0</v>
      </c>
      <c r="BM51" s="98">
        <f>IF(OR('DU DOAN'!K51="",'DU DOAN'!L51="",'DU DOAN'!DY51="",'DU DOAN'!DZ51=""),0,IF(AND('DU DOAN'!DY51='DU DOAN'!K51,'DU DOAN'!DZ51='DU DOAN'!L51),3*'DU DOAN'!C51,IF(('DU DOAN'!DY51-'DU DOAN'!DZ51)=('DU DOAN'!K51-'DU DOAN'!L51),2*'DU DOAN'!C51,IF(SIGN('DU DOAN'!DY51-'DU DOAN'!DZ51)=SIGN('DU DOAN'!K51-'DU DOAN'!L51),1*'DU DOAN'!C51,0))))</f>
        <v>0</v>
      </c>
      <c r="BN51" s="98">
        <f>IF(OR('DU DOAN'!K51="",'DU DOAN'!L51="",'DU DOAN'!EA51="",'DU DOAN'!EB51=""),0,IF(AND('DU DOAN'!EA51='DU DOAN'!K51,'DU DOAN'!EB51='DU DOAN'!L51),3*'DU DOAN'!C51,IF(('DU DOAN'!EA51-'DU DOAN'!EB51)=('DU DOAN'!K51-'DU DOAN'!L51),2*'DU DOAN'!C51,IF(SIGN('DU DOAN'!EA51-'DU DOAN'!EB51)=SIGN('DU DOAN'!K51-'DU DOAN'!L51),1*'DU DOAN'!C51,0))))</f>
        <v>0</v>
      </c>
      <c r="BO51" s="98">
        <f>IF(OR('DU DOAN'!K51="",'DU DOAN'!L51="",'DU DOAN'!EC51="",'DU DOAN'!ED51=""),0,IF(AND('DU DOAN'!EC51='DU DOAN'!K51,'DU DOAN'!ED51='DU DOAN'!L51),3*'DU DOAN'!C51,IF(('DU DOAN'!EC51-'DU DOAN'!ED51)=('DU DOAN'!K51-'DU DOAN'!L51),2*'DU DOAN'!C51,IF(SIGN('DU DOAN'!EC51-'DU DOAN'!ED51)=SIGN('DU DOAN'!K51-'DU DOAN'!L51),1*'DU DOAN'!C51,0))))</f>
        <v>0</v>
      </c>
      <c r="BP51" s="98">
        <f>IF(OR('DU DOAN'!K51="",'DU DOAN'!L51="",'DU DOAN'!EE51="",'DU DOAN'!EF51=""),0,IF(AND('DU DOAN'!EE51='DU DOAN'!K51,'DU DOAN'!EF51='DU DOAN'!L51),3*'DU DOAN'!C51,IF(('DU DOAN'!EE51-'DU DOAN'!EF51)=('DU DOAN'!K51-'DU DOAN'!L51),2*'DU DOAN'!C51,IF(SIGN('DU DOAN'!EE51-'DU DOAN'!EF51)=SIGN('DU DOAN'!K51-'DU DOAN'!L51),1*'DU DOAN'!C51,0))))</f>
        <v>0</v>
      </c>
      <c r="BQ51" s="98">
        <f>IF(OR('DU DOAN'!K51="",'DU DOAN'!L51="",'DU DOAN'!EG51="",'DU DOAN'!EH51=""),0,IF(AND('DU DOAN'!EG51='DU DOAN'!K51,'DU DOAN'!EH51='DU DOAN'!L51),3*'DU DOAN'!C51,IF(('DU DOAN'!EG51-'DU DOAN'!EH51)=('DU DOAN'!K51-'DU DOAN'!L51),2*'DU DOAN'!C51,IF(SIGN('DU DOAN'!EG51-'DU DOAN'!EH51)=SIGN('DU DOAN'!K51-'DU DOAN'!L51),1*'DU DOAN'!C51,0))))</f>
        <v>0</v>
      </c>
      <c r="BR51" s="98">
        <f>IF(OR('DU DOAN'!K51="",'DU DOAN'!L51="",'DU DOAN'!EI51="",'DU DOAN'!EJ51=""),0,IF(AND('DU DOAN'!EI51='DU DOAN'!K51,'DU DOAN'!EJ51='DU DOAN'!L51),3*'DU DOAN'!C51,IF(('DU DOAN'!EI51-'DU DOAN'!EJ51)=('DU DOAN'!K51-'DU DOAN'!L51),2*'DU DOAN'!C51,IF(SIGN('DU DOAN'!EI51-'DU DOAN'!EJ51)=SIGN('DU DOAN'!K51-'DU DOAN'!L51),1*'DU DOAN'!C51,0))))</f>
        <v>0</v>
      </c>
      <c r="BS51" s="98">
        <f>IF(OR('DU DOAN'!K51="",'DU DOAN'!L51="",'DU DOAN'!EK51="",'DU DOAN'!EL51=""),0,IF(AND('DU DOAN'!EK51='DU DOAN'!K51,'DU DOAN'!EL51='DU DOAN'!L51),3*'DU DOAN'!C51,IF(('DU DOAN'!EK51-'DU DOAN'!EL51)=('DU DOAN'!K51-'DU DOAN'!L51),2*'DU DOAN'!C51,IF(SIGN('DU DOAN'!EK51-'DU DOAN'!EL51)=SIGN('DU DOAN'!K51-'DU DOAN'!L51),1*'DU DOAN'!C51,0))))</f>
        <v>0</v>
      </c>
      <c r="BT51" s="98">
        <f>IF(OR('DU DOAN'!K51="",'DU DOAN'!L51="",'DU DOAN'!EM51="",'DU DOAN'!EN51=""),0,IF(AND('DU DOAN'!EM51='DU DOAN'!K51,'DU DOAN'!EN51='DU DOAN'!L51),3*'DU DOAN'!C51,IF(('DU DOAN'!EM51-'DU DOAN'!EN51)=('DU DOAN'!K51-'DU DOAN'!L51),2*'DU DOAN'!C51,IF(SIGN('DU DOAN'!EM51-'DU DOAN'!EN51)=SIGN('DU DOAN'!K51-'DU DOAN'!L51),1*'DU DOAN'!C51,0))))</f>
        <v>0</v>
      </c>
      <c r="BU51" s="98">
        <f>IF(OR('DU DOAN'!K51="",'DU DOAN'!L51="",'DU DOAN'!EO51="",'DU DOAN'!EP51=""),0,IF(AND('DU DOAN'!EO51='DU DOAN'!K51,'DU DOAN'!EP51='DU DOAN'!L51),3*'DU DOAN'!C51,IF(('DU DOAN'!EO51-'DU DOAN'!EP51)=('DU DOAN'!K51-'DU DOAN'!L51),2*'DU DOAN'!C51,IF(SIGN('DU DOAN'!EO51-'DU DOAN'!EP51)=SIGN('DU DOAN'!K51-'DU DOAN'!L51),1*'DU DOAN'!C51,0))))</f>
        <v>0</v>
      </c>
      <c r="BV51" s="98">
        <f>IF(OR('DU DOAN'!K51="",'DU DOAN'!L51="",'DU DOAN'!EQ51="",'DU DOAN'!ER51=""),0,IF(AND('DU DOAN'!EQ51='DU DOAN'!K51,'DU DOAN'!ER51='DU DOAN'!L51),3*'DU DOAN'!C51,IF(('DU DOAN'!EQ51-'DU DOAN'!ER51)=('DU DOAN'!K51-'DU DOAN'!L51),2*'DU DOAN'!C51,IF(SIGN('DU DOAN'!EQ51-'DU DOAN'!ER51)=SIGN('DU DOAN'!K51-'DU DOAN'!L51),1*'DU DOAN'!C51,0))))</f>
        <v>0</v>
      </c>
      <c r="BW51" s="98">
        <f>IF(OR('DU DOAN'!K51="",'DU DOAN'!L51="",'DU DOAN'!ES51="",'DU DOAN'!ET51=""),0,IF(AND('DU DOAN'!ES51='DU DOAN'!K51,'DU DOAN'!ET51='DU DOAN'!L51),3*'DU DOAN'!C51,IF(('DU DOAN'!ES51-'DU DOAN'!ET51)=('DU DOAN'!K51-'DU DOAN'!L51),2*'DU DOAN'!C51,IF(SIGN('DU DOAN'!ES51-'DU DOAN'!ET51)=SIGN('DU DOAN'!K51-'DU DOAN'!L51),1*'DU DOAN'!C51,0))))</f>
        <v>0</v>
      </c>
      <c r="BX51" s="98">
        <f>IF(OR('DU DOAN'!K51="",'DU DOAN'!L51="",'DU DOAN'!EU51="",'DU DOAN'!EV51=""),0,IF(AND('DU DOAN'!EU51='DU DOAN'!K51,'DU DOAN'!EV51='DU DOAN'!L51),3*'DU DOAN'!C51,IF(('DU DOAN'!EU51-'DU DOAN'!EV51)=('DU DOAN'!K51-'DU DOAN'!L51),2*'DU DOAN'!C51,IF(SIGN('DU DOAN'!EU51-'DU DOAN'!EV51)=SIGN('DU DOAN'!K51-'DU DOAN'!L51),1*'DU DOAN'!C51,0))))</f>
        <v>0</v>
      </c>
      <c r="BY51" s="98">
        <f>IF(OR('DU DOAN'!K51="",'DU DOAN'!L51="",'DU DOAN'!EW51="",'DU DOAN'!EX51=""),0,IF(AND('DU DOAN'!EW51='DU DOAN'!K51,'DU DOAN'!EX51='DU DOAN'!L51),3*'DU DOAN'!C51,IF(('DU DOAN'!EW51-'DU DOAN'!EX51)=('DU DOAN'!K51-'DU DOAN'!L51),2*'DU DOAN'!C51,IF(SIGN('DU DOAN'!EW51-'DU DOAN'!EX51)=SIGN('DU DOAN'!K51-'DU DOAN'!L51),1*'DU DOAN'!C51,0))))</f>
        <v>0</v>
      </c>
      <c r="BZ51" s="98">
        <f>IF(OR('DU DOAN'!K51="",'DU DOAN'!L51="",'DU DOAN'!EY51="",'DU DOAN'!EZ51=""),0,IF(AND('DU DOAN'!EY51='DU DOAN'!K51,'DU DOAN'!EZ51='DU DOAN'!L51),3*'DU DOAN'!C51,IF(('DU DOAN'!EY51-'DU DOAN'!EZ51)=('DU DOAN'!K51-'DU DOAN'!L51),2*'DU DOAN'!C51,IF(SIGN('DU DOAN'!EY51-'DU DOAN'!EZ51)=SIGN('DU DOAN'!K51-'DU DOAN'!L51),1*'DU DOAN'!C51,0))))</f>
        <v>0</v>
      </c>
      <c r="CA51" s="98">
        <f>IF(OR('DU DOAN'!K51="",'DU DOAN'!L51="",'DU DOAN'!FA51="",'DU DOAN'!FB51=""),0,IF(AND('DU DOAN'!FA51='DU DOAN'!K51,'DU DOAN'!FB51='DU DOAN'!L51),3*'DU DOAN'!C51,IF(('DU DOAN'!FA51-'DU DOAN'!FB51)=('DU DOAN'!K51-'DU DOAN'!L51),2*'DU DOAN'!C51,IF(SIGN('DU DOAN'!FA51-'DU DOAN'!FB51)=SIGN('DU DOAN'!K51-'DU DOAN'!L51),1*'DU DOAN'!C51,0))))</f>
        <v>0</v>
      </c>
      <c r="CB51" s="98">
        <f>IF(OR('DU DOAN'!K51="",'DU DOAN'!L51="",'DU DOAN'!FC51="",'DU DOAN'!FD51=""),0,IF(AND('DU DOAN'!FC51='DU DOAN'!K51,'DU DOAN'!FD51='DU DOAN'!L51),3*'DU DOAN'!C51,IF(('DU DOAN'!FC51-'DU DOAN'!FD51)=('DU DOAN'!K51-'DU DOAN'!L51),2*'DU DOAN'!C51,IF(SIGN('DU DOAN'!FC51-'DU DOAN'!FD51)=SIGN('DU DOAN'!K51-'DU DOAN'!L51),1*'DU DOAN'!C51,0))))</f>
        <v>0</v>
      </c>
      <c r="CC51" s="98">
        <f>IF(OR('DU DOAN'!K51="",'DU DOAN'!L51="",'DU DOAN'!FE51="",'DU DOAN'!FF51=""),0,IF(AND('DU DOAN'!FE51='DU DOAN'!K51,'DU DOAN'!FF51='DU DOAN'!L51),3*'DU DOAN'!C51,IF(('DU DOAN'!FE51-'DU DOAN'!FF51)=('DU DOAN'!K51-'DU DOAN'!L51),2*'DU DOAN'!C51,IF(SIGN('DU DOAN'!FE51-'DU DOAN'!FF51)=SIGN('DU DOAN'!K51-'DU DOAN'!L51),1*'DU DOAN'!C51,0))))</f>
        <v>0</v>
      </c>
      <c r="CD51" s="98">
        <f>IF(OR('DU DOAN'!K51="",'DU DOAN'!L51="",'DU DOAN'!FG51="",'DU DOAN'!FH51=""),0,IF(AND('DU DOAN'!FG51='DU DOAN'!K51,'DU DOAN'!FH51='DU DOAN'!L51),3*'DU DOAN'!C51,IF(('DU DOAN'!FG51-'DU DOAN'!FH51)=('DU DOAN'!K51-'DU DOAN'!L51),2*'DU DOAN'!C51,IF(SIGN('DU DOAN'!FG51-'DU DOAN'!FH51)=SIGN('DU DOAN'!K51-'DU DOAN'!L51),1*'DU DOAN'!C51,0))))</f>
        <v>0</v>
      </c>
      <c r="CE51" s="98">
        <f>IF(OR('DU DOAN'!K51="",'DU DOAN'!L51="",'DU DOAN'!FI51="",'DU DOAN'!FJ51=""),0,IF(AND('DU DOAN'!FI51='DU DOAN'!K51,'DU DOAN'!FJ51='DU DOAN'!L51),3*'DU DOAN'!C51,IF(('DU DOAN'!FI51-'DU DOAN'!FJ51)=('DU DOAN'!K51-'DU DOAN'!L51),2*'DU DOAN'!C51,IF(SIGN('DU DOAN'!FI51-'DU DOAN'!FJ51)=SIGN('DU DOAN'!K51-'DU DOAN'!L51),1*'DU DOAN'!C51,0))))</f>
        <v>0</v>
      </c>
      <c r="CF51" s="98">
        <f>IF(OR('DU DOAN'!K51="",'DU DOAN'!L51="",'DU DOAN'!FK51="",'DU DOAN'!FL51=""),0,IF(AND('DU DOAN'!FK51='DU DOAN'!K51,'DU DOAN'!FL51='DU DOAN'!L51),3*'DU DOAN'!C51,IF(('DU DOAN'!FK51-'DU DOAN'!FL51)=('DU DOAN'!K51-'DU DOAN'!L51),2*'DU DOAN'!C51,IF(SIGN('DU DOAN'!FK51-'DU DOAN'!FL51)=SIGN('DU DOAN'!K51-'DU DOAN'!L51),1*'DU DOAN'!C51,0))))</f>
        <v>0</v>
      </c>
      <c r="CG51" s="98">
        <f>IF(OR('DU DOAN'!K51="",'DU DOAN'!L51="",'DU DOAN'!FM51="",'DU DOAN'!FN51=""),0,IF(AND('DU DOAN'!FM51='DU DOAN'!K51,'DU DOAN'!FN51='DU DOAN'!L51),3*'DU DOAN'!C51,IF(('DU DOAN'!FM51-'DU DOAN'!FN51)=('DU DOAN'!K51-'DU DOAN'!L51),2*'DU DOAN'!C51,IF(SIGN('DU DOAN'!FM51-'DU DOAN'!FN51)=SIGN('DU DOAN'!K51-'DU DOAN'!L51),1*'DU DOAN'!C51,0))))</f>
        <v>0</v>
      </c>
      <c r="CH51" s="98">
        <f>IF(OR('DU DOAN'!K51="",'DU DOAN'!L51="",'DU DOAN'!FO51="",'DU DOAN'!FP51=""),0,IF(AND('DU DOAN'!FO51='DU DOAN'!K51,'DU DOAN'!FP51='DU DOAN'!L51),3*'DU DOAN'!C51,IF(('DU DOAN'!FO51-'DU DOAN'!FP51)=('DU DOAN'!K51-'DU DOAN'!L51),2*'DU DOAN'!C51,IF(SIGN('DU DOAN'!FO51-'DU DOAN'!FP51)=SIGN('DU DOAN'!K51-'DU DOAN'!L51),1*'DU DOAN'!C51,0))))</f>
        <v>0</v>
      </c>
      <c r="CI51" s="98">
        <f>IF(OR('DU DOAN'!K51="",'DU DOAN'!L51="",'DU DOAN'!FQ51="",'DU DOAN'!FR51=""),0,IF(AND('DU DOAN'!FQ51='DU DOAN'!K51,'DU DOAN'!FR51='DU DOAN'!L51),3*'DU DOAN'!C51,IF(('DU DOAN'!FQ51-'DU DOAN'!FR51)=('DU DOAN'!K51-'DU DOAN'!L51),2*'DU DOAN'!C51,IF(SIGN('DU DOAN'!FQ51-'DU DOAN'!FR51)=SIGN('DU DOAN'!K51-'DU DOAN'!L51),1*'DU DOAN'!C51,0))))</f>
        <v>0</v>
      </c>
      <c r="CJ51" s="98">
        <f>IF(OR('DU DOAN'!K51="",'DU DOAN'!L51="",'DU DOAN'!FS51="",'DU DOAN'!FT51=""),0,IF(AND('DU DOAN'!FS51='DU DOAN'!K51,'DU DOAN'!FT51='DU DOAN'!L51),3*'DU DOAN'!C51,IF(('DU DOAN'!FS51-'DU DOAN'!FT51)=('DU DOAN'!K51-'DU DOAN'!L51),2*'DU DOAN'!C51,IF(SIGN('DU DOAN'!FS51-'DU DOAN'!FT51)=SIGN('DU DOAN'!K51-'DU DOAN'!L51),1*'DU DOAN'!C51,0))))</f>
        <v>0</v>
      </c>
      <c r="CK51" s="98">
        <f>IF(OR('DU DOAN'!K51="",'DU DOAN'!L51="",'DU DOAN'!FU51="",'DU DOAN'!FV51=""),0,IF(AND('DU DOAN'!FU51='DU DOAN'!K51,'DU DOAN'!FV51='DU DOAN'!L51),3*'DU DOAN'!C51,IF(('DU DOAN'!FU51-'DU DOAN'!FV51)=('DU DOAN'!K51-'DU DOAN'!L51),2*'DU DOAN'!C51,IF(SIGN('DU DOAN'!FU51-'DU DOAN'!FV51)=SIGN('DU DOAN'!K51-'DU DOAN'!L51),1*'DU DOAN'!C51,0))))</f>
        <v>0</v>
      </c>
      <c r="CL51" s="98">
        <f>IF(OR('DU DOAN'!K51="",'DU DOAN'!L51="",'DU DOAN'!FW51="",'DU DOAN'!FX51=""),0,IF(AND('DU DOAN'!FW51='DU DOAN'!K51,'DU DOAN'!FX51='DU DOAN'!L51),3*'DU DOAN'!C51,IF(('DU DOAN'!FW51-'DU DOAN'!FX51)=('DU DOAN'!K51-'DU DOAN'!L51),2*'DU DOAN'!C51,IF(SIGN('DU DOAN'!FW51-'DU DOAN'!FX51)=SIGN('DU DOAN'!K51-'DU DOAN'!L51),1*'DU DOAN'!C51,0))))</f>
        <v>0</v>
      </c>
      <c r="CM51" s="98">
        <f>IF(OR('DU DOAN'!K51="",'DU DOAN'!L51="",'DU DOAN'!FY51="",'DU DOAN'!FZ51=""),0,IF(AND('DU DOAN'!FY51='DU DOAN'!K51,'DU DOAN'!FZ51='DU DOAN'!L51),3*'DU DOAN'!C51,IF(('DU DOAN'!FY51-'DU DOAN'!FZ51)=('DU DOAN'!K51-'DU DOAN'!L51),2*'DU DOAN'!C51,IF(SIGN('DU DOAN'!FY51-'DU DOAN'!FZ51)=SIGN('DU DOAN'!K51-'DU DOAN'!L51),1*'DU DOAN'!C51,0))))</f>
        <v>0</v>
      </c>
      <c r="CN51" s="98">
        <f>IF(OR('DU DOAN'!K51="",'DU DOAN'!L51="",'DU DOAN'!GA51="",'DU DOAN'!GB51=""),0,IF(AND('DU DOAN'!GA51='DU DOAN'!K51,'DU DOAN'!GB51='DU DOAN'!L51),3*'DU DOAN'!C51,IF(('DU DOAN'!GA51-'DU DOAN'!GB51)=('DU DOAN'!K51-'DU DOAN'!L51),2*'DU DOAN'!C51,IF(SIGN('DU DOAN'!GA51-'DU DOAN'!GB51)=SIGN('DU DOAN'!K51-'DU DOAN'!L51),1*'DU DOAN'!C51,0))))</f>
        <v>0</v>
      </c>
      <c r="CO51" s="98">
        <f>IF(OR('DU DOAN'!K51="",'DU DOAN'!L51="",'DU DOAN'!GC51="",'DU DOAN'!GD51=""),0,IF(AND('DU DOAN'!GC51='DU DOAN'!K51,'DU DOAN'!GD51='DU DOAN'!L51),3*'DU DOAN'!C51,IF(('DU DOAN'!GC51-'DU DOAN'!GD51)=('DU DOAN'!K51-'DU DOAN'!L51),2*'DU DOAN'!C51,IF(SIGN('DU DOAN'!GC51-'DU DOAN'!GD51)=SIGN('DU DOAN'!K51-'DU DOAN'!L51),1*'DU DOAN'!C51,0))))</f>
        <v>0</v>
      </c>
      <c r="CP51" s="98">
        <f>IF(OR('DU DOAN'!K51="",'DU DOAN'!L51="",'DU DOAN'!GE51="",'DU DOAN'!GF51=""),0,IF(AND('DU DOAN'!GE51='DU DOAN'!K51,'DU DOAN'!GF51='DU DOAN'!L51),3*'DU DOAN'!C51,IF(('DU DOAN'!GE51-'DU DOAN'!GF51)=('DU DOAN'!K51-'DU DOAN'!L51),2*'DU DOAN'!C51,IF(SIGN('DU DOAN'!GE51-'DU DOAN'!GF51)=SIGN('DU DOAN'!K51-'DU DOAN'!L51),1*'DU DOAN'!C51,0))))</f>
        <v>0</v>
      </c>
      <c r="CQ51" s="98">
        <f>IF(OR('DU DOAN'!K51="",'DU DOAN'!L51="",'DU DOAN'!GG51="",'DU DOAN'!GH51=""),0,IF(AND('DU DOAN'!GG51='DU DOAN'!K51,'DU DOAN'!GH51='DU DOAN'!L51),3*'DU DOAN'!C51,IF(('DU DOAN'!GG51-'DU DOAN'!GH51)=('DU DOAN'!K51-'DU DOAN'!L51),2*'DU DOAN'!C51,IF(SIGN('DU DOAN'!GG51-'DU DOAN'!GH51)=SIGN('DU DOAN'!K51-'DU DOAN'!L51),1*'DU DOAN'!C51,0))))</f>
        <v>0</v>
      </c>
      <c r="CR51" s="98">
        <f>IF(OR('DU DOAN'!K51="",'DU DOAN'!L51="",'DU DOAN'!GI51="",'DU DOAN'!GJ51=""),0,IF(AND('DU DOAN'!GI51='DU DOAN'!K51,'DU DOAN'!GJ51='DU DOAN'!L51),3*'DU DOAN'!C51,IF(('DU DOAN'!GI51-'DU DOAN'!GJ51)=('DU DOAN'!K51-'DU DOAN'!L51),2*'DU DOAN'!C51,IF(SIGN('DU DOAN'!GI51-'DU DOAN'!GJ51)=SIGN('DU DOAN'!K51-'DU DOAN'!L51),1*'DU DOAN'!C51,0))))</f>
        <v>0</v>
      </c>
      <c r="CS51" s="98">
        <f>IF(OR('DU DOAN'!K51="",'DU DOAN'!L51="",'DU DOAN'!GK51="",'DU DOAN'!GL51=""),0,IF(AND('DU DOAN'!GK51='DU DOAN'!K51,'DU DOAN'!GL51='DU DOAN'!L51),3*'DU DOAN'!C51,IF(('DU DOAN'!GK51-'DU DOAN'!GL51)=('DU DOAN'!K51-'DU DOAN'!L51),2*'DU DOAN'!C51,IF(SIGN('DU DOAN'!GK51-'DU DOAN'!GL51)=SIGN('DU DOAN'!K51-'DU DOAN'!L51),1*'DU DOAN'!C51,0))))</f>
        <v>0</v>
      </c>
      <c r="CT51" s="98">
        <f>IF(OR('DU DOAN'!K51="",'DU DOAN'!L51="",'DU DOAN'!GM51="",'DU DOAN'!GN51=""),0,IF(AND('DU DOAN'!GM51='DU DOAN'!K51,'DU DOAN'!GN51='DU DOAN'!L51),3*'DU DOAN'!C51,IF(('DU DOAN'!GM51-'DU DOAN'!GN51)=('DU DOAN'!K51-'DU DOAN'!L51),2*'DU DOAN'!C51,IF(SIGN('DU DOAN'!GM51-'DU DOAN'!GN51)=SIGN('DU DOAN'!K51-'DU DOAN'!L51),1*'DU DOAN'!C51,0))))</f>
        <v>0</v>
      </c>
      <c r="CU51" s="98">
        <f>IF(OR('DU DOAN'!K51="",'DU DOAN'!L51="",'DU DOAN'!GO51="",'DU DOAN'!GP51=""),0,IF(AND('DU DOAN'!GO51='DU DOAN'!K51,'DU DOAN'!GP51='DU DOAN'!L51),3*'DU DOAN'!C51,IF(('DU DOAN'!GO51-'DU DOAN'!GP51)=('DU DOAN'!K51-'DU DOAN'!L51),2*'DU DOAN'!C51,IF(SIGN('DU DOAN'!GO51-'DU DOAN'!GP51)=SIGN('DU DOAN'!K51-'DU DOAN'!L51),1*'DU DOAN'!C51,0))))</f>
        <v>0</v>
      </c>
      <c r="CV51" s="98">
        <f>IF(OR('DU DOAN'!K51="",'DU DOAN'!L51="",'DU DOAN'!GQ51="",'DU DOAN'!GR51=""),0,IF(AND('DU DOAN'!GQ51='DU DOAN'!K51,'DU DOAN'!GR51='DU DOAN'!L51),3*'DU DOAN'!C51,IF(('DU DOAN'!GQ51-'DU DOAN'!GR51)=('DU DOAN'!K51-'DU DOAN'!L51),2*'DU DOAN'!C51,IF(SIGN('DU DOAN'!GQ51-'DU DOAN'!GR51)=SIGN('DU DOAN'!K51-'DU DOAN'!L51),1*'DU DOAN'!C51,0))))</f>
        <v>0</v>
      </c>
      <c r="CW51" s="98">
        <f>IF(OR('DU DOAN'!K51="",'DU DOAN'!L51="",'DU DOAN'!GS51="",'DU DOAN'!GT51=""),0,IF(AND('DU DOAN'!GS51='DU DOAN'!K51,'DU DOAN'!GT51='DU DOAN'!L51),3*'DU DOAN'!C51,IF(('DU DOAN'!GS51-'DU DOAN'!GT51)=('DU DOAN'!K51-'DU DOAN'!L51),2*'DU DOAN'!C51,IF(SIGN('DU DOAN'!GS51-'DU DOAN'!GT51)=SIGN('DU DOAN'!K51-'DU DOAN'!L51),1*'DU DOAN'!C51,0))))</f>
        <v>0</v>
      </c>
      <c r="CX51" s="98">
        <f>IF(OR('DU DOAN'!K51="",'DU DOAN'!L51="",'DU DOAN'!GU51="",'DU DOAN'!GV51=""),0,IF(AND('DU DOAN'!GU51='DU DOAN'!K51,'DU DOAN'!GV51='DU DOAN'!L51),3*'DU DOAN'!C51,IF(('DU DOAN'!GU51-'DU DOAN'!GV51)=('DU DOAN'!K51-'DU DOAN'!L51),2*'DU DOAN'!C51,IF(SIGN('DU DOAN'!GU51-'DU DOAN'!GV51)=SIGN('DU DOAN'!K51-'DU DOAN'!L51),1*'DU DOAN'!C51,0))))</f>
        <v>0</v>
      </c>
      <c r="CY51" s="98">
        <f>IF(OR('DU DOAN'!K51="",'DU DOAN'!L51="",'DU DOAN'!GW51="",'DU DOAN'!GX51=""),0,IF(AND('DU DOAN'!GW51='DU DOAN'!K51,'DU DOAN'!GX51='DU DOAN'!L51),3*'DU DOAN'!C51,IF(('DU DOAN'!GW51-'DU DOAN'!GX51)=('DU DOAN'!K51-'DU DOAN'!L51),2*'DU DOAN'!C51,IF(SIGN('DU DOAN'!GW51-'DU DOAN'!GX51)=SIGN('DU DOAN'!K51-'DU DOAN'!L51),1*'DU DOAN'!C51,0))))</f>
        <v>0</v>
      </c>
      <c r="CZ51" s="98">
        <f>IF(OR('DU DOAN'!K51="",'DU DOAN'!L51="",'DU DOAN'!GY51="",'DU DOAN'!GZ51=""),0,IF(AND('DU DOAN'!GY51='DU DOAN'!K51,'DU DOAN'!GZ51='DU DOAN'!L51),3*'DU DOAN'!C51,IF(('DU DOAN'!GY51-'DU DOAN'!GZ51)=('DU DOAN'!K51-'DU DOAN'!L51),2*'DU DOAN'!C51,IF(SIGN('DU DOAN'!GY51-'DU DOAN'!GZ51)=SIGN('DU DOAN'!K51-'DU DOAN'!L51),1*'DU DOAN'!C51,0))))</f>
        <v>0</v>
      </c>
      <c r="DA51" s="98">
        <f>IF(OR('DU DOAN'!K51="",'DU DOAN'!L51="",'DU DOAN'!HA51="",'DU DOAN'!HB51=""),0,IF(AND('DU DOAN'!HA51='DU DOAN'!K51,'DU DOAN'!HB51='DU DOAN'!L51),3*'DU DOAN'!C51,IF(('DU DOAN'!HA51-'DU DOAN'!HB51)=('DU DOAN'!K51-'DU DOAN'!L51),2*'DU DOAN'!C51,IF(SIGN('DU DOAN'!HA51-'DU DOAN'!HB51)=SIGN('DU DOAN'!K51-'DU DOAN'!L51),1*'DU DOAN'!C51,0))))</f>
        <v>0</v>
      </c>
      <c r="DB51" s="98">
        <f>IF(OR('DU DOAN'!K51="",'DU DOAN'!L51="",'DU DOAN'!HC51="",'DU DOAN'!HD51=""),0,IF(AND('DU DOAN'!HC51='DU DOAN'!K51,'DU DOAN'!HD51='DU DOAN'!L51),3*'DU DOAN'!C51,IF(('DU DOAN'!HC51-'DU DOAN'!HD51)=('DU DOAN'!K51-'DU DOAN'!L51),2*'DU DOAN'!C51,IF(SIGN('DU DOAN'!HC51-'DU DOAN'!HD51)=SIGN('DU DOAN'!K51-'DU DOAN'!L51),1*'DU DOAN'!C51,0))))</f>
        <v>0</v>
      </c>
    </row>
    <row r="52" spans="1:106" ht="15" customHeight="1">
      <c r="A52" s="94">
        <f>'DU DOAN'!A52</f>
        <v>49</v>
      </c>
      <c r="B52" s="95" t="str">
        <f>'DU DOAN'!B52</f>
        <v>Vòng bảng</v>
      </c>
      <c r="C52" s="96">
        <f>'DU DOAN'!C52</f>
        <v>1</v>
      </c>
      <c r="D52" s="95" t="str">
        <f>'DU DOAN'!H52</f>
        <v>France</v>
      </c>
      <c r="E52" s="95" t="str">
        <f>'DU DOAN'!I52</f>
        <v>Senegal</v>
      </c>
      <c r="F52" s="97" t="str">
        <f>IF(OR('DU DOAN'!K52="",'DU DOAN'!L52=""),"Chưa đá",'DU DOAN'!K52&amp;"-"&amp;'DU DOAN'!L52)</f>
        <v>Chưa đá</v>
      </c>
      <c r="G52" s="98">
        <f>IF(OR('DU DOAN'!K52="",'DU DOAN'!L52="",'DU DOAN'!M52="",'DU DOAN'!N52=""),0,IF(AND('DU DOAN'!M52='DU DOAN'!K52,'DU DOAN'!N52='DU DOAN'!L52),3*'DU DOAN'!C52,IF(('DU DOAN'!M52-'DU DOAN'!N52)=('DU DOAN'!K52-'DU DOAN'!L52),2*'DU DOAN'!C52,IF(SIGN('DU DOAN'!M52-'DU DOAN'!N52)=SIGN('DU DOAN'!K52-'DU DOAN'!L52),1*'DU DOAN'!C52,0))))</f>
        <v>0</v>
      </c>
      <c r="H52" s="98">
        <f>IF(OR('DU DOAN'!K52="",'DU DOAN'!L52="",'DU DOAN'!O52="",'DU DOAN'!P52=""),0,IF(AND('DU DOAN'!O52='DU DOAN'!K52,'DU DOAN'!P52='DU DOAN'!L52),3*'DU DOAN'!C52,IF(('DU DOAN'!O52-'DU DOAN'!P52)=('DU DOAN'!K52-'DU DOAN'!L52),2*'DU DOAN'!C52,IF(SIGN('DU DOAN'!O52-'DU DOAN'!P52)=SIGN('DU DOAN'!K52-'DU DOAN'!L52),1*'DU DOAN'!C52,0))))</f>
        <v>0</v>
      </c>
      <c r="I52" s="98">
        <f>IF(OR('DU DOAN'!K52="",'DU DOAN'!L52="",'DU DOAN'!Q52="",'DU DOAN'!R52=""),0,IF(AND('DU DOAN'!Q52='DU DOAN'!K52,'DU DOAN'!R52='DU DOAN'!L52),3*'DU DOAN'!C52,IF(('DU DOAN'!Q52-'DU DOAN'!R52)=('DU DOAN'!K52-'DU DOAN'!L52),2*'DU DOAN'!C52,IF(SIGN('DU DOAN'!Q52-'DU DOAN'!R52)=SIGN('DU DOAN'!K52-'DU DOAN'!L52),1*'DU DOAN'!C52,0))))</f>
        <v>0</v>
      </c>
      <c r="J52" s="98">
        <f>IF(OR('DU DOAN'!K52="",'DU DOAN'!L52="",'DU DOAN'!S52="",'DU DOAN'!T52=""),0,IF(AND('DU DOAN'!S52='DU DOAN'!K52,'DU DOAN'!T52='DU DOAN'!L52),3*'DU DOAN'!C52,IF(('DU DOAN'!S52-'DU DOAN'!T52)=('DU DOAN'!K52-'DU DOAN'!L52),2*'DU DOAN'!C52,IF(SIGN('DU DOAN'!S52-'DU DOAN'!T52)=SIGN('DU DOAN'!K52-'DU DOAN'!L52),1*'DU DOAN'!C52,0))))</f>
        <v>0</v>
      </c>
      <c r="K52" s="98">
        <f>IF(OR('DU DOAN'!K52="",'DU DOAN'!L52="",'DU DOAN'!U52="",'DU DOAN'!V52=""),0,IF(AND('DU DOAN'!U52='DU DOAN'!K52,'DU DOAN'!V52='DU DOAN'!L52),3*'DU DOAN'!C52,IF(('DU DOAN'!U52-'DU DOAN'!V52)=('DU DOAN'!K52-'DU DOAN'!L52),2*'DU DOAN'!C52,IF(SIGN('DU DOAN'!U52-'DU DOAN'!V52)=SIGN('DU DOAN'!K52-'DU DOAN'!L52),1*'DU DOAN'!C52,0))))</f>
        <v>0</v>
      </c>
      <c r="L52" s="98">
        <f>IF(OR('DU DOAN'!K52="",'DU DOAN'!L52="",'DU DOAN'!W52="",'DU DOAN'!X52=""),0,IF(AND('DU DOAN'!W52='DU DOAN'!K52,'DU DOAN'!X52='DU DOAN'!L52),3*'DU DOAN'!C52,IF(('DU DOAN'!W52-'DU DOAN'!X52)=('DU DOAN'!K52-'DU DOAN'!L52),2*'DU DOAN'!C52,IF(SIGN('DU DOAN'!W52-'DU DOAN'!X52)=SIGN('DU DOAN'!K52-'DU DOAN'!L52),1*'DU DOAN'!C52,0))))</f>
        <v>0</v>
      </c>
      <c r="M52" s="98">
        <f>IF(OR('DU DOAN'!K52="",'DU DOAN'!L52="",'DU DOAN'!Y52="",'DU DOAN'!Z52=""),0,IF(AND('DU DOAN'!Y52='DU DOAN'!K52,'DU DOAN'!Z52='DU DOAN'!L52),3*'DU DOAN'!C52,IF(('DU DOAN'!Y52-'DU DOAN'!Z52)=('DU DOAN'!K52-'DU DOAN'!L52),2*'DU DOAN'!C52,IF(SIGN('DU DOAN'!Y52-'DU DOAN'!Z52)=SIGN('DU DOAN'!K52-'DU DOAN'!L52),1*'DU DOAN'!C52,0))))</f>
        <v>0</v>
      </c>
      <c r="N52" s="98">
        <f>IF(OR('DU DOAN'!K52="",'DU DOAN'!L52="",'DU DOAN'!AA52="",'DU DOAN'!AB52=""),0,IF(AND('DU DOAN'!AA52='DU DOAN'!K52,'DU DOAN'!AB52='DU DOAN'!L52),3*'DU DOAN'!C52,IF(('DU DOAN'!AA52-'DU DOAN'!AB52)=('DU DOAN'!K52-'DU DOAN'!L52),2*'DU DOAN'!C52,IF(SIGN('DU DOAN'!AA52-'DU DOAN'!AB52)=SIGN('DU DOAN'!K52-'DU DOAN'!L52),1*'DU DOAN'!C52,0))))</f>
        <v>0</v>
      </c>
      <c r="O52" s="98">
        <f>IF(OR('DU DOAN'!K52="",'DU DOAN'!L52="",'DU DOAN'!AC52="",'DU DOAN'!AD52=""),0,IF(AND('DU DOAN'!AC52='DU DOAN'!K52,'DU DOAN'!AD52='DU DOAN'!L52),3*'DU DOAN'!C52,IF(('DU DOAN'!AC52-'DU DOAN'!AD52)=('DU DOAN'!K52-'DU DOAN'!L52),2*'DU DOAN'!C52,IF(SIGN('DU DOAN'!AC52-'DU DOAN'!AD52)=SIGN('DU DOAN'!K52-'DU DOAN'!L52),1*'DU DOAN'!C52,0))))</f>
        <v>0</v>
      </c>
      <c r="P52" s="98">
        <f>IF(OR('DU DOAN'!K52="",'DU DOAN'!L52="",'DU DOAN'!AE52="",'DU DOAN'!AF52=""),0,IF(AND('DU DOAN'!AE52='DU DOAN'!K52,'DU DOAN'!AF52='DU DOAN'!L52),3*'DU DOAN'!C52,IF(('DU DOAN'!AE52-'DU DOAN'!AF52)=('DU DOAN'!K52-'DU DOAN'!L52),2*'DU DOAN'!C52,IF(SIGN('DU DOAN'!AE52-'DU DOAN'!AF52)=SIGN('DU DOAN'!K52-'DU DOAN'!L52),1*'DU DOAN'!C52,0))))</f>
        <v>0</v>
      </c>
      <c r="Q52" s="98">
        <f>IF(OR('DU DOAN'!K52="",'DU DOAN'!L52="",'DU DOAN'!AG52="",'DU DOAN'!AH52=""),0,IF(AND('DU DOAN'!AG52='DU DOAN'!K52,'DU DOAN'!AH52='DU DOAN'!L52),3*'DU DOAN'!C52,IF(('DU DOAN'!AG52-'DU DOAN'!AH52)=('DU DOAN'!K52-'DU DOAN'!L52),2*'DU DOAN'!C52,IF(SIGN('DU DOAN'!AG52-'DU DOAN'!AH52)=SIGN('DU DOAN'!K52-'DU DOAN'!L52),1*'DU DOAN'!C52,0))))</f>
        <v>0</v>
      </c>
      <c r="R52" s="98">
        <f>IF(OR('DU DOAN'!K52="",'DU DOAN'!L52="",'DU DOAN'!AI52="",'DU DOAN'!AJ52=""),0,IF(AND('DU DOAN'!AI52='DU DOAN'!K52,'DU DOAN'!AJ52='DU DOAN'!L52),3*'DU DOAN'!C52,IF(('DU DOAN'!AI52-'DU DOAN'!AJ52)=('DU DOAN'!K52-'DU DOAN'!L52),2*'DU DOAN'!C52,IF(SIGN('DU DOAN'!AI52-'DU DOAN'!AJ52)=SIGN('DU DOAN'!K52-'DU DOAN'!L52),1*'DU DOAN'!C52,0))))</f>
        <v>0</v>
      </c>
      <c r="S52" s="98">
        <f>IF(OR('DU DOAN'!K52="",'DU DOAN'!L52="",'DU DOAN'!AK52="",'DU DOAN'!AL52=""),0,IF(AND('DU DOAN'!AK52='DU DOAN'!K52,'DU DOAN'!AL52='DU DOAN'!L52),3*'DU DOAN'!C52,IF(('DU DOAN'!AK52-'DU DOAN'!AL52)=('DU DOAN'!K52-'DU DOAN'!L52),2*'DU DOAN'!C52,IF(SIGN('DU DOAN'!AK52-'DU DOAN'!AL52)=SIGN('DU DOAN'!K52-'DU DOAN'!L52),1*'DU DOAN'!C52,0))))</f>
        <v>0</v>
      </c>
      <c r="T52" s="98">
        <f>IF(OR('DU DOAN'!K52="",'DU DOAN'!L52="",'DU DOAN'!AM52="",'DU DOAN'!AN52=""),0,IF(AND('DU DOAN'!AM52='DU DOAN'!K52,'DU DOAN'!AN52='DU DOAN'!L52),3*'DU DOAN'!C52,IF(('DU DOAN'!AM52-'DU DOAN'!AN52)=('DU DOAN'!K52-'DU DOAN'!L52),2*'DU DOAN'!C52,IF(SIGN('DU DOAN'!AM52-'DU DOAN'!AN52)=SIGN('DU DOAN'!K52-'DU DOAN'!L52),1*'DU DOAN'!C52,0))))</f>
        <v>0</v>
      </c>
      <c r="U52" s="98">
        <f>IF(OR('DU DOAN'!K52="",'DU DOAN'!L52="",'DU DOAN'!AO52="",'DU DOAN'!AP52=""),0,IF(AND('DU DOAN'!AO52='DU DOAN'!K52,'DU DOAN'!AP52='DU DOAN'!L52),3*'DU DOAN'!C52,IF(('DU DOAN'!AO52-'DU DOAN'!AP52)=('DU DOAN'!K52-'DU DOAN'!L52),2*'DU DOAN'!C52,IF(SIGN('DU DOAN'!AO52-'DU DOAN'!AP52)=SIGN('DU DOAN'!K52-'DU DOAN'!L52),1*'DU DOAN'!C52,0))))</f>
        <v>0</v>
      </c>
      <c r="V52" s="98">
        <f>IF(OR('DU DOAN'!K52="",'DU DOAN'!L52="",'DU DOAN'!AQ52="",'DU DOAN'!AR52=""),0,IF(AND('DU DOAN'!AQ52='DU DOAN'!K52,'DU DOAN'!AR52='DU DOAN'!L52),3*'DU DOAN'!C52,IF(('DU DOAN'!AQ52-'DU DOAN'!AR52)=('DU DOAN'!K52-'DU DOAN'!L52),2*'DU DOAN'!C52,IF(SIGN('DU DOAN'!AQ52-'DU DOAN'!AR52)=SIGN('DU DOAN'!K52-'DU DOAN'!L52),1*'DU DOAN'!C52,0))))</f>
        <v>0</v>
      </c>
      <c r="W52" s="98">
        <f>IF(OR('DU DOAN'!K52="",'DU DOAN'!L52="",'DU DOAN'!AS52="",'DU DOAN'!AT52=""),0,IF(AND('DU DOAN'!AS52='DU DOAN'!K52,'DU DOAN'!AT52='DU DOAN'!L52),3*'DU DOAN'!C52,IF(('DU DOAN'!AS52-'DU DOAN'!AT52)=('DU DOAN'!K52-'DU DOAN'!L52),2*'DU DOAN'!C52,IF(SIGN('DU DOAN'!AS52-'DU DOAN'!AT52)=SIGN('DU DOAN'!K52-'DU DOAN'!L52),1*'DU DOAN'!C52,0))))</f>
        <v>0</v>
      </c>
      <c r="X52" s="98">
        <f>IF(OR('DU DOAN'!K52="",'DU DOAN'!L52="",'DU DOAN'!AU52="",'DU DOAN'!AV52=""),0,IF(AND('DU DOAN'!AU52='DU DOAN'!K52,'DU DOAN'!AV52='DU DOAN'!L52),3*'DU DOAN'!C52,IF(('DU DOAN'!AU52-'DU DOAN'!AV52)=('DU DOAN'!K52-'DU DOAN'!L52),2*'DU DOAN'!C52,IF(SIGN('DU DOAN'!AU52-'DU DOAN'!AV52)=SIGN('DU DOAN'!K52-'DU DOAN'!L52),1*'DU DOAN'!C52,0))))</f>
        <v>0</v>
      </c>
      <c r="Y52" s="98">
        <f>IF(OR('DU DOAN'!K52="",'DU DOAN'!L52="",'DU DOAN'!AW52="",'DU DOAN'!AX52=""),0,IF(AND('DU DOAN'!AW52='DU DOAN'!K52,'DU DOAN'!AX52='DU DOAN'!L52),3*'DU DOAN'!C52,IF(('DU DOAN'!AW52-'DU DOAN'!AX52)=('DU DOAN'!K52-'DU DOAN'!L52),2*'DU DOAN'!C52,IF(SIGN('DU DOAN'!AW52-'DU DOAN'!AX52)=SIGN('DU DOAN'!K52-'DU DOAN'!L52),1*'DU DOAN'!C52,0))))</f>
        <v>0</v>
      </c>
      <c r="Z52" s="98">
        <f>IF(OR('DU DOAN'!K52="",'DU DOAN'!L52="",'DU DOAN'!AY52="",'DU DOAN'!AZ52=""),0,IF(AND('DU DOAN'!AY52='DU DOAN'!K52,'DU DOAN'!AZ52='DU DOAN'!L52),3*'DU DOAN'!C52,IF(('DU DOAN'!AY52-'DU DOAN'!AZ52)=('DU DOAN'!K52-'DU DOAN'!L52),2*'DU DOAN'!C52,IF(SIGN('DU DOAN'!AY52-'DU DOAN'!AZ52)=SIGN('DU DOAN'!K52-'DU DOAN'!L52),1*'DU DOAN'!C52,0))))</f>
        <v>0</v>
      </c>
      <c r="AA52" s="98">
        <f>IF(OR('DU DOAN'!K52="",'DU DOAN'!L52="",'DU DOAN'!BA52="",'DU DOAN'!BB52=""),0,IF(AND('DU DOAN'!BA52='DU DOAN'!K52,'DU DOAN'!BB52='DU DOAN'!L52),3*'DU DOAN'!C52,IF(('DU DOAN'!BA52-'DU DOAN'!BB52)=('DU DOAN'!K52-'DU DOAN'!L52),2*'DU DOAN'!C52,IF(SIGN('DU DOAN'!BA52-'DU DOAN'!BB52)=SIGN('DU DOAN'!K52-'DU DOAN'!L52),1*'DU DOAN'!C52,0))))</f>
        <v>0</v>
      </c>
      <c r="AB52" s="98">
        <f>IF(OR('DU DOAN'!K52="",'DU DOAN'!L52="",'DU DOAN'!BC52="",'DU DOAN'!BD52=""),0,IF(AND('DU DOAN'!BC52='DU DOAN'!K52,'DU DOAN'!BD52='DU DOAN'!L52),3*'DU DOAN'!C52,IF(('DU DOAN'!BC52-'DU DOAN'!BD52)=('DU DOAN'!K52-'DU DOAN'!L52),2*'DU DOAN'!C52,IF(SIGN('DU DOAN'!BC52-'DU DOAN'!BD52)=SIGN('DU DOAN'!K52-'DU DOAN'!L52),1*'DU DOAN'!C52,0))))</f>
        <v>0</v>
      </c>
      <c r="AC52" s="98">
        <f>IF(OR('DU DOAN'!K52="",'DU DOAN'!L52="",'DU DOAN'!BE52="",'DU DOAN'!BF52=""),0,IF(AND('DU DOAN'!BE52='DU DOAN'!K52,'DU DOAN'!BF52='DU DOAN'!L52),3*'DU DOAN'!C52,IF(('DU DOAN'!BE52-'DU DOAN'!BF52)=('DU DOAN'!K52-'DU DOAN'!L52),2*'DU DOAN'!C52,IF(SIGN('DU DOAN'!BE52-'DU DOAN'!BF52)=SIGN('DU DOAN'!K52-'DU DOAN'!L52),1*'DU DOAN'!C52,0))))</f>
        <v>0</v>
      </c>
      <c r="AD52" s="98">
        <f>IF(OR('DU DOAN'!K52="",'DU DOAN'!L52="",'DU DOAN'!BG52="",'DU DOAN'!BH52=""),0,IF(AND('DU DOAN'!BG52='DU DOAN'!K52,'DU DOAN'!BH52='DU DOAN'!L52),3*'DU DOAN'!C52,IF(('DU DOAN'!BG52-'DU DOAN'!BH52)=('DU DOAN'!K52-'DU DOAN'!L52),2*'DU DOAN'!C52,IF(SIGN('DU DOAN'!BG52-'DU DOAN'!BH52)=SIGN('DU DOAN'!K52-'DU DOAN'!L52),1*'DU DOAN'!C52,0))))</f>
        <v>0</v>
      </c>
      <c r="AE52" s="98">
        <f>IF(OR('DU DOAN'!K52="",'DU DOAN'!L52="",'DU DOAN'!BI52="",'DU DOAN'!BJ52=""),0,IF(AND('DU DOAN'!BI52='DU DOAN'!K52,'DU DOAN'!BJ52='DU DOAN'!L52),3*'DU DOAN'!C52,IF(('DU DOAN'!BI52-'DU DOAN'!BJ52)=('DU DOAN'!K52-'DU DOAN'!L52),2*'DU DOAN'!C52,IF(SIGN('DU DOAN'!BI52-'DU DOAN'!BJ52)=SIGN('DU DOAN'!K52-'DU DOAN'!L52),1*'DU DOAN'!C52,0))))</f>
        <v>0</v>
      </c>
      <c r="AF52" s="98">
        <f>IF(OR('DU DOAN'!K52="",'DU DOAN'!L52="",'DU DOAN'!BK52="",'DU DOAN'!BL52=""),0,IF(AND('DU DOAN'!BK52='DU DOAN'!K52,'DU DOAN'!BL52='DU DOAN'!L52),3*'DU DOAN'!C52,IF(('DU DOAN'!BK52-'DU DOAN'!BL52)=('DU DOAN'!K52-'DU DOAN'!L52),2*'DU DOAN'!C52,IF(SIGN('DU DOAN'!BK52-'DU DOAN'!BL52)=SIGN('DU DOAN'!K52-'DU DOAN'!L52),1*'DU DOAN'!C52,0))))</f>
        <v>0</v>
      </c>
      <c r="AG52" s="98">
        <f>IF(OR('DU DOAN'!K52="",'DU DOAN'!L52="",'DU DOAN'!BM52="",'DU DOAN'!BN52=""),0,IF(AND('DU DOAN'!BM52='DU DOAN'!K52,'DU DOAN'!BN52='DU DOAN'!L52),3*'DU DOAN'!C52,IF(('DU DOAN'!BM52-'DU DOAN'!BN52)=('DU DOAN'!K52-'DU DOAN'!L52),2*'DU DOAN'!C52,IF(SIGN('DU DOAN'!BM52-'DU DOAN'!BN52)=SIGN('DU DOAN'!K52-'DU DOAN'!L52),1*'DU DOAN'!C52,0))))</f>
        <v>0</v>
      </c>
      <c r="AH52" s="98">
        <f>IF(OR('DU DOAN'!K52="",'DU DOAN'!L52="",'DU DOAN'!BO52="",'DU DOAN'!BP52=""),0,IF(AND('DU DOAN'!BO52='DU DOAN'!K52,'DU DOAN'!BP52='DU DOAN'!L52),3*'DU DOAN'!C52,IF(('DU DOAN'!BO52-'DU DOAN'!BP52)=('DU DOAN'!K52-'DU DOAN'!L52),2*'DU DOAN'!C52,IF(SIGN('DU DOAN'!BO52-'DU DOAN'!BP52)=SIGN('DU DOAN'!K52-'DU DOAN'!L52),1*'DU DOAN'!C52,0))))</f>
        <v>0</v>
      </c>
      <c r="AI52" s="98">
        <f>IF(OR('DU DOAN'!K52="",'DU DOAN'!L52="",'DU DOAN'!BQ52="",'DU DOAN'!BR52=""),0,IF(AND('DU DOAN'!BQ52='DU DOAN'!K52,'DU DOAN'!BR52='DU DOAN'!L52),3*'DU DOAN'!C52,IF(('DU DOAN'!BQ52-'DU DOAN'!BR52)=('DU DOAN'!K52-'DU DOAN'!L52),2*'DU DOAN'!C52,IF(SIGN('DU DOAN'!BQ52-'DU DOAN'!BR52)=SIGN('DU DOAN'!K52-'DU DOAN'!L52),1*'DU DOAN'!C52,0))))</f>
        <v>0</v>
      </c>
      <c r="AJ52" s="98">
        <f>IF(OR('DU DOAN'!K52="",'DU DOAN'!L52="",'DU DOAN'!BS52="",'DU DOAN'!BT52=""),0,IF(AND('DU DOAN'!BS52='DU DOAN'!K52,'DU DOAN'!BT52='DU DOAN'!L52),3*'DU DOAN'!C52,IF(('DU DOAN'!BS52-'DU DOAN'!BT52)=('DU DOAN'!K52-'DU DOAN'!L52),2*'DU DOAN'!C52,IF(SIGN('DU DOAN'!BS52-'DU DOAN'!BT52)=SIGN('DU DOAN'!K52-'DU DOAN'!L52),1*'DU DOAN'!C52,0))))</f>
        <v>0</v>
      </c>
      <c r="AK52" s="98">
        <f>IF(OR('DU DOAN'!K52="",'DU DOAN'!L52="",'DU DOAN'!BU52="",'DU DOAN'!BV52=""),0,IF(AND('DU DOAN'!BU52='DU DOAN'!K52,'DU DOAN'!BV52='DU DOAN'!L52),3*'DU DOAN'!C52,IF(('DU DOAN'!BU52-'DU DOAN'!BV52)=('DU DOAN'!K52-'DU DOAN'!L52),2*'DU DOAN'!C52,IF(SIGN('DU DOAN'!BU52-'DU DOAN'!BV52)=SIGN('DU DOAN'!K52-'DU DOAN'!L52),1*'DU DOAN'!C52,0))))</f>
        <v>0</v>
      </c>
      <c r="AL52" s="98">
        <f>IF(OR('DU DOAN'!K52="",'DU DOAN'!L52="",'DU DOAN'!BW52="",'DU DOAN'!BX52=""),0,IF(AND('DU DOAN'!BW52='DU DOAN'!K52,'DU DOAN'!BX52='DU DOAN'!L52),3*'DU DOAN'!C52,IF(('DU DOAN'!BW52-'DU DOAN'!BX52)=('DU DOAN'!K52-'DU DOAN'!L52),2*'DU DOAN'!C52,IF(SIGN('DU DOAN'!BW52-'DU DOAN'!BX52)=SIGN('DU DOAN'!K52-'DU DOAN'!L52),1*'DU DOAN'!C52,0))))</f>
        <v>0</v>
      </c>
      <c r="AM52" s="98">
        <f>IF(OR('DU DOAN'!K52="",'DU DOAN'!L52="",'DU DOAN'!BY52="",'DU DOAN'!BZ52=""),0,IF(AND('DU DOAN'!BY52='DU DOAN'!K52,'DU DOAN'!BZ52='DU DOAN'!L52),3*'DU DOAN'!C52,IF(('DU DOAN'!BY52-'DU DOAN'!BZ52)=('DU DOAN'!K52-'DU DOAN'!L52),2*'DU DOAN'!C52,IF(SIGN('DU DOAN'!BY52-'DU DOAN'!BZ52)=SIGN('DU DOAN'!K52-'DU DOAN'!L52),1*'DU DOAN'!C52,0))))</f>
        <v>0</v>
      </c>
      <c r="AN52" s="98">
        <f>IF(OR('DU DOAN'!K52="",'DU DOAN'!L52="",'DU DOAN'!CA52="",'DU DOAN'!CB52=""),0,IF(AND('DU DOAN'!CA52='DU DOAN'!K52,'DU DOAN'!CB52='DU DOAN'!L52),3*'DU DOAN'!C52,IF(('DU DOAN'!CA52-'DU DOAN'!CB52)=('DU DOAN'!K52-'DU DOAN'!L52),2*'DU DOAN'!C52,IF(SIGN('DU DOAN'!CA52-'DU DOAN'!CB52)=SIGN('DU DOAN'!K52-'DU DOAN'!L52),1*'DU DOAN'!C52,0))))</f>
        <v>0</v>
      </c>
      <c r="AO52" s="98">
        <f>IF(OR('DU DOAN'!K52="",'DU DOAN'!L52="",'DU DOAN'!CC52="",'DU DOAN'!CD52=""),0,IF(AND('DU DOAN'!CC52='DU DOAN'!K52,'DU DOAN'!CD52='DU DOAN'!L52),3*'DU DOAN'!C52,IF(('DU DOAN'!CC52-'DU DOAN'!CD52)=('DU DOAN'!K52-'DU DOAN'!L52),2*'DU DOAN'!C52,IF(SIGN('DU DOAN'!CC52-'DU DOAN'!CD52)=SIGN('DU DOAN'!K52-'DU DOAN'!L52),1*'DU DOAN'!C52,0))))</f>
        <v>0</v>
      </c>
      <c r="AP52" s="98">
        <f>IF(OR('DU DOAN'!K52="",'DU DOAN'!L52="",'DU DOAN'!CE52="",'DU DOAN'!CF52=""),0,IF(AND('DU DOAN'!CE52='DU DOAN'!K52,'DU DOAN'!CF52='DU DOAN'!L52),3*'DU DOAN'!C52,IF(('DU DOAN'!CE52-'DU DOAN'!CF52)=('DU DOAN'!K52-'DU DOAN'!L52),2*'DU DOAN'!C52,IF(SIGN('DU DOAN'!CE52-'DU DOAN'!CF52)=SIGN('DU DOAN'!K52-'DU DOAN'!L52),1*'DU DOAN'!C52,0))))</f>
        <v>0</v>
      </c>
      <c r="AQ52" s="98">
        <f>IF(OR('DU DOAN'!K52="",'DU DOAN'!L52="",'DU DOAN'!CG52="",'DU DOAN'!CH52=""),0,IF(AND('DU DOAN'!CG52='DU DOAN'!K52,'DU DOAN'!CH52='DU DOAN'!L52),3*'DU DOAN'!C52,IF(('DU DOAN'!CG52-'DU DOAN'!CH52)=('DU DOAN'!K52-'DU DOAN'!L52),2*'DU DOAN'!C52,IF(SIGN('DU DOAN'!CG52-'DU DOAN'!CH52)=SIGN('DU DOAN'!K52-'DU DOAN'!L52),1*'DU DOAN'!C52,0))))</f>
        <v>0</v>
      </c>
      <c r="AR52" s="98">
        <f>IF(OR('DU DOAN'!K52="",'DU DOAN'!L52="",'DU DOAN'!CI52="",'DU DOAN'!CJ52=""),0,IF(AND('DU DOAN'!CI52='DU DOAN'!K52,'DU DOAN'!CJ52='DU DOAN'!L52),3*'DU DOAN'!C52,IF(('DU DOAN'!CI52-'DU DOAN'!CJ52)=('DU DOAN'!K52-'DU DOAN'!L52),2*'DU DOAN'!C52,IF(SIGN('DU DOAN'!CI52-'DU DOAN'!CJ52)=SIGN('DU DOAN'!K52-'DU DOAN'!L52),1*'DU DOAN'!C52,0))))</f>
        <v>0</v>
      </c>
      <c r="AS52" s="98">
        <f>IF(OR('DU DOAN'!K52="",'DU DOAN'!L52="",'DU DOAN'!CK52="",'DU DOAN'!CL52=""),0,IF(AND('DU DOAN'!CK52='DU DOAN'!K52,'DU DOAN'!CL52='DU DOAN'!L52),3*'DU DOAN'!C52,IF(('DU DOAN'!CK52-'DU DOAN'!CL52)=('DU DOAN'!K52-'DU DOAN'!L52),2*'DU DOAN'!C52,IF(SIGN('DU DOAN'!CK52-'DU DOAN'!CL52)=SIGN('DU DOAN'!K52-'DU DOAN'!L52),1*'DU DOAN'!C52,0))))</f>
        <v>0</v>
      </c>
      <c r="AT52" s="98">
        <f>IF(OR('DU DOAN'!K52="",'DU DOAN'!L52="",'DU DOAN'!CM52="",'DU DOAN'!CN52=""),0,IF(AND('DU DOAN'!CM52='DU DOAN'!K52,'DU DOAN'!CN52='DU DOAN'!L52),3*'DU DOAN'!C52,IF(('DU DOAN'!CM52-'DU DOAN'!CN52)=('DU DOAN'!K52-'DU DOAN'!L52),2*'DU DOAN'!C52,IF(SIGN('DU DOAN'!CM52-'DU DOAN'!CN52)=SIGN('DU DOAN'!K52-'DU DOAN'!L52),1*'DU DOAN'!C52,0))))</f>
        <v>0</v>
      </c>
      <c r="AU52" s="98">
        <f>IF(OR('DU DOAN'!K52="",'DU DOAN'!L52="",'DU DOAN'!CO52="",'DU DOAN'!CP52=""),0,IF(AND('DU DOAN'!CO52='DU DOAN'!K52,'DU DOAN'!CP52='DU DOAN'!L52),3*'DU DOAN'!C52,IF(('DU DOAN'!CO52-'DU DOAN'!CP52)=('DU DOAN'!K52-'DU DOAN'!L52),2*'DU DOAN'!C52,IF(SIGN('DU DOAN'!CO52-'DU DOAN'!CP52)=SIGN('DU DOAN'!K52-'DU DOAN'!L52),1*'DU DOAN'!C52,0))))</f>
        <v>0</v>
      </c>
      <c r="AV52" s="98">
        <f>IF(OR('DU DOAN'!K52="",'DU DOAN'!L52="",'DU DOAN'!CQ52="",'DU DOAN'!CR52=""),0,IF(AND('DU DOAN'!CQ52='DU DOAN'!K52,'DU DOAN'!CR52='DU DOAN'!L52),3*'DU DOAN'!C52,IF(('DU DOAN'!CQ52-'DU DOAN'!CR52)=('DU DOAN'!K52-'DU DOAN'!L52),2*'DU DOAN'!C52,IF(SIGN('DU DOAN'!CQ52-'DU DOAN'!CR52)=SIGN('DU DOAN'!K52-'DU DOAN'!L52),1*'DU DOAN'!C52,0))))</f>
        <v>0</v>
      </c>
      <c r="AW52" s="98">
        <f>IF(OR('DU DOAN'!K52="",'DU DOAN'!L52="",'DU DOAN'!CS52="",'DU DOAN'!CT52=""),0,IF(AND('DU DOAN'!CS52='DU DOAN'!K52,'DU DOAN'!CT52='DU DOAN'!L52),3*'DU DOAN'!C52,IF(('DU DOAN'!CS52-'DU DOAN'!CT52)=('DU DOAN'!K52-'DU DOAN'!L52),2*'DU DOAN'!C52,IF(SIGN('DU DOAN'!CS52-'DU DOAN'!CT52)=SIGN('DU DOAN'!K52-'DU DOAN'!L52),1*'DU DOAN'!C52,0))))</f>
        <v>0</v>
      </c>
      <c r="AX52" s="98">
        <f>IF(OR('DU DOAN'!K52="",'DU DOAN'!L52="",'DU DOAN'!CU52="",'DU DOAN'!CV52=""),0,IF(AND('DU DOAN'!CU52='DU DOAN'!K52,'DU DOAN'!CV52='DU DOAN'!L52),3*'DU DOAN'!C52,IF(('DU DOAN'!CU52-'DU DOAN'!CV52)=('DU DOAN'!K52-'DU DOAN'!L52),2*'DU DOAN'!C52,IF(SIGN('DU DOAN'!CU52-'DU DOAN'!CV52)=SIGN('DU DOAN'!K52-'DU DOAN'!L52),1*'DU DOAN'!C52,0))))</f>
        <v>0</v>
      </c>
      <c r="AY52" s="98">
        <f>IF(OR('DU DOAN'!K52="",'DU DOAN'!L52="",'DU DOAN'!CW52="",'DU DOAN'!CX52=""),0,IF(AND('DU DOAN'!CW52='DU DOAN'!K52,'DU DOAN'!CX52='DU DOAN'!L52),3*'DU DOAN'!C52,IF(('DU DOAN'!CW52-'DU DOAN'!CX52)=('DU DOAN'!K52-'DU DOAN'!L52),2*'DU DOAN'!C52,IF(SIGN('DU DOAN'!CW52-'DU DOAN'!CX52)=SIGN('DU DOAN'!K52-'DU DOAN'!L52),1*'DU DOAN'!C52,0))))</f>
        <v>0</v>
      </c>
      <c r="AZ52" s="98">
        <f>IF(OR('DU DOAN'!K52="",'DU DOAN'!L52="",'DU DOAN'!CY52="",'DU DOAN'!CZ52=""),0,IF(AND('DU DOAN'!CY52='DU DOAN'!K52,'DU DOAN'!CZ52='DU DOAN'!L52),3*'DU DOAN'!C52,IF(('DU DOAN'!CY52-'DU DOAN'!CZ52)=('DU DOAN'!K52-'DU DOAN'!L52),2*'DU DOAN'!C52,IF(SIGN('DU DOAN'!CY52-'DU DOAN'!CZ52)=SIGN('DU DOAN'!K52-'DU DOAN'!L52),1*'DU DOAN'!C52,0))))</f>
        <v>0</v>
      </c>
      <c r="BA52" s="98">
        <f>IF(OR('DU DOAN'!K52="",'DU DOAN'!L52="",'DU DOAN'!DA52="",'DU DOAN'!DB52=""),0,IF(AND('DU DOAN'!DA52='DU DOAN'!K52,'DU DOAN'!DB52='DU DOAN'!L52),3*'DU DOAN'!C52,IF(('DU DOAN'!DA52-'DU DOAN'!DB52)=('DU DOAN'!K52-'DU DOAN'!L52),2*'DU DOAN'!C52,IF(SIGN('DU DOAN'!DA52-'DU DOAN'!DB52)=SIGN('DU DOAN'!K52-'DU DOAN'!L52),1*'DU DOAN'!C52,0))))</f>
        <v>0</v>
      </c>
      <c r="BB52" s="98">
        <f>IF(OR('DU DOAN'!K52="",'DU DOAN'!L52="",'DU DOAN'!DC52="",'DU DOAN'!DD52=""),0,IF(AND('DU DOAN'!DC52='DU DOAN'!K52,'DU DOAN'!DD52='DU DOAN'!L52),3*'DU DOAN'!C52,IF(('DU DOAN'!DC52-'DU DOAN'!DD52)=('DU DOAN'!K52-'DU DOAN'!L52),2*'DU DOAN'!C52,IF(SIGN('DU DOAN'!DC52-'DU DOAN'!DD52)=SIGN('DU DOAN'!K52-'DU DOAN'!L52),1*'DU DOAN'!C52,0))))</f>
        <v>0</v>
      </c>
      <c r="BC52" s="98">
        <f>IF(OR('DU DOAN'!K52="",'DU DOAN'!L52="",'DU DOAN'!DE52="",'DU DOAN'!DF52=""),0,IF(AND('DU DOAN'!DE52='DU DOAN'!K52,'DU DOAN'!DF52='DU DOAN'!L52),3*'DU DOAN'!C52,IF(('DU DOAN'!DE52-'DU DOAN'!DF52)=('DU DOAN'!K52-'DU DOAN'!L52),2*'DU DOAN'!C52,IF(SIGN('DU DOAN'!DE52-'DU DOAN'!DF52)=SIGN('DU DOAN'!K52-'DU DOAN'!L52),1*'DU DOAN'!C52,0))))</f>
        <v>0</v>
      </c>
      <c r="BD52" s="98">
        <f>IF(OR('DU DOAN'!K52="",'DU DOAN'!L52="",'DU DOAN'!DG52="",'DU DOAN'!DH52=""),0,IF(AND('DU DOAN'!DG52='DU DOAN'!K52,'DU DOAN'!DH52='DU DOAN'!L52),3*'DU DOAN'!C52,IF(('DU DOAN'!DG52-'DU DOAN'!DH52)=('DU DOAN'!K52-'DU DOAN'!L52),2*'DU DOAN'!C52,IF(SIGN('DU DOAN'!DG52-'DU DOAN'!DH52)=SIGN('DU DOAN'!K52-'DU DOAN'!L52),1*'DU DOAN'!C52,0))))</f>
        <v>0</v>
      </c>
      <c r="BE52" s="98">
        <f>IF(OR('DU DOAN'!K52="",'DU DOAN'!L52="",'DU DOAN'!DI52="",'DU DOAN'!DJ52=""),0,IF(AND('DU DOAN'!DI52='DU DOAN'!K52,'DU DOAN'!DJ52='DU DOAN'!L52),3*'DU DOAN'!C52,IF(('DU DOAN'!DI52-'DU DOAN'!DJ52)=('DU DOAN'!K52-'DU DOAN'!L52),2*'DU DOAN'!C52,IF(SIGN('DU DOAN'!DI52-'DU DOAN'!DJ52)=SIGN('DU DOAN'!K52-'DU DOAN'!L52),1*'DU DOAN'!C52,0))))</f>
        <v>0</v>
      </c>
      <c r="BF52" s="98">
        <f>IF(OR('DU DOAN'!K52="",'DU DOAN'!L52="",'DU DOAN'!DK52="",'DU DOAN'!DL52=""),0,IF(AND('DU DOAN'!DK52='DU DOAN'!K52,'DU DOAN'!DL52='DU DOAN'!L52),3*'DU DOAN'!C52,IF(('DU DOAN'!DK52-'DU DOAN'!DL52)=('DU DOAN'!K52-'DU DOAN'!L52),2*'DU DOAN'!C52,IF(SIGN('DU DOAN'!DK52-'DU DOAN'!DL52)=SIGN('DU DOAN'!K52-'DU DOAN'!L52),1*'DU DOAN'!C52,0))))</f>
        <v>0</v>
      </c>
      <c r="BG52" s="98">
        <f>IF(OR('DU DOAN'!K52="",'DU DOAN'!L52="",'DU DOAN'!DM52="",'DU DOAN'!DN52=""),0,IF(AND('DU DOAN'!DM52='DU DOAN'!K52,'DU DOAN'!DN52='DU DOAN'!L52),3*'DU DOAN'!C52,IF(('DU DOAN'!DM52-'DU DOAN'!DN52)=('DU DOAN'!K52-'DU DOAN'!L52),2*'DU DOAN'!C52,IF(SIGN('DU DOAN'!DM52-'DU DOAN'!DN52)=SIGN('DU DOAN'!K52-'DU DOAN'!L52),1*'DU DOAN'!C52,0))))</f>
        <v>0</v>
      </c>
      <c r="BH52" s="98">
        <f>IF(OR('DU DOAN'!K52="",'DU DOAN'!L52="",'DU DOAN'!DO52="",'DU DOAN'!DP52=""),0,IF(AND('DU DOAN'!DO52='DU DOAN'!K52,'DU DOAN'!DP52='DU DOAN'!L52),3*'DU DOAN'!C52,IF(('DU DOAN'!DO52-'DU DOAN'!DP52)=('DU DOAN'!K52-'DU DOAN'!L52),2*'DU DOAN'!C52,IF(SIGN('DU DOAN'!DO52-'DU DOAN'!DP52)=SIGN('DU DOAN'!K52-'DU DOAN'!L52),1*'DU DOAN'!C52,0))))</f>
        <v>0</v>
      </c>
      <c r="BI52" s="98">
        <f>IF(OR('DU DOAN'!K52="",'DU DOAN'!L52="",'DU DOAN'!DQ52="",'DU DOAN'!DR52=""),0,IF(AND('DU DOAN'!DQ52='DU DOAN'!K52,'DU DOAN'!DR52='DU DOAN'!L52),3*'DU DOAN'!C52,IF(('DU DOAN'!DQ52-'DU DOAN'!DR52)=('DU DOAN'!K52-'DU DOAN'!L52),2*'DU DOAN'!C52,IF(SIGN('DU DOAN'!DQ52-'DU DOAN'!DR52)=SIGN('DU DOAN'!K52-'DU DOAN'!L52),1*'DU DOAN'!C52,0))))</f>
        <v>0</v>
      </c>
      <c r="BJ52" s="98">
        <f>IF(OR('DU DOAN'!K52="",'DU DOAN'!L52="",'DU DOAN'!DS52="",'DU DOAN'!DT52=""),0,IF(AND('DU DOAN'!DS52='DU DOAN'!K52,'DU DOAN'!DT52='DU DOAN'!L52),3*'DU DOAN'!C52,IF(('DU DOAN'!DS52-'DU DOAN'!DT52)=('DU DOAN'!K52-'DU DOAN'!L52),2*'DU DOAN'!C52,IF(SIGN('DU DOAN'!DS52-'DU DOAN'!DT52)=SIGN('DU DOAN'!K52-'DU DOAN'!L52),1*'DU DOAN'!C52,0))))</f>
        <v>0</v>
      </c>
      <c r="BK52" s="98">
        <f>IF(OR('DU DOAN'!K52="",'DU DOAN'!L52="",'DU DOAN'!DU52="",'DU DOAN'!DV52=""),0,IF(AND('DU DOAN'!DU52='DU DOAN'!K52,'DU DOAN'!DV52='DU DOAN'!L52),3*'DU DOAN'!C52,IF(('DU DOAN'!DU52-'DU DOAN'!DV52)=('DU DOAN'!K52-'DU DOAN'!L52),2*'DU DOAN'!C52,IF(SIGN('DU DOAN'!DU52-'DU DOAN'!DV52)=SIGN('DU DOAN'!K52-'DU DOAN'!L52),1*'DU DOAN'!C52,0))))</f>
        <v>0</v>
      </c>
      <c r="BL52" s="98">
        <f>IF(OR('DU DOAN'!K52="",'DU DOAN'!L52="",'DU DOAN'!DW52="",'DU DOAN'!DX52=""),0,IF(AND('DU DOAN'!DW52='DU DOAN'!K52,'DU DOAN'!DX52='DU DOAN'!L52),3*'DU DOAN'!C52,IF(('DU DOAN'!DW52-'DU DOAN'!DX52)=('DU DOAN'!K52-'DU DOAN'!L52),2*'DU DOAN'!C52,IF(SIGN('DU DOAN'!DW52-'DU DOAN'!DX52)=SIGN('DU DOAN'!K52-'DU DOAN'!L52),1*'DU DOAN'!C52,0))))</f>
        <v>0</v>
      </c>
      <c r="BM52" s="98">
        <f>IF(OR('DU DOAN'!K52="",'DU DOAN'!L52="",'DU DOAN'!DY52="",'DU DOAN'!DZ52=""),0,IF(AND('DU DOAN'!DY52='DU DOAN'!K52,'DU DOAN'!DZ52='DU DOAN'!L52),3*'DU DOAN'!C52,IF(('DU DOAN'!DY52-'DU DOAN'!DZ52)=('DU DOAN'!K52-'DU DOAN'!L52),2*'DU DOAN'!C52,IF(SIGN('DU DOAN'!DY52-'DU DOAN'!DZ52)=SIGN('DU DOAN'!K52-'DU DOAN'!L52),1*'DU DOAN'!C52,0))))</f>
        <v>0</v>
      </c>
      <c r="BN52" s="98">
        <f>IF(OR('DU DOAN'!K52="",'DU DOAN'!L52="",'DU DOAN'!EA52="",'DU DOAN'!EB52=""),0,IF(AND('DU DOAN'!EA52='DU DOAN'!K52,'DU DOAN'!EB52='DU DOAN'!L52),3*'DU DOAN'!C52,IF(('DU DOAN'!EA52-'DU DOAN'!EB52)=('DU DOAN'!K52-'DU DOAN'!L52),2*'DU DOAN'!C52,IF(SIGN('DU DOAN'!EA52-'DU DOAN'!EB52)=SIGN('DU DOAN'!K52-'DU DOAN'!L52),1*'DU DOAN'!C52,0))))</f>
        <v>0</v>
      </c>
      <c r="BO52" s="98">
        <f>IF(OR('DU DOAN'!K52="",'DU DOAN'!L52="",'DU DOAN'!EC52="",'DU DOAN'!ED52=""),0,IF(AND('DU DOAN'!EC52='DU DOAN'!K52,'DU DOAN'!ED52='DU DOAN'!L52),3*'DU DOAN'!C52,IF(('DU DOAN'!EC52-'DU DOAN'!ED52)=('DU DOAN'!K52-'DU DOAN'!L52),2*'DU DOAN'!C52,IF(SIGN('DU DOAN'!EC52-'DU DOAN'!ED52)=SIGN('DU DOAN'!K52-'DU DOAN'!L52),1*'DU DOAN'!C52,0))))</f>
        <v>0</v>
      </c>
      <c r="BP52" s="98">
        <f>IF(OR('DU DOAN'!K52="",'DU DOAN'!L52="",'DU DOAN'!EE52="",'DU DOAN'!EF52=""),0,IF(AND('DU DOAN'!EE52='DU DOAN'!K52,'DU DOAN'!EF52='DU DOAN'!L52),3*'DU DOAN'!C52,IF(('DU DOAN'!EE52-'DU DOAN'!EF52)=('DU DOAN'!K52-'DU DOAN'!L52),2*'DU DOAN'!C52,IF(SIGN('DU DOAN'!EE52-'DU DOAN'!EF52)=SIGN('DU DOAN'!K52-'DU DOAN'!L52),1*'DU DOAN'!C52,0))))</f>
        <v>0</v>
      </c>
      <c r="BQ52" s="98">
        <f>IF(OR('DU DOAN'!K52="",'DU DOAN'!L52="",'DU DOAN'!EG52="",'DU DOAN'!EH52=""),0,IF(AND('DU DOAN'!EG52='DU DOAN'!K52,'DU DOAN'!EH52='DU DOAN'!L52),3*'DU DOAN'!C52,IF(('DU DOAN'!EG52-'DU DOAN'!EH52)=('DU DOAN'!K52-'DU DOAN'!L52),2*'DU DOAN'!C52,IF(SIGN('DU DOAN'!EG52-'DU DOAN'!EH52)=SIGN('DU DOAN'!K52-'DU DOAN'!L52),1*'DU DOAN'!C52,0))))</f>
        <v>0</v>
      </c>
      <c r="BR52" s="98">
        <f>IF(OR('DU DOAN'!K52="",'DU DOAN'!L52="",'DU DOAN'!EI52="",'DU DOAN'!EJ52=""),0,IF(AND('DU DOAN'!EI52='DU DOAN'!K52,'DU DOAN'!EJ52='DU DOAN'!L52),3*'DU DOAN'!C52,IF(('DU DOAN'!EI52-'DU DOAN'!EJ52)=('DU DOAN'!K52-'DU DOAN'!L52),2*'DU DOAN'!C52,IF(SIGN('DU DOAN'!EI52-'DU DOAN'!EJ52)=SIGN('DU DOAN'!K52-'DU DOAN'!L52),1*'DU DOAN'!C52,0))))</f>
        <v>0</v>
      </c>
      <c r="BS52" s="98">
        <f>IF(OR('DU DOAN'!K52="",'DU DOAN'!L52="",'DU DOAN'!EK52="",'DU DOAN'!EL52=""),0,IF(AND('DU DOAN'!EK52='DU DOAN'!K52,'DU DOAN'!EL52='DU DOAN'!L52),3*'DU DOAN'!C52,IF(('DU DOAN'!EK52-'DU DOAN'!EL52)=('DU DOAN'!K52-'DU DOAN'!L52),2*'DU DOAN'!C52,IF(SIGN('DU DOAN'!EK52-'DU DOAN'!EL52)=SIGN('DU DOAN'!K52-'DU DOAN'!L52),1*'DU DOAN'!C52,0))))</f>
        <v>0</v>
      </c>
      <c r="BT52" s="98">
        <f>IF(OR('DU DOAN'!K52="",'DU DOAN'!L52="",'DU DOAN'!EM52="",'DU DOAN'!EN52=""),0,IF(AND('DU DOAN'!EM52='DU DOAN'!K52,'DU DOAN'!EN52='DU DOAN'!L52),3*'DU DOAN'!C52,IF(('DU DOAN'!EM52-'DU DOAN'!EN52)=('DU DOAN'!K52-'DU DOAN'!L52),2*'DU DOAN'!C52,IF(SIGN('DU DOAN'!EM52-'DU DOAN'!EN52)=SIGN('DU DOAN'!K52-'DU DOAN'!L52),1*'DU DOAN'!C52,0))))</f>
        <v>0</v>
      </c>
      <c r="BU52" s="98">
        <f>IF(OR('DU DOAN'!K52="",'DU DOAN'!L52="",'DU DOAN'!EO52="",'DU DOAN'!EP52=""),0,IF(AND('DU DOAN'!EO52='DU DOAN'!K52,'DU DOAN'!EP52='DU DOAN'!L52),3*'DU DOAN'!C52,IF(('DU DOAN'!EO52-'DU DOAN'!EP52)=('DU DOAN'!K52-'DU DOAN'!L52),2*'DU DOAN'!C52,IF(SIGN('DU DOAN'!EO52-'DU DOAN'!EP52)=SIGN('DU DOAN'!K52-'DU DOAN'!L52),1*'DU DOAN'!C52,0))))</f>
        <v>0</v>
      </c>
      <c r="BV52" s="98">
        <f>IF(OR('DU DOAN'!K52="",'DU DOAN'!L52="",'DU DOAN'!EQ52="",'DU DOAN'!ER52=""),0,IF(AND('DU DOAN'!EQ52='DU DOAN'!K52,'DU DOAN'!ER52='DU DOAN'!L52),3*'DU DOAN'!C52,IF(('DU DOAN'!EQ52-'DU DOAN'!ER52)=('DU DOAN'!K52-'DU DOAN'!L52),2*'DU DOAN'!C52,IF(SIGN('DU DOAN'!EQ52-'DU DOAN'!ER52)=SIGN('DU DOAN'!K52-'DU DOAN'!L52),1*'DU DOAN'!C52,0))))</f>
        <v>0</v>
      </c>
      <c r="BW52" s="98">
        <f>IF(OR('DU DOAN'!K52="",'DU DOAN'!L52="",'DU DOAN'!ES52="",'DU DOAN'!ET52=""),0,IF(AND('DU DOAN'!ES52='DU DOAN'!K52,'DU DOAN'!ET52='DU DOAN'!L52),3*'DU DOAN'!C52,IF(('DU DOAN'!ES52-'DU DOAN'!ET52)=('DU DOAN'!K52-'DU DOAN'!L52),2*'DU DOAN'!C52,IF(SIGN('DU DOAN'!ES52-'DU DOAN'!ET52)=SIGN('DU DOAN'!K52-'DU DOAN'!L52),1*'DU DOAN'!C52,0))))</f>
        <v>0</v>
      </c>
      <c r="BX52" s="98">
        <f>IF(OR('DU DOAN'!K52="",'DU DOAN'!L52="",'DU DOAN'!EU52="",'DU DOAN'!EV52=""),0,IF(AND('DU DOAN'!EU52='DU DOAN'!K52,'DU DOAN'!EV52='DU DOAN'!L52),3*'DU DOAN'!C52,IF(('DU DOAN'!EU52-'DU DOAN'!EV52)=('DU DOAN'!K52-'DU DOAN'!L52),2*'DU DOAN'!C52,IF(SIGN('DU DOAN'!EU52-'DU DOAN'!EV52)=SIGN('DU DOAN'!K52-'DU DOAN'!L52),1*'DU DOAN'!C52,0))))</f>
        <v>0</v>
      </c>
      <c r="BY52" s="98">
        <f>IF(OR('DU DOAN'!K52="",'DU DOAN'!L52="",'DU DOAN'!EW52="",'DU DOAN'!EX52=""),0,IF(AND('DU DOAN'!EW52='DU DOAN'!K52,'DU DOAN'!EX52='DU DOAN'!L52),3*'DU DOAN'!C52,IF(('DU DOAN'!EW52-'DU DOAN'!EX52)=('DU DOAN'!K52-'DU DOAN'!L52),2*'DU DOAN'!C52,IF(SIGN('DU DOAN'!EW52-'DU DOAN'!EX52)=SIGN('DU DOAN'!K52-'DU DOAN'!L52),1*'DU DOAN'!C52,0))))</f>
        <v>0</v>
      </c>
      <c r="BZ52" s="98">
        <f>IF(OR('DU DOAN'!K52="",'DU DOAN'!L52="",'DU DOAN'!EY52="",'DU DOAN'!EZ52=""),0,IF(AND('DU DOAN'!EY52='DU DOAN'!K52,'DU DOAN'!EZ52='DU DOAN'!L52),3*'DU DOAN'!C52,IF(('DU DOAN'!EY52-'DU DOAN'!EZ52)=('DU DOAN'!K52-'DU DOAN'!L52),2*'DU DOAN'!C52,IF(SIGN('DU DOAN'!EY52-'DU DOAN'!EZ52)=SIGN('DU DOAN'!K52-'DU DOAN'!L52),1*'DU DOAN'!C52,0))))</f>
        <v>0</v>
      </c>
      <c r="CA52" s="98">
        <f>IF(OR('DU DOAN'!K52="",'DU DOAN'!L52="",'DU DOAN'!FA52="",'DU DOAN'!FB52=""),0,IF(AND('DU DOAN'!FA52='DU DOAN'!K52,'DU DOAN'!FB52='DU DOAN'!L52),3*'DU DOAN'!C52,IF(('DU DOAN'!FA52-'DU DOAN'!FB52)=('DU DOAN'!K52-'DU DOAN'!L52),2*'DU DOAN'!C52,IF(SIGN('DU DOAN'!FA52-'DU DOAN'!FB52)=SIGN('DU DOAN'!K52-'DU DOAN'!L52),1*'DU DOAN'!C52,0))))</f>
        <v>0</v>
      </c>
      <c r="CB52" s="98">
        <f>IF(OR('DU DOAN'!K52="",'DU DOAN'!L52="",'DU DOAN'!FC52="",'DU DOAN'!FD52=""),0,IF(AND('DU DOAN'!FC52='DU DOAN'!K52,'DU DOAN'!FD52='DU DOAN'!L52),3*'DU DOAN'!C52,IF(('DU DOAN'!FC52-'DU DOAN'!FD52)=('DU DOAN'!K52-'DU DOAN'!L52),2*'DU DOAN'!C52,IF(SIGN('DU DOAN'!FC52-'DU DOAN'!FD52)=SIGN('DU DOAN'!K52-'DU DOAN'!L52),1*'DU DOAN'!C52,0))))</f>
        <v>0</v>
      </c>
      <c r="CC52" s="98">
        <f>IF(OR('DU DOAN'!K52="",'DU DOAN'!L52="",'DU DOAN'!FE52="",'DU DOAN'!FF52=""),0,IF(AND('DU DOAN'!FE52='DU DOAN'!K52,'DU DOAN'!FF52='DU DOAN'!L52),3*'DU DOAN'!C52,IF(('DU DOAN'!FE52-'DU DOAN'!FF52)=('DU DOAN'!K52-'DU DOAN'!L52),2*'DU DOAN'!C52,IF(SIGN('DU DOAN'!FE52-'DU DOAN'!FF52)=SIGN('DU DOAN'!K52-'DU DOAN'!L52),1*'DU DOAN'!C52,0))))</f>
        <v>0</v>
      </c>
      <c r="CD52" s="98">
        <f>IF(OR('DU DOAN'!K52="",'DU DOAN'!L52="",'DU DOAN'!FG52="",'DU DOAN'!FH52=""),0,IF(AND('DU DOAN'!FG52='DU DOAN'!K52,'DU DOAN'!FH52='DU DOAN'!L52),3*'DU DOAN'!C52,IF(('DU DOAN'!FG52-'DU DOAN'!FH52)=('DU DOAN'!K52-'DU DOAN'!L52),2*'DU DOAN'!C52,IF(SIGN('DU DOAN'!FG52-'DU DOAN'!FH52)=SIGN('DU DOAN'!K52-'DU DOAN'!L52),1*'DU DOAN'!C52,0))))</f>
        <v>0</v>
      </c>
      <c r="CE52" s="98">
        <f>IF(OR('DU DOAN'!K52="",'DU DOAN'!L52="",'DU DOAN'!FI52="",'DU DOAN'!FJ52=""),0,IF(AND('DU DOAN'!FI52='DU DOAN'!K52,'DU DOAN'!FJ52='DU DOAN'!L52),3*'DU DOAN'!C52,IF(('DU DOAN'!FI52-'DU DOAN'!FJ52)=('DU DOAN'!K52-'DU DOAN'!L52),2*'DU DOAN'!C52,IF(SIGN('DU DOAN'!FI52-'DU DOAN'!FJ52)=SIGN('DU DOAN'!K52-'DU DOAN'!L52),1*'DU DOAN'!C52,0))))</f>
        <v>0</v>
      </c>
      <c r="CF52" s="98">
        <f>IF(OR('DU DOAN'!K52="",'DU DOAN'!L52="",'DU DOAN'!FK52="",'DU DOAN'!FL52=""),0,IF(AND('DU DOAN'!FK52='DU DOAN'!K52,'DU DOAN'!FL52='DU DOAN'!L52),3*'DU DOAN'!C52,IF(('DU DOAN'!FK52-'DU DOAN'!FL52)=('DU DOAN'!K52-'DU DOAN'!L52),2*'DU DOAN'!C52,IF(SIGN('DU DOAN'!FK52-'DU DOAN'!FL52)=SIGN('DU DOAN'!K52-'DU DOAN'!L52),1*'DU DOAN'!C52,0))))</f>
        <v>0</v>
      </c>
      <c r="CG52" s="98">
        <f>IF(OR('DU DOAN'!K52="",'DU DOAN'!L52="",'DU DOAN'!FM52="",'DU DOAN'!FN52=""),0,IF(AND('DU DOAN'!FM52='DU DOAN'!K52,'DU DOAN'!FN52='DU DOAN'!L52),3*'DU DOAN'!C52,IF(('DU DOAN'!FM52-'DU DOAN'!FN52)=('DU DOAN'!K52-'DU DOAN'!L52),2*'DU DOAN'!C52,IF(SIGN('DU DOAN'!FM52-'DU DOAN'!FN52)=SIGN('DU DOAN'!K52-'DU DOAN'!L52),1*'DU DOAN'!C52,0))))</f>
        <v>0</v>
      </c>
      <c r="CH52" s="98">
        <f>IF(OR('DU DOAN'!K52="",'DU DOAN'!L52="",'DU DOAN'!FO52="",'DU DOAN'!FP52=""),0,IF(AND('DU DOAN'!FO52='DU DOAN'!K52,'DU DOAN'!FP52='DU DOAN'!L52),3*'DU DOAN'!C52,IF(('DU DOAN'!FO52-'DU DOAN'!FP52)=('DU DOAN'!K52-'DU DOAN'!L52),2*'DU DOAN'!C52,IF(SIGN('DU DOAN'!FO52-'DU DOAN'!FP52)=SIGN('DU DOAN'!K52-'DU DOAN'!L52),1*'DU DOAN'!C52,0))))</f>
        <v>0</v>
      </c>
      <c r="CI52" s="98">
        <f>IF(OR('DU DOAN'!K52="",'DU DOAN'!L52="",'DU DOAN'!FQ52="",'DU DOAN'!FR52=""),0,IF(AND('DU DOAN'!FQ52='DU DOAN'!K52,'DU DOAN'!FR52='DU DOAN'!L52),3*'DU DOAN'!C52,IF(('DU DOAN'!FQ52-'DU DOAN'!FR52)=('DU DOAN'!K52-'DU DOAN'!L52),2*'DU DOAN'!C52,IF(SIGN('DU DOAN'!FQ52-'DU DOAN'!FR52)=SIGN('DU DOAN'!K52-'DU DOAN'!L52),1*'DU DOAN'!C52,0))))</f>
        <v>0</v>
      </c>
      <c r="CJ52" s="98">
        <f>IF(OR('DU DOAN'!K52="",'DU DOAN'!L52="",'DU DOAN'!FS52="",'DU DOAN'!FT52=""),0,IF(AND('DU DOAN'!FS52='DU DOAN'!K52,'DU DOAN'!FT52='DU DOAN'!L52),3*'DU DOAN'!C52,IF(('DU DOAN'!FS52-'DU DOAN'!FT52)=('DU DOAN'!K52-'DU DOAN'!L52),2*'DU DOAN'!C52,IF(SIGN('DU DOAN'!FS52-'DU DOAN'!FT52)=SIGN('DU DOAN'!K52-'DU DOAN'!L52),1*'DU DOAN'!C52,0))))</f>
        <v>0</v>
      </c>
      <c r="CK52" s="98">
        <f>IF(OR('DU DOAN'!K52="",'DU DOAN'!L52="",'DU DOAN'!FU52="",'DU DOAN'!FV52=""),0,IF(AND('DU DOAN'!FU52='DU DOAN'!K52,'DU DOAN'!FV52='DU DOAN'!L52),3*'DU DOAN'!C52,IF(('DU DOAN'!FU52-'DU DOAN'!FV52)=('DU DOAN'!K52-'DU DOAN'!L52),2*'DU DOAN'!C52,IF(SIGN('DU DOAN'!FU52-'DU DOAN'!FV52)=SIGN('DU DOAN'!K52-'DU DOAN'!L52),1*'DU DOAN'!C52,0))))</f>
        <v>0</v>
      </c>
      <c r="CL52" s="98">
        <f>IF(OR('DU DOAN'!K52="",'DU DOAN'!L52="",'DU DOAN'!FW52="",'DU DOAN'!FX52=""),0,IF(AND('DU DOAN'!FW52='DU DOAN'!K52,'DU DOAN'!FX52='DU DOAN'!L52),3*'DU DOAN'!C52,IF(('DU DOAN'!FW52-'DU DOAN'!FX52)=('DU DOAN'!K52-'DU DOAN'!L52),2*'DU DOAN'!C52,IF(SIGN('DU DOAN'!FW52-'DU DOAN'!FX52)=SIGN('DU DOAN'!K52-'DU DOAN'!L52),1*'DU DOAN'!C52,0))))</f>
        <v>0</v>
      </c>
      <c r="CM52" s="98">
        <f>IF(OR('DU DOAN'!K52="",'DU DOAN'!L52="",'DU DOAN'!FY52="",'DU DOAN'!FZ52=""),0,IF(AND('DU DOAN'!FY52='DU DOAN'!K52,'DU DOAN'!FZ52='DU DOAN'!L52),3*'DU DOAN'!C52,IF(('DU DOAN'!FY52-'DU DOAN'!FZ52)=('DU DOAN'!K52-'DU DOAN'!L52),2*'DU DOAN'!C52,IF(SIGN('DU DOAN'!FY52-'DU DOAN'!FZ52)=SIGN('DU DOAN'!K52-'DU DOAN'!L52),1*'DU DOAN'!C52,0))))</f>
        <v>0</v>
      </c>
      <c r="CN52" s="98">
        <f>IF(OR('DU DOAN'!K52="",'DU DOAN'!L52="",'DU DOAN'!GA52="",'DU DOAN'!GB52=""),0,IF(AND('DU DOAN'!GA52='DU DOAN'!K52,'DU DOAN'!GB52='DU DOAN'!L52),3*'DU DOAN'!C52,IF(('DU DOAN'!GA52-'DU DOAN'!GB52)=('DU DOAN'!K52-'DU DOAN'!L52),2*'DU DOAN'!C52,IF(SIGN('DU DOAN'!GA52-'DU DOAN'!GB52)=SIGN('DU DOAN'!K52-'DU DOAN'!L52),1*'DU DOAN'!C52,0))))</f>
        <v>0</v>
      </c>
      <c r="CO52" s="98">
        <f>IF(OR('DU DOAN'!K52="",'DU DOAN'!L52="",'DU DOAN'!GC52="",'DU DOAN'!GD52=""),0,IF(AND('DU DOAN'!GC52='DU DOAN'!K52,'DU DOAN'!GD52='DU DOAN'!L52),3*'DU DOAN'!C52,IF(('DU DOAN'!GC52-'DU DOAN'!GD52)=('DU DOAN'!K52-'DU DOAN'!L52),2*'DU DOAN'!C52,IF(SIGN('DU DOAN'!GC52-'DU DOAN'!GD52)=SIGN('DU DOAN'!K52-'DU DOAN'!L52),1*'DU DOAN'!C52,0))))</f>
        <v>0</v>
      </c>
      <c r="CP52" s="98">
        <f>IF(OR('DU DOAN'!K52="",'DU DOAN'!L52="",'DU DOAN'!GE52="",'DU DOAN'!GF52=""),0,IF(AND('DU DOAN'!GE52='DU DOAN'!K52,'DU DOAN'!GF52='DU DOAN'!L52),3*'DU DOAN'!C52,IF(('DU DOAN'!GE52-'DU DOAN'!GF52)=('DU DOAN'!K52-'DU DOAN'!L52),2*'DU DOAN'!C52,IF(SIGN('DU DOAN'!GE52-'DU DOAN'!GF52)=SIGN('DU DOAN'!K52-'DU DOAN'!L52),1*'DU DOAN'!C52,0))))</f>
        <v>0</v>
      </c>
      <c r="CQ52" s="98">
        <f>IF(OR('DU DOAN'!K52="",'DU DOAN'!L52="",'DU DOAN'!GG52="",'DU DOAN'!GH52=""),0,IF(AND('DU DOAN'!GG52='DU DOAN'!K52,'DU DOAN'!GH52='DU DOAN'!L52),3*'DU DOAN'!C52,IF(('DU DOAN'!GG52-'DU DOAN'!GH52)=('DU DOAN'!K52-'DU DOAN'!L52),2*'DU DOAN'!C52,IF(SIGN('DU DOAN'!GG52-'DU DOAN'!GH52)=SIGN('DU DOAN'!K52-'DU DOAN'!L52),1*'DU DOAN'!C52,0))))</f>
        <v>0</v>
      </c>
      <c r="CR52" s="98">
        <f>IF(OR('DU DOAN'!K52="",'DU DOAN'!L52="",'DU DOAN'!GI52="",'DU DOAN'!GJ52=""),0,IF(AND('DU DOAN'!GI52='DU DOAN'!K52,'DU DOAN'!GJ52='DU DOAN'!L52),3*'DU DOAN'!C52,IF(('DU DOAN'!GI52-'DU DOAN'!GJ52)=('DU DOAN'!K52-'DU DOAN'!L52),2*'DU DOAN'!C52,IF(SIGN('DU DOAN'!GI52-'DU DOAN'!GJ52)=SIGN('DU DOAN'!K52-'DU DOAN'!L52),1*'DU DOAN'!C52,0))))</f>
        <v>0</v>
      </c>
      <c r="CS52" s="98">
        <f>IF(OR('DU DOAN'!K52="",'DU DOAN'!L52="",'DU DOAN'!GK52="",'DU DOAN'!GL52=""),0,IF(AND('DU DOAN'!GK52='DU DOAN'!K52,'DU DOAN'!GL52='DU DOAN'!L52),3*'DU DOAN'!C52,IF(('DU DOAN'!GK52-'DU DOAN'!GL52)=('DU DOAN'!K52-'DU DOAN'!L52),2*'DU DOAN'!C52,IF(SIGN('DU DOAN'!GK52-'DU DOAN'!GL52)=SIGN('DU DOAN'!K52-'DU DOAN'!L52),1*'DU DOAN'!C52,0))))</f>
        <v>0</v>
      </c>
      <c r="CT52" s="98">
        <f>IF(OR('DU DOAN'!K52="",'DU DOAN'!L52="",'DU DOAN'!GM52="",'DU DOAN'!GN52=""),0,IF(AND('DU DOAN'!GM52='DU DOAN'!K52,'DU DOAN'!GN52='DU DOAN'!L52),3*'DU DOAN'!C52,IF(('DU DOAN'!GM52-'DU DOAN'!GN52)=('DU DOAN'!K52-'DU DOAN'!L52),2*'DU DOAN'!C52,IF(SIGN('DU DOAN'!GM52-'DU DOAN'!GN52)=SIGN('DU DOAN'!K52-'DU DOAN'!L52),1*'DU DOAN'!C52,0))))</f>
        <v>0</v>
      </c>
      <c r="CU52" s="98">
        <f>IF(OR('DU DOAN'!K52="",'DU DOAN'!L52="",'DU DOAN'!GO52="",'DU DOAN'!GP52=""),0,IF(AND('DU DOAN'!GO52='DU DOAN'!K52,'DU DOAN'!GP52='DU DOAN'!L52),3*'DU DOAN'!C52,IF(('DU DOAN'!GO52-'DU DOAN'!GP52)=('DU DOAN'!K52-'DU DOAN'!L52),2*'DU DOAN'!C52,IF(SIGN('DU DOAN'!GO52-'DU DOAN'!GP52)=SIGN('DU DOAN'!K52-'DU DOAN'!L52),1*'DU DOAN'!C52,0))))</f>
        <v>0</v>
      </c>
      <c r="CV52" s="98">
        <f>IF(OR('DU DOAN'!K52="",'DU DOAN'!L52="",'DU DOAN'!GQ52="",'DU DOAN'!GR52=""),0,IF(AND('DU DOAN'!GQ52='DU DOAN'!K52,'DU DOAN'!GR52='DU DOAN'!L52),3*'DU DOAN'!C52,IF(('DU DOAN'!GQ52-'DU DOAN'!GR52)=('DU DOAN'!K52-'DU DOAN'!L52),2*'DU DOAN'!C52,IF(SIGN('DU DOAN'!GQ52-'DU DOAN'!GR52)=SIGN('DU DOAN'!K52-'DU DOAN'!L52),1*'DU DOAN'!C52,0))))</f>
        <v>0</v>
      </c>
      <c r="CW52" s="98">
        <f>IF(OR('DU DOAN'!K52="",'DU DOAN'!L52="",'DU DOAN'!GS52="",'DU DOAN'!GT52=""),0,IF(AND('DU DOAN'!GS52='DU DOAN'!K52,'DU DOAN'!GT52='DU DOAN'!L52),3*'DU DOAN'!C52,IF(('DU DOAN'!GS52-'DU DOAN'!GT52)=('DU DOAN'!K52-'DU DOAN'!L52),2*'DU DOAN'!C52,IF(SIGN('DU DOAN'!GS52-'DU DOAN'!GT52)=SIGN('DU DOAN'!K52-'DU DOAN'!L52),1*'DU DOAN'!C52,0))))</f>
        <v>0</v>
      </c>
      <c r="CX52" s="98">
        <f>IF(OR('DU DOAN'!K52="",'DU DOAN'!L52="",'DU DOAN'!GU52="",'DU DOAN'!GV52=""),0,IF(AND('DU DOAN'!GU52='DU DOAN'!K52,'DU DOAN'!GV52='DU DOAN'!L52),3*'DU DOAN'!C52,IF(('DU DOAN'!GU52-'DU DOAN'!GV52)=('DU DOAN'!K52-'DU DOAN'!L52),2*'DU DOAN'!C52,IF(SIGN('DU DOAN'!GU52-'DU DOAN'!GV52)=SIGN('DU DOAN'!K52-'DU DOAN'!L52),1*'DU DOAN'!C52,0))))</f>
        <v>0</v>
      </c>
      <c r="CY52" s="98">
        <f>IF(OR('DU DOAN'!K52="",'DU DOAN'!L52="",'DU DOAN'!GW52="",'DU DOAN'!GX52=""),0,IF(AND('DU DOAN'!GW52='DU DOAN'!K52,'DU DOAN'!GX52='DU DOAN'!L52),3*'DU DOAN'!C52,IF(('DU DOAN'!GW52-'DU DOAN'!GX52)=('DU DOAN'!K52-'DU DOAN'!L52),2*'DU DOAN'!C52,IF(SIGN('DU DOAN'!GW52-'DU DOAN'!GX52)=SIGN('DU DOAN'!K52-'DU DOAN'!L52),1*'DU DOAN'!C52,0))))</f>
        <v>0</v>
      </c>
      <c r="CZ52" s="98">
        <f>IF(OR('DU DOAN'!K52="",'DU DOAN'!L52="",'DU DOAN'!GY52="",'DU DOAN'!GZ52=""),0,IF(AND('DU DOAN'!GY52='DU DOAN'!K52,'DU DOAN'!GZ52='DU DOAN'!L52),3*'DU DOAN'!C52,IF(('DU DOAN'!GY52-'DU DOAN'!GZ52)=('DU DOAN'!K52-'DU DOAN'!L52),2*'DU DOAN'!C52,IF(SIGN('DU DOAN'!GY52-'DU DOAN'!GZ52)=SIGN('DU DOAN'!K52-'DU DOAN'!L52),1*'DU DOAN'!C52,0))))</f>
        <v>0</v>
      </c>
      <c r="DA52" s="98">
        <f>IF(OR('DU DOAN'!K52="",'DU DOAN'!L52="",'DU DOAN'!HA52="",'DU DOAN'!HB52=""),0,IF(AND('DU DOAN'!HA52='DU DOAN'!K52,'DU DOAN'!HB52='DU DOAN'!L52),3*'DU DOAN'!C52,IF(('DU DOAN'!HA52-'DU DOAN'!HB52)=('DU DOAN'!K52-'DU DOAN'!L52),2*'DU DOAN'!C52,IF(SIGN('DU DOAN'!HA52-'DU DOAN'!HB52)=SIGN('DU DOAN'!K52-'DU DOAN'!L52),1*'DU DOAN'!C52,0))))</f>
        <v>0</v>
      </c>
      <c r="DB52" s="98">
        <f>IF(OR('DU DOAN'!K52="",'DU DOAN'!L52="",'DU DOAN'!HC52="",'DU DOAN'!HD52=""),0,IF(AND('DU DOAN'!HC52='DU DOAN'!K52,'DU DOAN'!HD52='DU DOAN'!L52),3*'DU DOAN'!C52,IF(('DU DOAN'!HC52-'DU DOAN'!HD52)=('DU DOAN'!K52-'DU DOAN'!L52),2*'DU DOAN'!C52,IF(SIGN('DU DOAN'!HC52-'DU DOAN'!HD52)=SIGN('DU DOAN'!K52-'DU DOAN'!L52),1*'DU DOAN'!C52,0))))</f>
        <v>0</v>
      </c>
    </row>
    <row r="53" spans="1:106" ht="15" customHeight="1">
      <c r="A53" s="94">
        <f>'DU DOAN'!A53</f>
        <v>50</v>
      </c>
      <c r="B53" s="95" t="str">
        <f>'DU DOAN'!B53</f>
        <v>Vòng bảng</v>
      </c>
      <c r="C53" s="96">
        <f>'DU DOAN'!C53</f>
        <v>1</v>
      </c>
      <c r="D53" s="95" t="str">
        <f>'DU DOAN'!H53</f>
        <v>Iraq</v>
      </c>
      <c r="E53" s="95" t="str">
        <f>'DU DOAN'!I53</f>
        <v>Norway</v>
      </c>
      <c r="F53" s="97" t="str">
        <f>IF(OR('DU DOAN'!K53="",'DU DOAN'!L53=""),"Chưa đá",'DU DOAN'!K53&amp;"-"&amp;'DU DOAN'!L53)</f>
        <v>Chưa đá</v>
      </c>
      <c r="G53" s="98">
        <f>IF(OR('DU DOAN'!K53="",'DU DOAN'!L53="",'DU DOAN'!M53="",'DU DOAN'!N53=""),0,IF(AND('DU DOAN'!M53='DU DOAN'!K53,'DU DOAN'!N53='DU DOAN'!L53),3*'DU DOAN'!C53,IF(('DU DOAN'!M53-'DU DOAN'!N53)=('DU DOAN'!K53-'DU DOAN'!L53),2*'DU DOAN'!C53,IF(SIGN('DU DOAN'!M53-'DU DOAN'!N53)=SIGN('DU DOAN'!K53-'DU DOAN'!L53),1*'DU DOAN'!C53,0))))</f>
        <v>0</v>
      </c>
      <c r="H53" s="98">
        <f>IF(OR('DU DOAN'!K53="",'DU DOAN'!L53="",'DU DOAN'!O53="",'DU DOAN'!P53=""),0,IF(AND('DU DOAN'!O53='DU DOAN'!K53,'DU DOAN'!P53='DU DOAN'!L53),3*'DU DOAN'!C53,IF(('DU DOAN'!O53-'DU DOAN'!P53)=('DU DOAN'!K53-'DU DOAN'!L53),2*'DU DOAN'!C53,IF(SIGN('DU DOAN'!O53-'DU DOAN'!P53)=SIGN('DU DOAN'!K53-'DU DOAN'!L53),1*'DU DOAN'!C53,0))))</f>
        <v>0</v>
      </c>
      <c r="I53" s="98">
        <f>IF(OR('DU DOAN'!K53="",'DU DOAN'!L53="",'DU DOAN'!Q53="",'DU DOAN'!R53=""),0,IF(AND('DU DOAN'!Q53='DU DOAN'!K53,'DU DOAN'!R53='DU DOAN'!L53),3*'DU DOAN'!C53,IF(('DU DOAN'!Q53-'DU DOAN'!R53)=('DU DOAN'!K53-'DU DOAN'!L53),2*'DU DOAN'!C53,IF(SIGN('DU DOAN'!Q53-'DU DOAN'!R53)=SIGN('DU DOAN'!K53-'DU DOAN'!L53),1*'DU DOAN'!C53,0))))</f>
        <v>0</v>
      </c>
      <c r="J53" s="98">
        <f>IF(OR('DU DOAN'!K53="",'DU DOAN'!L53="",'DU DOAN'!S53="",'DU DOAN'!T53=""),0,IF(AND('DU DOAN'!S53='DU DOAN'!K53,'DU DOAN'!T53='DU DOAN'!L53),3*'DU DOAN'!C53,IF(('DU DOAN'!S53-'DU DOAN'!T53)=('DU DOAN'!K53-'DU DOAN'!L53),2*'DU DOAN'!C53,IF(SIGN('DU DOAN'!S53-'DU DOAN'!T53)=SIGN('DU DOAN'!K53-'DU DOAN'!L53),1*'DU DOAN'!C53,0))))</f>
        <v>0</v>
      </c>
      <c r="K53" s="98">
        <f>IF(OR('DU DOAN'!K53="",'DU DOAN'!L53="",'DU DOAN'!U53="",'DU DOAN'!V53=""),0,IF(AND('DU DOAN'!U53='DU DOAN'!K53,'DU DOAN'!V53='DU DOAN'!L53),3*'DU DOAN'!C53,IF(('DU DOAN'!U53-'DU DOAN'!V53)=('DU DOAN'!K53-'DU DOAN'!L53),2*'DU DOAN'!C53,IF(SIGN('DU DOAN'!U53-'DU DOAN'!V53)=SIGN('DU DOAN'!K53-'DU DOAN'!L53),1*'DU DOAN'!C53,0))))</f>
        <v>0</v>
      </c>
      <c r="L53" s="98">
        <f>IF(OR('DU DOAN'!K53="",'DU DOAN'!L53="",'DU DOAN'!W53="",'DU DOAN'!X53=""),0,IF(AND('DU DOAN'!W53='DU DOAN'!K53,'DU DOAN'!X53='DU DOAN'!L53),3*'DU DOAN'!C53,IF(('DU DOAN'!W53-'DU DOAN'!X53)=('DU DOAN'!K53-'DU DOAN'!L53),2*'DU DOAN'!C53,IF(SIGN('DU DOAN'!W53-'DU DOAN'!X53)=SIGN('DU DOAN'!K53-'DU DOAN'!L53),1*'DU DOAN'!C53,0))))</f>
        <v>0</v>
      </c>
      <c r="M53" s="98">
        <f>IF(OR('DU DOAN'!K53="",'DU DOAN'!L53="",'DU DOAN'!Y53="",'DU DOAN'!Z53=""),0,IF(AND('DU DOAN'!Y53='DU DOAN'!K53,'DU DOAN'!Z53='DU DOAN'!L53),3*'DU DOAN'!C53,IF(('DU DOAN'!Y53-'DU DOAN'!Z53)=('DU DOAN'!K53-'DU DOAN'!L53),2*'DU DOAN'!C53,IF(SIGN('DU DOAN'!Y53-'DU DOAN'!Z53)=SIGN('DU DOAN'!K53-'DU DOAN'!L53),1*'DU DOAN'!C53,0))))</f>
        <v>0</v>
      </c>
      <c r="N53" s="98">
        <f>IF(OR('DU DOAN'!K53="",'DU DOAN'!L53="",'DU DOAN'!AA53="",'DU DOAN'!AB53=""),0,IF(AND('DU DOAN'!AA53='DU DOAN'!K53,'DU DOAN'!AB53='DU DOAN'!L53),3*'DU DOAN'!C53,IF(('DU DOAN'!AA53-'DU DOAN'!AB53)=('DU DOAN'!K53-'DU DOAN'!L53),2*'DU DOAN'!C53,IF(SIGN('DU DOAN'!AA53-'DU DOAN'!AB53)=SIGN('DU DOAN'!K53-'DU DOAN'!L53),1*'DU DOAN'!C53,0))))</f>
        <v>0</v>
      </c>
      <c r="O53" s="98">
        <f>IF(OR('DU DOAN'!K53="",'DU DOAN'!L53="",'DU DOAN'!AC53="",'DU DOAN'!AD53=""),0,IF(AND('DU DOAN'!AC53='DU DOAN'!K53,'DU DOAN'!AD53='DU DOAN'!L53),3*'DU DOAN'!C53,IF(('DU DOAN'!AC53-'DU DOAN'!AD53)=('DU DOAN'!K53-'DU DOAN'!L53),2*'DU DOAN'!C53,IF(SIGN('DU DOAN'!AC53-'DU DOAN'!AD53)=SIGN('DU DOAN'!K53-'DU DOAN'!L53),1*'DU DOAN'!C53,0))))</f>
        <v>0</v>
      </c>
      <c r="P53" s="98">
        <f>IF(OR('DU DOAN'!K53="",'DU DOAN'!L53="",'DU DOAN'!AE53="",'DU DOAN'!AF53=""),0,IF(AND('DU DOAN'!AE53='DU DOAN'!K53,'DU DOAN'!AF53='DU DOAN'!L53),3*'DU DOAN'!C53,IF(('DU DOAN'!AE53-'DU DOAN'!AF53)=('DU DOAN'!K53-'DU DOAN'!L53),2*'DU DOAN'!C53,IF(SIGN('DU DOAN'!AE53-'DU DOAN'!AF53)=SIGN('DU DOAN'!K53-'DU DOAN'!L53),1*'DU DOAN'!C53,0))))</f>
        <v>0</v>
      </c>
      <c r="Q53" s="98">
        <f>IF(OR('DU DOAN'!K53="",'DU DOAN'!L53="",'DU DOAN'!AG53="",'DU DOAN'!AH53=""),0,IF(AND('DU DOAN'!AG53='DU DOAN'!K53,'DU DOAN'!AH53='DU DOAN'!L53),3*'DU DOAN'!C53,IF(('DU DOAN'!AG53-'DU DOAN'!AH53)=('DU DOAN'!K53-'DU DOAN'!L53),2*'DU DOAN'!C53,IF(SIGN('DU DOAN'!AG53-'DU DOAN'!AH53)=SIGN('DU DOAN'!K53-'DU DOAN'!L53),1*'DU DOAN'!C53,0))))</f>
        <v>0</v>
      </c>
      <c r="R53" s="98">
        <f>IF(OR('DU DOAN'!K53="",'DU DOAN'!L53="",'DU DOAN'!AI53="",'DU DOAN'!AJ53=""),0,IF(AND('DU DOAN'!AI53='DU DOAN'!K53,'DU DOAN'!AJ53='DU DOAN'!L53),3*'DU DOAN'!C53,IF(('DU DOAN'!AI53-'DU DOAN'!AJ53)=('DU DOAN'!K53-'DU DOAN'!L53),2*'DU DOAN'!C53,IF(SIGN('DU DOAN'!AI53-'DU DOAN'!AJ53)=SIGN('DU DOAN'!K53-'DU DOAN'!L53),1*'DU DOAN'!C53,0))))</f>
        <v>0</v>
      </c>
      <c r="S53" s="98">
        <f>IF(OR('DU DOAN'!K53="",'DU DOAN'!L53="",'DU DOAN'!AK53="",'DU DOAN'!AL53=""),0,IF(AND('DU DOAN'!AK53='DU DOAN'!K53,'DU DOAN'!AL53='DU DOAN'!L53),3*'DU DOAN'!C53,IF(('DU DOAN'!AK53-'DU DOAN'!AL53)=('DU DOAN'!K53-'DU DOAN'!L53),2*'DU DOAN'!C53,IF(SIGN('DU DOAN'!AK53-'DU DOAN'!AL53)=SIGN('DU DOAN'!K53-'DU DOAN'!L53),1*'DU DOAN'!C53,0))))</f>
        <v>0</v>
      </c>
      <c r="T53" s="98">
        <f>IF(OR('DU DOAN'!K53="",'DU DOAN'!L53="",'DU DOAN'!AM53="",'DU DOAN'!AN53=""),0,IF(AND('DU DOAN'!AM53='DU DOAN'!K53,'DU DOAN'!AN53='DU DOAN'!L53),3*'DU DOAN'!C53,IF(('DU DOAN'!AM53-'DU DOAN'!AN53)=('DU DOAN'!K53-'DU DOAN'!L53),2*'DU DOAN'!C53,IF(SIGN('DU DOAN'!AM53-'DU DOAN'!AN53)=SIGN('DU DOAN'!K53-'DU DOAN'!L53),1*'DU DOAN'!C53,0))))</f>
        <v>0</v>
      </c>
      <c r="U53" s="98">
        <f>IF(OR('DU DOAN'!K53="",'DU DOAN'!L53="",'DU DOAN'!AO53="",'DU DOAN'!AP53=""),0,IF(AND('DU DOAN'!AO53='DU DOAN'!K53,'DU DOAN'!AP53='DU DOAN'!L53),3*'DU DOAN'!C53,IF(('DU DOAN'!AO53-'DU DOAN'!AP53)=('DU DOAN'!K53-'DU DOAN'!L53),2*'DU DOAN'!C53,IF(SIGN('DU DOAN'!AO53-'DU DOAN'!AP53)=SIGN('DU DOAN'!K53-'DU DOAN'!L53),1*'DU DOAN'!C53,0))))</f>
        <v>0</v>
      </c>
      <c r="V53" s="98">
        <f>IF(OR('DU DOAN'!K53="",'DU DOAN'!L53="",'DU DOAN'!AQ53="",'DU DOAN'!AR53=""),0,IF(AND('DU DOAN'!AQ53='DU DOAN'!K53,'DU DOAN'!AR53='DU DOAN'!L53),3*'DU DOAN'!C53,IF(('DU DOAN'!AQ53-'DU DOAN'!AR53)=('DU DOAN'!K53-'DU DOAN'!L53),2*'DU DOAN'!C53,IF(SIGN('DU DOAN'!AQ53-'DU DOAN'!AR53)=SIGN('DU DOAN'!K53-'DU DOAN'!L53),1*'DU DOAN'!C53,0))))</f>
        <v>0</v>
      </c>
      <c r="W53" s="98">
        <f>IF(OR('DU DOAN'!K53="",'DU DOAN'!L53="",'DU DOAN'!AS53="",'DU DOAN'!AT53=""),0,IF(AND('DU DOAN'!AS53='DU DOAN'!K53,'DU DOAN'!AT53='DU DOAN'!L53),3*'DU DOAN'!C53,IF(('DU DOAN'!AS53-'DU DOAN'!AT53)=('DU DOAN'!K53-'DU DOAN'!L53),2*'DU DOAN'!C53,IF(SIGN('DU DOAN'!AS53-'DU DOAN'!AT53)=SIGN('DU DOAN'!K53-'DU DOAN'!L53),1*'DU DOAN'!C53,0))))</f>
        <v>0</v>
      </c>
      <c r="X53" s="98">
        <f>IF(OR('DU DOAN'!K53="",'DU DOAN'!L53="",'DU DOAN'!AU53="",'DU DOAN'!AV53=""),0,IF(AND('DU DOAN'!AU53='DU DOAN'!K53,'DU DOAN'!AV53='DU DOAN'!L53),3*'DU DOAN'!C53,IF(('DU DOAN'!AU53-'DU DOAN'!AV53)=('DU DOAN'!K53-'DU DOAN'!L53),2*'DU DOAN'!C53,IF(SIGN('DU DOAN'!AU53-'DU DOAN'!AV53)=SIGN('DU DOAN'!K53-'DU DOAN'!L53),1*'DU DOAN'!C53,0))))</f>
        <v>0</v>
      </c>
      <c r="Y53" s="98">
        <f>IF(OR('DU DOAN'!K53="",'DU DOAN'!L53="",'DU DOAN'!AW53="",'DU DOAN'!AX53=""),0,IF(AND('DU DOAN'!AW53='DU DOAN'!K53,'DU DOAN'!AX53='DU DOAN'!L53),3*'DU DOAN'!C53,IF(('DU DOAN'!AW53-'DU DOAN'!AX53)=('DU DOAN'!K53-'DU DOAN'!L53),2*'DU DOAN'!C53,IF(SIGN('DU DOAN'!AW53-'DU DOAN'!AX53)=SIGN('DU DOAN'!K53-'DU DOAN'!L53),1*'DU DOAN'!C53,0))))</f>
        <v>0</v>
      </c>
      <c r="Z53" s="98">
        <f>IF(OR('DU DOAN'!K53="",'DU DOAN'!L53="",'DU DOAN'!AY53="",'DU DOAN'!AZ53=""),0,IF(AND('DU DOAN'!AY53='DU DOAN'!K53,'DU DOAN'!AZ53='DU DOAN'!L53),3*'DU DOAN'!C53,IF(('DU DOAN'!AY53-'DU DOAN'!AZ53)=('DU DOAN'!K53-'DU DOAN'!L53),2*'DU DOAN'!C53,IF(SIGN('DU DOAN'!AY53-'DU DOAN'!AZ53)=SIGN('DU DOAN'!K53-'DU DOAN'!L53),1*'DU DOAN'!C53,0))))</f>
        <v>0</v>
      </c>
      <c r="AA53" s="98">
        <f>IF(OR('DU DOAN'!K53="",'DU DOAN'!L53="",'DU DOAN'!BA53="",'DU DOAN'!BB53=""),0,IF(AND('DU DOAN'!BA53='DU DOAN'!K53,'DU DOAN'!BB53='DU DOAN'!L53),3*'DU DOAN'!C53,IF(('DU DOAN'!BA53-'DU DOAN'!BB53)=('DU DOAN'!K53-'DU DOAN'!L53),2*'DU DOAN'!C53,IF(SIGN('DU DOAN'!BA53-'DU DOAN'!BB53)=SIGN('DU DOAN'!K53-'DU DOAN'!L53),1*'DU DOAN'!C53,0))))</f>
        <v>0</v>
      </c>
      <c r="AB53" s="98">
        <f>IF(OR('DU DOAN'!K53="",'DU DOAN'!L53="",'DU DOAN'!BC53="",'DU DOAN'!BD53=""),0,IF(AND('DU DOAN'!BC53='DU DOAN'!K53,'DU DOAN'!BD53='DU DOAN'!L53),3*'DU DOAN'!C53,IF(('DU DOAN'!BC53-'DU DOAN'!BD53)=('DU DOAN'!K53-'DU DOAN'!L53),2*'DU DOAN'!C53,IF(SIGN('DU DOAN'!BC53-'DU DOAN'!BD53)=SIGN('DU DOAN'!K53-'DU DOAN'!L53),1*'DU DOAN'!C53,0))))</f>
        <v>0</v>
      </c>
      <c r="AC53" s="98">
        <f>IF(OR('DU DOAN'!K53="",'DU DOAN'!L53="",'DU DOAN'!BE53="",'DU DOAN'!BF53=""),0,IF(AND('DU DOAN'!BE53='DU DOAN'!K53,'DU DOAN'!BF53='DU DOAN'!L53),3*'DU DOAN'!C53,IF(('DU DOAN'!BE53-'DU DOAN'!BF53)=('DU DOAN'!K53-'DU DOAN'!L53),2*'DU DOAN'!C53,IF(SIGN('DU DOAN'!BE53-'DU DOAN'!BF53)=SIGN('DU DOAN'!K53-'DU DOAN'!L53),1*'DU DOAN'!C53,0))))</f>
        <v>0</v>
      </c>
      <c r="AD53" s="98">
        <f>IF(OR('DU DOAN'!K53="",'DU DOAN'!L53="",'DU DOAN'!BG53="",'DU DOAN'!BH53=""),0,IF(AND('DU DOAN'!BG53='DU DOAN'!K53,'DU DOAN'!BH53='DU DOAN'!L53),3*'DU DOAN'!C53,IF(('DU DOAN'!BG53-'DU DOAN'!BH53)=('DU DOAN'!K53-'DU DOAN'!L53),2*'DU DOAN'!C53,IF(SIGN('DU DOAN'!BG53-'DU DOAN'!BH53)=SIGN('DU DOAN'!K53-'DU DOAN'!L53),1*'DU DOAN'!C53,0))))</f>
        <v>0</v>
      </c>
      <c r="AE53" s="98">
        <f>IF(OR('DU DOAN'!K53="",'DU DOAN'!L53="",'DU DOAN'!BI53="",'DU DOAN'!BJ53=""),0,IF(AND('DU DOAN'!BI53='DU DOAN'!K53,'DU DOAN'!BJ53='DU DOAN'!L53),3*'DU DOAN'!C53,IF(('DU DOAN'!BI53-'DU DOAN'!BJ53)=('DU DOAN'!K53-'DU DOAN'!L53),2*'DU DOAN'!C53,IF(SIGN('DU DOAN'!BI53-'DU DOAN'!BJ53)=SIGN('DU DOAN'!K53-'DU DOAN'!L53),1*'DU DOAN'!C53,0))))</f>
        <v>0</v>
      </c>
      <c r="AF53" s="98">
        <f>IF(OR('DU DOAN'!K53="",'DU DOAN'!L53="",'DU DOAN'!BK53="",'DU DOAN'!BL53=""),0,IF(AND('DU DOAN'!BK53='DU DOAN'!K53,'DU DOAN'!BL53='DU DOAN'!L53),3*'DU DOAN'!C53,IF(('DU DOAN'!BK53-'DU DOAN'!BL53)=('DU DOAN'!K53-'DU DOAN'!L53),2*'DU DOAN'!C53,IF(SIGN('DU DOAN'!BK53-'DU DOAN'!BL53)=SIGN('DU DOAN'!K53-'DU DOAN'!L53),1*'DU DOAN'!C53,0))))</f>
        <v>0</v>
      </c>
      <c r="AG53" s="98">
        <f>IF(OR('DU DOAN'!K53="",'DU DOAN'!L53="",'DU DOAN'!BM53="",'DU DOAN'!BN53=""),0,IF(AND('DU DOAN'!BM53='DU DOAN'!K53,'DU DOAN'!BN53='DU DOAN'!L53),3*'DU DOAN'!C53,IF(('DU DOAN'!BM53-'DU DOAN'!BN53)=('DU DOAN'!K53-'DU DOAN'!L53),2*'DU DOAN'!C53,IF(SIGN('DU DOAN'!BM53-'DU DOAN'!BN53)=SIGN('DU DOAN'!K53-'DU DOAN'!L53),1*'DU DOAN'!C53,0))))</f>
        <v>0</v>
      </c>
      <c r="AH53" s="98">
        <f>IF(OR('DU DOAN'!K53="",'DU DOAN'!L53="",'DU DOAN'!BO53="",'DU DOAN'!BP53=""),0,IF(AND('DU DOAN'!BO53='DU DOAN'!K53,'DU DOAN'!BP53='DU DOAN'!L53),3*'DU DOAN'!C53,IF(('DU DOAN'!BO53-'DU DOAN'!BP53)=('DU DOAN'!K53-'DU DOAN'!L53),2*'DU DOAN'!C53,IF(SIGN('DU DOAN'!BO53-'DU DOAN'!BP53)=SIGN('DU DOAN'!K53-'DU DOAN'!L53),1*'DU DOAN'!C53,0))))</f>
        <v>0</v>
      </c>
      <c r="AI53" s="98">
        <f>IF(OR('DU DOAN'!K53="",'DU DOAN'!L53="",'DU DOAN'!BQ53="",'DU DOAN'!BR53=""),0,IF(AND('DU DOAN'!BQ53='DU DOAN'!K53,'DU DOAN'!BR53='DU DOAN'!L53),3*'DU DOAN'!C53,IF(('DU DOAN'!BQ53-'DU DOAN'!BR53)=('DU DOAN'!K53-'DU DOAN'!L53),2*'DU DOAN'!C53,IF(SIGN('DU DOAN'!BQ53-'DU DOAN'!BR53)=SIGN('DU DOAN'!K53-'DU DOAN'!L53),1*'DU DOAN'!C53,0))))</f>
        <v>0</v>
      </c>
      <c r="AJ53" s="98">
        <f>IF(OR('DU DOAN'!K53="",'DU DOAN'!L53="",'DU DOAN'!BS53="",'DU DOAN'!BT53=""),0,IF(AND('DU DOAN'!BS53='DU DOAN'!K53,'DU DOAN'!BT53='DU DOAN'!L53),3*'DU DOAN'!C53,IF(('DU DOAN'!BS53-'DU DOAN'!BT53)=('DU DOAN'!K53-'DU DOAN'!L53),2*'DU DOAN'!C53,IF(SIGN('DU DOAN'!BS53-'DU DOAN'!BT53)=SIGN('DU DOAN'!K53-'DU DOAN'!L53),1*'DU DOAN'!C53,0))))</f>
        <v>0</v>
      </c>
      <c r="AK53" s="98">
        <f>IF(OR('DU DOAN'!K53="",'DU DOAN'!L53="",'DU DOAN'!BU53="",'DU DOAN'!BV53=""),0,IF(AND('DU DOAN'!BU53='DU DOAN'!K53,'DU DOAN'!BV53='DU DOAN'!L53),3*'DU DOAN'!C53,IF(('DU DOAN'!BU53-'DU DOAN'!BV53)=('DU DOAN'!K53-'DU DOAN'!L53),2*'DU DOAN'!C53,IF(SIGN('DU DOAN'!BU53-'DU DOAN'!BV53)=SIGN('DU DOAN'!K53-'DU DOAN'!L53),1*'DU DOAN'!C53,0))))</f>
        <v>0</v>
      </c>
      <c r="AL53" s="98">
        <f>IF(OR('DU DOAN'!K53="",'DU DOAN'!L53="",'DU DOAN'!BW53="",'DU DOAN'!BX53=""),0,IF(AND('DU DOAN'!BW53='DU DOAN'!K53,'DU DOAN'!BX53='DU DOAN'!L53),3*'DU DOAN'!C53,IF(('DU DOAN'!BW53-'DU DOAN'!BX53)=('DU DOAN'!K53-'DU DOAN'!L53),2*'DU DOAN'!C53,IF(SIGN('DU DOAN'!BW53-'DU DOAN'!BX53)=SIGN('DU DOAN'!K53-'DU DOAN'!L53),1*'DU DOAN'!C53,0))))</f>
        <v>0</v>
      </c>
      <c r="AM53" s="98">
        <f>IF(OR('DU DOAN'!K53="",'DU DOAN'!L53="",'DU DOAN'!BY53="",'DU DOAN'!BZ53=""),0,IF(AND('DU DOAN'!BY53='DU DOAN'!K53,'DU DOAN'!BZ53='DU DOAN'!L53),3*'DU DOAN'!C53,IF(('DU DOAN'!BY53-'DU DOAN'!BZ53)=('DU DOAN'!K53-'DU DOAN'!L53),2*'DU DOAN'!C53,IF(SIGN('DU DOAN'!BY53-'DU DOAN'!BZ53)=SIGN('DU DOAN'!K53-'DU DOAN'!L53),1*'DU DOAN'!C53,0))))</f>
        <v>0</v>
      </c>
      <c r="AN53" s="98">
        <f>IF(OR('DU DOAN'!K53="",'DU DOAN'!L53="",'DU DOAN'!CA53="",'DU DOAN'!CB53=""),0,IF(AND('DU DOAN'!CA53='DU DOAN'!K53,'DU DOAN'!CB53='DU DOAN'!L53),3*'DU DOAN'!C53,IF(('DU DOAN'!CA53-'DU DOAN'!CB53)=('DU DOAN'!K53-'DU DOAN'!L53),2*'DU DOAN'!C53,IF(SIGN('DU DOAN'!CA53-'DU DOAN'!CB53)=SIGN('DU DOAN'!K53-'DU DOAN'!L53),1*'DU DOAN'!C53,0))))</f>
        <v>0</v>
      </c>
      <c r="AO53" s="98">
        <f>IF(OR('DU DOAN'!K53="",'DU DOAN'!L53="",'DU DOAN'!CC53="",'DU DOAN'!CD53=""),0,IF(AND('DU DOAN'!CC53='DU DOAN'!K53,'DU DOAN'!CD53='DU DOAN'!L53),3*'DU DOAN'!C53,IF(('DU DOAN'!CC53-'DU DOAN'!CD53)=('DU DOAN'!K53-'DU DOAN'!L53),2*'DU DOAN'!C53,IF(SIGN('DU DOAN'!CC53-'DU DOAN'!CD53)=SIGN('DU DOAN'!K53-'DU DOAN'!L53),1*'DU DOAN'!C53,0))))</f>
        <v>0</v>
      </c>
      <c r="AP53" s="98">
        <f>IF(OR('DU DOAN'!K53="",'DU DOAN'!L53="",'DU DOAN'!CE53="",'DU DOAN'!CF53=""),0,IF(AND('DU DOAN'!CE53='DU DOAN'!K53,'DU DOAN'!CF53='DU DOAN'!L53),3*'DU DOAN'!C53,IF(('DU DOAN'!CE53-'DU DOAN'!CF53)=('DU DOAN'!K53-'DU DOAN'!L53),2*'DU DOAN'!C53,IF(SIGN('DU DOAN'!CE53-'DU DOAN'!CF53)=SIGN('DU DOAN'!K53-'DU DOAN'!L53),1*'DU DOAN'!C53,0))))</f>
        <v>0</v>
      </c>
      <c r="AQ53" s="98">
        <f>IF(OR('DU DOAN'!K53="",'DU DOAN'!L53="",'DU DOAN'!CG53="",'DU DOAN'!CH53=""),0,IF(AND('DU DOAN'!CG53='DU DOAN'!K53,'DU DOAN'!CH53='DU DOAN'!L53),3*'DU DOAN'!C53,IF(('DU DOAN'!CG53-'DU DOAN'!CH53)=('DU DOAN'!K53-'DU DOAN'!L53),2*'DU DOAN'!C53,IF(SIGN('DU DOAN'!CG53-'DU DOAN'!CH53)=SIGN('DU DOAN'!K53-'DU DOAN'!L53),1*'DU DOAN'!C53,0))))</f>
        <v>0</v>
      </c>
      <c r="AR53" s="98">
        <f>IF(OR('DU DOAN'!K53="",'DU DOAN'!L53="",'DU DOAN'!CI53="",'DU DOAN'!CJ53=""),0,IF(AND('DU DOAN'!CI53='DU DOAN'!K53,'DU DOAN'!CJ53='DU DOAN'!L53),3*'DU DOAN'!C53,IF(('DU DOAN'!CI53-'DU DOAN'!CJ53)=('DU DOAN'!K53-'DU DOAN'!L53),2*'DU DOAN'!C53,IF(SIGN('DU DOAN'!CI53-'DU DOAN'!CJ53)=SIGN('DU DOAN'!K53-'DU DOAN'!L53),1*'DU DOAN'!C53,0))))</f>
        <v>0</v>
      </c>
      <c r="AS53" s="98">
        <f>IF(OR('DU DOAN'!K53="",'DU DOAN'!L53="",'DU DOAN'!CK53="",'DU DOAN'!CL53=""),0,IF(AND('DU DOAN'!CK53='DU DOAN'!K53,'DU DOAN'!CL53='DU DOAN'!L53),3*'DU DOAN'!C53,IF(('DU DOAN'!CK53-'DU DOAN'!CL53)=('DU DOAN'!K53-'DU DOAN'!L53),2*'DU DOAN'!C53,IF(SIGN('DU DOAN'!CK53-'DU DOAN'!CL53)=SIGN('DU DOAN'!K53-'DU DOAN'!L53),1*'DU DOAN'!C53,0))))</f>
        <v>0</v>
      </c>
      <c r="AT53" s="98">
        <f>IF(OR('DU DOAN'!K53="",'DU DOAN'!L53="",'DU DOAN'!CM53="",'DU DOAN'!CN53=""),0,IF(AND('DU DOAN'!CM53='DU DOAN'!K53,'DU DOAN'!CN53='DU DOAN'!L53),3*'DU DOAN'!C53,IF(('DU DOAN'!CM53-'DU DOAN'!CN53)=('DU DOAN'!K53-'DU DOAN'!L53),2*'DU DOAN'!C53,IF(SIGN('DU DOAN'!CM53-'DU DOAN'!CN53)=SIGN('DU DOAN'!K53-'DU DOAN'!L53),1*'DU DOAN'!C53,0))))</f>
        <v>0</v>
      </c>
      <c r="AU53" s="98">
        <f>IF(OR('DU DOAN'!K53="",'DU DOAN'!L53="",'DU DOAN'!CO53="",'DU DOAN'!CP53=""),0,IF(AND('DU DOAN'!CO53='DU DOAN'!K53,'DU DOAN'!CP53='DU DOAN'!L53),3*'DU DOAN'!C53,IF(('DU DOAN'!CO53-'DU DOAN'!CP53)=('DU DOAN'!K53-'DU DOAN'!L53),2*'DU DOAN'!C53,IF(SIGN('DU DOAN'!CO53-'DU DOAN'!CP53)=SIGN('DU DOAN'!K53-'DU DOAN'!L53),1*'DU DOAN'!C53,0))))</f>
        <v>0</v>
      </c>
      <c r="AV53" s="98">
        <f>IF(OR('DU DOAN'!K53="",'DU DOAN'!L53="",'DU DOAN'!CQ53="",'DU DOAN'!CR53=""),0,IF(AND('DU DOAN'!CQ53='DU DOAN'!K53,'DU DOAN'!CR53='DU DOAN'!L53),3*'DU DOAN'!C53,IF(('DU DOAN'!CQ53-'DU DOAN'!CR53)=('DU DOAN'!K53-'DU DOAN'!L53),2*'DU DOAN'!C53,IF(SIGN('DU DOAN'!CQ53-'DU DOAN'!CR53)=SIGN('DU DOAN'!K53-'DU DOAN'!L53),1*'DU DOAN'!C53,0))))</f>
        <v>0</v>
      </c>
      <c r="AW53" s="98">
        <f>IF(OR('DU DOAN'!K53="",'DU DOAN'!L53="",'DU DOAN'!CS53="",'DU DOAN'!CT53=""),0,IF(AND('DU DOAN'!CS53='DU DOAN'!K53,'DU DOAN'!CT53='DU DOAN'!L53),3*'DU DOAN'!C53,IF(('DU DOAN'!CS53-'DU DOAN'!CT53)=('DU DOAN'!K53-'DU DOAN'!L53),2*'DU DOAN'!C53,IF(SIGN('DU DOAN'!CS53-'DU DOAN'!CT53)=SIGN('DU DOAN'!K53-'DU DOAN'!L53),1*'DU DOAN'!C53,0))))</f>
        <v>0</v>
      </c>
      <c r="AX53" s="98">
        <f>IF(OR('DU DOAN'!K53="",'DU DOAN'!L53="",'DU DOAN'!CU53="",'DU DOAN'!CV53=""),0,IF(AND('DU DOAN'!CU53='DU DOAN'!K53,'DU DOAN'!CV53='DU DOAN'!L53),3*'DU DOAN'!C53,IF(('DU DOAN'!CU53-'DU DOAN'!CV53)=('DU DOAN'!K53-'DU DOAN'!L53),2*'DU DOAN'!C53,IF(SIGN('DU DOAN'!CU53-'DU DOAN'!CV53)=SIGN('DU DOAN'!K53-'DU DOAN'!L53),1*'DU DOAN'!C53,0))))</f>
        <v>0</v>
      </c>
      <c r="AY53" s="98">
        <f>IF(OR('DU DOAN'!K53="",'DU DOAN'!L53="",'DU DOAN'!CW53="",'DU DOAN'!CX53=""),0,IF(AND('DU DOAN'!CW53='DU DOAN'!K53,'DU DOAN'!CX53='DU DOAN'!L53),3*'DU DOAN'!C53,IF(('DU DOAN'!CW53-'DU DOAN'!CX53)=('DU DOAN'!K53-'DU DOAN'!L53),2*'DU DOAN'!C53,IF(SIGN('DU DOAN'!CW53-'DU DOAN'!CX53)=SIGN('DU DOAN'!K53-'DU DOAN'!L53),1*'DU DOAN'!C53,0))))</f>
        <v>0</v>
      </c>
      <c r="AZ53" s="98">
        <f>IF(OR('DU DOAN'!K53="",'DU DOAN'!L53="",'DU DOAN'!CY53="",'DU DOAN'!CZ53=""),0,IF(AND('DU DOAN'!CY53='DU DOAN'!K53,'DU DOAN'!CZ53='DU DOAN'!L53),3*'DU DOAN'!C53,IF(('DU DOAN'!CY53-'DU DOAN'!CZ53)=('DU DOAN'!K53-'DU DOAN'!L53),2*'DU DOAN'!C53,IF(SIGN('DU DOAN'!CY53-'DU DOAN'!CZ53)=SIGN('DU DOAN'!K53-'DU DOAN'!L53),1*'DU DOAN'!C53,0))))</f>
        <v>0</v>
      </c>
      <c r="BA53" s="98">
        <f>IF(OR('DU DOAN'!K53="",'DU DOAN'!L53="",'DU DOAN'!DA53="",'DU DOAN'!DB53=""),0,IF(AND('DU DOAN'!DA53='DU DOAN'!K53,'DU DOAN'!DB53='DU DOAN'!L53),3*'DU DOAN'!C53,IF(('DU DOAN'!DA53-'DU DOAN'!DB53)=('DU DOAN'!K53-'DU DOAN'!L53),2*'DU DOAN'!C53,IF(SIGN('DU DOAN'!DA53-'DU DOAN'!DB53)=SIGN('DU DOAN'!K53-'DU DOAN'!L53),1*'DU DOAN'!C53,0))))</f>
        <v>0</v>
      </c>
      <c r="BB53" s="98">
        <f>IF(OR('DU DOAN'!K53="",'DU DOAN'!L53="",'DU DOAN'!DC53="",'DU DOAN'!DD53=""),0,IF(AND('DU DOAN'!DC53='DU DOAN'!K53,'DU DOAN'!DD53='DU DOAN'!L53),3*'DU DOAN'!C53,IF(('DU DOAN'!DC53-'DU DOAN'!DD53)=('DU DOAN'!K53-'DU DOAN'!L53),2*'DU DOAN'!C53,IF(SIGN('DU DOAN'!DC53-'DU DOAN'!DD53)=SIGN('DU DOAN'!K53-'DU DOAN'!L53),1*'DU DOAN'!C53,0))))</f>
        <v>0</v>
      </c>
      <c r="BC53" s="98">
        <f>IF(OR('DU DOAN'!K53="",'DU DOAN'!L53="",'DU DOAN'!DE53="",'DU DOAN'!DF53=""),0,IF(AND('DU DOAN'!DE53='DU DOAN'!K53,'DU DOAN'!DF53='DU DOAN'!L53),3*'DU DOAN'!C53,IF(('DU DOAN'!DE53-'DU DOAN'!DF53)=('DU DOAN'!K53-'DU DOAN'!L53),2*'DU DOAN'!C53,IF(SIGN('DU DOAN'!DE53-'DU DOAN'!DF53)=SIGN('DU DOAN'!K53-'DU DOAN'!L53),1*'DU DOAN'!C53,0))))</f>
        <v>0</v>
      </c>
      <c r="BD53" s="98">
        <f>IF(OR('DU DOAN'!K53="",'DU DOAN'!L53="",'DU DOAN'!DG53="",'DU DOAN'!DH53=""),0,IF(AND('DU DOAN'!DG53='DU DOAN'!K53,'DU DOAN'!DH53='DU DOAN'!L53),3*'DU DOAN'!C53,IF(('DU DOAN'!DG53-'DU DOAN'!DH53)=('DU DOAN'!K53-'DU DOAN'!L53),2*'DU DOAN'!C53,IF(SIGN('DU DOAN'!DG53-'DU DOAN'!DH53)=SIGN('DU DOAN'!K53-'DU DOAN'!L53),1*'DU DOAN'!C53,0))))</f>
        <v>0</v>
      </c>
      <c r="BE53" s="98">
        <f>IF(OR('DU DOAN'!K53="",'DU DOAN'!L53="",'DU DOAN'!DI53="",'DU DOAN'!DJ53=""),0,IF(AND('DU DOAN'!DI53='DU DOAN'!K53,'DU DOAN'!DJ53='DU DOAN'!L53),3*'DU DOAN'!C53,IF(('DU DOAN'!DI53-'DU DOAN'!DJ53)=('DU DOAN'!K53-'DU DOAN'!L53),2*'DU DOAN'!C53,IF(SIGN('DU DOAN'!DI53-'DU DOAN'!DJ53)=SIGN('DU DOAN'!K53-'DU DOAN'!L53),1*'DU DOAN'!C53,0))))</f>
        <v>0</v>
      </c>
      <c r="BF53" s="98">
        <f>IF(OR('DU DOAN'!K53="",'DU DOAN'!L53="",'DU DOAN'!DK53="",'DU DOAN'!DL53=""),0,IF(AND('DU DOAN'!DK53='DU DOAN'!K53,'DU DOAN'!DL53='DU DOAN'!L53),3*'DU DOAN'!C53,IF(('DU DOAN'!DK53-'DU DOAN'!DL53)=('DU DOAN'!K53-'DU DOAN'!L53),2*'DU DOAN'!C53,IF(SIGN('DU DOAN'!DK53-'DU DOAN'!DL53)=SIGN('DU DOAN'!K53-'DU DOAN'!L53),1*'DU DOAN'!C53,0))))</f>
        <v>0</v>
      </c>
      <c r="BG53" s="98">
        <f>IF(OR('DU DOAN'!K53="",'DU DOAN'!L53="",'DU DOAN'!DM53="",'DU DOAN'!DN53=""),0,IF(AND('DU DOAN'!DM53='DU DOAN'!K53,'DU DOAN'!DN53='DU DOAN'!L53),3*'DU DOAN'!C53,IF(('DU DOAN'!DM53-'DU DOAN'!DN53)=('DU DOAN'!K53-'DU DOAN'!L53),2*'DU DOAN'!C53,IF(SIGN('DU DOAN'!DM53-'DU DOAN'!DN53)=SIGN('DU DOAN'!K53-'DU DOAN'!L53),1*'DU DOAN'!C53,0))))</f>
        <v>0</v>
      </c>
      <c r="BH53" s="98">
        <f>IF(OR('DU DOAN'!K53="",'DU DOAN'!L53="",'DU DOAN'!DO53="",'DU DOAN'!DP53=""),0,IF(AND('DU DOAN'!DO53='DU DOAN'!K53,'DU DOAN'!DP53='DU DOAN'!L53),3*'DU DOAN'!C53,IF(('DU DOAN'!DO53-'DU DOAN'!DP53)=('DU DOAN'!K53-'DU DOAN'!L53),2*'DU DOAN'!C53,IF(SIGN('DU DOAN'!DO53-'DU DOAN'!DP53)=SIGN('DU DOAN'!K53-'DU DOAN'!L53),1*'DU DOAN'!C53,0))))</f>
        <v>0</v>
      </c>
      <c r="BI53" s="98">
        <f>IF(OR('DU DOAN'!K53="",'DU DOAN'!L53="",'DU DOAN'!DQ53="",'DU DOAN'!DR53=""),0,IF(AND('DU DOAN'!DQ53='DU DOAN'!K53,'DU DOAN'!DR53='DU DOAN'!L53),3*'DU DOAN'!C53,IF(('DU DOAN'!DQ53-'DU DOAN'!DR53)=('DU DOAN'!K53-'DU DOAN'!L53),2*'DU DOAN'!C53,IF(SIGN('DU DOAN'!DQ53-'DU DOAN'!DR53)=SIGN('DU DOAN'!K53-'DU DOAN'!L53),1*'DU DOAN'!C53,0))))</f>
        <v>0</v>
      </c>
      <c r="BJ53" s="98">
        <f>IF(OR('DU DOAN'!K53="",'DU DOAN'!L53="",'DU DOAN'!DS53="",'DU DOAN'!DT53=""),0,IF(AND('DU DOAN'!DS53='DU DOAN'!K53,'DU DOAN'!DT53='DU DOAN'!L53),3*'DU DOAN'!C53,IF(('DU DOAN'!DS53-'DU DOAN'!DT53)=('DU DOAN'!K53-'DU DOAN'!L53),2*'DU DOAN'!C53,IF(SIGN('DU DOAN'!DS53-'DU DOAN'!DT53)=SIGN('DU DOAN'!K53-'DU DOAN'!L53),1*'DU DOAN'!C53,0))))</f>
        <v>0</v>
      </c>
      <c r="BK53" s="98">
        <f>IF(OR('DU DOAN'!K53="",'DU DOAN'!L53="",'DU DOAN'!DU53="",'DU DOAN'!DV53=""),0,IF(AND('DU DOAN'!DU53='DU DOAN'!K53,'DU DOAN'!DV53='DU DOAN'!L53),3*'DU DOAN'!C53,IF(('DU DOAN'!DU53-'DU DOAN'!DV53)=('DU DOAN'!K53-'DU DOAN'!L53),2*'DU DOAN'!C53,IF(SIGN('DU DOAN'!DU53-'DU DOAN'!DV53)=SIGN('DU DOAN'!K53-'DU DOAN'!L53),1*'DU DOAN'!C53,0))))</f>
        <v>0</v>
      </c>
      <c r="BL53" s="98">
        <f>IF(OR('DU DOAN'!K53="",'DU DOAN'!L53="",'DU DOAN'!DW53="",'DU DOAN'!DX53=""),0,IF(AND('DU DOAN'!DW53='DU DOAN'!K53,'DU DOAN'!DX53='DU DOAN'!L53),3*'DU DOAN'!C53,IF(('DU DOAN'!DW53-'DU DOAN'!DX53)=('DU DOAN'!K53-'DU DOAN'!L53),2*'DU DOAN'!C53,IF(SIGN('DU DOAN'!DW53-'DU DOAN'!DX53)=SIGN('DU DOAN'!K53-'DU DOAN'!L53),1*'DU DOAN'!C53,0))))</f>
        <v>0</v>
      </c>
      <c r="BM53" s="98">
        <f>IF(OR('DU DOAN'!K53="",'DU DOAN'!L53="",'DU DOAN'!DY53="",'DU DOAN'!DZ53=""),0,IF(AND('DU DOAN'!DY53='DU DOAN'!K53,'DU DOAN'!DZ53='DU DOAN'!L53),3*'DU DOAN'!C53,IF(('DU DOAN'!DY53-'DU DOAN'!DZ53)=('DU DOAN'!K53-'DU DOAN'!L53),2*'DU DOAN'!C53,IF(SIGN('DU DOAN'!DY53-'DU DOAN'!DZ53)=SIGN('DU DOAN'!K53-'DU DOAN'!L53),1*'DU DOAN'!C53,0))))</f>
        <v>0</v>
      </c>
      <c r="BN53" s="98">
        <f>IF(OR('DU DOAN'!K53="",'DU DOAN'!L53="",'DU DOAN'!EA53="",'DU DOAN'!EB53=""),0,IF(AND('DU DOAN'!EA53='DU DOAN'!K53,'DU DOAN'!EB53='DU DOAN'!L53),3*'DU DOAN'!C53,IF(('DU DOAN'!EA53-'DU DOAN'!EB53)=('DU DOAN'!K53-'DU DOAN'!L53),2*'DU DOAN'!C53,IF(SIGN('DU DOAN'!EA53-'DU DOAN'!EB53)=SIGN('DU DOAN'!K53-'DU DOAN'!L53),1*'DU DOAN'!C53,0))))</f>
        <v>0</v>
      </c>
      <c r="BO53" s="98">
        <f>IF(OR('DU DOAN'!K53="",'DU DOAN'!L53="",'DU DOAN'!EC53="",'DU DOAN'!ED53=""),0,IF(AND('DU DOAN'!EC53='DU DOAN'!K53,'DU DOAN'!ED53='DU DOAN'!L53),3*'DU DOAN'!C53,IF(('DU DOAN'!EC53-'DU DOAN'!ED53)=('DU DOAN'!K53-'DU DOAN'!L53),2*'DU DOAN'!C53,IF(SIGN('DU DOAN'!EC53-'DU DOAN'!ED53)=SIGN('DU DOAN'!K53-'DU DOAN'!L53),1*'DU DOAN'!C53,0))))</f>
        <v>0</v>
      </c>
      <c r="BP53" s="98">
        <f>IF(OR('DU DOAN'!K53="",'DU DOAN'!L53="",'DU DOAN'!EE53="",'DU DOAN'!EF53=""),0,IF(AND('DU DOAN'!EE53='DU DOAN'!K53,'DU DOAN'!EF53='DU DOAN'!L53),3*'DU DOAN'!C53,IF(('DU DOAN'!EE53-'DU DOAN'!EF53)=('DU DOAN'!K53-'DU DOAN'!L53),2*'DU DOAN'!C53,IF(SIGN('DU DOAN'!EE53-'DU DOAN'!EF53)=SIGN('DU DOAN'!K53-'DU DOAN'!L53),1*'DU DOAN'!C53,0))))</f>
        <v>0</v>
      </c>
      <c r="BQ53" s="98">
        <f>IF(OR('DU DOAN'!K53="",'DU DOAN'!L53="",'DU DOAN'!EG53="",'DU DOAN'!EH53=""),0,IF(AND('DU DOAN'!EG53='DU DOAN'!K53,'DU DOAN'!EH53='DU DOAN'!L53),3*'DU DOAN'!C53,IF(('DU DOAN'!EG53-'DU DOAN'!EH53)=('DU DOAN'!K53-'DU DOAN'!L53),2*'DU DOAN'!C53,IF(SIGN('DU DOAN'!EG53-'DU DOAN'!EH53)=SIGN('DU DOAN'!K53-'DU DOAN'!L53),1*'DU DOAN'!C53,0))))</f>
        <v>0</v>
      </c>
      <c r="BR53" s="98">
        <f>IF(OR('DU DOAN'!K53="",'DU DOAN'!L53="",'DU DOAN'!EI53="",'DU DOAN'!EJ53=""),0,IF(AND('DU DOAN'!EI53='DU DOAN'!K53,'DU DOAN'!EJ53='DU DOAN'!L53),3*'DU DOAN'!C53,IF(('DU DOAN'!EI53-'DU DOAN'!EJ53)=('DU DOAN'!K53-'DU DOAN'!L53),2*'DU DOAN'!C53,IF(SIGN('DU DOAN'!EI53-'DU DOAN'!EJ53)=SIGN('DU DOAN'!K53-'DU DOAN'!L53),1*'DU DOAN'!C53,0))))</f>
        <v>0</v>
      </c>
      <c r="BS53" s="98">
        <f>IF(OR('DU DOAN'!K53="",'DU DOAN'!L53="",'DU DOAN'!EK53="",'DU DOAN'!EL53=""),0,IF(AND('DU DOAN'!EK53='DU DOAN'!K53,'DU DOAN'!EL53='DU DOAN'!L53),3*'DU DOAN'!C53,IF(('DU DOAN'!EK53-'DU DOAN'!EL53)=('DU DOAN'!K53-'DU DOAN'!L53),2*'DU DOAN'!C53,IF(SIGN('DU DOAN'!EK53-'DU DOAN'!EL53)=SIGN('DU DOAN'!K53-'DU DOAN'!L53),1*'DU DOAN'!C53,0))))</f>
        <v>0</v>
      </c>
      <c r="BT53" s="98">
        <f>IF(OR('DU DOAN'!K53="",'DU DOAN'!L53="",'DU DOAN'!EM53="",'DU DOAN'!EN53=""),0,IF(AND('DU DOAN'!EM53='DU DOAN'!K53,'DU DOAN'!EN53='DU DOAN'!L53),3*'DU DOAN'!C53,IF(('DU DOAN'!EM53-'DU DOAN'!EN53)=('DU DOAN'!K53-'DU DOAN'!L53),2*'DU DOAN'!C53,IF(SIGN('DU DOAN'!EM53-'DU DOAN'!EN53)=SIGN('DU DOAN'!K53-'DU DOAN'!L53),1*'DU DOAN'!C53,0))))</f>
        <v>0</v>
      </c>
      <c r="BU53" s="98">
        <f>IF(OR('DU DOAN'!K53="",'DU DOAN'!L53="",'DU DOAN'!EO53="",'DU DOAN'!EP53=""),0,IF(AND('DU DOAN'!EO53='DU DOAN'!K53,'DU DOAN'!EP53='DU DOAN'!L53),3*'DU DOAN'!C53,IF(('DU DOAN'!EO53-'DU DOAN'!EP53)=('DU DOAN'!K53-'DU DOAN'!L53),2*'DU DOAN'!C53,IF(SIGN('DU DOAN'!EO53-'DU DOAN'!EP53)=SIGN('DU DOAN'!K53-'DU DOAN'!L53),1*'DU DOAN'!C53,0))))</f>
        <v>0</v>
      </c>
      <c r="BV53" s="98">
        <f>IF(OR('DU DOAN'!K53="",'DU DOAN'!L53="",'DU DOAN'!EQ53="",'DU DOAN'!ER53=""),0,IF(AND('DU DOAN'!EQ53='DU DOAN'!K53,'DU DOAN'!ER53='DU DOAN'!L53),3*'DU DOAN'!C53,IF(('DU DOAN'!EQ53-'DU DOAN'!ER53)=('DU DOAN'!K53-'DU DOAN'!L53),2*'DU DOAN'!C53,IF(SIGN('DU DOAN'!EQ53-'DU DOAN'!ER53)=SIGN('DU DOAN'!K53-'DU DOAN'!L53),1*'DU DOAN'!C53,0))))</f>
        <v>0</v>
      </c>
      <c r="BW53" s="98">
        <f>IF(OR('DU DOAN'!K53="",'DU DOAN'!L53="",'DU DOAN'!ES53="",'DU DOAN'!ET53=""),0,IF(AND('DU DOAN'!ES53='DU DOAN'!K53,'DU DOAN'!ET53='DU DOAN'!L53),3*'DU DOAN'!C53,IF(('DU DOAN'!ES53-'DU DOAN'!ET53)=('DU DOAN'!K53-'DU DOAN'!L53),2*'DU DOAN'!C53,IF(SIGN('DU DOAN'!ES53-'DU DOAN'!ET53)=SIGN('DU DOAN'!K53-'DU DOAN'!L53),1*'DU DOAN'!C53,0))))</f>
        <v>0</v>
      </c>
      <c r="BX53" s="98">
        <f>IF(OR('DU DOAN'!K53="",'DU DOAN'!L53="",'DU DOAN'!EU53="",'DU DOAN'!EV53=""),0,IF(AND('DU DOAN'!EU53='DU DOAN'!K53,'DU DOAN'!EV53='DU DOAN'!L53),3*'DU DOAN'!C53,IF(('DU DOAN'!EU53-'DU DOAN'!EV53)=('DU DOAN'!K53-'DU DOAN'!L53),2*'DU DOAN'!C53,IF(SIGN('DU DOAN'!EU53-'DU DOAN'!EV53)=SIGN('DU DOAN'!K53-'DU DOAN'!L53),1*'DU DOAN'!C53,0))))</f>
        <v>0</v>
      </c>
      <c r="BY53" s="98">
        <f>IF(OR('DU DOAN'!K53="",'DU DOAN'!L53="",'DU DOAN'!EW53="",'DU DOAN'!EX53=""),0,IF(AND('DU DOAN'!EW53='DU DOAN'!K53,'DU DOAN'!EX53='DU DOAN'!L53),3*'DU DOAN'!C53,IF(('DU DOAN'!EW53-'DU DOAN'!EX53)=('DU DOAN'!K53-'DU DOAN'!L53),2*'DU DOAN'!C53,IF(SIGN('DU DOAN'!EW53-'DU DOAN'!EX53)=SIGN('DU DOAN'!K53-'DU DOAN'!L53),1*'DU DOAN'!C53,0))))</f>
        <v>0</v>
      </c>
      <c r="BZ53" s="98">
        <f>IF(OR('DU DOAN'!K53="",'DU DOAN'!L53="",'DU DOAN'!EY53="",'DU DOAN'!EZ53=""),0,IF(AND('DU DOAN'!EY53='DU DOAN'!K53,'DU DOAN'!EZ53='DU DOAN'!L53),3*'DU DOAN'!C53,IF(('DU DOAN'!EY53-'DU DOAN'!EZ53)=('DU DOAN'!K53-'DU DOAN'!L53),2*'DU DOAN'!C53,IF(SIGN('DU DOAN'!EY53-'DU DOAN'!EZ53)=SIGN('DU DOAN'!K53-'DU DOAN'!L53),1*'DU DOAN'!C53,0))))</f>
        <v>0</v>
      </c>
      <c r="CA53" s="98">
        <f>IF(OR('DU DOAN'!K53="",'DU DOAN'!L53="",'DU DOAN'!FA53="",'DU DOAN'!FB53=""),0,IF(AND('DU DOAN'!FA53='DU DOAN'!K53,'DU DOAN'!FB53='DU DOAN'!L53),3*'DU DOAN'!C53,IF(('DU DOAN'!FA53-'DU DOAN'!FB53)=('DU DOAN'!K53-'DU DOAN'!L53),2*'DU DOAN'!C53,IF(SIGN('DU DOAN'!FA53-'DU DOAN'!FB53)=SIGN('DU DOAN'!K53-'DU DOAN'!L53),1*'DU DOAN'!C53,0))))</f>
        <v>0</v>
      </c>
      <c r="CB53" s="98">
        <f>IF(OR('DU DOAN'!K53="",'DU DOAN'!L53="",'DU DOAN'!FC53="",'DU DOAN'!FD53=""),0,IF(AND('DU DOAN'!FC53='DU DOAN'!K53,'DU DOAN'!FD53='DU DOAN'!L53),3*'DU DOAN'!C53,IF(('DU DOAN'!FC53-'DU DOAN'!FD53)=('DU DOAN'!K53-'DU DOAN'!L53),2*'DU DOAN'!C53,IF(SIGN('DU DOAN'!FC53-'DU DOAN'!FD53)=SIGN('DU DOAN'!K53-'DU DOAN'!L53),1*'DU DOAN'!C53,0))))</f>
        <v>0</v>
      </c>
      <c r="CC53" s="98">
        <f>IF(OR('DU DOAN'!K53="",'DU DOAN'!L53="",'DU DOAN'!FE53="",'DU DOAN'!FF53=""),0,IF(AND('DU DOAN'!FE53='DU DOAN'!K53,'DU DOAN'!FF53='DU DOAN'!L53),3*'DU DOAN'!C53,IF(('DU DOAN'!FE53-'DU DOAN'!FF53)=('DU DOAN'!K53-'DU DOAN'!L53),2*'DU DOAN'!C53,IF(SIGN('DU DOAN'!FE53-'DU DOAN'!FF53)=SIGN('DU DOAN'!K53-'DU DOAN'!L53),1*'DU DOAN'!C53,0))))</f>
        <v>0</v>
      </c>
      <c r="CD53" s="98">
        <f>IF(OR('DU DOAN'!K53="",'DU DOAN'!L53="",'DU DOAN'!FG53="",'DU DOAN'!FH53=""),0,IF(AND('DU DOAN'!FG53='DU DOAN'!K53,'DU DOAN'!FH53='DU DOAN'!L53),3*'DU DOAN'!C53,IF(('DU DOAN'!FG53-'DU DOAN'!FH53)=('DU DOAN'!K53-'DU DOAN'!L53),2*'DU DOAN'!C53,IF(SIGN('DU DOAN'!FG53-'DU DOAN'!FH53)=SIGN('DU DOAN'!K53-'DU DOAN'!L53),1*'DU DOAN'!C53,0))))</f>
        <v>0</v>
      </c>
      <c r="CE53" s="98">
        <f>IF(OR('DU DOAN'!K53="",'DU DOAN'!L53="",'DU DOAN'!FI53="",'DU DOAN'!FJ53=""),0,IF(AND('DU DOAN'!FI53='DU DOAN'!K53,'DU DOAN'!FJ53='DU DOAN'!L53),3*'DU DOAN'!C53,IF(('DU DOAN'!FI53-'DU DOAN'!FJ53)=('DU DOAN'!K53-'DU DOAN'!L53),2*'DU DOAN'!C53,IF(SIGN('DU DOAN'!FI53-'DU DOAN'!FJ53)=SIGN('DU DOAN'!K53-'DU DOAN'!L53),1*'DU DOAN'!C53,0))))</f>
        <v>0</v>
      </c>
      <c r="CF53" s="98">
        <f>IF(OR('DU DOAN'!K53="",'DU DOAN'!L53="",'DU DOAN'!FK53="",'DU DOAN'!FL53=""),0,IF(AND('DU DOAN'!FK53='DU DOAN'!K53,'DU DOAN'!FL53='DU DOAN'!L53),3*'DU DOAN'!C53,IF(('DU DOAN'!FK53-'DU DOAN'!FL53)=('DU DOAN'!K53-'DU DOAN'!L53),2*'DU DOAN'!C53,IF(SIGN('DU DOAN'!FK53-'DU DOAN'!FL53)=SIGN('DU DOAN'!K53-'DU DOAN'!L53),1*'DU DOAN'!C53,0))))</f>
        <v>0</v>
      </c>
      <c r="CG53" s="98">
        <f>IF(OR('DU DOAN'!K53="",'DU DOAN'!L53="",'DU DOAN'!FM53="",'DU DOAN'!FN53=""),0,IF(AND('DU DOAN'!FM53='DU DOAN'!K53,'DU DOAN'!FN53='DU DOAN'!L53),3*'DU DOAN'!C53,IF(('DU DOAN'!FM53-'DU DOAN'!FN53)=('DU DOAN'!K53-'DU DOAN'!L53),2*'DU DOAN'!C53,IF(SIGN('DU DOAN'!FM53-'DU DOAN'!FN53)=SIGN('DU DOAN'!K53-'DU DOAN'!L53),1*'DU DOAN'!C53,0))))</f>
        <v>0</v>
      </c>
      <c r="CH53" s="98">
        <f>IF(OR('DU DOAN'!K53="",'DU DOAN'!L53="",'DU DOAN'!FO53="",'DU DOAN'!FP53=""),0,IF(AND('DU DOAN'!FO53='DU DOAN'!K53,'DU DOAN'!FP53='DU DOAN'!L53),3*'DU DOAN'!C53,IF(('DU DOAN'!FO53-'DU DOAN'!FP53)=('DU DOAN'!K53-'DU DOAN'!L53),2*'DU DOAN'!C53,IF(SIGN('DU DOAN'!FO53-'DU DOAN'!FP53)=SIGN('DU DOAN'!K53-'DU DOAN'!L53),1*'DU DOAN'!C53,0))))</f>
        <v>0</v>
      </c>
      <c r="CI53" s="98">
        <f>IF(OR('DU DOAN'!K53="",'DU DOAN'!L53="",'DU DOAN'!FQ53="",'DU DOAN'!FR53=""),0,IF(AND('DU DOAN'!FQ53='DU DOAN'!K53,'DU DOAN'!FR53='DU DOAN'!L53),3*'DU DOAN'!C53,IF(('DU DOAN'!FQ53-'DU DOAN'!FR53)=('DU DOAN'!K53-'DU DOAN'!L53),2*'DU DOAN'!C53,IF(SIGN('DU DOAN'!FQ53-'DU DOAN'!FR53)=SIGN('DU DOAN'!K53-'DU DOAN'!L53),1*'DU DOAN'!C53,0))))</f>
        <v>0</v>
      </c>
      <c r="CJ53" s="98">
        <f>IF(OR('DU DOAN'!K53="",'DU DOAN'!L53="",'DU DOAN'!FS53="",'DU DOAN'!FT53=""),0,IF(AND('DU DOAN'!FS53='DU DOAN'!K53,'DU DOAN'!FT53='DU DOAN'!L53),3*'DU DOAN'!C53,IF(('DU DOAN'!FS53-'DU DOAN'!FT53)=('DU DOAN'!K53-'DU DOAN'!L53),2*'DU DOAN'!C53,IF(SIGN('DU DOAN'!FS53-'DU DOAN'!FT53)=SIGN('DU DOAN'!K53-'DU DOAN'!L53),1*'DU DOAN'!C53,0))))</f>
        <v>0</v>
      </c>
      <c r="CK53" s="98">
        <f>IF(OR('DU DOAN'!K53="",'DU DOAN'!L53="",'DU DOAN'!FU53="",'DU DOAN'!FV53=""),0,IF(AND('DU DOAN'!FU53='DU DOAN'!K53,'DU DOAN'!FV53='DU DOAN'!L53),3*'DU DOAN'!C53,IF(('DU DOAN'!FU53-'DU DOAN'!FV53)=('DU DOAN'!K53-'DU DOAN'!L53),2*'DU DOAN'!C53,IF(SIGN('DU DOAN'!FU53-'DU DOAN'!FV53)=SIGN('DU DOAN'!K53-'DU DOAN'!L53),1*'DU DOAN'!C53,0))))</f>
        <v>0</v>
      </c>
      <c r="CL53" s="98">
        <f>IF(OR('DU DOAN'!K53="",'DU DOAN'!L53="",'DU DOAN'!FW53="",'DU DOAN'!FX53=""),0,IF(AND('DU DOAN'!FW53='DU DOAN'!K53,'DU DOAN'!FX53='DU DOAN'!L53),3*'DU DOAN'!C53,IF(('DU DOAN'!FW53-'DU DOAN'!FX53)=('DU DOAN'!K53-'DU DOAN'!L53),2*'DU DOAN'!C53,IF(SIGN('DU DOAN'!FW53-'DU DOAN'!FX53)=SIGN('DU DOAN'!K53-'DU DOAN'!L53),1*'DU DOAN'!C53,0))))</f>
        <v>0</v>
      </c>
      <c r="CM53" s="98">
        <f>IF(OR('DU DOAN'!K53="",'DU DOAN'!L53="",'DU DOAN'!FY53="",'DU DOAN'!FZ53=""),0,IF(AND('DU DOAN'!FY53='DU DOAN'!K53,'DU DOAN'!FZ53='DU DOAN'!L53),3*'DU DOAN'!C53,IF(('DU DOAN'!FY53-'DU DOAN'!FZ53)=('DU DOAN'!K53-'DU DOAN'!L53),2*'DU DOAN'!C53,IF(SIGN('DU DOAN'!FY53-'DU DOAN'!FZ53)=SIGN('DU DOAN'!K53-'DU DOAN'!L53),1*'DU DOAN'!C53,0))))</f>
        <v>0</v>
      </c>
      <c r="CN53" s="98">
        <f>IF(OR('DU DOAN'!K53="",'DU DOAN'!L53="",'DU DOAN'!GA53="",'DU DOAN'!GB53=""),0,IF(AND('DU DOAN'!GA53='DU DOAN'!K53,'DU DOAN'!GB53='DU DOAN'!L53),3*'DU DOAN'!C53,IF(('DU DOAN'!GA53-'DU DOAN'!GB53)=('DU DOAN'!K53-'DU DOAN'!L53),2*'DU DOAN'!C53,IF(SIGN('DU DOAN'!GA53-'DU DOAN'!GB53)=SIGN('DU DOAN'!K53-'DU DOAN'!L53),1*'DU DOAN'!C53,0))))</f>
        <v>0</v>
      </c>
      <c r="CO53" s="98">
        <f>IF(OR('DU DOAN'!K53="",'DU DOAN'!L53="",'DU DOAN'!GC53="",'DU DOAN'!GD53=""),0,IF(AND('DU DOAN'!GC53='DU DOAN'!K53,'DU DOAN'!GD53='DU DOAN'!L53),3*'DU DOAN'!C53,IF(('DU DOAN'!GC53-'DU DOAN'!GD53)=('DU DOAN'!K53-'DU DOAN'!L53),2*'DU DOAN'!C53,IF(SIGN('DU DOAN'!GC53-'DU DOAN'!GD53)=SIGN('DU DOAN'!K53-'DU DOAN'!L53),1*'DU DOAN'!C53,0))))</f>
        <v>0</v>
      </c>
      <c r="CP53" s="98">
        <f>IF(OR('DU DOAN'!K53="",'DU DOAN'!L53="",'DU DOAN'!GE53="",'DU DOAN'!GF53=""),0,IF(AND('DU DOAN'!GE53='DU DOAN'!K53,'DU DOAN'!GF53='DU DOAN'!L53),3*'DU DOAN'!C53,IF(('DU DOAN'!GE53-'DU DOAN'!GF53)=('DU DOAN'!K53-'DU DOAN'!L53),2*'DU DOAN'!C53,IF(SIGN('DU DOAN'!GE53-'DU DOAN'!GF53)=SIGN('DU DOAN'!K53-'DU DOAN'!L53),1*'DU DOAN'!C53,0))))</f>
        <v>0</v>
      </c>
      <c r="CQ53" s="98">
        <f>IF(OR('DU DOAN'!K53="",'DU DOAN'!L53="",'DU DOAN'!GG53="",'DU DOAN'!GH53=""),0,IF(AND('DU DOAN'!GG53='DU DOAN'!K53,'DU DOAN'!GH53='DU DOAN'!L53),3*'DU DOAN'!C53,IF(('DU DOAN'!GG53-'DU DOAN'!GH53)=('DU DOAN'!K53-'DU DOAN'!L53),2*'DU DOAN'!C53,IF(SIGN('DU DOAN'!GG53-'DU DOAN'!GH53)=SIGN('DU DOAN'!K53-'DU DOAN'!L53),1*'DU DOAN'!C53,0))))</f>
        <v>0</v>
      </c>
      <c r="CR53" s="98">
        <f>IF(OR('DU DOAN'!K53="",'DU DOAN'!L53="",'DU DOAN'!GI53="",'DU DOAN'!GJ53=""),0,IF(AND('DU DOAN'!GI53='DU DOAN'!K53,'DU DOAN'!GJ53='DU DOAN'!L53),3*'DU DOAN'!C53,IF(('DU DOAN'!GI53-'DU DOAN'!GJ53)=('DU DOAN'!K53-'DU DOAN'!L53),2*'DU DOAN'!C53,IF(SIGN('DU DOAN'!GI53-'DU DOAN'!GJ53)=SIGN('DU DOAN'!K53-'DU DOAN'!L53),1*'DU DOAN'!C53,0))))</f>
        <v>0</v>
      </c>
      <c r="CS53" s="98">
        <f>IF(OR('DU DOAN'!K53="",'DU DOAN'!L53="",'DU DOAN'!GK53="",'DU DOAN'!GL53=""),0,IF(AND('DU DOAN'!GK53='DU DOAN'!K53,'DU DOAN'!GL53='DU DOAN'!L53),3*'DU DOAN'!C53,IF(('DU DOAN'!GK53-'DU DOAN'!GL53)=('DU DOAN'!K53-'DU DOAN'!L53),2*'DU DOAN'!C53,IF(SIGN('DU DOAN'!GK53-'DU DOAN'!GL53)=SIGN('DU DOAN'!K53-'DU DOAN'!L53),1*'DU DOAN'!C53,0))))</f>
        <v>0</v>
      </c>
      <c r="CT53" s="98">
        <f>IF(OR('DU DOAN'!K53="",'DU DOAN'!L53="",'DU DOAN'!GM53="",'DU DOAN'!GN53=""),0,IF(AND('DU DOAN'!GM53='DU DOAN'!K53,'DU DOAN'!GN53='DU DOAN'!L53),3*'DU DOAN'!C53,IF(('DU DOAN'!GM53-'DU DOAN'!GN53)=('DU DOAN'!K53-'DU DOAN'!L53),2*'DU DOAN'!C53,IF(SIGN('DU DOAN'!GM53-'DU DOAN'!GN53)=SIGN('DU DOAN'!K53-'DU DOAN'!L53),1*'DU DOAN'!C53,0))))</f>
        <v>0</v>
      </c>
      <c r="CU53" s="98">
        <f>IF(OR('DU DOAN'!K53="",'DU DOAN'!L53="",'DU DOAN'!GO53="",'DU DOAN'!GP53=""),0,IF(AND('DU DOAN'!GO53='DU DOAN'!K53,'DU DOAN'!GP53='DU DOAN'!L53),3*'DU DOAN'!C53,IF(('DU DOAN'!GO53-'DU DOAN'!GP53)=('DU DOAN'!K53-'DU DOAN'!L53),2*'DU DOAN'!C53,IF(SIGN('DU DOAN'!GO53-'DU DOAN'!GP53)=SIGN('DU DOAN'!K53-'DU DOAN'!L53),1*'DU DOAN'!C53,0))))</f>
        <v>0</v>
      </c>
      <c r="CV53" s="98">
        <f>IF(OR('DU DOAN'!K53="",'DU DOAN'!L53="",'DU DOAN'!GQ53="",'DU DOAN'!GR53=""),0,IF(AND('DU DOAN'!GQ53='DU DOAN'!K53,'DU DOAN'!GR53='DU DOAN'!L53),3*'DU DOAN'!C53,IF(('DU DOAN'!GQ53-'DU DOAN'!GR53)=('DU DOAN'!K53-'DU DOAN'!L53),2*'DU DOAN'!C53,IF(SIGN('DU DOAN'!GQ53-'DU DOAN'!GR53)=SIGN('DU DOAN'!K53-'DU DOAN'!L53),1*'DU DOAN'!C53,0))))</f>
        <v>0</v>
      </c>
      <c r="CW53" s="98">
        <f>IF(OR('DU DOAN'!K53="",'DU DOAN'!L53="",'DU DOAN'!GS53="",'DU DOAN'!GT53=""),0,IF(AND('DU DOAN'!GS53='DU DOAN'!K53,'DU DOAN'!GT53='DU DOAN'!L53),3*'DU DOAN'!C53,IF(('DU DOAN'!GS53-'DU DOAN'!GT53)=('DU DOAN'!K53-'DU DOAN'!L53),2*'DU DOAN'!C53,IF(SIGN('DU DOAN'!GS53-'DU DOAN'!GT53)=SIGN('DU DOAN'!K53-'DU DOAN'!L53),1*'DU DOAN'!C53,0))))</f>
        <v>0</v>
      </c>
      <c r="CX53" s="98">
        <f>IF(OR('DU DOAN'!K53="",'DU DOAN'!L53="",'DU DOAN'!GU53="",'DU DOAN'!GV53=""),0,IF(AND('DU DOAN'!GU53='DU DOAN'!K53,'DU DOAN'!GV53='DU DOAN'!L53),3*'DU DOAN'!C53,IF(('DU DOAN'!GU53-'DU DOAN'!GV53)=('DU DOAN'!K53-'DU DOAN'!L53),2*'DU DOAN'!C53,IF(SIGN('DU DOAN'!GU53-'DU DOAN'!GV53)=SIGN('DU DOAN'!K53-'DU DOAN'!L53),1*'DU DOAN'!C53,0))))</f>
        <v>0</v>
      </c>
      <c r="CY53" s="98">
        <f>IF(OR('DU DOAN'!K53="",'DU DOAN'!L53="",'DU DOAN'!GW53="",'DU DOAN'!GX53=""),0,IF(AND('DU DOAN'!GW53='DU DOAN'!K53,'DU DOAN'!GX53='DU DOAN'!L53),3*'DU DOAN'!C53,IF(('DU DOAN'!GW53-'DU DOAN'!GX53)=('DU DOAN'!K53-'DU DOAN'!L53),2*'DU DOAN'!C53,IF(SIGN('DU DOAN'!GW53-'DU DOAN'!GX53)=SIGN('DU DOAN'!K53-'DU DOAN'!L53),1*'DU DOAN'!C53,0))))</f>
        <v>0</v>
      </c>
      <c r="CZ53" s="98">
        <f>IF(OR('DU DOAN'!K53="",'DU DOAN'!L53="",'DU DOAN'!GY53="",'DU DOAN'!GZ53=""),0,IF(AND('DU DOAN'!GY53='DU DOAN'!K53,'DU DOAN'!GZ53='DU DOAN'!L53),3*'DU DOAN'!C53,IF(('DU DOAN'!GY53-'DU DOAN'!GZ53)=('DU DOAN'!K53-'DU DOAN'!L53),2*'DU DOAN'!C53,IF(SIGN('DU DOAN'!GY53-'DU DOAN'!GZ53)=SIGN('DU DOAN'!K53-'DU DOAN'!L53),1*'DU DOAN'!C53,0))))</f>
        <v>0</v>
      </c>
      <c r="DA53" s="98">
        <f>IF(OR('DU DOAN'!K53="",'DU DOAN'!L53="",'DU DOAN'!HA53="",'DU DOAN'!HB53=""),0,IF(AND('DU DOAN'!HA53='DU DOAN'!K53,'DU DOAN'!HB53='DU DOAN'!L53),3*'DU DOAN'!C53,IF(('DU DOAN'!HA53-'DU DOAN'!HB53)=('DU DOAN'!K53-'DU DOAN'!L53),2*'DU DOAN'!C53,IF(SIGN('DU DOAN'!HA53-'DU DOAN'!HB53)=SIGN('DU DOAN'!K53-'DU DOAN'!L53),1*'DU DOAN'!C53,0))))</f>
        <v>0</v>
      </c>
      <c r="DB53" s="98">
        <f>IF(OR('DU DOAN'!K53="",'DU DOAN'!L53="",'DU DOAN'!HC53="",'DU DOAN'!HD53=""),0,IF(AND('DU DOAN'!HC53='DU DOAN'!K53,'DU DOAN'!HD53='DU DOAN'!L53),3*'DU DOAN'!C53,IF(('DU DOAN'!HC53-'DU DOAN'!HD53)=('DU DOAN'!K53-'DU DOAN'!L53),2*'DU DOAN'!C53,IF(SIGN('DU DOAN'!HC53-'DU DOAN'!HD53)=SIGN('DU DOAN'!K53-'DU DOAN'!L53),1*'DU DOAN'!C53,0))))</f>
        <v>0</v>
      </c>
    </row>
    <row r="54" spans="1:106" ht="15" customHeight="1">
      <c r="A54" s="94">
        <f>'DU DOAN'!A54</f>
        <v>51</v>
      </c>
      <c r="B54" s="95" t="str">
        <f>'DU DOAN'!B54</f>
        <v>Vòng bảng</v>
      </c>
      <c r="C54" s="96">
        <f>'DU DOAN'!C54</f>
        <v>1</v>
      </c>
      <c r="D54" s="95" t="str">
        <f>'DU DOAN'!H54</f>
        <v>France</v>
      </c>
      <c r="E54" s="95" t="str">
        <f>'DU DOAN'!I54</f>
        <v>Iraq</v>
      </c>
      <c r="F54" s="97" t="str">
        <f>IF(OR('DU DOAN'!K54="",'DU DOAN'!L54=""),"Chưa đá",'DU DOAN'!K54&amp;"-"&amp;'DU DOAN'!L54)</f>
        <v>Chưa đá</v>
      </c>
      <c r="G54" s="98">
        <f>IF(OR('DU DOAN'!K54="",'DU DOAN'!L54="",'DU DOAN'!M54="",'DU DOAN'!N54=""),0,IF(AND('DU DOAN'!M54='DU DOAN'!K54,'DU DOAN'!N54='DU DOAN'!L54),3*'DU DOAN'!C54,IF(('DU DOAN'!M54-'DU DOAN'!N54)=('DU DOAN'!K54-'DU DOAN'!L54),2*'DU DOAN'!C54,IF(SIGN('DU DOAN'!M54-'DU DOAN'!N54)=SIGN('DU DOAN'!K54-'DU DOAN'!L54),1*'DU DOAN'!C54,0))))</f>
        <v>0</v>
      </c>
      <c r="H54" s="98">
        <f>IF(OR('DU DOAN'!K54="",'DU DOAN'!L54="",'DU DOAN'!O54="",'DU DOAN'!P54=""),0,IF(AND('DU DOAN'!O54='DU DOAN'!K54,'DU DOAN'!P54='DU DOAN'!L54),3*'DU DOAN'!C54,IF(('DU DOAN'!O54-'DU DOAN'!P54)=('DU DOAN'!K54-'DU DOAN'!L54),2*'DU DOAN'!C54,IF(SIGN('DU DOAN'!O54-'DU DOAN'!P54)=SIGN('DU DOAN'!K54-'DU DOAN'!L54),1*'DU DOAN'!C54,0))))</f>
        <v>0</v>
      </c>
      <c r="I54" s="98">
        <f>IF(OR('DU DOAN'!K54="",'DU DOAN'!L54="",'DU DOAN'!Q54="",'DU DOAN'!R54=""),0,IF(AND('DU DOAN'!Q54='DU DOAN'!K54,'DU DOAN'!R54='DU DOAN'!L54),3*'DU DOAN'!C54,IF(('DU DOAN'!Q54-'DU DOAN'!R54)=('DU DOAN'!K54-'DU DOAN'!L54),2*'DU DOAN'!C54,IF(SIGN('DU DOAN'!Q54-'DU DOAN'!R54)=SIGN('DU DOAN'!K54-'DU DOAN'!L54),1*'DU DOAN'!C54,0))))</f>
        <v>0</v>
      </c>
      <c r="J54" s="98">
        <f>IF(OR('DU DOAN'!K54="",'DU DOAN'!L54="",'DU DOAN'!S54="",'DU DOAN'!T54=""),0,IF(AND('DU DOAN'!S54='DU DOAN'!K54,'DU DOAN'!T54='DU DOAN'!L54),3*'DU DOAN'!C54,IF(('DU DOAN'!S54-'DU DOAN'!T54)=('DU DOAN'!K54-'DU DOAN'!L54),2*'DU DOAN'!C54,IF(SIGN('DU DOAN'!S54-'DU DOAN'!T54)=SIGN('DU DOAN'!K54-'DU DOAN'!L54),1*'DU DOAN'!C54,0))))</f>
        <v>0</v>
      </c>
      <c r="K54" s="98">
        <f>IF(OR('DU DOAN'!K54="",'DU DOAN'!L54="",'DU DOAN'!U54="",'DU DOAN'!V54=""),0,IF(AND('DU DOAN'!U54='DU DOAN'!K54,'DU DOAN'!V54='DU DOAN'!L54),3*'DU DOAN'!C54,IF(('DU DOAN'!U54-'DU DOAN'!V54)=('DU DOAN'!K54-'DU DOAN'!L54),2*'DU DOAN'!C54,IF(SIGN('DU DOAN'!U54-'DU DOAN'!V54)=SIGN('DU DOAN'!K54-'DU DOAN'!L54),1*'DU DOAN'!C54,0))))</f>
        <v>0</v>
      </c>
      <c r="L54" s="98">
        <f>IF(OR('DU DOAN'!K54="",'DU DOAN'!L54="",'DU DOAN'!W54="",'DU DOAN'!X54=""),0,IF(AND('DU DOAN'!W54='DU DOAN'!K54,'DU DOAN'!X54='DU DOAN'!L54),3*'DU DOAN'!C54,IF(('DU DOAN'!W54-'DU DOAN'!X54)=('DU DOAN'!K54-'DU DOAN'!L54),2*'DU DOAN'!C54,IF(SIGN('DU DOAN'!W54-'DU DOAN'!X54)=SIGN('DU DOAN'!K54-'DU DOAN'!L54),1*'DU DOAN'!C54,0))))</f>
        <v>0</v>
      </c>
      <c r="M54" s="98">
        <f>IF(OR('DU DOAN'!K54="",'DU DOAN'!L54="",'DU DOAN'!Y54="",'DU DOAN'!Z54=""),0,IF(AND('DU DOAN'!Y54='DU DOAN'!K54,'DU DOAN'!Z54='DU DOAN'!L54),3*'DU DOAN'!C54,IF(('DU DOAN'!Y54-'DU DOAN'!Z54)=('DU DOAN'!K54-'DU DOAN'!L54),2*'DU DOAN'!C54,IF(SIGN('DU DOAN'!Y54-'DU DOAN'!Z54)=SIGN('DU DOAN'!K54-'DU DOAN'!L54),1*'DU DOAN'!C54,0))))</f>
        <v>0</v>
      </c>
      <c r="N54" s="98">
        <f>IF(OR('DU DOAN'!K54="",'DU DOAN'!L54="",'DU DOAN'!AA54="",'DU DOAN'!AB54=""),0,IF(AND('DU DOAN'!AA54='DU DOAN'!K54,'DU DOAN'!AB54='DU DOAN'!L54),3*'DU DOAN'!C54,IF(('DU DOAN'!AA54-'DU DOAN'!AB54)=('DU DOAN'!K54-'DU DOAN'!L54),2*'DU DOAN'!C54,IF(SIGN('DU DOAN'!AA54-'DU DOAN'!AB54)=SIGN('DU DOAN'!K54-'DU DOAN'!L54),1*'DU DOAN'!C54,0))))</f>
        <v>0</v>
      </c>
      <c r="O54" s="98">
        <f>IF(OR('DU DOAN'!K54="",'DU DOAN'!L54="",'DU DOAN'!AC54="",'DU DOAN'!AD54=""),0,IF(AND('DU DOAN'!AC54='DU DOAN'!K54,'DU DOAN'!AD54='DU DOAN'!L54),3*'DU DOAN'!C54,IF(('DU DOAN'!AC54-'DU DOAN'!AD54)=('DU DOAN'!K54-'DU DOAN'!L54),2*'DU DOAN'!C54,IF(SIGN('DU DOAN'!AC54-'DU DOAN'!AD54)=SIGN('DU DOAN'!K54-'DU DOAN'!L54),1*'DU DOAN'!C54,0))))</f>
        <v>0</v>
      </c>
      <c r="P54" s="98">
        <f>IF(OR('DU DOAN'!K54="",'DU DOAN'!L54="",'DU DOAN'!AE54="",'DU DOAN'!AF54=""),0,IF(AND('DU DOAN'!AE54='DU DOAN'!K54,'DU DOAN'!AF54='DU DOAN'!L54),3*'DU DOAN'!C54,IF(('DU DOAN'!AE54-'DU DOAN'!AF54)=('DU DOAN'!K54-'DU DOAN'!L54),2*'DU DOAN'!C54,IF(SIGN('DU DOAN'!AE54-'DU DOAN'!AF54)=SIGN('DU DOAN'!K54-'DU DOAN'!L54),1*'DU DOAN'!C54,0))))</f>
        <v>0</v>
      </c>
      <c r="Q54" s="98">
        <f>IF(OR('DU DOAN'!K54="",'DU DOAN'!L54="",'DU DOAN'!AG54="",'DU DOAN'!AH54=""),0,IF(AND('DU DOAN'!AG54='DU DOAN'!K54,'DU DOAN'!AH54='DU DOAN'!L54),3*'DU DOAN'!C54,IF(('DU DOAN'!AG54-'DU DOAN'!AH54)=('DU DOAN'!K54-'DU DOAN'!L54),2*'DU DOAN'!C54,IF(SIGN('DU DOAN'!AG54-'DU DOAN'!AH54)=SIGN('DU DOAN'!K54-'DU DOAN'!L54),1*'DU DOAN'!C54,0))))</f>
        <v>0</v>
      </c>
      <c r="R54" s="98">
        <f>IF(OR('DU DOAN'!K54="",'DU DOAN'!L54="",'DU DOAN'!AI54="",'DU DOAN'!AJ54=""),0,IF(AND('DU DOAN'!AI54='DU DOAN'!K54,'DU DOAN'!AJ54='DU DOAN'!L54),3*'DU DOAN'!C54,IF(('DU DOAN'!AI54-'DU DOAN'!AJ54)=('DU DOAN'!K54-'DU DOAN'!L54),2*'DU DOAN'!C54,IF(SIGN('DU DOAN'!AI54-'DU DOAN'!AJ54)=SIGN('DU DOAN'!K54-'DU DOAN'!L54),1*'DU DOAN'!C54,0))))</f>
        <v>0</v>
      </c>
      <c r="S54" s="98">
        <f>IF(OR('DU DOAN'!K54="",'DU DOAN'!L54="",'DU DOAN'!AK54="",'DU DOAN'!AL54=""),0,IF(AND('DU DOAN'!AK54='DU DOAN'!K54,'DU DOAN'!AL54='DU DOAN'!L54),3*'DU DOAN'!C54,IF(('DU DOAN'!AK54-'DU DOAN'!AL54)=('DU DOAN'!K54-'DU DOAN'!L54),2*'DU DOAN'!C54,IF(SIGN('DU DOAN'!AK54-'DU DOAN'!AL54)=SIGN('DU DOAN'!K54-'DU DOAN'!L54),1*'DU DOAN'!C54,0))))</f>
        <v>0</v>
      </c>
      <c r="T54" s="98">
        <f>IF(OR('DU DOAN'!K54="",'DU DOAN'!L54="",'DU DOAN'!AM54="",'DU DOAN'!AN54=""),0,IF(AND('DU DOAN'!AM54='DU DOAN'!K54,'DU DOAN'!AN54='DU DOAN'!L54),3*'DU DOAN'!C54,IF(('DU DOAN'!AM54-'DU DOAN'!AN54)=('DU DOAN'!K54-'DU DOAN'!L54),2*'DU DOAN'!C54,IF(SIGN('DU DOAN'!AM54-'DU DOAN'!AN54)=SIGN('DU DOAN'!K54-'DU DOAN'!L54),1*'DU DOAN'!C54,0))))</f>
        <v>0</v>
      </c>
      <c r="U54" s="98">
        <f>IF(OR('DU DOAN'!K54="",'DU DOAN'!L54="",'DU DOAN'!AO54="",'DU DOAN'!AP54=""),0,IF(AND('DU DOAN'!AO54='DU DOAN'!K54,'DU DOAN'!AP54='DU DOAN'!L54),3*'DU DOAN'!C54,IF(('DU DOAN'!AO54-'DU DOAN'!AP54)=('DU DOAN'!K54-'DU DOAN'!L54),2*'DU DOAN'!C54,IF(SIGN('DU DOAN'!AO54-'DU DOAN'!AP54)=SIGN('DU DOAN'!K54-'DU DOAN'!L54),1*'DU DOAN'!C54,0))))</f>
        <v>0</v>
      </c>
      <c r="V54" s="98">
        <f>IF(OR('DU DOAN'!K54="",'DU DOAN'!L54="",'DU DOAN'!AQ54="",'DU DOAN'!AR54=""),0,IF(AND('DU DOAN'!AQ54='DU DOAN'!K54,'DU DOAN'!AR54='DU DOAN'!L54),3*'DU DOAN'!C54,IF(('DU DOAN'!AQ54-'DU DOAN'!AR54)=('DU DOAN'!K54-'DU DOAN'!L54),2*'DU DOAN'!C54,IF(SIGN('DU DOAN'!AQ54-'DU DOAN'!AR54)=SIGN('DU DOAN'!K54-'DU DOAN'!L54),1*'DU DOAN'!C54,0))))</f>
        <v>0</v>
      </c>
      <c r="W54" s="98">
        <f>IF(OR('DU DOAN'!K54="",'DU DOAN'!L54="",'DU DOAN'!AS54="",'DU DOAN'!AT54=""),0,IF(AND('DU DOAN'!AS54='DU DOAN'!K54,'DU DOAN'!AT54='DU DOAN'!L54),3*'DU DOAN'!C54,IF(('DU DOAN'!AS54-'DU DOAN'!AT54)=('DU DOAN'!K54-'DU DOAN'!L54),2*'DU DOAN'!C54,IF(SIGN('DU DOAN'!AS54-'DU DOAN'!AT54)=SIGN('DU DOAN'!K54-'DU DOAN'!L54),1*'DU DOAN'!C54,0))))</f>
        <v>0</v>
      </c>
      <c r="X54" s="98">
        <f>IF(OR('DU DOAN'!K54="",'DU DOAN'!L54="",'DU DOAN'!AU54="",'DU DOAN'!AV54=""),0,IF(AND('DU DOAN'!AU54='DU DOAN'!K54,'DU DOAN'!AV54='DU DOAN'!L54),3*'DU DOAN'!C54,IF(('DU DOAN'!AU54-'DU DOAN'!AV54)=('DU DOAN'!K54-'DU DOAN'!L54),2*'DU DOAN'!C54,IF(SIGN('DU DOAN'!AU54-'DU DOAN'!AV54)=SIGN('DU DOAN'!K54-'DU DOAN'!L54),1*'DU DOAN'!C54,0))))</f>
        <v>0</v>
      </c>
      <c r="Y54" s="98">
        <f>IF(OR('DU DOAN'!K54="",'DU DOAN'!L54="",'DU DOAN'!AW54="",'DU DOAN'!AX54=""),0,IF(AND('DU DOAN'!AW54='DU DOAN'!K54,'DU DOAN'!AX54='DU DOAN'!L54),3*'DU DOAN'!C54,IF(('DU DOAN'!AW54-'DU DOAN'!AX54)=('DU DOAN'!K54-'DU DOAN'!L54),2*'DU DOAN'!C54,IF(SIGN('DU DOAN'!AW54-'DU DOAN'!AX54)=SIGN('DU DOAN'!K54-'DU DOAN'!L54),1*'DU DOAN'!C54,0))))</f>
        <v>0</v>
      </c>
      <c r="Z54" s="98">
        <f>IF(OR('DU DOAN'!K54="",'DU DOAN'!L54="",'DU DOAN'!AY54="",'DU DOAN'!AZ54=""),0,IF(AND('DU DOAN'!AY54='DU DOAN'!K54,'DU DOAN'!AZ54='DU DOAN'!L54),3*'DU DOAN'!C54,IF(('DU DOAN'!AY54-'DU DOAN'!AZ54)=('DU DOAN'!K54-'DU DOAN'!L54),2*'DU DOAN'!C54,IF(SIGN('DU DOAN'!AY54-'DU DOAN'!AZ54)=SIGN('DU DOAN'!K54-'DU DOAN'!L54),1*'DU DOAN'!C54,0))))</f>
        <v>0</v>
      </c>
      <c r="AA54" s="98">
        <f>IF(OR('DU DOAN'!K54="",'DU DOAN'!L54="",'DU DOAN'!BA54="",'DU DOAN'!BB54=""),0,IF(AND('DU DOAN'!BA54='DU DOAN'!K54,'DU DOAN'!BB54='DU DOAN'!L54),3*'DU DOAN'!C54,IF(('DU DOAN'!BA54-'DU DOAN'!BB54)=('DU DOAN'!K54-'DU DOAN'!L54),2*'DU DOAN'!C54,IF(SIGN('DU DOAN'!BA54-'DU DOAN'!BB54)=SIGN('DU DOAN'!K54-'DU DOAN'!L54),1*'DU DOAN'!C54,0))))</f>
        <v>0</v>
      </c>
      <c r="AB54" s="98">
        <f>IF(OR('DU DOAN'!K54="",'DU DOAN'!L54="",'DU DOAN'!BC54="",'DU DOAN'!BD54=""),0,IF(AND('DU DOAN'!BC54='DU DOAN'!K54,'DU DOAN'!BD54='DU DOAN'!L54),3*'DU DOAN'!C54,IF(('DU DOAN'!BC54-'DU DOAN'!BD54)=('DU DOAN'!K54-'DU DOAN'!L54),2*'DU DOAN'!C54,IF(SIGN('DU DOAN'!BC54-'DU DOAN'!BD54)=SIGN('DU DOAN'!K54-'DU DOAN'!L54),1*'DU DOAN'!C54,0))))</f>
        <v>0</v>
      </c>
      <c r="AC54" s="98">
        <f>IF(OR('DU DOAN'!K54="",'DU DOAN'!L54="",'DU DOAN'!BE54="",'DU DOAN'!BF54=""),0,IF(AND('DU DOAN'!BE54='DU DOAN'!K54,'DU DOAN'!BF54='DU DOAN'!L54),3*'DU DOAN'!C54,IF(('DU DOAN'!BE54-'DU DOAN'!BF54)=('DU DOAN'!K54-'DU DOAN'!L54),2*'DU DOAN'!C54,IF(SIGN('DU DOAN'!BE54-'DU DOAN'!BF54)=SIGN('DU DOAN'!K54-'DU DOAN'!L54),1*'DU DOAN'!C54,0))))</f>
        <v>0</v>
      </c>
      <c r="AD54" s="98">
        <f>IF(OR('DU DOAN'!K54="",'DU DOAN'!L54="",'DU DOAN'!BG54="",'DU DOAN'!BH54=""),0,IF(AND('DU DOAN'!BG54='DU DOAN'!K54,'DU DOAN'!BH54='DU DOAN'!L54),3*'DU DOAN'!C54,IF(('DU DOAN'!BG54-'DU DOAN'!BH54)=('DU DOAN'!K54-'DU DOAN'!L54),2*'DU DOAN'!C54,IF(SIGN('DU DOAN'!BG54-'DU DOAN'!BH54)=SIGN('DU DOAN'!K54-'DU DOAN'!L54),1*'DU DOAN'!C54,0))))</f>
        <v>0</v>
      </c>
      <c r="AE54" s="98">
        <f>IF(OR('DU DOAN'!K54="",'DU DOAN'!L54="",'DU DOAN'!BI54="",'DU DOAN'!BJ54=""),0,IF(AND('DU DOAN'!BI54='DU DOAN'!K54,'DU DOAN'!BJ54='DU DOAN'!L54),3*'DU DOAN'!C54,IF(('DU DOAN'!BI54-'DU DOAN'!BJ54)=('DU DOAN'!K54-'DU DOAN'!L54),2*'DU DOAN'!C54,IF(SIGN('DU DOAN'!BI54-'DU DOAN'!BJ54)=SIGN('DU DOAN'!K54-'DU DOAN'!L54),1*'DU DOAN'!C54,0))))</f>
        <v>0</v>
      </c>
      <c r="AF54" s="98">
        <f>IF(OR('DU DOAN'!K54="",'DU DOAN'!L54="",'DU DOAN'!BK54="",'DU DOAN'!BL54=""),0,IF(AND('DU DOAN'!BK54='DU DOAN'!K54,'DU DOAN'!BL54='DU DOAN'!L54),3*'DU DOAN'!C54,IF(('DU DOAN'!BK54-'DU DOAN'!BL54)=('DU DOAN'!K54-'DU DOAN'!L54),2*'DU DOAN'!C54,IF(SIGN('DU DOAN'!BK54-'DU DOAN'!BL54)=SIGN('DU DOAN'!K54-'DU DOAN'!L54),1*'DU DOAN'!C54,0))))</f>
        <v>0</v>
      </c>
      <c r="AG54" s="98">
        <f>IF(OR('DU DOAN'!K54="",'DU DOAN'!L54="",'DU DOAN'!BM54="",'DU DOAN'!BN54=""),0,IF(AND('DU DOAN'!BM54='DU DOAN'!K54,'DU DOAN'!BN54='DU DOAN'!L54),3*'DU DOAN'!C54,IF(('DU DOAN'!BM54-'DU DOAN'!BN54)=('DU DOAN'!K54-'DU DOAN'!L54),2*'DU DOAN'!C54,IF(SIGN('DU DOAN'!BM54-'DU DOAN'!BN54)=SIGN('DU DOAN'!K54-'DU DOAN'!L54),1*'DU DOAN'!C54,0))))</f>
        <v>0</v>
      </c>
      <c r="AH54" s="98">
        <f>IF(OR('DU DOAN'!K54="",'DU DOAN'!L54="",'DU DOAN'!BO54="",'DU DOAN'!BP54=""),0,IF(AND('DU DOAN'!BO54='DU DOAN'!K54,'DU DOAN'!BP54='DU DOAN'!L54),3*'DU DOAN'!C54,IF(('DU DOAN'!BO54-'DU DOAN'!BP54)=('DU DOAN'!K54-'DU DOAN'!L54),2*'DU DOAN'!C54,IF(SIGN('DU DOAN'!BO54-'DU DOAN'!BP54)=SIGN('DU DOAN'!K54-'DU DOAN'!L54),1*'DU DOAN'!C54,0))))</f>
        <v>0</v>
      </c>
      <c r="AI54" s="98">
        <f>IF(OR('DU DOAN'!K54="",'DU DOAN'!L54="",'DU DOAN'!BQ54="",'DU DOAN'!BR54=""),0,IF(AND('DU DOAN'!BQ54='DU DOAN'!K54,'DU DOAN'!BR54='DU DOAN'!L54),3*'DU DOAN'!C54,IF(('DU DOAN'!BQ54-'DU DOAN'!BR54)=('DU DOAN'!K54-'DU DOAN'!L54),2*'DU DOAN'!C54,IF(SIGN('DU DOAN'!BQ54-'DU DOAN'!BR54)=SIGN('DU DOAN'!K54-'DU DOAN'!L54),1*'DU DOAN'!C54,0))))</f>
        <v>0</v>
      </c>
      <c r="AJ54" s="98">
        <f>IF(OR('DU DOAN'!K54="",'DU DOAN'!L54="",'DU DOAN'!BS54="",'DU DOAN'!BT54=""),0,IF(AND('DU DOAN'!BS54='DU DOAN'!K54,'DU DOAN'!BT54='DU DOAN'!L54),3*'DU DOAN'!C54,IF(('DU DOAN'!BS54-'DU DOAN'!BT54)=('DU DOAN'!K54-'DU DOAN'!L54),2*'DU DOAN'!C54,IF(SIGN('DU DOAN'!BS54-'DU DOAN'!BT54)=SIGN('DU DOAN'!K54-'DU DOAN'!L54),1*'DU DOAN'!C54,0))))</f>
        <v>0</v>
      </c>
      <c r="AK54" s="98">
        <f>IF(OR('DU DOAN'!K54="",'DU DOAN'!L54="",'DU DOAN'!BU54="",'DU DOAN'!BV54=""),0,IF(AND('DU DOAN'!BU54='DU DOAN'!K54,'DU DOAN'!BV54='DU DOAN'!L54),3*'DU DOAN'!C54,IF(('DU DOAN'!BU54-'DU DOAN'!BV54)=('DU DOAN'!K54-'DU DOAN'!L54),2*'DU DOAN'!C54,IF(SIGN('DU DOAN'!BU54-'DU DOAN'!BV54)=SIGN('DU DOAN'!K54-'DU DOAN'!L54),1*'DU DOAN'!C54,0))))</f>
        <v>0</v>
      </c>
      <c r="AL54" s="98">
        <f>IF(OR('DU DOAN'!K54="",'DU DOAN'!L54="",'DU DOAN'!BW54="",'DU DOAN'!BX54=""),0,IF(AND('DU DOAN'!BW54='DU DOAN'!K54,'DU DOAN'!BX54='DU DOAN'!L54),3*'DU DOAN'!C54,IF(('DU DOAN'!BW54-'DU DOAN'!BX54)=('DU DOAN'!K54-'DU DOAN'!L54),2*'DU DOAN'!C54,IF(SIGN('DU DOAN'!BW54-'DU DOAN'!BX54)=SIGN('DU DOAN'!K54-'DU DOAN'!L54),1*'DU DOAN'!C54,0))))</f>
        <v>0</v>
      </c>
      <c r="AM54" s="98">
        <f>IF(OR('DU DOAN'!K54="",'DU DOAN'!L54="",'DU DOAN'!BY54="",'DU DOAN'!BZ54=""),0,IF(AND('DU DOAN'!BY54='DU DOAN'!K54,'DU DOAN'!BZ54='DU DOAN'!L54),3*'DU DOAN'!C54,IF(('DU DOAN'!BY54-'DU DOAN'!BZ54)=('DU DOAN'!K54-'DU DOAN'!L54),2*'DU DOAN'!C54,IF(SIGN('DU DOAN'!BY54-'DU DOAN'!BZ54)=SIGN('DU DOAN'!K54-'DU DOAN'!L54),1*'DU DOAN'!C54,0))))</f>
        <v>0</v>
      </c>
      <c r="AN54" s="98">
        <f>IF(OR('DU DOAN'!K54="",'DU DOAN'!L54="",'DU DOAN'!CA54="",'DU DOAN'!CB54=""),0,IF(AND('DU DOAN'!CA54='DU DOAN'!K54,'DU DOAN'!CB54='DU DOAN'!L54),3*'DU DOAN'!C54,IF(('DU DOAN'!CA54-'DU DOAN'!CB54)=('DU DOAN'!K54-'DU DOAN'!L54),2*'DU DOAN'!C54,IF(SIGN('DU DOAN'!CA54-'DU DOAN'!CB54)=SIGN('DU DOAN'!K54-'DU DOAN'!L54),1*'DU DOAN'!C54,0))))</f>
        <v>0</v>
      </c>
      <c r="AO54" s="98">
        <f>IF(OR('DU DOAN'!K54="",'DU DOAN'!L54="",'DU DOAN'!CC54="",'DU DOAN'!CD54=""),0,IF(AND('DU DOAN'!CC54='DU DOAN'!K54,'DU DOAN'!CD54='DU DOAN'!L54),3*'DU DOAN'!C54,IF(('DU DOAN'!CC54-'DU DOAN'!CD54)=('DU DOAN'!K54-'DU DOAN'!L54),2*'DU DOAN'!C54,IF(SIGN('DU DOAN'!CC54-'DU DOAN'!CD54)=SIGN('DU DOAN'!K54-'DU DOAN'!L54),1*'DU DOAN'!C54,0))))</f>
        <v>0</v>
      </c>
      <c r="AP54" s="98">
        <f>IF(OR('DU DOAN'!K54="",'DU DOAN'!L54="",'DU DOAN'!CE54="",'DU DOAN'!CF54=""),0,IF(AND('DU DOAN'!CE54='DU DOAN'!K54,'DU DOAN'!CF54='DU DOAN'!L54),3*'DU DOAN'!C54,IF(('DU DOAN'!CE54-'DU DOAN'!CF54)=('DU DOAN'!K54-'DU DOAN'!L54),2*'DU DOAN'!C54,IF(SIGN('DU DOAN'!CE54-'DU DOAN'!CF54)=SIGN('DU DOAN'!K54-'DU DOAN'!L54),1*'DU DOAN'!C54,0))))</f>
        <v>0</v>
      </c>
      <c r="AQ54" s="98">
        <f>IF(OR('DU DOAN'!K54="",'DU DOAN'!L54="",'DU DOAN'!CG54="",'DU DOAN'!CH54=""),0,IF(AND('DU DOAN'!CG54='DU DOAN'!K54,'DU DOAN'!CH54='DU DOAN'!L54),3*'DU DOAN'!C54,IF(('DU DOAN'!CG54-'DU DOAN'!CH54)=('DU DOAN'!K54-'DU DOAN'!L54),2*'DU DOAN'!C54,IF(SIGN('DU DOAN'!CG54-'DU DOAN'!CH54)=SIGN('DU DOAN'!K54-'DU DOAN'!L54),1*'DU DOAN'!C54,0))))</f>
        <v>0</v>
      </c>
      <c r="AR54" s="98">
        <f>IF(OR('DU DOAN'!K54="",'DU DOAN'!L54="",'DU DOAN'!CI54="",'DU DOAN'!CJ54=""),0,IF(AND('DU DOAN'!CI54='DU DOAN'!K54,'DU DOAN'!CJ54='DU DOAN'!L54),3*'DU DOAN'!C54,IF(('DU DOAN'!CI54-'DU DOAN'!CJ54)=('DU DOAN'!K54-'DU DOAN'!L54),2*'DU DOAN'!C54,IF(SIGN('DU DOAN'!CI54-'DU DOAN'!CJ54)=SIGN('DU DOAN'!K54-'DU DOAN'!L54),1*'DU DOAN'!C54,0))))</f>
        <v>0</v>
      </c>
      <c r="AS54" s="98">
        <f>IF(OR('DU DOAN'!K54="",'DU DOAN'!L54="",'DU DOAN'!CK54="",'DU DOAN'!CL54=""),0,IF(AND('DU DOAN'!CK54='DU DOAN'!K54,'DU DOAN'!CL54='DU DOAN'!L54),3*'DU DOAN'!C54,IF(('DU DOAN'!CK54-'DU DOAN'!CL54)=('DU DOAN'!K54-'DU DOAN'!L54),2*'DU DOAN'!C54,IF(SIGN('DU DOAN'!CK54-'DU DOAN'!CL54)=SIGN('DU DOAN'!K54-'DU DOAN'!L54),1*'DU DOAN'!C54,0))))</f>
        <v>0</v>
      </c>
      <c r="AT54" s="98">
        <f>IF(OR('DU DOAN'!K54="",'DU DOAN'!L54="",'DU DOAN'!CM54="",'DU DOAN'!CN54=""),0,IF(AND('DU DOAN'!CM54='DU DOAN'!K54,'DU DOAN'!CN54='DU DOAN'!L54),3*'DU DOAN'!C54,IF(('DU DOAN'!CM54-'DU DOAN'!CN54)=('DU DOAN'!K54-'DU DOAN'!L54),2*'DU DOAN'!C54,IF(SIGN('DU DOAN'!CM54-'DU DOAN'!CN54)=SIGN('DU DOAN'!K54-'DU DOAN'!L54),1*'DU DOAN'!C54,0))))</f>
        <v>0</v>
      </c>
      <c r="AU54" s="98">
        <f>IF(OR('DU DOAN'!K54="",'DU DOAN'!L54="",'DU DOAN'!CO54="",'DU DOAN'!CP54=""),0,IF(AND('DU DOAN'!CO54='DU DOAN'!K54,'DU DOAN'!CP54='DU DOAN'!L54),3*'DU DOAN'!C54,IF(('DU DOAN'!CO54-'DU DOAN'!CP54)=('DU DOAN'!K54-'DU DOAN'!L54),2*'DU DOAN'!C54,IF(SIGN('DU DOAN'!CO54-'DU DOAN'!CP54)=SIGN('DU DOAN'!K54-'DU DOAN'!L54),1*'DU DOAN'!C54,0))))</f>
        <v>0</v>
      </c>
      <c r="AV54" s="98">
        <f>IF(OR('DU DOAN'!K54="",'DU DOAN'!L54="",'DU DOAN'!CQ54="",'DU DOAN'!CR54=""),0,IF(AND('DU DOAN'!CQ54='DU DOAN'!K54,'DU DOAN'!CR54='DU DOAN'!L54),3*'DU DOAN'!C54,IF(('DU DOAN'!CQ54-'DU DOAN'!CR54)=('DU DOAN'!K54-'DU DOAN'!L54),2*'DU DOAN'!C54,IF(SIGN('DU DOAN'!CQ54-'DU DOAN'!CR54)=SIGN('DU DOAN'!K54-'DU DOAN'!L54),1*'DU DOAN'!C54,0))))</f>
        <v>0</v>
      </c>
      <c r="AW54" s="98">
        <f>IF(OR('DU DOAN'!K54="",'DU DOAN'!L54="",'DU DOAN'!CS54="",'DU DOAN'!CT54=""),0,IF(AND('DU DOAN'!CS54='DU DOAN'!K54,'DU DOAN'!CT54='DU DOAN'!L54),3*'DU DOAN'!C54,IF(('DU DOAN'!CS54-'DU DOAN'!CT54)=('DU DOAN'!K54-'DU DOAN'!L54),2*'DU DOAN'!C54,IF(SIGN('DU DOAN'!CS54-'DU DOAN'!CT54)=SIGN('DU DOAN'!K54-'DU DOAN'!L54),1*'DU DOAN'!C54,0))))</f>
        <v>0</v>
      </c>
      <c r="AX54" s="98">
        <f>IF(OR('DU DOAN'!K54="",'DU DOAN'!L54="",'DU DOAN'!CU54="",'DU DOAN'!CV54=""),0,IF(AND('DU DOAN'!CU54='DU DOAN'!K54,'DU DOAN'!CV54='DU DOAN'!L54),3*'DU DOAN'!C54,IF(('DU DOAN'!CU54-'DU DOAN'!CV54)=('DU DOAN'!K54-'DU DOAN'!L54),2*'DU DOAN'!C54,IF(SIGN('DU DOAN'!CU54-'DU DOAN'!CV54)=SIGN('DU DOAN'!K54-'DU DOAN'!L54),1*'DU DOAN'!C54,0))))</f>
        <v>0</v>
      </c>
      <c r="AY54" s="98">
        <f>IF(OR('DU DOAN'!K54="",'DU DOAN'!L54="",'DU DOAN'!CW54="",'DU DOAN'!CX54=""),0,IF(AND('DU DOAN'!CW54='DU DOAN'!K54,'DU DOAN'!CX54='DU DOAN'!L54),3*'DU DOAN'!C54,IF(('DU DOAN'!CW54-'DU DOAN'!CX54)=('DU DOAN'!K54-'DU DOAN'!L54),2*'DU DOAN'!C54,IF(SIGN('DU DOAN'!CW54-'DU DOAN'!CX54)=SIGN('DU DOAN'!K54-'DU DOAN'!L54),1*'DU DOAN'!C54,0))))</f>
        <v>0</v>
      </c>
      <c r="AZ54" s="98">
        <f>IF(OR('DU DOAN'!K54="",'DU DOAN'!L54="",'DU DOAN'!CY54="",'DU DOAN'!CZ54=""),0,IF(AND('DU DOAN'!CY54='DU DOAN'!K54,'DU DOAN'!CZ54='DU DOAN'!L54),3*'DU DOAN'!C54,IF(('DU DOAN'!CY54-'DU DOAN'!CZ54)=('DU DOAN'!K54-'DU DOAN'!L54),2*'DU DOAN'!C54,IF(SIGN('DU DOAN'!CY54-'DU DOAN'!CZ54)=SIGN('DU DOAN'!K54-'DU DOAN'!L54),1*'DU DOAN'!C54,0))))</f>
        <v>0</v>
      </c>
      <c r="BA54" s="98">
        <f>IF(OR('DU DOAN'!K54="",'DU DOAN'!L54="",'DU DOAN'!DA54="",'DU DOAN'!DB54=""),0,IF(AND('DU DOAN'!DA54='DU DOAN'!K54,'DU DOAN'!DB54='DU DOAN'!L54),3*'DU DOAN'!C54,IF(('DU DOAN'!DA54-'DU DOAN'!DB54)=('DU DOAN'!K54-'DU DOAN'!L54),2*'DU DOAN'!C54,IF(SIGN('DU DOAN'!DA54-'DU DOAN'!DB54)=SIGN('DU DOAN'!K54-'DU DOAN'!L54),1*'DU DOAN'!C54,0))))</f>
        <v>0</v>
      </c>
      <c r="BB54" s="98">
        <f>IF(OR('DU DOAN'!K54="",'DU DOAN'!L54="",'DU DOAN'!DC54="",'DU DOAN'!DD54=""),0,IF(AND('DU DOAN'!DC54='DU DOAN'!K54,'DU DOAN'!DD54='DU DOAN'!L54),3*'DU DOAN'!C54,IF(('DU DOAN'!DC54-'DU DOAN'!DD54)=('DU DOAN'!K54-'DU DOAN'!L54),2*'DU DOAN'!C54,IF(SIGN('DU DOAN'!DC54-'DU DOAN'!DD54)=SIGN('DU DOAN'!K54-'DU DOAN'!L54),1*'DU DOAN'!C54,0))))</f>
        <v>0</v>
      </c>
      <c r="BC54" s="98">
        <f>IF(OR('DU DOAN'!K54="",'DU DOAN'!L54="",'DU DOAN'!DE54="",'DU DOAN'!DF54=""),0,IF(AND('DU DOAN'!DE54='DU DOAN'!K54,'DU DOAN'!DF54='DU DOAN'!L54),3*'DU DOAN'!C54,IF(('DU DOAN'!DE54-'DU DOAN'!DF54)=('DU DOAN'!K54-'DU DOAN'!L54),2*'DU DOAN'!C54,IF(SIGN('DU DOAN'!DE54-'DU DOAN'!DF54)=SIGN('DU DOAN'!K54-'DU DOAN'!L54),1*'DU DOAN'!C54,0))))</f>
        <v>0</v>
      </c>
      <c r="BD54" s="98">
        <f>IF(OR('DU DOAN'!K54="",'DU DOAN'!L54="",'DU DOAN'!DG54="",'DU DOAN'!DH54=""),0,IF(AND('DU DOAN'!DG54='DU DOAN'!K54,'DU DOAN'!DH54='DU DOAN'!L54),3*'DU DOAN'!C54,IF(('DU DOAN'!DG54-'DU DOAN'!DH54)=('DU DOAN'!K54-'DU DOAN'!L54),2*'DU DOAN'!C54,IF(SIGN('DU DOAN'!DG54-'DU DOAN'!DH54)=SIGN('DU DOAN'!K54-'DU DOAN'!L54),1*'DU DOAN'!C54,0))))</f>
        <v>0</v>
      </c>
      <c r="BE54" s="98">
        <f>IF(OR('DU DOAN'!K54="",'DU DOAN'!L54="",'DU DOAN'!DI54="",'DU DOAN'!DJ54=""),0,IF(AND('DU DOAN'!DI54='DU DOAN'!K54,'DU DOAN'!DJ54='DU DOAN'!L54),3*'DU DOAN'!C54,IF(('DU DOAN'!DI54-'DU DOAN'!DJ54)=('DU DOAN'!K54-'DU DOAN'!L54),2*'DU DOAN'!C54,IF(SIGN('DU DOAN'!DI54-'DU DOAN'!DJ54)=SIGN('DU DOAN'!K54-'DU DOAN'!L54),1*'DU DOAN'!C54,0))))</f>
        <v>0</v>
      </c>
      <c r="BF54" s="98">
        <f>IF(OR('DU DOAN'!K54="",'DU DOAN'!L54="",'DU DOAN'!DK54="",'DU DOAN'!DL54=""),0,IF(AND('DU DOAN'!DK54='DU DOAN'!K54,'DU DOAN'!DL54='DU DOAN'!L54),3*'DU DOAN'!C54,IF(('DU DOAN'!DK54-'DU DOAN'!DL54)=('DU DOAN'!K54-'DU DOAN'!L54),2*'DU DOAN'!C54,IF(SIGN('DU DOAN'!DK54-'DU DOAN'!DL54)=SIGN('DU DOAN'!K54-'DU DOAN'!L54),1*'DU DOAN'!C54,0))))</f>
        <v>0</v>
      </c>
      <c r="BG54" s="98">
        <f>IF(OR('DU DOAN'!K54="",'DU DOAN'!L54="",'DU DOAN'!DM54="",'DU DOAN'!DN54=""),0,IF(AND('DU DOAN'!DM54='DU DOAN'!K54,'DU DOAN'!DN54='DU DOAN'!L54),3*'DU DOAN'!C54,IF(('DU DOAN'!DM54-'DU DOAN'!DN54)=('DU DOAN'!K54-'DU DOAN'!L54),2*'DU DOAN'!C54,IF(SIGN('DU DOAN'!DM54-'DU DOAN'!DN54)=SIGN('DU DOAN'!K54-'DU DOAN'!L54),1*'DU DOAN'!C54,0))))</f>
        <v>0</v>
      </c>
      <c r="BH54" s="98">
        <f>IF(OR('DU DOAN'!K54="",'DU DOAN'!L54="",'DU DOAN'!DO54="",'DU DOAN'!DP54=""),0,IF(AND('DU DOAN'!DO54='DU DOAN'!K54,'DU DOAN'!DP54='DU DOAN'!L54),3*'DU DOAN'!C54,IF(('DU DOAN'!DO54-'DU DOAN'!DP54)=('DU DOAN'!K54-'DU DOAN'!L54),2*'DU DOAN'!C54,IF(SIGN('DU DOAN'!DO54-'DU DOAN'!DP54)=SIGN('DU DOAN'!K54-'DU DOAN'!L54),1*'DU DOAN'!C54,0))))</f>
        <v>0</v>
      </c>
      <c r="BI54" s="98">
        <f>IF(OR('DU DOAN'!K54="",'DU DOAN'!L54="",'DU DOAN'!DQ54="",'DU DOAN'!DR54=""),0,IF(AND('DU DOAN'!DQ54='DU DOAN'!K54,'DU DOAN'!DR54='DU DOAN'!L54),3*'DU DOAN'!C54,IF(('DU DOAN'!DQ54-'DU DOAN'!DR54)=('DU DOAN'!K54-'DU DOAN'!L54),2*'DU DOAN'!C54,IF(SIGN('DU DOAN'!DQ54-'DU DOAN'!DR54)=SIGN('DU DOAN'!K54-'DU DOAN'!L54),1*'DU DOAN'!C54,0))))</f>
        <v>0</v>
      </c>
      <c r="BJ54" s="98">
        <f>IF(OR('DU DOAN'!K54="",'DU DOAN'!L54="",'DU DOAN'!DS54="",'DU DOAN'!DT54=""),0,IF(AND('DU DOAN'!DS54='DU DOAN'!K54,'DU DOAN'!DT54='DU DOAN'!L54),3*'DU DOAN'!C54,IF(('DU DOAN'!DS54-'DU DOAN'!DT54)=('DU DOAN'!K54-'DU DOAN'!L54),2*'DU DOAN'!C54,IF(SIGN('DU DOAN'!DS54-'DU DOAN'!DT54)=SIGN('DU DOAN'!K54-'DU DOAN'!L54),1*'DU DOAN'!C54,0))))</f>
        <v>0</v>
      </c>
      <c r="BK54" s="98">
        <f>IF(OR('DU DOAN'!K54="",'DU DOAN'!L54="",'DU DOAN'!DU54="",'DU DOAN'!DV54=""),0,IF(AND('DU DOAN'!DU54='DU DOAN'!K54,'DU DOAN'!DV54='DU DOAN'!L54),3*'DU DOAN'!C54,IF(('DU DOAN'!DU54-'DU DOAN'!DV54)=('DU DOAN'!K54-'DU DOAN'!L54),2*'DU DOAN'!C54,IF(SIGN('DU DOAN'!DU54-'DU DOAN'!DV54)=SIGN('DU DOAN'!K54-'DU DOAN'!L54),1*'DU DOAN'!C54,0))))</f>
        <v>0</v>
      </c>
      <c r="BL54" s="98">
        <f>IF(OR('DU DOAN'!K54="",'DU DOAN'!L54="",'DU DOAN'!DW54="",'DU DOAN'!DX54=""),0,IF(AND('DU DOAN'!DW54='DU DOAN'!K54,'DU DOAN'!DX54='DU DOAN'!L54),3*'DU DOAN'!C54,IF(('DU DOAN'!DW54-'DU DOAN'!DX54)=('DU DOAN'!K54-'DU DOAN'!L54),2*'DU DOAN'!C54,IF(SIGN('DU DOAN'!DW54-'DU DOAN'!DX54)=SIGN('DU DOAN'!K54-'DU DOAN'!L54),1*'DU DOAN'!C54,0))))</f>
        <v>0</v>
      </c>
      <c r="BM54" s="98">
        <f>IF(OR('DU DOAN'!K54="",'DU DOAN'!L54="",'DU DOAN'!DY54="",'DU DOAN'!DZ54=""),0,IF(AND('DU DOAN'!DY54='DU DOAN'!K54,'DU DOAN'!DZ54='DU DOAN'!L54),3*'DU DOAN'!C54,IF(('DU DOAN'!DY54-'DU DOAN'!DZ54)=('DU DOAN'!K54-'DU DOAN'!L54),2*'DU DOAN'!C54,IF(SIGN('DU DOAN'!DY54-'DU DOAN'!DZ54)=SIGN('DU DOAN'!K54-'DU DOAN'!L54),1*'DU DOAN'!C54,0))))</f>
        <v>0</v>
      </c>
      <c r="BN54" s="98">
        <f>IF(OR('DU DOAN'!K54="",'DU DOAN'!L54="",'DU DOAN'!EA54="",'DU DOAN'!EB54=""),0,IF(AND('DU DOAN'!EA54='DU DOAN'!K54,'DU DOAN'!EB54='DU DOAN'!L54),3*'DU DOAN'!C54,IF(('DU DOAN'!EA54-'DU DOAN'!EB54)=('DU DOAN'!K54-'DU DOAN'!L54),2*'DU DOAN'!C54,IF(SIGN('DU DOAN'!EA54-'DU DOAN'!EB54)=SIGN('DU DOAN'!K54-'DU DOAN'!L54),1*'DU DOAN'!C54,0))))</f>
        <v>0</v>
      </c>
      <c r="BO54" s="98">
        <f>IF(OR('DU DOAN'!K54="",'DU DOAN'!L54="",'DU DOAN'!EC54="",'DU DOAN'!ED54=""),0,IF(AND('DU DOAN'!EC54='DU DOAN'!K54,'DU DOAN'!ED54='DU DOAN'!L54),3*'DU DOAN'!C54,IF(('DU DOAN'!EC54-'DU DOAN'!ED54)=('DU DOAN'!K54-'DU DOAN'!L54),2*'DU DOAN'!C54,IF(SIGN('DU DOAN'!EC54-'DU DOAN'!ED54)=SIGN('DU DOAN'!K54-'DU DOAN'!L54),1*'DU DOAN'!C54,0))))</f>
        <v>0</v>
      </c>
      <c r="BP54" s="98">
        <f>IF(OR('DU DOAN'!K54="",'DU DOAN'!L54="",'DU DOAN'!EE54="",'DU DOAN'!EF54=""),0,IF(AND('DU DOAN'!EE54='DU DOAN'!K54,'DU DOAN'!EF54='DU DOAN'!L54),3*'DU DOAN'!C54,IF(('DU DOAN'!EE54-'DU DOAN'!EF54)=('DU DOAN'!K54-'DU DOAN'!L54),2*'DU DOAN'!C54,IF(SIGN('DU DOAN'!EE54-'DU DOAN'!EF54)=SIGN('DU DOAN'!K54-'DU DOAN'!L54),1*'DU DOAN'!C54,0))))</f>
        <v>0</v>
      </c>
      <c r="BQ54" s="98">
        <f>IF(OR('DU DOAN'!K54="",'DU DOAN'!L54="",'DU DOAN'!EG54="",'DU DOAN'!EH54=""),0,IF(AND('DU DOAN'!EG54='DU DOAN'!K54,'DU DOAN'!EH54='DU DOAN'!L54),3*'DU DOAN'!C54,IF(('DU DOAN'!EG54-'DU DOAN'!EH54)=('DU DOAN'!K54-'DU DOAN'!L54),2*'DU DOAN'!C54,IF(SIGN('DU DOAN'!EG54-'DU DOAN'!EH54)=SIGN('DU DOAN'!K54-'DU DOAN'!L54),1*'DU DOAN'!C54,0))))</f>
        <v>0</v>
      </c>
      <c r="BR54" s="98">
        <f>IF(OR('DU DOAN'!K54="",'DU DOAN'!L54="",'DU DOAN'!EI54="",'DU DOAN'!EJ54=""),0,IF(AND('DU DOAN'!EI54='DU DOAN'!K54,'DU DOAN'!EJ54='DU DOAN'!L54),3*'DU DOAN'!C54,IF(('DU DOAN'!EI54-'DU DOAN'!EJ54)=('DU DOAN'!K54-'DU DOAN'!L54),2*'DU DOAN'!C54,IF(SIGN('DU DOAN'!EI54-'DU DOAN'!EJ54)=SIGN('DU DOAN'!K54-'DU DOAN'!L54),1*'DU DOAN'!C54,0))))</f>
        <v>0</v>
      </c>
      <c r="BS54" s="98">
        <f>IF(OR('DU DOAN'!K54="",'DU DOAN'!L54="",'DU DOAN'!EK54="",'DU DOAN'!EL54=""),0,IF(AND('DU DOAN'!EK54='DU DOAN'!K54,'DU DOAN'!EL54='DU DOAN'!L54),3*'DU DOAN'!C54,IF(('DU DOAN'!EK54-'DU DOAN'!EL54)=('DU DOAN'!K54-'DU DOAN'!L54),2*'DU DOAN'!C54,IF(SIGN('DU DOAN'!EK54-'DU DOAN'!EL54)=SIGN('DU DOAN'!K54-'DU DOAN'!L54),1*'DU DOAN'!C54,0))))</f>
        <v>0</v>
      </c>
      <c r="BT54" s="98">
        <f>IF(OR('DU DOAN'!K54="",'DU DOAN'!L54="",'DU DOAN'!EM54="",'DU DOAN'!EN54=""),0,IF(AND('DU DOAN'!EM54='DU DOAN'!K54,'DU DOAN'!EN54='DU DOAN'!L54),3*'DU DOAN'!C54,IF(('DU DOAN'!EM54-'DU DOAN'!EN54)=('DU DOAN'!K54-'DU DOAN'!L54),2*'DU DOAN'!C54,IF(SIGN('DU DOAN'!EM54-'DU DOAN'!EN54)=SIGN('DU DOAN'!K54-'DU DOAN'!L54),1*'DU DOAN'!C54,0))))</f>
        <v>0</v>
      </c>
      <c r="BU54" s="98">
        <f>IF(OR('DU DOAN'!K54="",'DU DOAN'!L54="",'DU DOAN'!EO54="",'DU DOAN'!EP54=""),0,IF(AND('DU DOAN'!EO54='DU DOAN'!K54,'DU DOAN'!EP54='DU DOAN'!L54),3*'DU DOAN'!C54,IF(('DU DOAN'!EO54-'DU DOAN'!EP54)=('DU DOAN'!K54-'DU DOAN'!L54),2*'DU DOAN'!C54,IF(SIGN('DU DOAN'!EO54-'DU DOAN'!EP54)=SIGN('DU DOAN'!K54-'DU DOAN'!L54),1*'DU DOAN'!C54,0))))</f>
        <v>0</v>
      </c>
      <c r="BV54" s="98">
        <f>IF(OR('DU DOAN'!K54="",'DU DOAN'!L54="",'DU DOAN'!EQ54="",'DU DOAN'!ER54=""),0,IF(AND('DU DOAN'!EQ54='DU DOAN'!K54,'DU DOAN'!ER54='DU DOAN'!L54),3*'DU DOAN'!C54,IF(('DU DOAN'!EQ54-'DU DOAN'!ER54)=('DU DOAN'!K54-'DU DOAN'!L54),2*'DU DOAN'!C54,IF(SIGN('DU DOAN'!EQ54-'DU DOAN'!ER54)=SIGN('DU DOAN'!K54-'DU DOAN'!L54),1*'DU DOAN'!C54,0))))</f>
        <v>0</v>
      </c>
      <c r="BW54" s="98">
        <f>IF(OR('DU DOAN'!K54="",'DU DOAN'!L54="",'DU DOAN'!ES54="",'DU DOAN'!ET54=""),0,IF(AND('DU DOAN'!ES54='DU DOAN'!K54,'DU DOAN'!ET54='DU DOAN'!L54),3*'DU DOAN'!C54,IF(('DU DOAN'!ES54-'DU DOAN'!ET54)=('DU DOAN'!K54-'DU DOAN'!L54),2*'DU DOAN'!C54,IF(SIGN('DU DOAN'!ES54-'DU DOAN'!ET54)=SIGN('DU DOAN'!K54-'DU DOAN'!L54),1*'DU DOAN'!C54,0))))</f>
        <v>0</v>
      </c>
      <c r="BX54" s="98">
        <f>IF(OR('DU DOAN'!K54="",'DU DOAN'!L54="",'DU DOAN'!EU54="",'DU DOAN'!EV54=""),0,IF(AND('DU DOAN'!EU54='DU DOAN'!K54,'DU DOAN'!EV54='DU DOAN'!L54),3*'DU DOAN'!C54,IF(('DU DOAN'!EU54-'DU DOAN'!EV54)=('DU DOAN'!K54-'DU DOAN'!L54),2*'DU DOAN'!C54,IF(SIGN('DU DOAN'!EU54-'DU DOAN'!EV54)=SIGN('DU DOAN'!K54-'DU DOAN'!L54),1*'DU DOAN'!C54,0))))</f>
        <v>0</v>
      </c>
      <c r="BY54" s="98">
        <f>IF(OR('DU DOAN'!K54="",'DU DOAN'!L54="",'DU DOAN'!EW54="",'DU DOAN'!EX54=""),0,IF(AND('DU DOAN'!EW54='DU DOAN'!K54,'DU DOAN'!EX54='DU DOAN'!L54),3*'DU DOAN'!C54,IF(('DU DOAN'!EW54-'DU DOAN'!EX54)=('DU DOAN'!K54-'DU DOAN'!L54),2*'DU DOAN'!C54,IF(SIGN('DU DOAN'!EW54-'DU DOAN'!EX54)=SIGN('DU DOAN'!K54-'DU DOAN'!L54),1*'DU DOAN'!C54,0))))</f>
        <v>0</v>
      </c>
      <c r="BZ54" s="98">
        <f>IF(OR('DU DOAN'!K54="",'DU DOAN'!L54="",'DU DOAN'!EY54="",'DU DOAN'!EZ54=""),0,IF(AND('DU DOAN'!EY54='DU DOAN'!K54,'DU DOAN'!EZ54='DU DOAN'!L54),3*'DU DOAN'!C54,IF(('DU DOAN'!EY54-'DU DOAN'!EZ54)=('DU DOAN'!K54-'DU DOAN'!L54),2*'DU DOAN'!C54,IF(SIGN('DU DOAN'!EY54-'DU DOAN'!EZ54)=SIGN('DU DOAN'!K54-'DU DOAN'!L54),1*'DU DOAN'!C54,0))))</f>
        <v>0</v>
      </c>
      <c r="CA54" s="98">
        <f>IF(OR('DU DOAN'!K54="",'DU DOAN'!L54="",'DU DOAN'!FA54="",'DU DOAN'!FB54=""),0,IF(AND('DU DOAN'!FA54='DU DOAN'!K54,'DU DOAN'!FB54='DU DOAN'!L54),3*'DU DOAN'!C54,IF(('DU DOAN'!FA54-'DU DOAN'!FB54)=('DU DOAN'!K54-'DU DOAN'!L54),2*'DU DOAN'!C54,IF(SIGN('DU DOAN'!FA54-'DU DOAN'!FB54)=SIGN('DU DOAN'!K54-'DU DOAN'!L54),1*'DU DOAN'!C54,0))))</f>
        <v>0</v>
      </c>
      <c r="CB54" s="98">
        <f>IF(OR('DU DOAN'!K54="",'DU DOAN'!L54="",'DU DOAN'!FC54="",'DU DOAN'!FD54=""),0,IF(AND('DU DOAN'!FC54='DU DOAN'!K54,'DU DOAN'!FD54='DU DOAN'!L54),3*'DU DOAN'!C54,IF(('DU DOAN'!FC54-'DU DOAN'!FD54)=('DU DOAN'!K54-'DU DOAN'!L54),2*'DU DOAN'!C54,IF(SIGN('DU DOAN'!FC54-'DU DOAN'!FD54)=SIGN('DU DOAN'!K54-'DU DOAN'!L54),1*'DU DOAN'!C54,0))))</f>
        <v>0</v>
      </c>
      <c r="CC54" s="98">
        <f>IF(OR('DU DOAN'!K54="",'DU DOAN'!L54="",'DU DOAN'!FE54="",'DU DOAN'!FF54=""),0,IF(AND('DU DOAN'!FE54='DU DOAN'!K54,'DU DOAN'!FF54='DU DOAN'!L54),3*'DU DOAN'!C54,IF(('DU DOAN'!FE54-'DU DOAN'!FF54)=('DU DOAN'!K54-'DU DOAN'!L54),2*'DU DOAN'!C54,IF(SIGN('DU DOAN'!FE54-'DU DOAN'!FF54)=SIGN('DU DOAN'!K54-'DU DOAN'!L54),1*'DU DOAN'!C54,0))))</f>
        <v>0</v>
      </c>
      <c r="CD54" s="98">
        <f>IF(OR('DU DOAN'!K54="",'DU DOAN'!L54="",'DU DOAN'!FG54="",'DU DOAN'!FH54=""),0,IF(AND('DU DOAN'!FG54='DU DOAN'!K54,'DU DOAN'!FH54='DU DOAN'!L54),3*'DU DOAN'!C54,IF(('DU DOAN'!FG54-'DU DOAN'!FH54)=('DU DOAN'!K54-'DU DOAN'!L54),2*'DU DOAN'!C54,IF(SIGN('DU DOAN'!FG54-'DU DOAN'!FH54)=SIGN('DU DOAN'!K54-'DU DOAN'!L54),1*'DU DOAN'!C54,0))))</f>
        <v>0</v>
      </c>
      <c r="CE54" s="98">
        <f>IF(OR('DU DOAN'!K54="",'DU DOAN'!L54="",'DU DOAN'!FI54="",'DU DOAN'!FJ54=""),0,IF(AND('DU DOAN'!FI54='DU DOAN'!K54,'DU DOAN'!FJ54='DU DOAN'!L54),3*'DU DOAN'!C54,IF(('DU DOAN'!FI54-'DU DOAN'!FJ54)=('DU DOAN'!K54-'DU DOAN'!L54),2*'DU DOAN'!C54,IF(SIGN('DU DOAN'!FI54-'DU DOAN'!FJ54)=SIGN('DU DOAN'!K54-'DU DOAN'!L54),1*'DU DOAN'!C54,0))))</f>
        <v>0</v>
      </c>
      <c r="CF54" s="98">
        <f>IF(OR('DU DOAN'!K54="",'DU DOAN'!L54="",'DU DOAN'!FK54="",'DU DOAN'!FL54=""),0,IF(AND('DU DOAN'!FK54='DU DOAN'!K54,'DU DOAN'!FL54='DU DOAN'!L54),3*'DU DOAN'!C54,IF(('DU DOAN'!FK54-'DU DOAN'!FL54)=('DU DOAN'!K54-'DU DOAN'!L54),2*'DU DOAN'!C54,IF(SIGN('DU DOAN'!FK54-'DU DOAN'!FL54)=SIGN('DU DOAN'!K54-'DU DOAN'!L54),1*'DU DOAN'!C54,0))))</f>
        <v>0</v>
      </c>
      <c r="CG54" s="98">
        <f>IF(OR('DU DOAN'!K54="",'DU DOAN'!L54="",'DU DOAN'!FM54="",'DU DOAN'!FN54=""),0,IF(AND('DU DOAN'!FM54='DU DOAN'!K54,'DU DOAN'!FN54='DU DOAN'!L54),3*'DU DOAN'!C54,IF(('DU DOAN'!FM54-'DU DOAN'!FN54)=('DU DOAN'!K54-'DU DOAN'!L54),2*'DU DOAN'!C54,IF(SIGN('DU DOAN'!FM54-'DU DOAN'!FN54)=SIGN('DU DOAN'!K54-'DU DOAN'!L54),1*'DU DOAN'!C54,0))))</f>
        <v>0</v>
      </c>
      <c r="CH54" s="98">
        <f>IF(OR('DU DOAN'!K54="",'DU DOAN'!L54="",'DU DOAN'!FO54="",'DU DOAN'!FP54=""),0,IF(AND('DU DOAN'!FO54='DU DOAN'!K54,'DU DOAN'!FP54='DU DOAN'!L54),3*'DU DOAN'!C54,IF(('DU DOAN'!FO54-'DU DOAN'!FP54)=('DU DOAN'!K54-'DU DOAN'!L54),2*'DU DOAN'!C54,IF(SIGN('DU DOAN'!FO54-'DU DOAN'!FP54)=SIGN('DU DOAN'!K54-'DU DOAN'!L54),1*'DU DOAN'!C54,0))))</f>
        <v>0</v>
      </c>
      <c r="CI54" s="98">
        <f>IF(OR('DU DOAN'!K54="",'DU DOAN'!L54="",'DU DOAN'!FQ54="",'DU DOAN'!FR54=""),0,IF(AND('DU DOAN'!FQ54='DU DOAN'!K54,'DU DOAN'!FR54='DU DOAN'!L54),3*'DU DOAN'!C54,IF(('DU DOAN'!FQ54-'DU DOAN'!FR54)=('DU DOAN'!K54-'DU DOAN'!L54),2*'DU DOAN'!C54,IF(SIGN('DU DOAN'!FQ54-'DU DOAN'!FR54)=SIGN('DU DOAN'!K54-'DU DOAN'!L54),1*'DU DOAN'!C54,0))))</f>
        <v>0</v>
      </c>
      <c r="CJ54" s="98">
        <f>IF(OR('DU DOAN'!K54="",'DU DOAN'!L54="",'DU DOAN'!FS54="",'DU DOAN'!FT54=""),0,IF(AND('DU DOAN'!FS54='DU DOAN'!K54,'DU DOAN'!FT54='DU DOAN'!L54),3*'DU DOAN'!C54,IF(('DU DOAN'!FS54-'DU DOAN'!FT54)=('DU DOAN'!K54-'DU DOAN'!L54),2*'DU DOAN'!C54,IF(SIGN('DU DOAN'!FS54-'DU DOAN'!FT54)=SIGN('DU DOAN'!K54-'DU DOAN'!L54),1*'DU DOAN'!C54,0))))</f>
        <v>0</v>
      </c>
      <c r="CK54" s="98">
        <f>IF(OR('DU DOAN'!K54="",'DU DOAN'!L54="",'DU DOAN'!FU54="",'DU DOAN'!FV54=""),0,IF(AND('DU DOAN'!FU54='DU DOAN'!K54,'DU DOAN'!FV54='DU DOAN'!L54),3*'DU DOAN'!C54,IF(('DU DOAN'!FU54-'DU DOAN'!FV54)=('DU DOAN'!K54-'DU DOAN'!L54),2*'DU DOAN'!C54,IF(SIGN('DU DOAN'!FU54-'DU DOAN'!FV54)=SIGN('DU DOAN'!K54-'DU DOAN'!L54),1*'DU DOAN'!C54,0))))</f>
        <v>0</v>
      </c>
      <c r="CL54" s="98">
        <f>IF(OR('DU DOAN'!K54="",'DU DOAN'!L54="",'DU DOAN'!FW54="",'DU DOAN'!FX54=""),0,IF(AND('DU DOAN'!FW54='DU DOAN'!K54,'DU DOAN'!FX54='DU DOAN'!L54),3*'DU DOAN'!C54,IF(('DU DOAN'!FW54-'DU DOAN'!FX54)=('DU DOAN'!K54-'DU DOAN'!L54),2*'DU DOAN'!C54,IF(SIGN('DU DOAN'!FW54-'DU DOAN'!FX54)=SIGN('DU DOAN'!K54-'DU DOAN'!L54),1*'DU DOAN'!C54,0))))</f>
        <v>0</v>
      </c>
      <c r="CM54" s="98">
        <f>IF(OR('DU DOAN'!K54="",'DU DOAN'!L54="",'DU DOAN'!FY54="",'DU DOAN'!FZ54=""),0,IF(AND('DU DOAN'!FY54='DU DOAN'!K54,'DU DOAN'!FZ54='DU DOAN'!L54),3*'DU DOAN'!C54,IF(('DU DOAN'!FY54-'DU DOAN'!FZ54)=('DU DOAN'!K54-'DU DOAN'!L54),2*'DU DOAN'!C54,IF(SIGN('DU DOAN'!FY54-'DU DOAN'!FZ54)=SIGN('DU DOAN'!K54-'DU DOAN'!L54),1*'DU DOAN'!C54,0))))</f>
        <v>0</v>
      </c>
      <c r="CN54" s="98">
        <f>IF(OR('DU DOAN'!K54="",'DU DOAN'!L54="",'DU DOAN'!GA54="",'DU DOAN'!GB54=""),0,IF(AND('DU DOAN'!GA54='DU DOAN'!K54,'DU DOAN'!GB54='DU DOAN'!L54),3*'DU DOAN'!C54,IF(('DU DOAN'!GA54-'DU DOAN'!GB54)=('DU DOAN'!K54-'DU DOAN'!L54),2*'DU DOAN'!C54,IF(SIGN('DU DOAN'!GA54-'DU DOAN'!GB54)=SIGN('DU DOAN'!K54-'DU DOAN'!L54),1*'DU DOAN'!C54,0))))</f>
        <v>0</v>
      </c>
      <c r="CO54" s="98">
        <f>IF(OR('DU DOAN'!K54="",'DU DOAN'!L54="",'DU DOAN'!GC54="",'DU DOAN'!GD54=""),0,IF(AND('DU DOAN'!GC54='DU DOAN'!K54,'DU DOAN'!GD54='DU DOAN'!L54),3*'DU DOAN'!C54,IF(('DU DOAN'!GC54-'DU DOAN'!GD54)=('DU DOAN'!K54-'DU DOAN'!L54),2*'DU DOAN'!C54,IF(SIGN('DU DOAN'!GC54-'DU DOAN'!GD54)=SIGN('DU DOAN'!K54-'DU DOAN'!L54),1*'DU DOAN'!C54,0))))</f>
        <v>0</v>
      </c>
      <c r="CP54" s="98">
        <f>IF(OR('DU DOAN'!K54="",'DU DOAN'!L54="",'DU DOAN'!GE54="",'DU DOAN'!GF54=""),0,IF(AND('DU DOAN'!GE54='DU DOAN'!K54,'DU DOAN'!GF54='DU DOAN'!L54),3*'DU DOAN'!C54,IF(('DU DOAN'!GE54-'DU DOAN'!GF54)=('DU DOAN'!K54-'DU DOAN'!L54),2*'DU DOAN'!C54,IF(SIGN('DU DOAN'!GE54-'DU DOAN'!GF54)=SIGN('DU DOAN'!K54-'DU DOAN'!L54),1*'DU DOAN'!C54,0))))</f>
        <v>0</v>
      </c>
      <c r="CQ54" s="98">
        <f>IF(OR('DU DOAN'!K54="",'DU DOAN'!L54="",'DU DOAN'!GG54="",'DU DOAN'!GH54=""),0,IF(AND('DU DOAN'!GG54='DU DOAN'!K54,'DU DOAN'!GH54='DU DOAN'!L54),3*'DU DOAN'!C54,IF(('DU DOAN'!GG54-'DU DOAN'!GH54)=('DU DOAN'!K54-'DU DOAN'!L54),2*'DU DOAN'!C54,IF(SIGN('DU DOAN'!GG54-'DU DOAN'!GH54)=SIGN('DU DOAN'!K54-'DU DOAN'!L54),1*'DU DOAN'!C54,0))))</f>
        <v>0</v>
      </c>
      <c r="CR54" s="98">
        <f>IF(OR('DU DOAN'!K54="",'DU DOAN'!L54="",'DU DOAN'!GI54="",'DU DOAN'!GJ54=""),0,IF(AND('DU DOAN'!GI54='DU DOAN'!K54,'DU DOAN'!GJ54='DU DOAN'!L54),3*'DU DOAN'!C54,IF(('DU DOAN'!GI54-'DU DOAN'!GJ54)=('DU DOAN'!K54-'DU DOAN'!L54),2*'DU DOAN'!C54,IF(SIGN('DU DOAN'!GI54-'DU DOAN'!GJ54)=SIGN('DU DOAN'!K54-'DU DOAN'!L54),1*'DU DOAN'!C54,0))))</f>
        <v>0</v>
      </c>
      <c r="CS54" s="98">
        <f>IF(OR('DU DOAN'!K54="",'DU DOAN'!L54="",'DU DOAN'!GK54="",'DU DOAN'!GL54=""),0,IF(AND('DU DOAN'!GK54='DU DOAN'!K54,'DU DOAN'!GL54='DU DOAN'!L54),3*'DU DOAN'!C54,IF(('DU DOAN'!GK54-'DU DOAN'!GL54)=('DU DOAN'!K54-'DU DOAN'!L54),2*'DU DOAN'!C54,IF(SIGN('DU DOAN'!GK54-'DU DOAN'!GL54)=SIGN('DU DOAN'!K54-'DU DOAN'!L54),1*'DU DOAN'!C54,0))))</f>
        <v>0</v>
      </c>
      <c r="CT54" s="98">
        <f>IF(OR('DU DOAN'!K54="",'DU DOAN'!L54="",'DU DOAN'!GM54="",'DU DOAN'!GN54=""),0,IF(AND('DU DOAN'!GM54='DU DOAN'!K54,'DU DOAN'!GN54='DU DOAN'!L54),3*'DU DOAN'!C54,IF(('DU DOAN'!GM54-'DU DOAN'!GN54)=('DU DOAN'!K54-'DU DOAN'!L54),2*'DU DOAN'!C54,IF(SIGN('DU DOAN'!GM54-'DU DOAN'!GN54)=SIGN('DU DOAN'!K54-'DU DOAN'!L54),1*'DU DOAN'!C54,0))))</f>
        <v>0</v>
      </c>
      <c r="CU54" s="98">
        <f>IF(OR('DU DOAN'!K54="",'DU DOAN'!L54="",'DU DOAN'!GO54="",'DU DOAN'!GP54=""),0,IF(AND('DU DOAN'!GO54='DU DOAN'!K54,'DU DOAN'!GP54='DU DOAN'!L54),3*'DU DOAN'!C54,IF(('DU DOAN'!GO54-'DU DOAN'!GP54)=('DU DOAN'!K54-'DU DOAN'!L54),2*'DU DOAN'!C54,IF(SIGN('DU DOAN'!GO54-'DU DOAN'!GP54)=SIGN('DU DOAN'!K54-'DU DOAN'!L54),1*'DU DOAN'!C54,0))))</f>
        <v>0</v>
      </c>
      <c r="CV54" s="98">
        <f>IF(OR('DU DOAN'!K54="",'DU DOAN'!L54="",'DU DOAN'!GQ54="",'DU DOAN'!GR54=""),0,IF(AND('DU DOAN'!GQ54='DU DOAN'!K54,'DU DOAN'!GR54='DU DOAN'!L54),3*'DU DOAN'!C54,IF(('DU DOAN'!GQ54-'DU DOAN'!GR54)=('DU DOAN'!K54-'DU DOAN'!L54),2*'DU DOAN'!C54,IF(SIGN('DU DOAN'!GQ54-'DU DOAN'!GR54)=SIGN('DU DOAN'!K54-'DU DOAN'!L54),1*'DU DOAN'!C54,0))))</f>
        <v>0</v>
      </c>
      <c r="CW54" s="98">
        <f>IF(OR('DU DOAN'!K54="",'DU DOAN'!L54="",'DU DOAN'!GS54="",'DU DOAN'!GT54=""),0,IF(AND('DU DOAN'!GS54='DU DOAN'!K54,'DU DOAN'!GT54='DU DOAN'!L54),3*'DU DOAN'!C54,IF(('DU DOAN'!GS54-'DU DOAN'!GT54)=('DU DOAN'!K54-'DU DOAN'!L54),2*'DU DOAN'!C54,IF(SIGN('DU DOAN'!GS54-'DU DOAN'!GT54)=SIGN('DU DOAN'!K54-'DU DOAN'!L54),1*'DU DOAN'!C54,0))))</f>
        <v>0</v>
      </c>
      <c r="CX54" s="98">
        <f>IF(OR('DU DOAN'!K54="",'DU DOAN'!L54="",'DU DOAN'!GU54="",'DU DOAN'!GV54=""),0,IF(AND('DU DOAN'!GU54='DU DOAN'!K54,'DU DOAN'!GV54='DU DOAN'!L54),3*'DU DOAN'!C54,IF(('DU DOAN'!GU54-'DU DOAN'!GV54)=('DU DOAN'!K54-'DU DOAN'!L54),2*'DU DOAN'!C54,IF(SIGN('DU DOAN'!GU54-'DU DOAN'!GV54)=SIGN('DU DOAN'!K54-'DU DOAN'!L54),1*'DU DOAN'!C54,0))))</f>
        <v>0</v>
      </c>
      <c r="CY54" s="98">
        <f>IF(OR('DU DOAN'!K54="",'DU DOAN'!L54="",'DU DOAN'!GW54="",'DU DOAN'!GX54=""),0,IF(AND('DU DOAN'!GW54='DU DOAN'!K54,'DU DOAN'!GX54='DU DOAN'!L54),3*'DU DOAN'!C54,IF(('DU DOAN'!GW54-'DU DOAN'!GX54)=('DU DOAN'!K54-'DU DOAN'!L54),2*'DU DOAN'!C54,IF(SIGN('DU DOAN'!GW54-'DU DOAN'!GX54)=SIGN('DU DOAN'!K54-'DU DOAN'!L54),1*'DU DOAN'!C54,0))))</f>
        <v>0</v>
      </c>
      <c r="CZ54" s="98">
        <f>IF(OR('DU DOAN'!K54="",'DU DOAN'!L54="",'DU DOAN'!GY54="",'DU DOAN'!GZ54=""),0,IF(AND('DU DOAN'!GY54='DU DOAN'!K54,'DU DOAN'!GZ54='DU DOAN'!L54),3*'DU DOAN'!C54,IF(('DU DOAN'!GY54-'DU DOAN'!GZ54)=('DU DOAN'!K54-'DU DOAN'!L54),2*'DU DOAN'!C54,IF(SIGN('DU DOAN'!GY54-'DU DOAN'!GZ54)=SIGN('DU DOAN'!K54-'DU DOAN'!L54),1*'DU DOAN'!C54,0))))</f>
        <v>0</v>
      </c>
      <c r="DA54" s="98">
        <f>IF(OR('DU DOAN'!K54="",'DU DOAN'!L54="",'DU DOAN'!HA54="",'DU DOAN'!HB54=""),0,IF(AND('DU DOAN'!HA54='DU DOAN'!K54,'DU DOAN'!HB54='DU DOAN'!L54),3*'DU DOAN'!C54,IF(('DU DOAN'!HA54-'DU DOAN'!HB54)=('DU DOAN'!K54-'DU DOAN'!L54),2*'DU DOAN'!C54,IF(SIGN('DU DOAN'!HA54-'DU DOAN'!HB54)=SIGN('DU DOAN'!K54-'DU DOAN'!L54),1*'DU DOAN'!C54,0))))</f>
        <v>0</v>
      </c>
      <c r="DB54" s="98">
        <f>IF(OR('DU DOAN'!K54="",'DU DOAN'!L54="",'DU DOAN'!HC54="",'DU DOAN'!HD54=""),0,IF(AND('DU DOAN'!HC54='DU DOAN'!K54,'DU DOAN'!HD54='DU DOAN'!L54),3*'DU DOAN'!C54,IF(('DU DOAN'!HC54-'DU DOAN'!HD54)=('DU DOAN'!K54-'DU DOAN'!L54),2*'DU DOAN'!C54,IF(SIGN('DU DOAN'!HC54-'DU DOAN'!HD54)=SIGN('DU DOAN'!K54-'DU DOAN'!L54),1*'DU DOAN'!C54,0))))</f>
        <v>0</v>
      </c>
    </row>
    <row r="55" spans="1:106" ht="15" customHeight="1">
      <c r="A55" s="94">
        <f>'DU DOAN'!A55</f>
        <v>52</v>
      </c>
      <c r="B55" s="95" t="str">
        <f>'DU DOAN'!B55</f>
        <v>Vòng bảng</v>
      </c>
      <c r="C55" s="96">
        <f>'DU DOAN'!C55</f>
        <v>1</v>
      </c>
      <c r="D55" s="95" t="str">
        <f>'DU DOAN'!H55</f>
        <v>Norway</v>
      </c>
      <c r="E55" s="95" t="str">
        <f>'DU DOAN'!I55</f>
        <v>Senegal</v>
      </c>
      <c r="F55" s="97" t="str">
        <f>IF(OR('DU DOAN'!K55="",'DU DOAN'!L55=""),"Chưa đá",'DU DOAN'!K55&amp;"-"&amp;'DU DOAN'!L55)</f>
        <v>Chưa đá</v>
      </c>
      <c r="G55" s="98">
        <f>IF(OR('DU DOAN'!K55="",'DU DOAN'!L55="",'DU DOAN'!M55="",'DU DOAN'!N55=""),0,IF(AND('DU DOAN'!M55='DU DOAN'!K55,'DU DOAN'!N55='DU DOAN'!L55),3*'DU DOAN'!C55,IF(('DU DOAN'!M55-'DU DOAN'!N55)=('DU DOAN'!K55-'DU DOAN'!L55),2*'DU DOAN'!C55,IF(SIGN('DU DOAN'!M55-'DU DOAN'!N55)=SIGN('DU DOAN'!K55-'DU DOAN'!L55),1*'DU DOAN'!C55,0))))</f>
        <v>0</v>
      </c>
      <c r="H55" s="98">
        <f>IF(OR('DU DOAN'!K55="",'DU DOAN'!L55="",'DU DOAN'!O55="",'DU DOAN'!P55=""),0,IF(AND('DU DOAN'!O55='DU DOAN'!K55,'DU DOAN'!P55='DU DOAN'!L55),3*'DU DOAN'!C55,IF(('DU DOAN'!O55-'DU DOAN'!P55)=('DU DOAN'!K55-'DU DOAN'!L55),2*'DU DOAN'!C55,IF(SIGN('DU DOAN'!O55-'DU DOAN'!P55)=SIGN('DU DOAN'!K55-'DU DOAN'!L55),1*'DU DOAN'!C55,0))))</f>
        <v>0</v>
      </c>
      <c r="I55" s="98">
        <f>IF(OR('DU DOAN'!K55="",'DU DOAN'!L55="",'DU DOAN'!Q55="",'DU DOAN'!R55=""),0,IF(AND('DU DOAN'!Q55='DU DOAN'!K55,'DU DOAN'!R55='DU DOAN'!L55),3*'DU DOAN'!C55,IF(('DU DOAN'!Q55-'DU DOAN'!R55)=('DU DOAN'!K55-'DU DOAN'!L55),2*'DU DOAN'!C55,IF(SIGN('DU DOAN'!Q55-'DU DOAN'!R55)=SIGN('DU DOAN'!K55-'DU DOAN'!L55),1*'DU DOAN'!C55,0))))</f>
        <v>0</v>
      </c>
      <c r="J55" s="98">
        <f>IF(OR('DU DOAN'!K55="",'DU DOAN'!L55="",'DU DOAN'!S55="",'DU DOAN'!T55=""),0,IF(AND('DU DOAN'!S55='DU DOAN'!K55,'DU DOAN'!T55='DU DOAN'!L55),3*'DU DOAN'!C55,IF(('DU DOAN'!S55-'DU DOAN'!T55)=('DU DOAN'!K55-'DU DOAN'!L55),2*'DU DOAN'!C55,IF(SIGN('DU DOAN'!S55-'DU DOAN'!T55)=SIGN('DU DOAN'!K55-'DU DOAN'!L55),1*'DU DOAN'!C55,0))))</f>
        <v>0</v>
      </c>
      <c r="K55" s="98">
        <f>IF(OR('DU DOAN'!K55="",'DU DOAN'!L55="",'DU DOAN'!U55="",'DU DOAN'!V55=""),0,IF(AND('DU DOAN'!U55='DU DOAN'!K55,'DU DOAN'!V55='DU DOAN'!L55),3*'DU DOAN'!C55,IF(('DU DOAN'!U55-'DU DOAN'!V55)=('DU DOAN'!K55-'DU DOAN'!L55),2*'DU DOAN'!C55,IF(SIGN('DU DOAN'!U55-'DU DOAN'!V55)=SIGN('DU DOAN'!K55-'DU DOAN'!L55),1*'DU DOAN'!C55,0))))</f>
        <v>0</v>
      </c>
      <c r="L55" s="98">
        <f>IF(OR('DU DOAN'!K55="",'DU DOAN'!L55="",'DU DOAN'!W55="",'DU DOAN'!X55=""),0,IF(AND('DU DOAN'!W55='DU DOAN'!K55,'DU DOAN'!X55='DU DOAN'!L55),3*'DU DOAN'!C55,IF(('DU DOAN'!W55-'DU DOAN'!X55)=('DU DOAN'!K55-'DU DOAN'!L55),2*'DU DOAN'!C55,IF(SIGN('DU DOAN'!W55-'DU DOAN'!X55)=SIGN('DU DOAN'!K55-'DU DOAN'!L55),1*'DU DOAN'!C55,0))))</f>
        <v>0</v>
      </c>
      <c r="M55" s="98">
        <f>IF(OR('DU DOAN'!K55="",'DU DOAN'!L55="",'DU DOAN'!Y55="",'DU DOAN'!Z55=""),0,IF(AND('DU DOAN'!Y55='DU DOAN'!K55,'DU DOAN'!Z55='DU DOAN'!L55),3*'DU DOAN'!C55,IF(('DU DOAN'!Y55-'DU DOAN'!Z55)=('DU DOAN'!K55-'DU DOAN'!L55),2*'DU DOAN'!C55,IF(SIGN('DU DOAN'!Y55-'DU DOAN'!Z55)=SIGN('DU DOAN'!K55-'DU DOAN'!L55),1*'DU DOAN'!C55,0))))</f>
        <v>0</v>
      </c>
      <c r="N55" s="98">
        <f>IF(OR('DU DOAN'!K55="",'DU DOAN'!L55="",'DU DOAN'!AA55="",'DU DOAN'!AB55=""),0,IF(AND('DU DOAN'!AA55='DU DOAN'!K55,'DU DOAN'!AB55='DU DOAN'!L55),3*'DU DOAN'!C55,IF(('DU DOAN'!AA55-'DU DOAN'!AB55)=('DU DOAN'!K55-'DU DOAN'!L55),2*'DU DOAN'!C55,IF(SIGN('DU DOAN'!AA55-'DU DOAN'!AB55)=SIGN('DU DOAN'!K55-'DU DOAN'!L55),1*'DU DOAN'!C55,0))))</f>
        <v>0</v>
      </c>
      <c r="O55" s="98">
        <f>IF(OR('DU DOAN'!K55="",'DU DOAN'!L55="",'DU DOAN'!AC55="",'DU DOAN'!AD55=""),0,IF(AND('DU DOAN'!AC55='DU DOAN'!K55,'DU DOAN'!AD55='DU DOAN'!L55),3*'DU DOAN'!C55,IF(('DU DOAN'!AC55-'DU DOAN'!AD55)=('DU DOAN'!K55-'DU DOAN'!L55),2*'DU DOAN'!C55,IF(SIGN('DU DOAN'!AC55-'DU DOAN'!AD55)=SIGN('DU DOAN'!K55-'DU DOAN'!L55),1*'DU DOAN'!C55,0))))</f>
        <v>0</v>
      </c>
      <c r="P55" s="98">
        <f>IF(OR('DU DOAN'!K55="",'DU DOAN'!L55="",'DU DOAN'!AE55="",'DU DOAN'!AF55=""),0,IF(AND('DU DOAN'!AE55='DU DOAN'!K55,'DU DOAN'!AF55='DU DOAN'!L55),3*'DU DOAN'!C55,IF(('DU DOAN'!AE55-'DU DOAN'!AF55)=('DU DOAN'!K55-'DU DOAN'!L55),2*'DU DOAN'!C55,IF(SIGN('DU DOAN'!AE55-'DU DOAN'!AF55)=SIGN('DU DOAN'!K55-'DU DOAN'!L55),1*'DU DOAN'!C55,0))))</f>
        <v>0</v>
      </c>
      <c r="Q55" s="98">
        <f>IF(OR('DU DOAN'!K55="",'DU DOAN'!L55="",'DU DOAN'!AG55="",'DU DOAN'!AH55=""),0,IF(AND('DU DOAN'!AG55='DU DOAN'!K55,'DU DOAN'!AH55='DU DOAN'!L55),3*'DU DOAN'!C55,IF(('DU DOAN'!AG55-'DU DOAN'!AH55)=('DU DOAN'!K55-'DU DOAN'!L55),2*'DU DOAN'!C55,IF(SIGN('DU DOAN'!AG55-'DU DOAN'!AH55)=SIGN('DU DOAN'!K55-'DU DOAN'!L55),1*'DU DOAN'!C55,0))))</f>
        <v>0</v>
      </c>
      <c r="R55" s="98">
        <f>IF(OR('DU DOAN'!K55="",'DU DOAN'!L55="",'DU DOAN'!AI55="",'DU DOAN'!AJ55=""),0,IF(AND('DU DOAN'!AI55='DU DOAN'!K55,'DU DOAN'!AJ55='DU DOAN'!L55),3*'DU DOAN'!C55,IF(('DU DOAN'!AI55-'DU DOAN'!AJ55)=('DU DOAN'!K55-'DU DOAN'!L55),2*'DU DOAN'!C55,IF(SIGN('DU DOAN'!AI55-'DU DOAN'!AJ55)=SIGN('DU DOAN'!K55-'DU DOAN'!L55),1*'DU DOAN'!C55,0))))</f>
        <v>0</v>
      </c>
      <c r="S55" s="98">
        <f>IF(OR('DU DOAN'!K55="",'DU DOAN'!L55="",'DU DOAN'!AK55="",'DU DOAN'!AL55=""),0,IF(AND('DU DOAN'!AK55='DU DOAN'!K55,'DU DOAN'!AL55='DU DOAN'!L55),3*'DU DOAN'!C55,IF(('DU DOAN'!AK55-'DU DOAN'!AL55)=('DU DOAN'!K55-'DU DOAN'!L55),2*'DU DOAN'!C55,IF(SIGN('DU DOAN'!AK55-'DU DOAN'!AL55)=SIGN('DU DOAN'!K55-'DU DOAN'!L55),1*'DU DOAN'!C55,0))))</f>
        <v>0</v>
      </c>
      <c r="T55" s="98">
        <f>IF(OR('DU DOAN'!K55="",'DU DOAN'!L55="",'DU DOAN'!AM55="",'DU DOAN'!AN55=""),0,IF(AND('DU DOAN'!AM55='DU DOAN'!K55,'DU DOAN'!AN55='DU DOAN'!L55),3*'DU DOAN'!C55,IF(('DU DOAN'!AM55-'DU DOAN'!AN55)=('DU DOAN'!K55-'DU DOAN'!L55),2*'DU DOAN'!C55,IF(SIGN('DU DOAN'!AM55-'DU DOAN'!AN55)=SIGN('DU DOAN'!K55-'DU DOAN'!L55),1*'DU DOAN'!C55,0))))</f>
        <v>0</v>
      </c>
      <c r="U55" s="98">
        <f>IF(OR('DU DOAN'!K55="",'DU DOAN'!L55="",'DU DOAN'!AO55="",'DU DOAN'!AP55=""),0,IF(AND('DU DOAN'!AO55='DU DOAN'!K55,'DU DOAN'!AP55='DU DOAN'!L55),3*'DU DOAN'!C55,IF(('DU DOAN'!AO55-'DU DOAN'!AP55)=('DU DOAN'!K55-'DU DOAN'!L55),2*'DU DOAN'!C55,IF(SIGN('DU DOAN'!AO55-'DU DOAN'!AP55)=SIGN('DU DOAN'!K55-'DU DOAN'!L55),1*'DU DOAN'!C55,0))))</f>
        <v>0</v>
      </c>
      <c r="V55" s="98">
        <f>IF(OR('DU DOAN'!K55="",'DU DOAN'!L55="",'DU DOAN'!AQ55="",'DU DOAN'!AR55=""),0,IF(AND('DU DOAN'!AQ55='DU DOAN'!K55,'DU DOAN'!AR55='DU DOAN'!L55),3*'DU DOAN'!C55,IF(('DU DOAN'!AQ55-'DU DOAN'!AR55)=('DU DOAN'!K55-'DU DOAN'!L55),2*'DU DOAN'!C55,IF(SIGN('DU DOAN'!AQ55-'DU DOAN'!AR55)=SIGN('DU DOAN'!K55-'DU DOAN'!L55),1*'DU DOAN'!C55,0))))</f>
        <v>0</v>
      </c>
      <c r="W55" s="98">
        <f>IF(OR('DU DOAN'!K55="",'DU DOAN'!L55="",'DU DOAN'!AS55="",'DU DOAN'!AT55=""),0,IF(AND('DU DOAN'!AS55='DU DOAN'!K55,'DU DOAN'!AT55='DU DOAN'!L55),3*'DU DOAN'!C55,IF(('DU DOAN'!AS55-'DU DOAN'!AT55)=('DU DOAN'!K55-'DU DOAN'!L55),2*'DU DOAN'!C55,IF(SIGN('DU DOAN'!AS55-'DU DOAN'!AT55)=SIGN('DU DOAN'!K55-'DU DOAN'!L55),1*'DU DOAN'!C55,0))))</f>
        <v>0</v>
      </c>
      <c r="X55" s="98">
        <f>IF(OR('DU DOAN'!K55="",'DU DOAN'!L55="",'DU DOAN'!AU55="",'DU DOAN'!AV55=""),0,IF(AND('DU DOAN'!AU55='DU DOAN'!K55,'DU DOAN'!AV55='DU DOAN'!L55),3*'DU DOAN'!C55,IF(('DU DOAN'!AU55-'DU DOAN'!AV55)=('DU DOAN'!K55-'DU DOAN'!L55),2*'DU DOAN'!C55,IF(SIGN('DU DOAN'!AU55-'DU DOAN'!AV55)=SIGN('DU DOAN'!K55-'DU DOAN'!L55),1*'DU DOAN'!C55,0))))</f>
        <v>0</v>
      </c>
      <c r="Y55" s="98">
        <f>IF(OR('DU DOAN'!K55="",'DU DOAN'!L55="",'DU DOAN'!AW55="",'DU DOAN'!AX55=""),0,IF(AND('DU DOAN'!AW55='DU DOAN'!K55,'DU DOAN'!AX55='DU DOAN'!L55),3*'DU DOAN'!C55,IF(('DU DOAN'!AW55-'DU DOAN'!AX55)=('DU DOAN'!K55-'DU DOAN'!L55),2*'DU DOAN'!C55,IF(SIGN('DU DOAN'!AW55-'DU DOAN'!AX55)=SIGN('DU DOAN'!K55-'DU DOAN'!L55),1*'DU DOAN'!C55,0))))</f>
        <v>0</v>
      </c>
      <c r="Z55" s="98">
        <f>IF(OR('DU DOAN'!K55="",'DU DOAN'!L55="",'DU DOAN'!AY55="",'DU DOAN'!AZ55=""),0,IF(AND('DU DOAN'!AY55='DU DOAN'!K55,'DU DOAN'!AZ55='DU DOAN'!L55),3*'DU DOAN'!C55,IF(('DU DOAN'!AY55-'DU DOAN'!AZ55)=('DU DOAN'!K55-'DU DOAN'!L55),2*'DU DOAN'!C55,IF(SIGN('DU DOAN'!AY55-'DU DOAN'!AZ55)=SIGN('DU DOAN'!K55-'DU DOAN'!L55),1*'DU DOAN'!C55,0))))</f>
        <v>0</v>
      </c>
      <c r="AA55" s="98">
        <f>IF(OR('DU DOAN'!K55="",'DU DOAN'!L55="",'DU DOAN'!BA55="",'DU DOAN'!BB55=""),0,IF(AND('DU DOAN'!BA55='DU DOAN'!K55,'DU DOAN'!BB55='DU DOAN'!L55),3*'DU DOAN'!C55,IF(('DU DOAN'!BA55-'DU DOAN'!BB55)=('DU DOAN'!K55-'DU DOAN'!L55),2*'DU DOAN'!C55,IF(SIGN('DU DOAN'!BA55-'DU DOAN'!BB55)=SIGN('DU DOAN'!K55-'DU DOAN'!L55),1*'DU DOAN'!C55,0))))</f>
        <v>0</v>
      </c>
      <c r="AB55" s="98">
        <f>IF(OR('DU DOAN'!K55="",'DU DOAN'!L55="",'DU DOAN'!BC55="",'DU DOAN'!BD55=""),0,IF(AND('DU DOAN'!BC55='DU DOAN'!K55,'DU DOAN'!BD55='DU DOAN'!L55),3*'DU DOAN'!C55,IF(('DU DOAN'!BC55-'DU DOAN'!BD55)=('DU DOAN'!K55-'DU DOAN'!L55),2*'DU DOAN'!C55,IF(SIGN('DU DOAN'!BC55-'DU DOAN'!BD55)=SIGN('DU DOAN'!K55-'DU DOAN'!L55),1*'DU DOAN'!C55,0))))</f>
        <v>0</v>
      </c>
      <c r="AC55" s="98">
        <f>IF(OR('DU DOAN'!K55="",'DU DOAN'!L55="",'DU DOAN'!BE55="",'DU DOAN'!BF55=""),0,IF(AND('DU DOAN'!BE55='DU DOAN'!K55,'DU DOAN'!BF55='DU DOAN'!L55),3*'DU DOAN'!C55,IF(('DU DOAN'!BE55-'DU DOAN'!BF55)=('DU DOAN'!K55-'DU DOAN'!L55),2*'DU DOAN'!C55,IF(SIGN('DU DOAN'!BE55-'DU DOAN'!BF55)=SIGN('DU DOAN'!K55-'DU DOAN'!L55),1*'DU DOAN'!C55,0))))</f>
        <v>0</v>
      </c>
      <c r="AD55" s="98">
        <f>IF(OR('DU DOAN'!K55="",'DU DOAN'!L55="",'DU DOAN'!BG55="",'DU DOAN'!BH55=""),0,IF(AND('DU DOAN'!BG55='DU DOAN'!K55,'DU DOAN'!BH55='DU DOAN'!L55),3*'DU DOAN'!C55,IF(('DU DOAN'!BG55-'DU DOAN'!BH55)=('DU DOAN'!K55-'DU DOAN'!L55),2*'DU DOAN'!C55,IF(SIGN('DU DOAN'!BG55-'DU DOAN'!BH55)=SIGN('DU DOAN'!K55-'DU DOAN'!L55),1*'DU DOAN'!C55,0))))</f>
        <v>0</v>
      </c>
      <c r="AE55" s="98">
        <f>IF(OR('DU DOAN'!K55="",'DU DOAN'!L55="",'DU DOAN'!BI55="",'DU DOAN'!BJ55=""),0,IF(AND('DU DOAN'!BI55='DU DOAN'!K55,'DU DOAN'!BJ55='DU DOAN'!L55),3*'DU DOAN'!C55,IF(('DU DOAN'!BI55-'DU DOAN'!BJ55)=('DU DOAN'!K55-'DU DOAN'!L55),2*'DU DOAN'!C55,IF(SIGN('DU DOAN'!BI55-'DU DOAN'!BJ55)=SIGN('DU DOAN'!K55-'DU DOAN'!L55),1*'DU DOAN'!C55,0))))</f>
        <v>0</v>
      </c>
      <c r="AF55" s="98">
        <f>IF(OR('DU DOAN'!K55="",'DU DOAN'!L55="",'DU DOAN'!BK55="",'DU DOAN'!BL55=""),0,IF(AND('DU DOAN'!BK55='DU DOAN'!K55,'DU DOAN'!BL55='DU DOAN'!L55),3*'DU DOAN'!C55,IF(('DU DOAN'!BK55-'DU DOAN'!BL55)=('DU DOAN'!K55-'DU DOAN'!L55),2*'DU DOAN'!C55,IF(SIGN('DU DOAN'!BK55-'DU DOAN'!BL55)=SIGN('DU DOAN'!K55-'DU DOAN'!L55),1*'DU DOAN'!C55,0))))</f>
        <v>0</v>
      </c>
      <c r="AG55" s="98">
        <f>IF(OR('DU DOAN'!K55="",'DU DOAN'!L55="",'DU DOAN'!BM55="",'DU DOAN'!BN55=""),0,IF(AND('DU DOAN'!BM55='DU DOAN'!K55,'DU DOAN'!BN55='DU DOAN'!L55),3*'DU DOAN'!C55,IF(('DU DOAN'!BM55-'DU DOAN'!BN55)=('DU DOAN'!K55-'DU DOAN'!L55),2*'DU DOAN'!C55,IF(SIGN('DU DOAN'!BM55-'DU DOAN'!BN55)=SIGN('DU DOAN'!K55-'DU DOAN'!L55),1*'DU DOAN'!C55,0))))</f>
        <v>0</v>
      </c>
      <c r="AH55" s="98">
        <f>IF(OR('DU DOAN'!K55="",'DU DOAN'!L55="",'DU DOAN'!BO55="",'DU DOAN'!BP55=""),0,IF(AND('DU DOAN'!BO55='DU DOAN'!K55,'DU DOAN'!BP55='DU DOAN'!L55),3*'DU DOAN'!C55,IF(('DU DOAN'!BO55-'DU DOAN'!BP55)=('DU DOAN'!K55-'DU DOAN'!L55),2*'DU DOAN'!C55,IF(SIGN('DU DOAN'!BO55-'DU DOAN'!BP55)=SIGN('DU DOAN'!K55-'DU DOAN'!L55),1*'DU DOAN'!C55,0))))</f>
        <v>0</v>
      </c>
      <c r="AI55" s="98">
        <f>IF(OR('DU DOAN'!K55="",'DU DOAN'!L55="",'DU DOAN'!BQ55="",'DU DOAN'!BR55=""),0,IF(AND('DU DOAN'!BQ55='DU DOAN'!K55,'DU DOAN'!BR55='DU DOAN'!L55),3*'DU DOAN'!C55,IF(('DU DOAN'!BQ55-'DU DOAN'!BR55)=('DU DOAN'!K55-'DU DOAN'!L55),2*'DU DOAN'!C55,IF(SIGN('DU DOAN'!BQ55-'DU DOAN'!BR55)=SIGN('DU DOAN'!K55-'DU DOAN'!L55),1*'DU DOAN'!C55,0))))</f>
        <v>0</v>
      </c>
      <c r="AJ55" s="98">
        <f>IF(OR('DU DOAN'!K55="",'DU DOAN'!L55="",'DU DOAN'!BS55="",'DU DOAN'!BT55=""),0,IF(AND('DU DOAN'!BS55='DU DOAN'!K55,'DU DOAN'!BT55='DU DOAN'!L55),3*'DU DOAN'!C55,IF(('DU DOAN'!BS55-'DU DOAN'!BT55)=('DU DOAN'!K55-'DU DOAN'!L55),2*'DU DOAN'!C55,IF(SIGN('DU DOAN'!BS55-'DU DOAN'!BT55)=SIGN('DU DOAN'!K55-'DU DOAN'!L55),1*'DU DOAN'!C55,0))))</f>
        <v>0</v>
      </c>
      <c r="AK55" s="98">
        <f>IF(OR('DU DOAN'!K55="",'DU DOAN'!L55="",'DU DOAN'!BU55="",'DU DOAN'!BV55=""),0,IF(AND('DU DOAN'!BU55='DU DOAN'!K55,'DU DOAN'!BV55='DU DOAN'!L55),3*'DU DOAN'!C55,IF(('DU DOAN'!BU55-'DU DOAN'!BV55)=('DU DOAN'!K55-'DU DOAN'!L55),2*'DU DOAN'!C55,IF(SIGN('DU DOAN'!BU55-'DU DOAN'!BV55)=SIGN('DU DOAN'!K55-'DU DOAN'!L55),1*'DU DOAN'!C55,0))))</f>
        <v>0</v>
      </c>
      <c r="AL55" s="98">
        <f>IF(OR('DU DOAN'!K55="",'DU DOAN'!L55="",'DU DOAN'!BW55="",'DU DOAN'!BX55=""),0,IF(AND('DU DOAN'!BW55='DU DOAN'!K55,'DU DOAN'!BX55='DU DOAN'!L55),3*'DU DOAN'!C55,IF(('DU DOAN'!BW55-'DU DOAN'!BX55)=('DU DOAN'!K55-'DU DOAN'!L55),2*'DU DOAN'!C55,IF(SIGN('DU DOAN'!BW55-'DU DOAN'!BX55)=SIGN('DU DOAN'!K55-'DU DOAN'!L55),1*'DU DOAN'!C55,0))))</f>
        <v>0</v>
      </c>
      <c r="AM55" s="98">
        <f>IF(OR('DU DOAN'!K55="",'DU DOAN'!L55="",'DU DOAN'!BY55="",'DU DOAN'!BZ55=""),0,IF(AND('DU DOAN'!BY55='DU DOAN'!K55,'DU DOAN'!BZ55='DU DOAN'!L55),3*'DU DOAN'!C55,IF(('DU DOAN'!BY55-'DU DOAN'!BZ55)=('DU DOAN'!K55-'DU DOAN'!L55),2*'DU DOAN'!C55,IF(SIGN('DU DOAN'!BY55-'DU DOAN'!BZ55)=SIGN('DU DOAN'!K55-'DU DOAN'!L55),1*'DU DOAN'!C55,0))))</f>
        <v>0</v>
      </c>
      <c r="AN55" s="98">
        <f>IF(OR('DU DOAN'!K55="",'DU DOAN'!L55="",'DU DOAN'!CA55="",'DU DOAN'!CB55=""),0,IF(AND('DU DOAN'!CA55='DU DOAN'!K55,'DU DOAN'!CB55='DU DOAN'!L55),3*'DU DOAN'!C55,IF(('DU DOAN'!CA55-'DU DOAN'!CB55)=('DU DOAN'!K55-'DU DOAN'!L55),2*'DU DOAN'!C55,IF(SIGN('DU DOAN'!CA55-'DU DOAN'!CB55)=SIGN('DU DOAN'!K55-'DU DOAN'!L55),1*'DU DOAN'!C55,0))))</f>
        <v>0</v>
      </c>
      <c r="AO55" s="98">
        <f>IF(OR('DU DOAN'!K55="",'DU DOAN'!L55="",'DU DOAN'!CC55="",'DU DOAN'!CD55=""),0,IF(AND('DU DOAN'!CC55='DU DOAN'!K55,'DU DOAN'!CD55='DU DOAN'!L55),3*'DU DOAN'!C55,IF(('DU DOAN'!CC55-'DU DOAN'!CD55)=('DU DOAN'!K55-'DU DOAN'!L55),2*'DU DOAN'!C55,IF(SIGN('DU DOAN'!CC55-'DU DOAN'!CD55)=SIGN('DU DOAN'!K55-'DU DOAN'!L55),1*'DU DOAN'!C55,0))))</f>
        <v>0</v>
      </c>
      <c r="AP55" s="98">
        <f>IF(OR('DU DOAN'!K55="",'DU DOAN'!L55="",'DU DOAN'!CE55="",'DU DOAN'!CF55=""),0,IF(AND('DU DOAN'!CE55='DU DOAN'!K55,'DU DOAN'!CF55='DU DOAN'!L55),3*'DU DOAN'!C55,IF(('DU DOAN'!CE55-'DU DOAN'!CF55)=('DU DOAN'!K55-'DU DOAN'!L55),2*'DU DOAN'!C55,IF(SIGN('DU DOAN'!CE55-'DU DOAN'!CF55)=SIGN('DU DOAN'!K55-'DU DOAN'!L55),1*'DU DOAN'!C55,0))))</f>
        <v>0</v>
      </c>
      <c r="AQ55" s="98">
        <f>IF(OR('DU DOAN'!K55="",'DU DOAN'!L55="",'DU DOAN'!CG55="",'DU DOAN'!CH55=""),0,IF(AND('DU DOAN'!CG55='DU DOAN'!K55,'DU DOAN'!CH55='DU DOAN'!L55),3*'DU DOAN'!C55,IF(('DU DOAN'!CG55-'DU DOAN'!CH55)=('DU DOAN'!K55-'DU DOAN'!L55),2*'DU DOAN'!C55,IF(SIGN('DU DOAN'!CG55-'DU DOAN'!CH55)=SIGN('DU DOAN'!K55-'DU DOAN'!L55),1*'DU DOAN'!C55,0))))</f>
        <v>0</v>
      </c>
      <c r="AR55" s="98">
        <f>IF(OR('DU DOAN'!K55="",'DU DOAN'!L55="",'DU DOAN'!CI55="",'DU DOAN'!CJ55=""),0,IF(AND('DU DOAN'!CI55='DU DOAN'!K55,'DU DOAN'!CJ55='DU DOAN'!L55),3*'DU DOAN'!C55,IF(('DU DOAN'!CI55-'DU DOAN'!CJ55)=('DU DOAN'!K55-'DU DOAN'!L55),2*'DU DOAN'!C55,IF(SIGN('DU DOAN'!CI55-'DU DOAN'!CJ55)=SIGN('DU DOAN'!K55-'DU DOAN'!L55),1*'DU DOAN'!C55,0))))</f>
        <v>0</v>
      </c>
      <c r="AS55" s="98">
        <f>IF(OR('DU DOAN'!K55="",'DU DOAN'!L55="",'DU DOAN'!CK55="",'DU DOAN'!CL55=""),0,IF(AND('DU DOAN'!CK55='DU DOAN'!K55,'DU DOAN'!CL55='DU DOAN'!L55),3*'DU DOAN'!C55,IF(('DU DOAN'!CK55-'DU DOAN'!CL55)=('DU DOAN'!K55-'DU DOAN'!L55),2*'DU DOAN'!C55,IF(SIGN('DU DOAN'!CK55-'DU DOAN'!CL55)=SIGN('DU DOAN'!K55-'DU DOAN'!L55),1*'DU DOAN'!C55,0))))</f>
        <v>0</v>
      </c>
      <c r="AT55" s="98">
        <f>IF(OR('DU DOAN'!K55="",'DU DOAN'!L55="",'DU DOAN'!CM55="",'DU DOAN'!CN55=""),0,IF(AND('DU DOAN'!CM55='DU DOAN'!K55,'DU DOAN'!CN55='DU DOAN'!L55),3*'DU DOAN'!C55,IF(('DU DOAN'!CM55-'DU DOAN'!CN55)=('DU DOAN'!K55-'DU DOAN'!L55),2*'DU DOAN'!C55,IF(SIGN('DU DOAN'!CM55-'DU DOAN'!CN55)=SIGN('DU DOAN'!K55-'DU DOAN'!L55),1*'DU DOAN'!C55,0))))</f>
        <v>0</v>
      </c>
      <c r="AU55" s="98">
        <f>IF(OR('DU DOAN'!K55="",'DU DOAN'!L55="",'DU DOAN'!CO55="",'DU DOAN'!CP55=""),0,IF(AND('DU DOAN'!CO55='DU DOAN'!K55,'DU DOAN'!CP55='DU DOAN'!L55),3*'DU DOAN'!C55,IF(('DU DOAN'!CO55-'DU DOAN'!CP55)=('DU DOAN'!K55-'DU DOAN'!L55),2*'DU DOAN'!C55,IF(SIGN('DU DOAN'!CO55-'DU DOAN'!CP55)=SIGN('DU DOAN'!K55-'DU DOAN'!L55),1*'DU DOAN'!C55,0))))</f>
        <v>0</v>
      </c>
      <c r="AV55" s="98">
        <f>IF(OR('DU DOAN'!K55="",'DU DOAN'!L55="",'DU DOAN'!CQ55="",'DU DOAN'!CR55=""),0,IF(AND('DU DOAN'!CQ55='DU DOAN'!K55,'DU DOAN'!CR55='DU DOAN'!L55),3*'DU DOAN'!C55,IF(('DU DOAN'!CQ55-'DU DOAN'!CR55)=('DU DOAN'!K55-'DU DOAN'!L55),2*'DU DOAN'!C55,IF(SIGN('DU DOAN'!CQ55-'DU DOAN'!CR55)=SIGN('DU DOAN'!K55-'DU DOAN'!L55),1*'DU DOAN'!C55,0))))</f>
        <v>0</v>
      </c>
      <c r="AW55" s="98">
        <f>IF(OR('DU DOAN'!K55="",'DU DOAN'!L55="",'DU DOAN'!CS55="",'DU DOAN'!CT55=""),0,IF(AND('DU DOAN'!CS55='DU DOAN'!K55,'DU DOAN'!CT55='DU DOAN'!L55),3*'DU DOAN'!C55,IF(('DU DOAN'!CS55-'DU DOAN'!CT55)=('DU DOAN'!K55-'DU DOAN'!L55),2*'DU DOAN'!C55,IF(SIGN('DU DOAN'!CS55-'DU DOAN'!CT55)=SIGN('DU DOAN'!K55-'DU DOAN'!L55),1*'DU DOAN'!C55,0))))</f>
        <v>0</v>
      </c>
      <c r="AX55" s="98">
        <f>IF(OR('DU DOAN'!K55="",'DU DOAN'!L55="",'DU DOAN'!CU55="",'DU DOAN'!CV55=""),0,IF(AND('DU DOAN'!CU55='DU DOAN'!K55,'DU DOAN'!CV55='DU DOAN'!L55),3*'DU DOAN'!C55,IF(('DU DOAN'!CU55-'DU DOAN'!CV55)=('DU DOAN'!K55-'DU DOAN'!L55),2*'DU DOAN'!C55,IF(SIGN('DU DOAN'!CU55-'DU DOAN'!CV55)=SIGN('DU DOAN'!K55-'DU DOAN'!L55),1*'DU DOAN'!C55,0))))</f>
        <v>0</v>
      </c>
      <c r="AY55" s="98">
        <f>IF(OR('DU DOAN'!K55="",'DU DOAN'!L55="",'DU DOAN'!CW55="",'DU DOAN'!CX55=""),0,IF(AND('DU DOAN'!CW55='DU DOAN'!K55,'DU DOAN'!CX55='DU DOAN'!L55),3*'DU DOAN'!C55,IF(('DU DOAN'!CW55-'DU DOAN'!CX55)=('DU DOAN'!K55-'DU DOAN'!L55),2*'DU DOAN'!C55,IF(SIGN('DU DOAN'!CW55-'DU DOAN'!CX55)=SIGN('DU DOAN'!K55-'DU DOAN'!L55),1*'DU DOAN'!C55,0))))</f>
        <v>0</v>
      </c>
      <c r="AZ55" s="98">
        <f>IF(OR('DU DOAN'!K55="",'DU DOAN'!L55="",'DU DOAN'!CY55="",'DU DOAN'!CZ55=""),0,IF(AND('DU DOAN'!CY55='DU DOAN'!K55,'DU DOAN'!CZ55='DU DOAN'!L55),3*'DU DOAN'!C55,IF(('DU DOAN'!CY55-'DU DOAN'!CZ55)=('DU DOAN'!K55-'DU DOAN'!L55),2*'DU DOAN'!C55,IF(SIGN('DU DOAN'!CY55-'DU DOAN'!CZ55)=SIGN('DU DOAN'!K55-'DU DOAN'!L55),1*'DU DOAN'!C55,0))))</f>
        <v>0</v>
      </c>
      <c r="BA55" s="98">
        <f>IF(OR('DU DOAN'!K55="",'DU DOAN'!L55="",'DU DOAN'!DA55="",'DU DOAN'!DB55=""),0,IF(AND('DU DOAN'!DA55='DU DOAN'!K55,'DU DOAN'!DB55='DU DOAN'!L55),3*'DU DOAN'!C55,IF(('DU DOAN'!DA55-'DU DOAN'!DB55)=('DU DOAN'!K55-'DU DOAN'!L55),2*'DU DOAN'!C55,IF(SIGN('DU DOAN'!DA55-'DU DOAN'!DB55)=SIGN('DU DOAN'!K55-'DU DOAN'!L55),1*'DU DOAN'!C55,0))))</f>
        <v>0</v>
      </c>
      <c r="BB55" s="98">
        <f>IF(OR('DU DOAN'!K55="",'DU DOAN'!L55="",'DU DOAN'!DC55="",'DU DOAN'!DD55=""),0,IF(AND('DU DOAN'!DC55='DU DOAN'!K55,'DU DOAN'!DD55='DU DOAN'!L55),3*'DU DOAN'!C55,IF(('DU DOAN'!DC55-'DU DOAN'!DD55)=('DU DOAN'!K55-'DU DOAN'!L55),2*'DU DOAN'!C55,IF(SIGN('DU DOAN'!DC55-'DU DOAN'!DD55)=SIGN('DU DOAN'!K55-'DU DOAN'!L55),1*'DU DOAN'!C55,0))))</f>
        <v>0</v>
      </c>
      <c r="BC55" s="98">
        <f>IF(OR('DU DOAN'!K55="",'DU DOAN'!L55="",'DU DOAN'!DE55="",'DU DOAN'!DF55=""),0,IF(AND('DU DOAN'!DE55='DU DOAN'!K55,'DU DOAN'!DF55='DU DOAN'!L55),3*'DU DOAN'!C55,IF(('DU DOAN'!DE55-'DU DOAN'!DF55)=('DU DOAN'!K55-'DU DOAN'!L55),2*'DU DOAN'!C55,IF(SIGN('DU DOAN'!DE55-'DU DOAN'!DF55)=SIGN('DU DOAN'!K55-'DU DOAN'!L55),1*'DU DOAN'!C55,0))))</f>
        <v>0</v>
      </c>
      <c r="BD55" s="98">
        <f>IF(OR('DU DOAN'!K55="",'DU DOAN'!L55="",'DU DOAN'!DG55="",'DU DOAN'!DH55=""),0,IF(AND('DU DOAN'!DG55='DU DOAN'!K55,'DU DOAN'!DH55='DU DOAN'!L55),3*'DU DOAN'!C55,IF(('DU DOAN'!DG55-'DU DOAN'!DH55)=('DU DOAN'!K55-'DU DOAN'!L55),2*'DU DOAN'!C55,IF(SIGN('DU DOAN'!DG55-'DU DOAN'!DH55)=SIGN('DU DOAN'!K55-'DU DOAN'!L55),1*'DU DOAN'!C55,0))))</f>
        <v>0</v>
      </c>
      <c r="BE55" s="98">
        <f>IF(OR('DU DOAN'!K55="",'DU DOAN'!L55="",'DU DOAN'!DI55="",'DU DOAN'!DJ55=""),0,IF(AND('DU DOAN'!DI55='DU DOAN'!K55,'DU DOAN'!DJ55='DU DOAN'!L55),3*'DU DOAN'!C55,IF(('DU DOAN'!DI55-'DU DOAN'!DJ55)=('DU DOAN'!K55-'DU DOAN'!L55),2*'DU DOAN'!C55,IF(SIGN('DU DOAN'!DI55-'DU DOAN'!DJ55)=SIGN('DU DOAN'!K55-'DU DOAN'!L55),1*'DU DOAN'!C55,0))))</f>
        <v>0</v>
      </c>
      <c r="BF55" s="98">
        <f>IF(OR('DU DOAN'!K55="",'DU DOAN'!L55="",'DU DOAN'!DK55="",'DU DOAN'!DL55=""),0,IF(AND('DU DOAN'!DK55='DU DOAN'!K55,'DU DOAN'!DL55='DU DOAN'!L55),3*'DU DOAN'!C55,IF(('DU DOAN'!DK55-'DU DOAN'!DL55)=('DU DOAN'!K55-'DU DOAN'!L55),2*'DU DOAN'!C55,IF(SIGN('DU DOAN'!DK55-'DU DOAN'!DL55)=SIGN('DU DOAN'!K55-'DU DOAN'!L55),1*'DU DOAN'!C55,0))))</f>
        <v>0</v>
      </c>
      <c r="BG55" s="98">
        <f>IF(OR('DU DOAN'!K55="",'DU DOAN'!L55="",'DU DOAN'!DM55="",'DU DOAN'!DN55=""),0,IF(AND('DU DOAN'!DM55='DU DOAN'!K55,'DU DOAN'!DN55='DU DOAN'!L55),3*'DU DOAN'!C55,IF(('DU DOAN'!DM55-'DU DOAN'!DN55)=('DU DOAN'!K55-'DU DOAN'!L55),2*'DU DOAN'!C55,IF(SIGN('DU DOAN'!DM55-'DU DOAN'!DN55)=SIGN('DU DOAN'!K55-'DU DOAN'!L55),1*'DU DOAN'!C55,0))))</f>
        <v>0</v>
      </c>
      <c r="BH55" s="98">
        <f>IF(OR('DU DOAN'!K55="",'DU DOAN'!L55="",'DU DOAN'!DO55="",'DU DOAN'!DP55=""),0,IF(AND('DU DOAN'!DO55='DU DOAN'!K55,'DU DOAN'!DP55='DU DOAN'!L55),3*'DU DOAN'!C55,IF(('DU DOAN'!DO55-'DU DOAN'!DP55)=('DU DOAN'!K55-'DU DOAN'!L55),2*'DU DOAN'!C55,IF(SIGN('DU DOAN'!DO55-'DU DOAN'!DP55)=SIGN('DU DOAN'!K55-'DU DOAN'!L55),1*'DU DOAN'!C55,0))))</f>
        <v>0</v>
      </c>
      <c r="BI55" s="98">
        <f>IF(OR('DU DOAN'!K55="",'DU DOAN'!L55="",'DU DOAN'!DQ55="",'DU DOAN'!DR55=""),0,IF(AND('DU DOAN'!DQ55='DU DOAN'!K55,'DU DOAN'!DR55='DU DOAN'!L55),3*'DU DOAN'!C55,IF(('DU DOAN'!DQ55-'DU DOAN'!DR55)=('DU DOAN'!K55-'DU DOAN'!L55),2*'DU DOAN'!C55,IF(SIGN('DU DOAN'!DQ55-'DU DOAN'!DR55)=SIGN('DU DOAN'!K55-'DU DOAN'!L55),1*'DU DOAN'!C55,0))))</f>
        <v>0</v>
      </c>
      <c r="BJ55" s="98">
        <f>IF(OR('DU DOAN'!K55="",'DU DOAN'!L55="",'DU DOAN'!DS55="",'DU DOAN'!DT55=""),0,IF(AND('DU DOAN'!DS55='DU DOAN'!K55,'DU DOAN'!DT55='DU DOAN'!L55),3*'DU DOAN'!C55,IF(('DU DOAN'!DS55-'DU DOAN'!DT55)=('DU DOAN'!K55-'DU DOAN'!L55),2*'DU DOAN'!C55,IF(SIGN('DU DOAN'!DS55-'DU DOAN'!DT55)=SIGN('DU DOAN'!K55-'DU DOAN'!L55),1*'DU DOAN'!C55,0))))</f>
        <v>0</v>
      </c>
      <c r="BK55" s="98">
        <f>IF(OR('DU DOAN'!K55="",'DU DOAN'!L55="",'DU DOAN'!DU55="",'DU DOAN'!DV55=""),0,IF(AND('DU DOAN'!DU55='DU DOAN'!K55,'DU DOAN'!DV55='DU DOAN'!L55),3*'DU DOAN'!C55,IF(('DU DOAN'!DU55-'DU DOAN'!DV55)=('DU DOAN'!K55-'DU DOAN'!L55),2*'DU DOAN'!C55,IF(SIGN('DU DOAN'!DU55-'DU DOAN'!DV55)=SIGN('DU DOAN'!K55-'DU DOAN'!L55),1*'DU DOAN'!C55,0))))</f>
        <v>0</v>
      </c>
      <c r="BL55" s="98">
        <f>IF(OR('DU DOAN'!K55="",'DU DOAN'!L55="",'DU DOAN'!DW55="",'DU DOAN'!DX55=""),0,IF(AND('DU DOAN'!DW55='DU DOAN'!K55,'DU DOAN'!DX55='DU DOAN'!L55),3*'DU DOAN'!C55,IF(('DU DOAN'!DW55-'DU DOAN'!DX55)=('DU DOAN'!K55-'DU DOAN'!L55),2*'DU DOAN'!C55,IF(SIGN('DU DOAN'!DW55-'DU DOAN'!DX55)=SIGN('DU DOAN'!K55-'DU DOAN'!L55),1*'DU DOAN'!C55,0))))</f>
        <v>0</v>
      </c>
      <c r="BM55" s="98">
        <f>IF(OR('DU DOAN'!K55="",'DU DOAN'!L55="",'DU DOAN'!DY55="",'DU DOAN'!DZ55=""),0,IF(AND('DU DOAN'!DY55='DU DOAN'!K55,'DU DOAN'!DZ55='DU DOAN'!L55),3*'DU DOAN'!C55,IF(('DU DOAN'!DY55-'DU DOAN'!DZ55)=('DU DOAN'!K55-'DU DOAN'!L55),2*'DU DOAN'!C55,IF(SIGN('DU DOAN'!DY55-'DU DOAN'!DZ55)=SIGN('DU DOAN'!K55-'DU DOAN'!L55),1*'DU DOAN'!C55,0))))</f>
        <v>0</v>
      </c>
      <c r="BN55" s="98">
        <f>IF(OR('DU DOAN'!K55="",'DU DOAN'!L55="",'DU DOAN'!EA55="",'DU DOAN'!EB55=""),0,IF(AND('DU DOAN'!EA55='DU DOAN'!K55,'DU DOAN'!EB55='DU DOAN'!L55),3*'DU DOAN'!C55,IF(('DU DOAN'!EA55-'DU DOAN'!EB55)=('DU DOAN'!K55-'DU DOAN'!L55),2*'DU DOAN'!C55,IF(SIGN('DU DOAN'!EA55-'DU DOAN'!EB55)=SIGN('DU DOAN'!K55-'DU DOAN'!L55),1*'DU DOAN'!C55,0))))</f>
        <v>0</v>
      </c>
      <c r="BO55" s="98">
        <f>IF(OR('DU DOAN'!K55="",'DU DOAN'!L55="",'DU DOAN'!EC55="",'DU DOAN'!ED55=""),0,IF(AND('DU DOAN'!EC55='DU DOAN'!K55,'DU DOAN'!ED55='DU DOAN'!L55),3*'DU DOAN'!C55,IF(('DU DOAN'!EC55-'DU DOAN'!ED55)=('DU DOAN'!K55-'DU DOAN'!L55),2*'DU DOAN'!C55,IF(SIGN('DU DOAN'!EC55-'DU DOAN'!ED55)=SIGN('DU DOAN'!K55-'DU DOAN'!L55),1*'DU DOAN'!C55,0))))</f>
        <v>0</v>
      </c>
      <c r="BP55" s="98">
        <f>IF(OR('DU DOAN'!K55="",'DU DOAN'!L55="",'DU DOAN'!EE55="",'DU DOAN'!EF55=""),0,IF(AND('DU DOAN'!EE55='DU DOAN'!K55,'DU DOAN'!EF55='DU DOAN'!L55),3*'DU DOAN'!C55,IF(('DU DOAN'!EE55-'DU DOAN'!EF55)=('DU DOAN'!K55-'DU DOAN'!L55),2*'DU DOAN'!C55,IF(SIGN('DU DOAN'!EE55-'DU DOAN'!EF55)=SIGN('DU DOAN'!K55-'DU DOAN'!L55),1*'DU DOAN'!C55,0))))</f>
        <v>0</v>
      </c>
      <c r="BQ55" s="98">
        <f>IF(OR('DU DOAN'!K55="",'DU DOAN'!L55="",'DU DOAN'!EG55="",'DU DOAN'!EH55=""),0,IF(AND('DU DOAN'!EG55='DU DOAN'!K55,'DU DOAN'!EH55='DU DOAN'!L55),3*'DU DOAN'!C55,IF(('DU DOAN'!EG55-'DU DOAN'!EH55)=('DU DOAN'!K55-'DU DOAN'!L55),2*'DU DOAN'!C55,IF(SIGN('DU DOAN'!EG55-'DU DOAN'!EH55)=SIGN('DU DOAN'!K55-'DU DOAN'!L55),1*'DU DOAN'!C55,0))))</f>
        <v>0</v>
      </c>
      <c r="BR55" s="98">
        <f>IF(OR('DU DOAN'!K55="",'DU DOAN'!L55="",'DU DOAN'!EI55="",'DU DOAN'!EJ55=""),0,IF(AND('DU DOAN'!EI55='DU DOAN'!K55,'DU DOAN'!EJ55='DU DOAN'!L55),3*'DU DOAN'!C55,IF(('DU DOAN'!EI55-'DU DOAN'!EJ55)=('DU DOAN'!K55-'DU DOAN'!L55),2*'DU DOAN'!C55,IF(SIGN('DU DOAN'!EI55-'DU DOAN'!EJ55)=SIGN('DU DOAN'!K55-'DU DOAN'!L55),1*'DU DOAN'!C55,0))))</f>
        <v>0</v>
      </c>
      <c r="BS55" s="98">
        <f>IF(OR('DU DOAN'!K55="",'DU DOAN'!L55="",'DU DOAN'!EK55="",'DU DOAN'!EL55=""),0,IF(AND('DU DOAN'!EK55='DU DOAN'!K55,'DU DOAN'!EL55='DU DOAN'!L55),3*'DU DOAN'!C55,IF(('DU DOAN'!EK55-'DU DOAN'!EL55)=('DU DOAN'!K55-'DU DOAN'!L55),2*'DU DOAN'!C55,IF(SIGN('DU DOAN'!EK55-'DU DOAN'!EL55)=SIGN('DU DOAN'!K55-'DU DOAN'!L55),1*'DU DOAN'!C55,0))))</f>
        <v>0</v>
      </c>
      <c r="BT55" s="98">
        <f>IF(OR('DU DOAN'!K55="",'DU DOAN'!L55="",'DU DOAN'!EM55="",'DU DOAN'!EN55=""),0,IF(AND('DU DOAN'!EM55='DU DOAN'!K55,'DU DOAN'!EN55='DU DOAN'!L55),3*'DU DOAN'!C55,IF(('DU DOAN'!EM55-'DU DOAN'!EN55)=('DU DOAN'!K55-'DU DOAN'!L55),2*'DU DOAN'!C55,IF(SIGN('DU DOAN'!EM55-'DU DOAN'!EN55)=SIGN('DU DOAN'!K55-'DU DOAN'!L55),1*'DU DOAN'!C55,0))))</f>
        <v>0</v>
      </c>
      <c r="BU55" s="98">
        <f>IF(OR('DU DOAN'!K55="",'DU DOAN'!L55="",'DU DOAN'!EO55="",'DU DOAN'!EP55=""),0,IF(AND('DU DOAN'!EO55='DU DOAN'!K55,'DU DOAN'!EP55='DU DOAN'!L55),3*'DU DOAN'!C55,IF(('DU DOAN'!EO55-'DU DOAN'!EP55)=('DU DOAN'!K55-'DU DOAN'!L55),2*'DU DOAN'!C55,IF(SIGN('DU DOAN'!EO55-'DU DOAN'!EP55)=SIGN('DU DOAN'!K55-'DU DOAN'!L55),1*'DU DOAN'!C55,0))))</f>
        <v>0</v>
      </c>
      <c r="BV55" s="98">
        <f>IF(OR('DU DOAN'!K55="",'DU DOAN'!L55="",'DU DOAN'!EQ55="",'DU DOAN'!ER55=""),0,IF(AND('DU DOAN'!EQ55='DU DOAN'!K55,'DU DOAN'!ER55='DU DOAN'!L55),3*'DU DOAN'!C55,IF(('DU DOAN'!EQ55-'DU DOAN'!ER55)=('DU DOAN'!K55-'DU DOAN'!L55),2*'DU DOAN'!C55,IF(SIGN('DU DOAN'!EQ55-'DU DOAN'!ER55)=SIGN('DU DOAN'!K55-'DU DOAN'!L55),1*'DU DOAN'!C55,0))))</f>
        <v>0</v>
      </c>
      <c r="BW55" s="98">
        <f>IF(OR('DU DOAN'!K55="",'DU DOAN'!L55="",'DU DOAN'!ES55="",'DU DOAN'!ET55=""),0,IF(AND('DU DOAN'!ES55='DU DOAN'!K55,'DU DOAN'!ET55='DU DOAN'!L55),3*'DU DOAN'!C55,IF(('DU DOAN'!ES55-'DU DOAN'!ET55)=('DU DOAN'!K55-'DU DOAN'!L55),2*'DU DOAN'!C55,IF(SIGN('DU DOAN'!ES55-'DU DOAN'!ET55)=SIGN('DU DOAN'!K55-'DU DOAN'!L55),1*'DU DOAN'!C55,0))))</f>
        <v>0</v>
      </c>
      <c r="BX55" s="98">
        <f>IF(OR('DU DOAN'!K55="",'DU DOAN'!L55="",'DU DOAN'!EU55="",'DU DOAN'!EV55=""),0,IF(AND('DU DOAN'!EU55='DU DOAN'!K55,'DU DOAN'!EV55='DU DOAN'!L55),3*'DU DOAN'!C55,IF(('DU DOAN'!EU55-'DU DOAN'!EV55)=('DU DOAN'!K55-'DU DOAN'!L55),2*'DU DOAN'!C55,IF(SIGN('DU DOAN'!EU55-'DU DOAN'!EV55)=SIGN('DU DOAN'!K55-'DU DOAN'!L55),1*'DU DOAN'!C55,0))))</f>
        <v>0</v>
      </c>
      <c r="BY55" s="98">
        <f>IF(OR('DU DOAN'!K55="",'DU DOAN'!L55="",'DU DOAN'!EW55="",'DU DOAN'!EX55=""),0,IF(AND('DU DOAN'!EW55='DU DOAN'!K55,'DU DOAN'!EX55='DU DOAN'!L55),3*'DU DOAN'!C55,IF(('DU DOAN'!EW55-'DU DOAN'!EX55)=('DU DOAN'!K55-'DU DOAN'!L55),2*'DU DOAN'!C55,IF(SIGN('DU DOAN'!EW55-'DU DOAN'!EX55)=SIGN('DU DOAN'!K55-'DU DOAN'!L55),1*'DU DOAN'!C55,0))))</f>
        <v>0</v>
      </c>
      <c r="BZ55" s="98">
        <f>IF(OR('DU DOAN'!K55="",'DU DOAN'!L55="",'DU DOAN'!EY55="",'DU DOAN'!EZ55=""),0,IF(AND('DU DOAN'!EY55='DU DOAN'!K55,'DU DOAN'!EZ55='DU DOAN'!L55),3*'DU DOAN'!C55,IF(('DU DOAN'!EY55-'DU DOAN'!EZ55)=('DU DOAN'!K55-'DU DOAN'!L55),2*'DU DOAN'!C55,IF(SIGN('DU DOAN'!EY55-'DU DOAN'!EZ55)=SIGN('DU DOAN'!K55-'DU DOAN'!L55),1*'DU DOAN'!C55,0))))</f>
        <v>0</v>
      </c>
      <c r="CA55" s="98">
        <f>IF(OR('DU DOAN'!K55="",'DU DOAN'!L55="",'DU DOAN'!FA55="",'DU DOAN'!FB55=""),0,IF(AND('DU DOAN'!FA55='DU DOAN'!K55,'DU DOAN'!FB55='DU DOAN'!L55),3*'DU DOAN'!C55,IF(('DU DOAN'!FA55-'DU DOAN'!FB55)=('DU DOAN'!K55-'DU DOAN'!L55),2*'DU DOAN'!C55,IF(SIGN('DU DOAN'!FA55-'DU DOAN'!FB55)=SIGN('DU DOAN'!K55-'DU DOAN'!L55),1*'DU DOAN'!C55,0))))</f>
        <v>0</v>
      </c>
      <c r="CB55" s="98">
        <f>IF(OR('DU DOAN'!K55="",'DU DOAN'!L55="",'DU DOAN'!FC55="",'DU DOAN'!FD55=""),0,IF(AND('DU DOAN'!FC55='DU DOAN'!K55,'DU DOAN'!FD55='DU DOAN'!L55),3*'DU DOAN'!C55,IF(('DU DOAN'!FC55-'DU DOAN'!FD55)=('DU DOAN'!K55-'DU DOAN'!L55),2*'DU DOAN'!C55,IF(SIGN('DU DOAN'!FC55-'DU DOAN'!FD55)=SIGN('DU DOAN'!K55-'DU DOAN'!L55),1*'DU DOAN'!C55,0))))</f>
        <v>0</v>
      </c>
      <c r="CC55" s="98">
        <f>IF(OR('DU DOAN'!K55="",'DU DOAN'!L55="",'DU DOAN'!FE55="",'DU DOAN'!FF55=""),0,IF(AND('DU DOAN'!FE55='DU DOAN'!K55,'DU DOAN'!FF55='DU DOAN'!L55),3*'DU DOAN'!C55,IF(('DU DOAN'!FE55-'DU DOAN'!FF55)=('DU DOAN'!K55-'DU DOAN'!L55),2*'DU DOAN'!C55,IF(SIGN('DU DOAN'!FE55-'DU DOAN'!FF55)=SIGN('DU DOAN'!K55-'DU DOAN'!L55),1*'DU DOAN'!C55,0))))</f>
        <v>0</v>
      </c>
      <c r="CD55" s="98">
        <f>IF(OR('DU DOAN'!K55="",'DU DOAN'!L55="",'DU DOAN'!FG55="",'DU DOAN'!FH55=""),0,IF(AND('DU DOAN'!FG55='DU DOAN'!K55,'DU DOAN'!FH55='DU DOAN'!L55),3*'DU DOAN'!C55,IF(('DU DOAN'!FG55-'DU DOAN'!FH55)=('DU DOAN'!K55-'DU DOAN'!L55),2*'DU DOAN'!C55,IF(SIGN('DU DOAN'!FG55-'DU DOAN'!FH55)=SIGN('DU DOAN'!K55-'DU DOAN'!L55),1*'DU DOAN'!C55,0))))</f>
        <v>0</v>
      </c>
      <c r="CE55" s="98">
        <f>IF(OR('DU DOAN'!K55="",'DU DOAN'!L55="",'DU DOAN'!FI55="",'DU DOAN'!FJ55=""),0,IF(AND('DU DOAN'!FI55='DU DOAN'!K55,'DU DOAN'!FJ55='DU DOAN'!L55),3*'DU DOAN'!C55,IF(('DU DOAN'!FI55-'DU DOAN'!FJ55)=('DU DOAN'!K55-'DU DOAN'!L55),2*'DU DOAN'!C55,IF(SIGN('DU DOAN'!FI55-'DU DOAN'!FJ55)=SIGN('DU DOAN'!K55-'DU DOAN'!L55),1*'DU DOAN'!C55,0))))</f>
        <v>0</v>
      </c>
      <c r="CF55" s="98">
        <f>IF(OR('DU DOAN'!K55="",'DU DOAN'!L55="",'DU DOAN'!FK55="",'DU DOAN'!FL55=""),0,IF(AND('DU DOAN'!FK55='DU DOAN'!K55,'DU DOAN'!FL55='DU DOAN'!L55),3*'DU DOAN'!C55,IF(('DU DOAN'!FK55-'DU DOAN'!FL55)=('DU DOAN'!K55-'DU DOAN'!L55),2*'DU DOAN'!C55,IF(SIGN('DU DOAN'!FK55-'DU DOAN'!FL55)=SIGN('DU DOAN'!K55-'DU DOAN'!L55),1*'DU DOAN'!C55,0))))</f>
        <v>0</v>
      </c>
      <c r="CG55" s="98">
        <f>IF(OR('DU DOAN'!K55="",'DU DOAN'!L55="",'DU DOAN'!FM55="",'DU DOAN'!FN55=""),0,IF(AND('DU DOAN'!FM55='DU DOAN'!K55,'DU DOAN'!FN55='DU DOAN'!L55),3*'DU DOAN'!C55,IF(('DU DOAN'!FM55-'DU DOAN'!FN55)=('DU DOAN'!K55-'DU DOAN'!L55),2*'DU DOAN'!C55,IF(SIGN('DU DOAN'!FM55-'DU DOAN'!FN55)=SIGN('DU DOAN'!K55-'DU DOAN'!L55),1*'DU DOAN'!C55,0))))</f>
        <v>0</v>
      </c>
      <c r="CH55" s="98">
        <f>IF(OR('DU DOAN'!K55="",'DU DOAN'!L55="",'DU DOAN'!FO55="",'DU DOAN'!FP55=""),0,IF(AND('DU DOAN'!FO55='DU DOAN'!K55,'DU DOAN'!FP55='DU DOAN'!L55),3*'DU DOAN'!C55,IF(('DU DOAN'!FO55-'DU DOAN'!FP55)=('DU DOAN'!K55-'DU DOAN'!L55),2*'DU DOAN'!C55,IF(SIGN('DU DOAN'!FO55-'DU DOAN'!FP55)=SIGN('DU DOAN'!K55-'DU DOAN'!L55),1*'DU DOAN'!C55,0))))</f>
        <v>0</v>
      </c>
      <c r="CI55" s="98">
        <f>IF(OR('DU DOAN'!K55="",'DU DOAN'!L55="",'DU DOAN'!FQ55="",'DU DOAN'!FR55=""),0,IF(AND('DU DOAN'!FQ55='DU DOAN'!K55,'DU DOAN'!FR55='DU DOAN'!L55),3*'DU DOAN'!C55,IF(('DU DOAN'!FQ55-'DU DOAN'!FR55)=('DU DOAN'!K55-'DU DOAN'!L55),2*'DU DOAN'!C55,IF(SIGN('DU DOAN'!FQ55-'DU DOAN'!FR55)=SIGN('DU DOAN'!K55-'DU DOAN'!L55),1*'DU DOAN'!C55,0))))</f>
        <v>0</v>
      </c>
      <c r="CJ55" s="98">
        <f>IF(OR('DU DOAN'!K55="",'DU DOAN'!L55="",'DU DOAN'!FS55="",'DU DOAN'!FT55=""),0,IF(AND('DU DOAN'!FS55='DU DOAN'!K55,'DU DOAN'!FT55='DU DOAN'!L55),3*'DU DOAN'!C55,IF(('DU DOAN'!FS55-'DU DOAN'!FT55)=('DU DOAN'!K55-'DU DOAN'!L55),2*'DU DOAN'!C55,IF(SIGN('DU DOAN'!FS55-'DU DOAN'!FT55)=SIGN('DU DOAN'!K55-'DU DOAN'!L55),1*'DU DOAN'!C55,0))))</f>
        <v>0</v>
      </c>
      <c r="CK55" s="98">
        <f>IF(OR('DU DOAN'!K55="",'DU DOAN'!L55="",'DU DOAN'!FU55="",'DU DOAN'!FV55=""),0,IF(AND('DU DOAN'!FU55='DU DOAN'!K55,'DU DOAN'!FV55='DU DOAN'!L55),3*'DU DOAN'!C55,IF(('DU DOAN'!FU55-'DU DOAN'!FV55)=('DU DOAN'!K55-'DU DOAN'!L55),2*'DU DOAN'!C55,IF(SIGN('DU DOAN'!FU55-'DU DOAN'!FV55)=SIGN('DU DOAN'!K55-'DU DOAN'!L55),1*'DU DOAN'!C55,0))))</f>
        <v>0</v>
      </c>
      <c r="CL55" s="98">
        <f>IF(OR('DU DOAN'!K55="",'DU DOAN'!L55="",'DU DOAN'!FW55="",'DU DOAN'!FX55=""),0,IF(AND('DU DOAN'!FW55='DU DOAN'!K55,'DU DOAN'!FX55='DU DOAN'!L55),3*'DU DOAN'!C55,IF(('DU DOAN'!FW55-'DU DOAN'!FX55)=('DU DOAN'!K55-'DU DOAN'!L55),2*'DU DOAN'!C55,IF(SIGN('DU DOAN'!FW55-'DU DOAN'!FX55)=SIGN('DU DOAN'!K55-'DU DOAN'!L55),1*'DU DOAN'!C55,0))))</f>
        <v>0</v>
      </c>
      <c r="CM55" s="98">
        <f>IF(OR('DU DOAN'!K55="",'DU DOAN'!L55="",'DU DOAN'!FY55="",'DU DOAN'!FZ55=""),0,IF(AND('DU DOAN'!FY55='DU DOAN'!K55,'DU DOAN'!FZ55='DU DOAN'!L55),3*'DU DOAN'!C55,IF(('DU DOAN'!FY55-'DU DOAN'!FZ55)=('DU DOAN'!K55-'DU DOAN'!L55),2*'DU DOAN'!C55,IF(SIGN('DU DOAN'!FY55-'DU DOAN'!FZ55)=SIGN('DU DOAN'!K55-'DU DOAN'!L55),1*'DU DOAN'!C55,0))))</f>
        <v>0</v>
      </c>
      <c r="CN55" s="98">
        <f>IF(OR('DU DOAN'!K55="",'DU DOAN'!L55="",'DU DOAN'!GA55="",'DU DOAN'!GB55=""),0,IF(AND('DU DOAN'!GA55='DU DOAN'!K55,'DU DOAN'!GB55='DU DOAN'!L55),3*'DU DOAN'!C55,IF(('DU DOAN'!GA55-'DU DOAN'!GB55)=('DU DOAN'!K55-'DU DOAN'!L55),2*'DU DOAN'!C55,IF(SIGN('DU DOAN'!GA55-'DU DOAN'!GB55)=SIGN('DU DOAN'!K55-'DU DOAN'!L55),1*'DU DOAN'!C55,0))))</f>
        <v>0</v>
      </c>
      <c r="CO55" s="98">
        <f>IF(OR('DU DOAN'!K55="",'DU DOAN'!L55="",'DU DOAN'!GC55="",'DU DOAN'!GD55=""),0,IF(AND('DU DOAN'!GC55='DU DOAN'!K55,'DU DOAN'!GD55='DU DOAN'!L55),3*'DU DOAN'!C55,IF(('DU DOAN'!GC55-'DU DOAN'!GD55)=('DU DOAN'!K55-'DU DOAN'!L55),2*'DU DOAN'!C55,IF(SIGN('DU DOAN'!GC55-'DU DOAN'!GD55)=SIGN('DU DOAN'!K55-'DU DOAN'!L55),1*'DU DOAN'!C55,0))))</f>
        <v>0</v>
      </c>
      <c r="CP55" s="98">
        <f>IF(OR('DU DOAN'!K55="",'DU DOAN'!L55="",'DU DOAN'!GE55="",'DU DOAN'!GF55=""),0,IF(AND('DU DOAN'!GE55='DU DOAN'!K55,'DU DOAN'!GF55='DU DOAN'!L55),3*'DU DOAN'!C55,IF(('DU DOAN'!GE55-'DU DOAN'!GF55)=('DU DOAN'!K55-'DU DOAN'!L55),2*'DU DOAN'!C55,IF(SIGN('DU DOAN'!GE55-'DU DOAN'!GF55)=SIGN('DU DOAN'!K55-'DU DOAN'!L55),1*'DU DOAN'!C55,0))))</f>
        <v>0</v>
      </c>
      <c r="CQ55" s="98">
        <f>IF(OR('DU DOAN'!K55="",'DU DOAN'!L55="",'DU DOAN'!GG55="",'DU DOAN'!GH55=""),0,IF(AND('DU DOAN'!GG55='DU DOAN'!K55,'DU DOAN'!GH55='DU DOAN'!L55),3*'DU DOAN'!C55,IF(('DU DOAN'!GG55-'DU DOAN'!GH55)=('DU DOAN'!K55-'DU DOAN'!L55),2*'DU DOAN'!C55,IF(SIGN('DU DOAN'!GG55-'DU DOAN'!GH55)=SIGN('DU DOAN'!K55-'DU DOAN'!L55),1*'DU DOAN'!C55,0))))</f>
        <v>0</v>
      </c>
      <c r="CR55" s="98">
        <f>IF(OR('DU DOAN'!K55="",'DU DOAN'!L55="",'DU DOAN'!GI55="",'DU DOAN'!GJ55=""),0,IF(AND('DU DOAN'!GI55='DU DOAN'!K55,'DU DOAN'!GJ55='DU DOAN'!L55),3*'DU DOAN'!C55,IF(('DU DOAN'!GI55-'DU DOAN'!GJ55)=('DU DOAN'!K55-'DU DOAN'!L55),2*'DU DOAN'!C55,IF(SIGN('DU DOAN'!GI55-'DU DOAN'!GJ55)=SIGN('DU DOAN'!K55-'DU DOAN'!L55),1*'DU DOAN'!C55,0))))</f>
        <v>0</v>
      </c>
      <c r="CS55" s="98">
        <f>IF(OR('DU DOAN'!K55="",'DU DOAN'!L55="",'DU DOAN'!GK55="",'DU DOAN'!GL55=""),0,IF(AND('DU DOAN'!GK55='DU DOAN'!K55,'DU DOAN'!GL55='DU DOAN'!L55),3*'DU DOAN'!C55,IF(('DU DOAN'!GK55-'DU DOAN'!GL55)=('DU DOAN'!K55-'DU DOAN'!L55),2*'DU DOAN'!C55,IF(SIGN('DU DOAN'!GK55-'DU DOAN'!GL55)=SIGN('DU DOAN'!K55-'DU DOAN'!L55),1*'DU DOAN'!C55,0))))</f>
        <v>0</v>
      </c>
      <c r="CT55" s="98">
        <f>IF(OR('DU DOAN'!K55="",'DU DOAN'!L55="",'DU DOAN'!GM55="",'DU DOAN'!GN55=""),0,IF(AND('DU DOAN'!GM55='DU DOAN'!K55,'DU DOAN'!GN55='DU DOAN'!L55),3*'DU DOAN'!C55,IF(('DU DOAN'!GM55-'DU DOAN'!GN55)=('DU DOAN'!K55-'DU DOAN'!L55),2*'DU DOAN'!C55,IF(SIGN('DU DOAN'!GM55-'DU DOAN'!GN55)=SIGN('DU DOAN'!K55-'DU DOAN'!L55),1*'DU DOAN'!C55,0))))</f>
        <v>0</v>
      </c>
      <c r="CU55" s="98">
        <f>IF(OR('DU DOAN'!K55="",'DU DOAN'!L55="",'DU DOAN'!GO55="",'DU DOAN'!GP55=""),0,IF(AND('DU DOAN'!GO55='DU DOAN'!K55,'DU DOAN'!GP55='DU DOAN'!L55),3*'DU DOAN'!C55,IF(('DU DOAN'!GO55-'DU DOAN'!GP55)=('DU DOAN'!K55-'DU DOAN'!L55),2*'DU DOAN'!C55,IF(SIGN('DU DOAN'!GO55-'DU DOAN'!GP55)=SIGN('DU DOAN'!K55-'DU DOAN'!L55),1*'DU DOAN'!C55,0))))</f>
        <v>0</v>
      </c>
      <c r="CV55" s="98">
        <f>IF(OR('DU DOAN'!K55="",'DU DOAN'!L55="",'DU DOAN'!GQ55="",'DU DOAN'!GR55=""),0,IF(AND('DU DOAN'!GQ55='DU DOAN'!K55,'DU DOAN'!GR55='DU DOAN'!L55),3*'DU DOAN'!C55,IF(('DU DOAN'!GQ55-'DU DOAN'!GR55)=('DU DOAN'!K55-'DU DOAN'!L55),2*'DU DOAN'!C55,IF(SIGN('DU DOAN'!GQ55-'DU DOAN'!GR55)=SIGN('DU DOAN'!K55-'DU DOAN'!L55),1*'DU DOAN'!C55,0))))</f>
        <v>0</v>
      </c>
      <c r="CW55" s="98">
        <f>IF(OR('DU DOAN'!K55="",'DU DOAN'!L55="",'DU DOAN'!GS55="",'DU DOAN'!GT55=""),0,IF(AND('DU DOAN'!GS55='DU DOAN'!K55,'DU DOAN'!GT55='DU DOAN'!L55),3*'DU DOAN'!C55,IF(('DU DOAN'!GS55-'DU DOAN'!GT55)=('DU DOAN'!K55-'DU DOAN'!L55),2*'DU DOAN'!C55,IF(SIGN('DU DOAN'!GS55-'DU DOAN'!GT55)=SIGN('DU DOAN'!K55-'DU DOAN'!L55),1*'DU DOAN'!C55,0))))</f>
        <v>0</v>
      </c>
      <c r="CX55" s="98">
        <f>IF(OR('DU DOAN'!K55="",'DU DOAN'!L55="",'DU DOAN'!GU55="",'DU DOAN'!GV55=""),0,IF(AND('DU DOAN'!GU55='DU DOAN'!K55,'DU DOAN'!GV55='DU DOAN'!L55),3*'DU DOAN'!C55,IF(('DU DOAN'!GU55-'DU DOAN'!GV55)=('DU DOAN'!K55-'DU DOAN'!L55),2*'DU DOAN'!C55,IF(SIGN('DU DOAN'!GU55-'DU DOAN'!GV55)=SIGN('DU DOAN'!K55-'DU DOAN'!L55),1*'DU DOAN'!C55,0))))</f>
        <v>0</v>
      </c>
      <c r="CY55" s="98">
        <f>IF(OR('DU DOAN'!K55="",'DU DOAN'!L55="",'DU DOAN'!GW55="",'DU DOAN'!GX55=""),0,IF(AND('DU DOAN'!GW55='DU DOAN'!K55,'DU DOAN'!GX55='DU DOAN'!L55),3*'DU DOAN'!C55,IF(('DU DOAN'!GW55-'DU DOAN'!GX55)=('DU DOAN'!K55-'DU DOAN'!L55),2*'DU DOAN'!C55,IF(SIGN('DU DOAN'!GW55-'DU DOAN'!GX55)=SIGN('DU DOAN'!K55-'DU DOAN'!L55),1*'DU DOAN'!C55,0))))</f>
        <v>0</v>
      </c>
      <c r="CZ55" s="98">
        <f>IF(OR('DU DOAN'!K55="",'DU DOAN'!L55="",'DU DOAN'!GY55="",'DU DOAN'!GZ55=""),0,IF(AND('DU DOAN'!GY55='DU DOAN'!K55,'DU DOAN'!GZ55='DU DOAN'!L55),3*'DU DOAN'!C55,IF(('DU DOAN'!GY55-'DU DOAN'!GZ55)=('DU DOAN'!K55-'DU DOAN'!L55),2*'DU DOAN'!C55,IF(SIGN('DU DOAN'!GY55-'DU DOAN'!GZ55)=SIGN('DU DOAN'!K55-'DU DOAN'!L55),1*'DU DOAN'!C55,0))))</f>
        <v>0</v>
      </c>
      <c r="DA55" s="98">
        <f>IF(OR('DU DOAN'!K55="",'DU DOAN'!L55="",'DU DOAN'!HA55="",'DU DOAN'!HB55=""),0,IF(AND('DU DOAN'!HA55='DU DOAN'!K55,'DU DOAN'!HB55='DU DOAN'!L55),3*'DU DOAN'!C55,IF(('DU DOAN'!HA55-'DU DOAN'!HB55)=('DU DOAN'!K55-'DU DOAN'!L55),2*'DU DOAN'!C55,IF(SIGN('DU DOAN'!HA55-'DU DOAN'!HB55)=SIGN('DU DOAN'!K55-'DU DOAN'!L55),1*'DU DOAN'!C55,0))))</f>
        <v>0</v>
      </c>
      <c r="DB55" s="98">
        <f>IF(OR('DU DOAN'!K55="",'DU DOAN'!L55="",'DU DOAN'!HC55="",'DU DOAN'!HD55=""),0,IF(AND('DU DOAN'!HC55='DU DOAN'!K55,'DU DOAN'!HD55='DU DOAN'!L55),3*'DU DOAN'!C55,IF(('DU DOAN'!HC55-'DU DOAN'!HD55)=('DU DOAN'!K55-'DU DOAN'!L55),2*'DU DOAN'!C55,IF(SIGN('DU DOAN'!HC55-'DU DOAN'!HD55)=SIGN('DU DOAN'!K55-'DU DOAN'!L55),1*'DU DOAN'!C55,0))))</f>
        <v>0</v>
      </c>
    </row>
    <row r="56" spans="1:106" ht="15" customHeight="1">
      <c r="A56" s="94">
        <f>'DU DOAN'!A56</f>
        <v>53</v>
      </c>
      <c r="B56" s="95" t="str">
        <f>'DU DOAN'!B56</f>
        <v>Vòng bảng</v>
      </c>
      <c r="C56" s="96">
        <f>'DU DOAN'!C56</f>
        <v>1</v>
      </c>
      <c r="D56" s="95" t="str">
        <f>'DU DOAN'!H56</f>
        <v>Norway</v>
      </c>
      <c r="E56" s="95" t="str">
        <f>'DU DOAN'!I56</f>
        <v>France</v>
      </c>
      <c r="F56" s="97" t="str">
        <f>IF(OR('DU DOAN'!K56="",'DU DOAN'!L56=""),"Chưa đá",'DU DOAN'!K56&amp;"-"&amp;'DU DOAN'!L56)</f>
        <v>Chưa đá</v>
      </c>
      <c r="G56" s="98">
        <f>IF(OR('DU DOAN'!K56="",'DU DOAN'!L56="",'DU DOAN'!M56="",'DU DOAN'!N56=""),0,IF(AND('DU DOAN'!M56='DU DOAN'!K56,'DU DOAN'!N56='DU DOAN'!L56),3*'DU DOAN'!C56,IF(('DU DOAN'!M56-'DU DOAN'!N56)=('DU DOAN'!K56-'DU DOAN'!L56),2*'DU DOAN'!C56,IF(SIGN('DU DOAN'!M56-'DU DOAN'!N56)=SIGN('DU DOAN'!K56-'DU DOAN'!L56),1*'DU DOAN'!C56,0))))</f>
        <v>0</v>
      </c>
      <c r="H56" s="98">
        <f>IF(OR('DU DOAN'!K56="",'DU DOAN'!L56="",'DU DOAN'!O56="",'DU DOAN'!P56=""),0,IF(AND('DU DOAN'!O56='DU DOAN'!K56,'DU DOAN'!P56='DU DOAN'!L56),3*'DU DOAN'!C56,IF(('DU DOAN'!O56-'DU DOAN'!P56)=('DU DOAN'!K56-'DU DOAN'!L56),2*'DU DOAN'!C56,IF(SIGN('DU DOAN'!O56-'DU DOAN'!P56)=SIGN('DU DOAN'!K56-'DU DOAN'!L56),1*'DU DOAN'!C56,0))))</f>
        <v>0</v>
      </c>
      <c r="I56" s="98">
        <f>IF(OR('DU DOAN'!K56="",'DU DOAN'!L56="",'DU DOAN'!Q56="",'DU DOAN'!R56=""),0,IF(AND('DU DOAN'!Q56='DU DOAN'!K56,'DU DOAN'!R56='DU DOAN'!L56),3*'DU DOAN'!C56,IF(('DU DOAN'!Q56-'DU DOAN'!R56)=('DU DOAN'!K56-'DU DOAN'!L56),2*'DU DOAN'!C56,IF(SIGN('DU DOAN'!Q56-'DU DOAN'!R56)=SIGN('DU DOAN'!K56-'DU DOAN'!L56),1*'DU DOAN'!C56,0))))</f>
        <v>0</v>
      </c>
      <c r="J56" s="98">
        <f>IF(OR('DU DOAN'!K56="",'DU DOAN'!L56="",'DU DOAN'!S56="",'DU DOAN'!T56=""),0,IF(AND('DU DOAN'!S56='DU DOAN'!K56,'DU DOAN'!T56='DU DOAN'!L56),3*'DU DOAN'!C56,IF(('DU DOAN'!S56-'DU DOAN'!T56)=('DU DOAN'!K56-'DU DOAN'!L56),2*'DU DOAN'!C56,IF(SIGN('DU DOAN'!S56-'DU DOAN'!T56)=SIGN('DU DOAN'!K56-'DU DOAN'!L56),1*'DU DOAN'!C56,0))))</f>
        <v>0</v>
      </c>
      <c r="K56" s="98">
        <f>IF(OR('DU DOAN'!K56="",'DU DOAN'!L56="",'DU DOAN'!U56="",'DU DOAN'!V56=""),0,IF(AND('DU DOAN'!U56='DU DOAN'!K56,'DU DOAN'!V56='DU DOAN'!L56),3*'DU DOAN'!C56,IF(('DU DOAN'!U56-'DU DOAN'!V56)=('DU DOAN'!K56-'DU DOAN'!L56),2*'DU DOAN'!C56,IF(SIGN('DU DOAN'!U56-'DU DOAN'!V56)=SIGN('DU DOAN'!K56-'DU DOAN'!L56),1*'DU DOAN'!C56,0))))</f>
        <v>0</v>
      </c>
      <c r="L56" s="98">
        <f>IF(OR('DU DOAN'!K56="",'DU DOAN'!L56="",'DU DOAN'!W56="",'DU DOAN'!X56=""),0,IF(AND('DU DOAN'!W56='DU DOAN'!K56,'DU DOAN'!X56='DU DOAN'!L56),3*'DU DOAN'!C56,IF(('DU DOAN'!W56-'DU DOAN'!X56)=('DU DOAN'!K56-'DU DOAN'!L56),2*'DU DOAN'!C56,IF(SIGN('DU DOAN'!W56-'DU DOAN'!X56)=SIGN('DU DOAN'!K56-'DU DOAN'!L56),1*'DU DOAN'!C56,0))))</f>
        <v>0</v>
      </c>
      <c r="M56" s="98">
        <f>IF(OR('DU DOAN'!K56="",'DU DOAN'!L56="",'DU DOAN'!Y56="",'DU DOAN'!Z56=""),0,IF(AND('DU DOAN'!Y56='DU DOAN'!K56,'DU DOAN'!Z56='DU DOAN'!L56),3*'DU DOAN'!C56,IF(('DU DOAN'!Y56-'DU DOAN'!Z56)=('DU DOAN'!K56-'DU DOAN'!L56),2*'DU DOAN'!C56,IF(SIGN('DU DOAN'!Y56-'DU DOAN'!Z56)=SIGN('DU DOAN'!K56-'DU DOAN'!L56),1*'DU DOAN'!C56,0))))</f>
        <v>0</v>
      </c>
      <c r="N56" s="98">
        <f>IF(OR('DU DOAN'!K56="",'DU DOAN'!L56="",'DU DOAN'!AA56="",'DU DOAN'!AB56=""),0,IF(AND('DU DOAN'!AA56='DU DOAN'!K56,'DU DOAN'!AB56='DU DOAN'!L56),3*'DU DOAN'!C56,IF(('DU DOAN'!AA56-'DU DOAN'!AB56)=('DU DOAN'!K56-'DU DOAN'!L56),2*'DU DOAN'!C56,IF(SIGN('DU DOAN'!AA56-'DU DOAN'!AB56)=SIGN('DU DOAN'!K56-'DU DOAN'!L56),1*'DU DOAN'!C56,0))))</f>
        <v>0</v>
      </c>
      <c r="O56" s="98">
        <f>IF(OR('DU DOAN'!K56="",'DU DOAN'!L56="",'DU DOAN'!AC56="",'DU DOAN'!AD56=""),0,IF(AND('DU DOAN'!AC56='DU DOAN'!K56,'DU DOAN'!AD56='DU DOAN'!L56),3*'DU DOAN'!C56,IF(('DU DOAN'!AC56-'DU DOAN'!AD56)=('DU DOAN'!K56-'DU DOAN'!L56),2*'DU DOAN'!C56,IF(SIGN('DU DOAN'!AC56-'DU DOAN'!AD56)=SIGN('DU DOAN'!K56-'DU DOAN'!L56),1*'DU DOAN'!C56,0))))</f>
        <v>0</v>
      </c>
      <c r="P56" s="98">
        <f>IF(OR('DU DOAN'!K56="",'DU DOAN'!L56="",'DU DOAN'!AE56="",'DU DOAN'!AF56=""),0,IF(AND('DU DOAN'!AE56='DU DOAN'!K56,'DU DOAN'!AF56='DU DOAN'!L56),3*'DU DOAN'!C56,IF(('DU DOAN'!AE56-'DU DOAN'!AF56)=('DU DOAN'!K56-'DU DOAN'!L56),2*'DU DOAN'!C56,IF(SIGN('DU DOAN'!AE56-'DU DOAN'!AF56)=SIGN('DU DOAN'!K56-'DU DOAN'!L56),1*'DU DOAN'!C56,0))))</f>
        <v>0</v>
      </c>
      <c r="Q56" s="98">
        <f>IF(OR('DU DOAN'!K56="",'DU DOAN'!L56="",'DU DOAN'!AG56="",'DU DOAN'!AH56=""),0,IF(AND('DU DOAN'!AG56='DU DOAN'!K56,'DU DOAN'!AH56='DU DOAN'!L56),3*'DU DOAN'!C56,IF(('DU DOAN'!AG56-'DU DOAN'!AH56)=('DU DOAN'!K56-'DU DOAN'!L56),2*'DU DOAN'!C56,IF(SIGN('DU DOAN'!AG56-'DU DOAN'!AH56)=SIGN('DU DOAN'!K56-'DU DOAN'!L56),1*'DU DOAN'!C56,0))))</f>
        <v>0</v>
      </c>
      <c r="R56" s="98">
        <f>IF(OR('DU DOAN'!K56="",'DU DOAN'!L56="",'DU DOAN'!AI56="",'DU DOAN'!AJ56=""),0,IF(AND('DU DOAN'!AI56='DU DOAN'!K56,'DU DOAN'!AJ56='DU DOAN'!L56),3*'DU DOAN'!C56,IF(('DU DOAN'!AI56-'DU DOAN'!AJ56)=('DU DOAN'!K56-'DU DOAN'!L56),2*'DU DOAN'!C56,IF(SIGN('DU DOAN'!AI56-'DU DOAN'!AJ56)=SIGN('DU DOAN'!K56-'DU DOAN'!L56),1*'DU DOAN'!C56,0))))</f>
        <v>0</v>
      </c>
      <c r="S56" s="98">
        <f>IF(OR('DU DOAN'!K56="",'DU DOAN'!L56="",'DU DOAN'!AK56="",'DU DOAN'!AL56=""),0,IF(AND('DU DOAN'!AK56='DU DOAN'!K56,'DU DOAN'!AL56='DU DOAN'!L56),3*'DU DOAN'!C56,IF(('DU DOAN'!AK56-'DU DOAN'!AL56)=('DU DOAN'!K56-'DU DOAN'!L56),2*'DU DOAN'!C56,IF(SIGN('DU DOAN'!AK56-'DU DOAN'!AL56)=SIGN('DU DOAN'!K56-'DU DOAN'!L56),1*'DU DOAN'!C56,0))))</f>
        <v>0</v>
      </c>
      <c r="T56" s="98">
        <f>IF(OR('DU DOAN'!K56="",'DU DOAN'!L56="",'DU DOAN'!AM56="",'DU DOAN'!AN56=""),0,IF(AND('DU DOAN'!AM56='DU DOAN'!K56,'DU DOAN'!AN56='DU DOAN'!L56),3*'DU DOAN'!C56,IF(('DU DOAN'!AM56-'DU DOAN'!AN56)=('DU DOAN'!K56-'DU DOAN'!L56),2*'DU DOAN'!C56,IF(SIGN('DU DOAN'!AM56-'DU DOAN'!AN56)=SIGN('DU DOAN'!K56-'DU DOAN'!L56),1*'DU DOAN'!C56,0))))</f>
        <v>0</v>
      </c>
      <c r="U56" s="98">
        <f>IF(OR('DU DOAN'!K56="",'DU DOAN'!L56="",'DU DOAN'!AO56="",'DU DOAN'!AP56=""),0,IF(AND('DU DOAN'!AO56='DU DOAN'!K56,'DU DOAN'!AP56='DU DOAN'!L56),3*'DU DOAN'!C56,IF(('DU DOAN'!AO56-'DU DOAN'!AP56)=('DU DOAN'!K56-'DU DOAN'!L56),2*'DU DOAN'!C56,IF(SIGN('DU DOAN'!AO56-'DU DOAN'!AP56)=SIGN('DU DOAN'!K56-'DU DOAN'!L56),1*'DU DOAN'!C56,0))))</f>
        <v>0</v>
      </c>
      <c r="V56" s="98">
        <f>IF(OR('DU DOAN'!K56="",'DU DOAN'!L56="",'DU DOAN'!AQ56="",'DU DOAN'!AR56=""),0,IF(AND('DU DOAN'!AQ56='DU DOAN'!K56,'DU DOAN'!AR56='DU DOAN'!L56),3*'DU DOAN'!C56,IF(('DU DOAN'!AQ56-'DU DOAN'!AR56)=('DU DOAN'!K56-'DU DOAN'!L56),2*'DU DOAN'!C56,IF(SIGN('DU DOAN'!AQ56-'DU DOAN'!AR56)=SIGN('DU DOAN'!K56-'DU DOAN'!L56),1*'DU DOAN'!C56,0))))</f>
        <v>0</v>
      </c>
      <c r="W56" s="98">
        <f>IF(OR('DU DOAN'!K56="",'DU DOAN'!L56="",'DU DOAN'!AS56="",'DU DOAN'!AT56=""),0,IF(AND('DU DOAN'!AS56='DU DOAN'!K56,'DU DOAN'!AT56='DU DOAN'!L56),3*'DU DOAN'!C56,IF(('DU DOAN'!AS56-'DU DOAN'!AT56)=('DU DOAN'!K56-'DU DOAN'!L56),2*'DU DOAN'!C56,IF(SIGN('DU DOAN'!AS56-'DU DOAN'!AT56)=SIGN('DU DOAN'!K56-'DU DOAN'!L56),1*'DU DOAN'!C56,0))))</f>
        <v>0</v>
      </c>
      <c r="X56" s="98">
        <f>IF(OR('DU DOAN'!K56="",'DU DOAN'!L56="",'DU DOAN'!AU56="",'DU DOAN'!AV56=""),0,IF(AND('DU DOAN'!AU56='DU DOAN'!K56,'DU DOAN'!AV56='DU DOAN'!L56),3*'DU DOAN'!C56,IF(('DU DOAN'!AU56-'DU DOAN'!AV56)=('DU DOAN'!K56-'DU DOAN'!L56),2*'DU DOAN'!C56,IF(SIGN('DU DOAN'!AU56-'DU DOAN'!AV56)=SIGN('DU DOAN'!K56-'DU DOAN'!L56),1*'DU DOAN'!C56,0))))</f>
        <v>0</v>
      </c>
      <c r="Y56" s="98">
        <f>IF(OR('DU DOAN'!K56="",'DU DOAN'!L56="",'DU DOAN'!AW56="",'DU DOAN'!AX56=""),0,IF(AND('DU DOAN'!AW56='DU DOAN'!K56,'DU DOAN'!AX56='DU DOAN'!L56),3*'DU DOAN'!C56,IF(('DU DOAN'!AW56-'DU DOAN'!AX56)=('DU DOAN'!K56-'DU DOAN'!L56),2*'DU DOAN'!C56,IF(SIGN('DU DOAN'!AW56-'DU DOAN'!AX56)=SIGN('DU DOAN'!K56-'DU DOAN'!L56),1*'DU DOAN'!C56,0))))</f>
        <v>0</v>
      </c>
      <c r="Z56" s="98">
        <f>IF(OR('DU DOAN'!K56="",'DU DOAN'!L56="",'DU DOAN'!AY56="",'DU DOAN'!AZ56=""),0,IF(AND('DU DOAN'!AY56='DU DOAN'!K56,'DU DOAN'!AZ56='DU DOAN'!L56),3*'DU DOAN'!C56,IF(('DU DOAN'!AY56-'DU DOAN'!AZ56)=('DU DOAN'!K56-'DU DOAN'!L56),2*'DU DOAN'!C56,IF(SIGN('DU DOAN'!AY56-'DU DOAN'!AZ56)=SIGN('DU DOAN'!K56-'DU DOAN'!L56),1*'DU DOAN'!C56,0))))</f>
        <v>0</v>
      </c>
      <c r="AA56" s="98">
        <f>IF(OR('DU DOAN'!K56="",'DU DOAN'!L56="",'DU DOAN'!BA56="",'DU DOAN'!BB56=""),0,IF(AND('DU DOAN'!BA56='DU DOAN'!K56,'DU DOAN'!BB56='DU DOAN'!L56),3*'DU DOAN'!C56,IF(('DU DOAN'!BA56-'DU DOAN'!BB56)=('DU DOAN'!K56-'DU DOAN'!L56),2*'DU DOAN'!C56,IF(SIGN('DU DOAN'!BA56-'DU DOAN'!BB56)=SIGN('DU DOAN'!K56-'DU DOAN'!L56),1*'DU DOAN'!C56,0))))</f>
        <v>0</v>
      </c>
      <c r="AB56" s="98">
        <f>IF(OR('DU DOAN'!K56="",'DU DOAN'!L56="",'DU DOAN'!BC56="",'DU DOAN'!BD56=""),0,IF(AND('DU DOAN'!BC56='DU DOAN'!K56,'DU DOAN'!BD56='DU DOAN'!L56),3*'DU DOAN'!C56,IF(('DU DOAN'!BC56-'DU DOAN'!BD56)=('DU DOAN'!K56-'DU DOAN'!L56),2*'DU DOAN'!C56,IF(SIGN('DU DOAN'!BC56-'DU DOAN'!BD56)=SIGN('DU DOAN'!K56-'DU DOAN'!L56),1*'DU DOAN'!C56,0))))</f>
        <v>0</v>
      </c>
      <c r="AC56" s="98">
        <f>IF(OR('DU DOAN'!K56="",'DU DOAN'!L56="",'DU DOAN'!BE56="",'DU DOAN'!BF56=""),0,IF(AND('DU DOAN'!BE56='DU DOAN'!K56,'DU DOAN'!BF56='DU DOAN'!L56),3*'DU DOAN'!C56,IF(('DU DOAN'!BE56-'DU DOAN'!BF56)=('DU DOAN'!K56-'DU DOAN'!L56),2*'DU DOAN'!C56,IF(SIGN('DU DOAN'!BE56-'DU DOAN'!BF56)=SIGN('DU DOAN'!K56-'DU DOAN'!L56),1*'DU DOAN'!C56,0))))</f>
        <v>0</v>
      </c>
      <c r="AD56" s="98">
        <f>IF(OR('DU DOAN'!K56="",'DU DOAN'!L56="",'DU DOAN'!BG56="",'DU DOAN'!BH56=""),0,IF(AND('DU DOAN'!BG56='DU DOAN'!K56,'DU DOAN'!BH56='DU DOAN'!L56),3*'DU DOAN'!C56,IF(('DU DOAN'!BG56-'DU DOAN'!BH56)=('DU DOAN'!K56-'DU DOAN'!L56),2*'DU DOAN'!C56,IF(SIGN('DU DOAN'!BG56-'DU DOAN'!BH56)=SIGN('DU DOAN'!K56-'DU DOAN'!L56),1*'DU DOAN'!C56,0))))</f>
        <v>0</v>
      </c>
      <c r="AE56" s="98">
        <f>IF(OR('DU DOAN'!K56="",'DU DOAN'!L56="",'DU DOAN'!BI56="",'DU DOAN'!BJ56=""),0,IF(AND('DU DOAN'!BI56='DU DOAN'!K56,'DU DOAN'!BJ56='DU DOAN'!L56),3*'DU DOAN'!C56,IF(('DU DOAN'!BI56-'DU DOAN'!BJ56)=('DU DOAN'!K56-'DU DOAN'!L56),2*'DU DOAN'!C56,IF(SIGN('DU DOAN'!BI56-'DU DOAN'!BJ56)=SIGN('DU DOAN'!K56-'DU DOAN'!L56),1*'DU DOAN'!C56,0))))</f>
        <v>0</v>
      </c>
      <c r="AF56" s="98">
        <f>IF(OR('DU DOAN'!K56="",'DU DOAN'!L56="",'DU DOAN'!BK56="",'DU DOAN'!BL56=""),0,IF(AND('DU DOAN'!BK56='DU DOAN'!K56,'DU DOAN'!BL56='DU DOAN'!L56),3*'DU DOAN'!C56,IF(('DU DOAN'!BK56-'DU DOAN'!BL56)=('DU DOAN'!K56-'DU DOAN'!L56),2*'DU DOAN'!C56,IF(SIGN('DU DOAN'!BK56-'DU DOAN'!BL56)=SIGN('DU DOAN'!K56-'DU DOAN'!L56),1*'DU DOAN'!C56,0))))</f>
        <v>0</v>
      </c>
      <c r="AG56" s="98">
        <f>IF(OR('DU DOAN'!K56="",'DU DOAN'!L56="",'DU DOAN'!BM56="",'DU DOAN'!BN56=""),0,IF(AND('DU DOAN'!BM56='DU DOAN'!K56,'DU DOAN'!BN56='DU DOAN'!L56),3*'DU DOAN'!C56,IF(('DU DOAN'!BM56-'DU DOAN'!BN56)=('DU DOAN'!K56-'DU DOAN'!L56),2*'DU DOAN'!C56,IF(SIGN('DU DOAN'!BM56-'DU DOAN'!BN56)=SIGN('DU DOAN'!K56-'DU DOAN'!L56),1*'DU DOAN'!C56,0))))</f>
        <v>0</v>
      </c>
      <c r="AH56" s="98">
        <f>IF(OR('DU DOAN'!K56="",'DU DOAN'!L56="",'DU DOAN'!BO56="",'DU DOAN'!BP56=""),0,IF(AND('DU DOAN'!BO56='DU DOAN'!K56,'DU DOAN'!BP56='DU DOAN'!L56),3*'DU DOAN'!C56,IF(('DU DOAN'!BO56-'DU DOAN'!BP56)=('DU DOAN'!K56-'DU DOAN'!L56),2*'DU DOAN'!C56,IF(SIGN('DU DOAN'!BO56-'DU DOAN'!BP56)=SIGN('DU DOAN'!K56-'DU DOAN'!L56),1*'DU DOAN'!C56,0))))</f>
        <v>0</v>
      </c>
      <c r="AI56" s="98">
        <f>IF(OR('DU DOAN'!K56="",'DU DOAN'!L56="",'DU DOAN'!BQ56="",'DU DOAN'!BR56=""),0,IF(AND('DU DOAN'!BQ56='DU DOAN'!K56,'DU DOAN'!BR56='DU DOAN'!L56),3*'DU DOAN'!C56,IF(('DU DOAN'!BQ56-'DU DOAN'!BR56)=('DU DOAN'!K56-'DU DOAN'!L56),2*'DU DOAN'!C56,IF(SIGN('DU DOAN'!BQ56-'DU DOAN'!BR56)=SIGN('DU DOAN'!K56-'DU DOAN'!L56),1*'DU DOAN'!C56,0))))</f>
        <v>0</v>
      </c>
      <c r="AJ56" s="98">
        <f>IF(OR('DU DOAN'!K56="",'DU DOAN'!L56="",'DU DOAN'!BS56="",'DU DOAN'!BT56=""),0,IF(AND('DU DOAN'!BS56='DU DOAN'!K56,'DU DOAN'!BT56='DU DOAN'!L56),3*'DU DOAN'!C56,IF(('DU DOAN'!BS56-'DU DOAN'!BT56)=('DU DOAN'!K56-'DU DOAN'!L56),2*'DU DOAN'!C56,IF(SIGN('DU DOAN'!BS56-'DU DOAN'!BT56)=SIGN('DU DOAN'!K56-'DU DOAN'!L56),1*'DU DOAN'!C56,0))))</f>
        <v>0</v>
      </c>
      <c r="AK56" s="98">
        <f>IF(OR('DU DOAN'!K56="",'DU DOAN'!L56="",'DU DOAN'!BU56="",'DU DOAN'!BV56=""),0,IF(AND('DU DOAN'!BU56='DU DOAN'!K56,'DU DOAN'!BV56='DU DOAN'!L56),3*'DU DOAN'!C56,IF(('DU DOAN'!BU56-'DU DOAN'!BV56)=('DU DOAN'!K56-'DU DOAN'!L56),2*'DU DOAN'!C56,IF(SIGN('DU DOAN'!BU56-'DU DOAN'!BV56)=SIGN('DU DOAN'!K56-'DU DOAN'!L56),1*'DU DOAN'!C56,0))))</f>
        <v>0</v>
      </c>
      <c r="AL56" s="98">
        <f>IF(OR('DU DOAN'!K56="",'DU DOAN'!L56="",'DU DOAN'!BW56="",'DU DOAN'!BX56=""),0,IF(AND('DU DOAN'!BW56='DU DOAN'!K56,'DU DOAN'!BX56='DU DOAN'!L56),3*'DU DOAN'!C56,IF(('DU DOAN'!BW56-'DU DOAN'!BX56)=('DU DOAN'!K56-'DU DOAN'!L56),2*'DU DOAN'!C56,IF(SIGN('DU DOAN'!BW56-'DU DOAN'!BX56)=SIGN('DU DOAN'!K56-'DU DOAN'!L56),1*'DU DOAN'!C56,0))))</f>
        <v>0</v>
      </c>
      <c r="AM56" s="98">
        <f>IF(OR('DU DOAN'!K56="",'DU DOAN'!L56="",'DU DOAN'!BY56="",'DU DOAN'!BZ56=""),0,IF(AND('DU DOAN'!BY56='DU DOAN'!K56,'DU DOAN'!BZ56='DU DOAN'!L56),3*'DU DOAN'!C56,IF(('DU DOAN'!BY56-'DU DOAN'!BZ56)=('DU DOAN'!K56-'DU DOAN'!L56),2*'DU DOAN'!C56,IF(SIGN('DU DOAN'!BY56-'DU DOAN'!BZ56)=SIGN('DU DOAN'!K56-'DU DOAN'!L56),1*'DU DOAN'!C56,0))))</f>
        <v>0</v>
      </c>
      <c r="AN56" s="98">
        <f>IF(OR('DU DOAN'!K56="",'DU DOAN'!L56="",'DU DOAN'!CA56="",'DU DOAN'!CB56=""),0,IF(AND('DU DOAN'!CA56='DU DOAN'!K56,'DU DOAN'!CB56='DU DOAN'!L56),3*'DU DOAN'!C56,IF(('DU DOAN'!CA56-'DU DOAN'!CB56)=('DU DOAN'!K56-'DU DOAN'!L56),2*'DU DOAN'!C56,IF(SIGN('DU DOAN'!CA56-'DU DOAN'!CB56)=SIGN('DU DOAN'!K56-'DU DOAN'!L56),1*'DU DOAN'!C56,0))))</f>
        <v>0</v>
      </c>
      <c r="AO56" s="98">
        <f>IF(OR('DU DOAN'!K56="",'DU DOAN'!L56="",'DU DOAN'!CC56="",'DU DOAN'!CD56=""),0,IF(AND('DU DOAN'!CC56='DU DOAN'!K56,'DU DOAN'!CD56='DU DOAN'!L56),3*'DU DOAN'!C56,IF(('DU DOAN'!CC56-'DU DOAN'!CD56)=('DU DOAN'!K56-'DU DOAN'!L56),2*'DU DOAN'!C56,IF(SIGN('DU DOAN'!CC56-'DU DOAN'!CD56)=SIGN('DU DOAN'!K56-'DU DOAN'!L56),1*'DU DOAN'!C56,0))))</f>
        <v>0</v>
      </c>
      <c r="AP56" s="98">
        <f>IF(OR('DU DOAN'!K56="",'DU DOAN'!L56="",'DU DOAN'!CE56="",'DU DOAN'!CF56=""),0,IF(AND('DU DOAN'!CE56='DU DOAN'!K56,'DU DOAN'!CF56='DU DOAN'!L56),3*'DU DOAN'!C56,IF(('DU DOAN'!CE56-'DU DOAN'!CF56)=('DU DOAN'!K56-'DU DOAN'!L56),2*'DU DOAN'!C56,IF(SIGN('DU DOAN'!CE56-'DU DOAN'!CF56)=SIGN('DU DOAN'!K56-'DU DOAN'!L56),1*'DU DOAN'!C56,0))))</f>
        <v>0</v>
      </c>
      <c r="AQ56" s="98">
        <f>IF(OR('DU DOAN'!K56="",'DU DOAN'!L56="",'DU DOAN'!CG56="",'DU DOAN'!CH56=""),0,IF(AND('DU DOAN'!CG56='DU DOAN'!K56,'DU DOAN'!CH56='DU DOAN'!L56),3*'DU DOAN'!C56,IF(('DU DOAN'!CG56-'DU DOAN'!CH56)=('DU DOAN'!K56-'DU DOAN'!L56),2*'DU DOAN'!C56,IF(SIGN('DU DOAN'!CG56-'DU DOAN'!CH56)=SIGN('DU DOAN'!K56-'DU DOAN'!L56),1*'DU DOAN'!C56,0))))</f>
        <v>0</v>
      </c>
      <c r="AR56" s="98">
        <f>IF(OR('DU DOAN'!K56="",'DU DOAN'!L56="",'DU DOAN'!CI56="",'DU DOAN'!CJ56=""),0,IF(AND('DU DOAN'!CI56='DU DOAN'!K56,'DU DOAN'!CJ56='DU DOAN'!L56),3*'DU DOAN'!C56,IF(('DU DOAN'!CI56-'DU DOAN'!CJ56)=('DU DOAN'!K56-'DU DOAN'!L56),2*'DU DOAN'!C56,IF(SIGN('DU DOAN'!CI56-'DU DOAN'!CJ56)=SIGN('DU DOAN'!K56-'DU DOAN'!L56),1*'DU DOAN'!C56,0))))</f>
        <v>0</v>
      </c>
      <c r="AS56" s="98">
        <f>IF(OR('DU DOAN'!K56="",'DU DOAN'!L56="",'DU DOAN'!CK56="",'DU DOAN'!CL56=""),0,IF(AND('DU DOAN'!CK56='DU DOAN'!K56,'DU DOAN'!CL56='DU DOAN'!L56),3*'DU DOAN'!C56,IF(('DU DOAN'!CK56-'DU DOAN'!CL56)=('DU DOAN'!K56-'DU DOAN'!L56),2*'DU DOAN'!C56,IF(SIGN('DU DOAN'!CK56-'DU DOAN'!CL56)=SIGN('DU DOAN'!K56-'DU DOAN'!L56),1*'DU DOAN'!C56,0))))</f>
        <v>0</v>
      </c>
      <c r="AT56" s="98">
        <f>IF(OR('DU DOAN'!K56="",'DU DOAN'!L56="",'DU DOAN'!CM56="",'DU DOAN'!CN56=""),0,IF(AND('DU DOAN'!CM56='DU DOAN'!K56,'DU DOAN'!CN56='DU DOAN'!L56),3*'DU DOAN'!C56,IF(('DU DOAN'!CM56-'DU DOAN'!CN56)=('DU DOAN'!K56-'DU DOAN'!L56),2*'DU DOAN'!C56,IF(SIGN('DU DOAN'!CM56-'DU DOAN'!CN56)=SIGN('DU DOAN'!K56-'DU DOAN'!L56),1*'DU DOAN'!C56,0))))</f>
        <v>0</v>
      </c>
      <c r="AU56" s="98">
        <f>IF(OR('DU DOAN'!K56="",'DU DOAN'!L56="",'DU DOAN'!CO56="",'DU DOAN'!CP56=""),0,IF(AND('DU DOAN'!CO56='DU DOAN'!K56,'DU DOAN'!CP56='DU DOAN'!L56),3*'DU DOAN'!C56,IF(('DU DOAN'!CO56-'DU DOAN'!CP56)=('DU DOAN'!K56-'DU DOAN'!L56),2*'DU DOAN'!C56,IF(SIGN('DU DOAN'!CO56-'DU DOAN'!CP56)=SIGN('DU DOAN'!K56-'DU DOAN'!L56),1*'DU DOAN'!C56,0))))</f>
        <v>0</v>
      </c>
      <c r="AV56" s="98">
        <f>IF(OR('DU DOAN'!K56="",'DU DOAN'!L56="",'DU DOAN'!CQ56="",'DU DOAN'!CR56=""),0,IF(AND('DU DOAN'!CQ56='DU DOAN'!K56,'DU DOAN'!CR56='DU DOAN'!L56),3*'DU DOAN'!C56,IF(('DU DOAN'!CQ56-'DU DOAN'!CR56)=('DU DOAN'!K56-'DU DOAN'!L56),2*'DU DOAN'!C56,IF(SIGN('DU DOAN'!CQ56-'DU DOAN'!CR56)=SIGN('DU DOAN'!K56-'DU DOAN'!L56),1*'DU DOAN'!C56,0))))</f>
        <v>0</v>
      </c>
      <c r="AW56" s="98">
        <f>IF(OR('DU DOAN'!K56="",'DU DOAN'!L56="",'DU DOAN'!CS56="",'DU DOAN'!CT56=""),0,IF(AND('DU DOAN'!CS56='DU DOAN'!K56,'DU DOAN'!CT56='DU DOAN'!L56),3*'DU DOAN'!C56,IF(('DU DOAN'!CS56-'DU DOAN'!CT56)=('DU DOAN'!K56-'DU DOAN'!L56),2*'DU DOAN'!C56,IF(SIGN('DU DOAN'!CS56-'DU DOAN'!CT56)=SIGN('DU DOAN'!K56-'DU DOAN'!L56),1*'DU DOAN'!C56,0))))</f>
        <v>0</v>
      </c>
      <c r="AX56" s="98">
        <f>IF(OR('DU DOAN'!K56="",'DU DOAN'!L56="",'DU DOAN'!CU56="",'DU DOAN'!CV56=""),0,IF(AND('DU DOAN'!CU56='DU DOAN'!K56,'DU DOAN'!CV56='DU DOAN'!L56),3*'DU DOAN'!C56,IF(('DU DOAN'!CU56-'DU DOAN'!CV56)=('DU DOAN'!K56-'DU DOAN'!L56),2*'DU DOAN'!C56,IF(SIGN('DU DOAN'!CU56-'DU DOAN'!CV56)=SIGN('DU DOAN'!K56-'DU DOAN'!L56),1*'DU DOAN'!C56,0))))</f>
        <v>0</v>
      </c>
      <c r="AY56" s="98">
        <f>IF(OR('DU DOAN'!K56="",'DU DOAN'!L56="",'DU DOAN'!CW56="",'DU DOAN'!CX56=""),0,IF(AND('DU DOAN'!CW56='DU DOAN'!K56,'DU DOAN'!CX56='DU DOAN'!L56),3*'DU DOAN'!C56,IF(('DU DOAN'!CW56-'DU DOAN'!CX56)=('DU DOAN'!K56-'DU DOAN'!L56),2*'DU DOAN'!C56,IF(SIGN('DU DOAN'!CW56-'DU DOAN'!CX56)=SIGN('DU DOAN'!K56-'DU DOAN'!L56),1*'DU DOAN'!C56,0))))</f>
        <v>0</v>
      </c>
      <c r="AZ56" s="98">
        <f>IF(OR('DU DOAN'!K56="",'DU DOAN'!L56="",'DU DOAN'!CY56="",'DU DOAN'!CZ56=""),0,IF(AND('DU DOAN'!CY56='DU DOAN'!K56,'DU DOAN'!CZ56='DU DOAN'!L56),3*'DU DOAN'!C56,IF(('DU DOAN'!CY56-'DU DOAN'!CZ56)=('DU DOAN'!K56-'DU DOAN'!L56),2*'DU DOAN'!C56,IF(SIGN('DU DOAN'!CY56-'DU DOAN'!CZ56)=SIGN('DU DOAN'!K56-'DU DOAN'!L56),1*'DU DOAN'!C56,0))))</f>
        <v>0</v>
      </c>
      <c r="BA56" s="98">
        <f>IF(OR('DU DOAN'!K56="",'DU DOAN'!L56="",'DU DOAN'!DA56="",'DU DOAN'!DB56=""),0,IF(AND('DU DOAN'!DA56='DU DOAN'!K56,'DU DOAN'!DB56='DU DOAN'!L56),3*'DU DOAN'!C56,IF(('DU DOAN'!DA56-'DU DOAN'!DB56)=('DU DOAN'!K56-'DU DOAN'!L56),2*'DU DOAN'!C56,IF(SIGN('DU DOAN'!DA56-'DU DOAN'!DB56)=SIGN('DU DOAN'!K56-'DU DOAN'!L56),1*'DU DOAN'!C56,0))))</f>
        <v>0</v>
      </c>
      <c r="BB56" s="98">
        <f>IF(OR('DU DOAN'!K56="",'DU DOAN'!L56="",'DU DOAN'!DC56="",'DU DOAN'!DD56=""),0,IF(AND('DU DOAN'!DC56='DU DOAN'!K56,'DU DOAN'!DD56='DU DOAN'!L56),3*'DU DOAN'!C56,IF(('DU DOAN'!DC56-'DU DOAN'!DD56)=('DU DOAN'!K56-'DU DOAN'!L56),2*'DU DOAN'!C56,IF(SIGN('DU DOAN'!DC56-'DU DOAN'!DD56)=SIGN('DU DOAN'!K56-'DU DOAN'!L56),1*'DU DOAN'!C56,0))))</f>
        <v>0</v>
      </c>
      <c r="BC56" s="98">
        <f>IF(OR('DU DOAN'!K56="",'DU DOAN'!L56="",'DU DOAN'!DE56="",'DU DOAN'!DF56=""),0,IF(AND('DU DOAN'!DE56='DU DOAN'!K56,'DU DOAN'!DF56='DU DOAN'!L56),3*'DU DOAN'!C56,IF(('DU DOAN'!DE56-'DU DOAN'!DF56)=('DU DOAN'!K56-'DU DOAN'!L56),2*'DU DOAN'!C56,IF(SIGN('DU DOAN'!DE56-'DU DOAN'!DF56)=SIGN('DU DOAN'!K56-'DU DOAN'!L56),1*'DU DOAN'!C56,0))))</f>
        <v>0</v>
      </c>
      <c r="BD56" s="98">
        <f>IF(OR('DU DOAN'!K56="",'DU DOAN'!L56="",'DU DOAN'!DG56="",'DU DOAN'!DH56=""),0,IF(AND('DU DOAN'!DG56='DU DOAN'!K56,'DU DOAN'!DH56='DU DOAN'!L56),3*'DU DOAN'!C56,IF(('DU DOAN'!DG56-'DU DOAN'!DH56)=('DU DOAN'!K56-'DU DOAN'!L56),2*'DU DOAN'!C56,IF(SIGN('DU DOAN'!DG56-'DU DOAN'!DH56)=SIGN('DU DOAN'!K56-'DU DOAN'!L56),1*'DU DOAN'!C56,0))))</f>
        <v>0</v>
      </c>
      <c r="BE56" s="98">
        <f>IF(OR('DU DOAN'!K56="",'DU DOAN'!L56="",'DU DOAN'!DI56="",'DU DOAN'!DJ56=""),0,IF(AND('DU DOAN'!DI56='DU DOAN'!K56,'DU DOAN'!DJ56='DU DOAN'!L56),3*'DU DOAN'!C56,IF(('DU DOAN'!DI56-'DU DOAN'!DJ56)=('DU DOAN'!K56-'DU DOAN'!L56),2*'DU DOAN'!C56,IF(SIGN('DU DOAN'!DI56-'DU DOAN'!DJ56)=SIGN('DU DOAN'!K56-'DU DOAN'!L56),1*'DU DOAN'!C56,0))))</f>
        <v>0</v>
      </c>
      <c r="BF56" s="98">
        <f>IF(OR('DU DOAN'!K56="",'DU DOAN'!L56="",'DU DOAN'!DK56="",'DU DOAN'!DL56=""),0,IF(AND('DU DOAN'!DK56='DU DOAN'!K56,'DU DOAN'!DL56='DU DOAN'!L56),3*'DU DOAN'!C56,IF(('DU DOAN'!DK56-'DU DOAN'!DL56)=('DU DOAN'!K56-'DU DOAN'!L56),2*'DU DOAN'!C56,IF(SIGN('DU DOAN'!DK56-'DU DOAN'!DL56)=SIGN('DU DOAN'!K56-'DU DOAN'!L56),1*'DU DOAN'!C56,0))))</f>
        <v>0</v>
      </c>
      <c r="BG56" s="98">
        <f>IF(OR('DU DOAN'!K56="",'DU DOAN'!L56="",'DU DOAN'!DM56="",'DU DOAN'!DN56=""),0,IF(AND('DU DOAN'!DM56='DU DOAN'!K56,'DU DOAN'!DN56='DU DOAN'!L56),3*'DU DOAN'!C56,IF(('DU DOAN'!DM56-'DU DOAN'!DN56)=('DU DOAN'!K56-'DU DOAN'!L56),2*'DU DOAN'!C56,IF(SIGN('DU DOAN'!DM56-'DU DOAN'!DN56)=SIGN('DU DOAN'!K56-'DU DOAN'!L56),1*'DU DOAN'!C56,0))))</f>
        <v>0</v>
      </c>
      <c r="BH56" s="98">
        <f>IF(OR('DU DOAN'!K56="",'DU DOAN'!L56="",'DU DOAN'!DO56="",'DU DOAN'!DP56=""),0,IF(AND('DU DOAN'!DO56='DU DOAN'!K56,'DU DOAN'!DP56='DU DOAN'!L56),3*'DU DOAN'!C56,IF(('DU DOAN'!DO56-'DU DOAN'!DP56)=('DU DOAN'!K56-'DU DOAN'!L56),2*'DU DOAN'!C56,IF(SIGN('DU DOAN'!DO56-'DU DOAN'!DP56)=SIGN('DU DOAN'!K56-'DU DOAN'!L56),1*'DU DOAN'!C56,0))))</f>
        <v>0</v>
      </c>
      <c r="BI56" s="98">
        <f>IF(OR('DU DOAN'!K56="",'DU DOAN'!L56="",'DU DOAN'!DQ56="",'DU DOAN'!DR56=""),0,IF(AND('DU DOAN'!DQ56='DU DOAN'!K56,'DU DOAN'!DR56='DU DOAN'!L56),3*'DU DOAN'!C56,IF(('DU DOAN'!DQ56-'DU DOAN'!DR56)=('DU DOAN'!K56-'DU DOAN'!L56),2*'DU DOAN'!C56,IF(SIGN('DU DOAN'!DQ56-'DU DOAN'!DR56)=SIGN('DU DOAN'!K56-'DU DOAN'!L56),1*'DU DOAN'!C56,0))))</f>
        <v>0</v>
      </c>
      <c r="BJ56" s="98">
        <f>IF(OR('DU DOAN'!K56="",'DU DOAN'!L56="",'DU DOAN'!DS56="",'DU DOAN'!DT56=""),0,IF(AND('DU DOAN'!DS56='DU DOAN'!K56,'DU DOAN'!DT56='DU DOAN'!L56),3*'DU DOAN'!C56,IF(('DU DOAN'!DS56-'DU DOAN'!DT56)=('DU DOAN'!K56-'DU DOAN'!L56),2*'DU DOAN'!C56,IF(SIGN('DU DOAN'!DS56-'DU DOAN'!DT56)=SIGN('DU DOAN'!K56-'DU DOAN'!L56),1*'DU DOAN'!C56,0))))</f>
        <v>0</v>
      </c>
      <c r="BK56" s="98">
        <f>IF(OR('DU DOAN'!K56="",'DU DOAN'!L56="",'DU DOAN'!DU56="",'DU DOAN'!DV56=""),0,IF(AND('DU DOAN'!DU56='DU DOAN'!K56,'DU DOAN'!DV56='DU DOAN'!L56),3*'DU DOAN'!C56,IF(('DU DOAN'!DU56-'DU DOAN'!DV56)=('DU DOAN'!K56-'DU DOAN'!L56),2*'DU DOAN'!C56,IF(SIGN('DU DOAN'!DU56-'DU DOAN'!DV56)=SIGN('DU DOAN'!K56-'DU DOAN'!L56),1*'DU DOAN'!C56,0))))</f>
        <v>0</v>
      </c>
      <c r="BL56" s="98">
        <f>IF(OR('DU DOAN'!K56="",'DU DOAN'!L56="",'DU DOAN'!DW56="",'DU DOAN'!DX56=""),0,IF(AND('DU DOAN'!DW56='DU DOAN'!K56,'DU DOAN'!DX56='DU DOAN'!L56),3*'DU DOAN'!C56,IF(('DU DOAN'!DW56-'DU DOAN'!DX56)=('DU DOAN'!K56-'DU DOAN'!L56),2*'DU DOAN'!C56,IF(SIGN('DU DOAN'!DW56-'DU DOAN'!DX56)=SIGN('DU DOAN'!K56-'DU DOAN'!L56),1*'DU DOAN'!C56,0))))</f>
        <v>0</v>
      </c>
      <c r="BM56" s="98">
        <f>IF(OR('DU DOAN'!K56="",'DU DOAN'!L56="",'DU DOAN'!DY56="",'DU DOAN'!DZ56=""),0,IF(AND('DU DOAN'!DY56='DU DOAN'!K56,'DU DOAN'!DZ56='DU DOAN'!L56),3*'DU DOAN'!C56,IF(('DU DOAN'!DY56-'DU DOAN'!DZ56)=('DU DOAN'!K56-'DU DOAN'!L56),2*'DU DOAN'!C56,IF(SIGN('DU DOAN'!DY56-'DU DOAN'!DZ56)=SIGN('DU DOAN'!K56-'DU DOAN'!L56),1*'DU DOAN'!C56,0))))</f>
        <v>0</v>
      </c>
      <c r="BN56" s="98">
        <f>IF(OR('DU DOAN'!K56="",'DU DOAN'!L56="",'DU DOAN'!EA56="",'DU DOAN'!EB56=""),0,IF(AND('DU DOAN'!EA56='DU DOAN'!K56,'DU DOAN'!EB56='DU DOAN'!L56),3*'DU DOAN'!C56,IF(('DU DOAN'!EA56-'DU DOAN'!EB56)=('DU DOAN'!K56-'DU DOAN'!L56),2*'DU DOAN'!C56,IF(SIGN('DU DOAN'!EA56-'DU DOAN'!EB56)=SIGN('DU DOAN'!K56-'DU DOAN'!L56),1*'DU DOAN'!C56,0))))</f>
        <v>0</v>
      </c>
      <c r="BO56" s="98">
        <f>IF(OR('DU DOAN'!K56="",'DU DOAN'!L56="",'DU DOAN'!EC56="",'DU DOAN'!ED56=""),0,IF(AND('DU DOAN'!EC56='DU DOAN'!K56,'DU DOAN'!ED56='DU DOAN'!L56),3*'DU DOAN'!C56,IF(('DU DOAN'!EC56-'DU DOAN'!ED56)=('DU DOAN'!K56-'DU DOAN'!L56),2*'DU DOAN'!C56,IF(SIGN('DU DOAN'!EC56-'DU DOAN'!ED56)=SIGN('DU DOAN'!K56-'DU DOAN'!L56),1*'DU DOAN'!C56,0))))</f>
        <v>0</v>
      </c>
      <c r="BP56" s="98">
        <f>IF(OR('DU DOAN'!K56="",'DU DOAN'!L56="",'DU DOAN'!EE56="",'DU DOAN'!EF56=""),0,IF(AND('DU DOAN'!EE56='DU DOAN'!K56,'DU DOAN'!EF56='DU DOAN'!L56),3*'DU DOAN'!C56,IF(('DU DOAN'!EE56-'DU DOAN'!EF56)=('DU DOAN'!K56-'DU DOAN'!L56),2*'DU DOAN'!C56,IF(SIGN('DU DOAN'!EE56-'DU DOAN'!EF56)=SIGN('DU DOAN'!K56-'DU DOAN'!L56),1*'DU DOAN'!C56,0))))</f>
        <v>0</v>
      </c>
      <c r="BQ56" s="98">
        <f>IF(OR('DU DOAN'!K56="",'DU DOAN'!L56="",'DU DOAN'!EG56="",'DU DOAN'!EH56=""),0,IF(AND('DU DOAN'!EG56='DU DOAN'!K56,'DU DOAN'!EH56='DU DOAN'!L56),3*'DU DOAN'!C56,IF(('DU DOAN'!EG56-'DU DOAN'!EH56)=('DU DOAN'!K56-'DU DOAN'!L56),2*'DU DOAN'!C56,IF(SIGN('DU DOAN'!EG56-'DU DOAN'!EH56)=SIGN('DU DOAN'!K56-'DU DOAN'!L56),1*'DU DOAN'!C56,0))))</f>
        <v>0</v>
      </c>
      <c r="BR56" s="98">
        <f>IF(OR('DU DOAN'!K56="",'DU DOAN'!L56="",'DU DOAN'!EI56="",'DU DOAN'!EJ56=""),0,IF(AND('DU DOAN'!EI56='DU DOAN'!K56,'DU DOAN'!EJ56='DU DOAN'!L56),3*'DU DOAN'!C56,IF(('DU DOAN'!EI56-'DU DOAN'!EJ56)=('DU DOAN'!K56-'DU DOAN'!L56),2*'DU DOAN'!C56,IF(SIGN('DU DOAN'!EI56-'DU DOAN'!EJ56)=SIGN('DU DOAN'!K56-'DU DOAN'!L56),1*'DU DOAN'!C56,0))))</f>
        <v>0</v>
      </c>
      <c r="BS56" s="98">
        <f>IF(OR('DU DOAN'!K56="",'DU DOAN'!L56="",'DU DOAN'!EK56="",'DU DOAN'!EL56=""),0,IF(AND('DU DOAN'!EK56='DU DOAN'!K56,'DU DOAN'!EL56='DU DOAN'!L56),3*'DU DOAN'!C56,IF(('DU DOAN'!EK56-'DU DOAN'!EL56)=('DU DOAN'!K56-'DU DOAN'!L56),2*'DU DOAN'!C56,IF(SIGN('DU DOAN'!EK56-'DU DOAN'!EL56)=SIGN('DU DOAN'!K56-'DU DOAN'!L56),1*'DU DOAN'!C56,0))))</f>
        <v>0</v>
      </c>
      <c r="BT56" s="98">
        <f>IF(OR('DU DOAN'!K56="",'DU DOAN'!L56="",'DU DOAN'!EM56="",'DU DOAN'!EN56=""),0,IF(AND('DU DOAN'!EM56='DU DOAN'!K56,'DU DOAN'!EN56='DU DOAN'!L56),3*'DU DOAN'!C56,IF(('DU DOAN'!EM56-'DU DOAN'!EN56)=('DU DOAN'!K56-'DU DOAN'!L56),2*'DU DOAN'!C56,IF(SIGN('DU DOAN'!EM56-'DU DOAN'!EN56)=SIGN('DU DOAN'!K56-'DU DOAN'!L56),1*'DU DOAN'!C56,0))))</f>
        <v>0</v>
      </c>
      <c r="BU56" s="98">
        <f>IF(OR('DU DOAN'!K56="",'DU DOAN'!L56="",'DU DOAN'!EO56="",'DU DOAN'!EP56=""),0,IF(AND('DU DOAN'!EO56='DU DOAN'!K56,'DU DOAN'!EP56='DU DOAN'!L56),3*'DU DOAN'!C56,IF(('DU DOAN'!EO56-'DU DOAN'!EP56)=('DU DOAN'!K56-'DU DOAN'!L56),2*'DU DOAN'!C56,IF(SIGN('DU DOAN'!EO56-'DU DOAN'!EP56)=SIGN('DU DOAN'!K56-'DU DOAN'!L56),1*'DU DOAN'!C56,0))))</f>
        <v>0</v>
      </c>
      <c r="BV56" s="98">
        <f>IF(OR('DU DOAN'!K56="",'DU DOAN'!L56="",'DU DOAN'!EQ56="",'DU DOAN'!ER56=""),0,IF(AND('DU DOAN'!EQ56='DU DOAN'!K56,'DU DOAN'!ER56='DU DOAN'!L56),3*'DU DOAN'!C56,IF(('DU DOAN'!EQ56-'DU DOAN'!ER56)=('DU DOAN'!K56-'DU DOAN'!L56),2*'DU DOAN'!C56,IF(SIGN('DU DOAN'!EQ56-'DU DOAN'!ER56)=SIGN('DU DOAN'!K56-'DU DOAN'!L56),1*'DU DOAN'!C56,0))))</f>
        <v>0</v>
      </c>
      <c r="BW56" s="98">
        <f>IF(OR('DU DOAN'!K56="",'DU DOAN'!L56="",'DU DOAN'!ES56="",'DU DOAN'!ET56=""),0,IF(AND('DU DOAN'!ES56='DU DOAN'!K56,'DU DOAN'!ET56='DU DOAN'!L56),3*'DU DOAN'!C56,IF(('DU DOAN'!ES56-'DU DOAN'!ET56)=('DU DOAN'!K56-'DU DOAN'!L56),2*'DU DOAN'!C56,IF(SIGN('DU DOAN'!ES56-'DU DOAN'!ET56)=SIGN('DU DOAN'!K56-'DU DOAN'!L56),1*'DU DOAN'!C56,0))))</f>
        <v>0</v>
      </c>
      <c r="BX56" s="98">
        <f>IF(OR('DU DOAN'!K56="",'DU DOAN'!L56="",'DU DOAN'!EU56="",'DU DOAN'!EV56=""),0,IF(AND('DU DOAN'!EU56='DU DOAN'!K56,'DU DOAN'!EV56='DU DOAN'!L56),3*'DU DOAN'!C56,IF(('DU DOAN'!EU56-'DU DOAN'!EV56)=('DU DOAN'!K56-'DU DOAN'!L56),2*'DU DOAN'!C56,IF(SIGN('DU DOAN'!EU56-'DU DOAN'!EV56)=SIGN('DU DOAN'!K56-'DU DOAN'!L56),1*'DU DOAN'!C56,0))))</f>
        <v>0</v>
      </c>
      <c r="BY56" s="98">
        <f>IF(OR('DU DOAN'!K56="",'DU DOAN'!L56="",'DU DOAN'!EW56="",'DU DOAN'!EX56=""),0,IF(AND('DU DOAN'!EW56='DU DOAN'!K56,'DU DOAN'!EX56='DU DOAN'!L56),3*'DU DOAN'!C56,IF(('DU DOAN'!EW56-'DU DOAN'!EX56)=('DU DOAN'!K56-'DU DOAN'!L56),2*'DU DOAN'!C56,IF(SIGN('DU DOAN'!EW56-'DU DOAN'!EX56)=SIGN('DU DOAN'!K56-'DU DOAN'!L56),1*'DU DOAN'!C56,0))))</f>
        <v>0</v>
      </c>
      <c r="BZ56" s="98">
        <f>IF(OR('DU DOAN'!K56="",'DU DOAN'!L56="",'DU DOAN'!EY56="",'DU DOAN'!EZ56=""),0,IF(AND('DU DOAN'!EY56='DU DOAN'!K56,'DU DOAN'!EZ56='DU DOAN'!L56),3*'DU DOAN'!C56,IF(('DU DOAN'!EY56-'DU DOAN'!EZ56)=('DU DOAN'!K56-'DU DOAN'!L56),2*'DU DOAN'!C56,IF(SIGN('DU DOAN'!EY56-'DU DOAN'!EZ56)=SIGN('DU DOAN'!K56-'DU DOAN'!L56),1*'DU DOAN'!C56,0))))</f>
        <v>0</v>
      </c>
      <c r="CA56" s="98">
        <f>IF(OR('DU DOAN'!K56="",'DU DOAN'!L56="",'DU DOAN'!FA56="",'DU DOAN'!FB56=""),0,IF(AND('DU DOAN'!FA56='DU DOAN'!K56,'DU DOAN'!FB56='DU DOAN'!L56),3*'DU DOAN'!C56,IF(('DU DOAN'!FA56-'DU DOAN'!FB56)=('DU DOAN'!K56-'DU DOAN'!L56),2*'DU DOAN'!C56,IF(SIGN('DU DOAN'!FA56-'DU DOAN'!FB56)=SIGN('DU DOAN'!K56-'DU DOAN'!L56),1*'DU DOAN'!C56,0))))</f>
        <v>0</v>
      </c>
      <c r="CB56" s="98">
        <f>IF(OR('DU DOAN'!K56="",'DU DOAN'!L56="",'DU DOAN'!FC56="",'DU DOAN'!FD56=""),0,IF(AND('DU DOAN'!FC56='DU DOAN'!K56,'DU DOAN'!FD56='DU DOAN'!L56),3*'DU DOAN'!C56,IF(('DU DOAN'!FC56-'DU DOAN'!FD56)=('DU DOAN'!K56-'DU DOAN'!L56),2*'DU DOAN'!C56,IF(SIGN('DU DOAN'!FC56-'DU DOAN'!FD56)=SIGN('DU DOAN'!K56-'DU DOAN'!L56),1*'DU DOAN'!C56,0))))</f>
        <v>0</v>
      </c>
      <c r="CC56" s="98">
        <f>IF(OR('DU DOAN'!K56="",'DU DOAN'!L56="",'DU DOAN'!FE56="",'DU DOAN'!FF56=""),0,IF(AND('DU DOAN'!FE56='DU DOAN'!K56,'DU DOAN'!FF56='DU DOAN'!L56),3*'DU DOAN'!C56,IF(('DU DOAN'!FE56-'DU DOAN'!FF56)=('DU DOAN'!K56-'DU DOAN'!L56),2*'DU DOAN'!C56,IF(SIGN('DU DOAN'!FE56-'DU DOAN'!FF56)=SIGN('DU DOAN'!K56-'DU DOAN'!L56),1*'DU DOAN'!C56,0))))</f>
        <v>0</v>
      </c>
      <c r="CD56" s="98">
        <f>IF(OR('DU DOAN'!K56="",'DU DOAN'!L56="",'DU DOAN'!FG56="",'DU DOAN'!FH56=""),0,IF(AND('DU DOAN'!FG56='DU DOAN'!K56,'DU DOAN'!FH56='DU DOAN'!L56),3*'DU DOAN'!C56,IF(('DU DOAN'!FG56-'DU DOAN'!FH56)=('DU DOAN'!K56-'DU DOAN'!L56),2*'DU DOAN'!C56,IF(SIGN('DU DOAN'!FG56-'DU DOAN'!FH56)=SIGN('DU DOAN'!K56-'DU DOAN'!L56),1*'DU DOAN'!C56,0))))</f>
        <v>0</v>
      </c>
      <c r="CE56" s="98">
        <f>IF(OR('DU DOAN'!K56="",'DU DOAN'!L56="",'DU DOAN'!FI56="",'DU DOAN'!FJ56=""),0,IF(AND('DU DOAN'!FI56='DU DOAN'!K56,'DU DOAN'!FJ56='DU DOAN'!L56),3*'DU DOAN'!C56,IF(('DU DOAN'!FI56-'DU DOAN'!FJ56)=('DU DOAN'!K56-'DU DOAN'!L56),2*'DU DOAN'!C56,IF(SIGN('DU DOAN'!FI56-'DU DOAN'!FJ56)=SIGN('DU DOAN'!K56-'DU DOAN'!L56),1*'DU DOAN'!C56,0))))</f>
        <v>0</v>
      </c>
      <c r="CF56" s="98">
        <f>IF(OR('DU DOAN'!K56="",'DU DOAN'!L56="",'DU DOAN'!FK56="",'DU DOAN'!FL56=""),0,IF(AND('DU DOAN'!FK56='DU DOAN'!K56,'DU DOAN'!FL56='DU DOAN'!L56),3*'DU DOAN'!C56,IF(('DU DOAN'!FK56-'DU DOAN'!FL56)=('DU DOAN'!K56-'DU DOAN'!L56),2*'DU DOAN'!C56,IF(SIGN('DU DOAN'!FK56-'DU DOAN'!FL56)=SIGN('DU DOAN'!K56-'DU DOAN'!L56),1*'DU DOAN'!C56,0))))</f>
        <v>0</v>
      </c>
      <c r="CG56" s="98">
        <f>IF(OR('DU DOAN'!K56="",'DU DOAN'!L56="",'DU DOAN'!FM56="",'DU DOAN'!FN56=""),0,IF(AND('DU DOAN'!FM56='DU DOAN'!K56,'DU DOAN'!FN56='DU DOAN'!L56),3*'DU DOAN'!C56,IF(('DU DOAN'!FM56-'DU DOAN'!FN56)=('DU DOAN'!K56-'DU DOAN'!L56),2*'DU DOAN'!C56,IF(SIGN('DU DOAN'!FM56-'DU DOAN'!FN56)=SIGN('DU DOAN'!K56-'DU DOAN'!L56),1*'DU DOAN'!C56,0))))</f>
        <v>0</v>
      </c>
      <c r="CH56" s="98">
        <f>IF(OR('DU DOAN'!K56="",'DU DOAN'!L56="",'DU DOAN'!FO56="",'DU DOAN'!FP56=""),0,IF(AND('DU DOAN'!FO56='DU DOAN'!K56,'DU DOAN'!FP56='DU DOAN'!L56),3*'DU DOAN'!C56,IF(('DU DOAN'!FO56-'DU DOAN'!FP56)=('DU DOAN'!K56-'DU DOAN'!L56),2*'DU DOAN'!C56,IF(SIGN('DU DOAN'!FO56-'DU DOAN'!FP56)=SIGN('DU DOAN'!K56-'DU DOAN'!L56),1*'DU DOAN'!C56,0))))</f>
        <v>0</v>
      </c>
      <c r="CI56" s="98">
        <f>IF(OR('DU DOAN'!K56="",'DU DOAN'!L56="",'DU DOAN'!FQ56="",'DU DOAN'!FR56=""),0,IF(AND('DU DOAN'!FQ56='DU DOAN'!K56,'DU DOAN'!FR56='DU DOAN'!L56),3*'DU DOAN'!C56,IF(('DU DOAN'!FQ56-'DU DOAN'!FR56)=('DU DOAN'!K56-'DU DOAN'!L56),2*'DU DOAN'!C56,IF(SIGN('DU DOAN'!FQ56-'DU DOAN'!FR56)=SIGN('DU DOAN'!K56-'DU DOAN'!L56),1*'DU DOAN'!C56,0))))</f>
        <v>0</v>
      </c>
      <c r="CJ56" s="98">
        <f>IF(OR('DU DOAN'!K56="",'DU DOAN'!L56="",'DU DOAN'!FS56="",'DU DOAN'!FT56=""),0,IF(AND('DU DOAN'!FS56='DU DOAN'!K56,'DU DOAN'!FT56='DU DOAN'!L56),3*'DU DOAN'!C56,IF(('DU DOAN'!FS56-'DU DOAN'!FT56)=('DU DOAN'!K56-'DU DOAN'!L56),2*'DU DOAN'!C56,IF(SIGN('DU DOAN'!FS56-'DU DOAN'!FT56)=SIGN('DU DOAN'!K56-'DU DOAN'!L56),1*'DU DOAN'!C56,0))))</f>
        <v>0</v>
      </c>
      <c r="CK56" s="98">
        <f>IF(OR('DU DOAN'!K56="",'DU DOAN'!L56="",'DU DOAN'!FU56="",'DU DOAN'!FV56=""),0,IF(AND('DU DOAN'!FU56='DU DOAN'!K56,'DU DOAN'!FV56='DU DOAN'!L56),3*'DU DOAN'!C56,IF(('DU DOAN'!FU56-'DU DOAN'!FV56)=('DU DOAN'!K56-'DU DOAN'!L56),2*'DU DOAN'!C56,IF(SIGN('DU DOAN'!FU56-'DU DOAN'!FV56)=SIGN('DU DOAN'!K56-'DU DOAN'!L56),1*'DU DOAN'!C56,0))))</f>
        <v>0</v>
      </c>
      <c r="CL56" s="98">
        <f>IF(OR('DU DOAN'!K56="",'DU DOAN'!L56="",'DU DOAN'!FW56="",'DU DOAN'!FX56=""),0,IF(AND('DU DOAN'!FW56='DU DOAN'!K56,'DU DOAN'!FX56='DU DOAN'!L56),3*'DU DOAN'!C56,IF(('DU DOAN'!FW56-'DU DOAN'!FX56)=('DU DOAN'!K56-'DU DOAN'!L56),2*'DU DOAN'!C56,IF(SIGN('DU DOAN'!FW56-'DU DOAN'!FX56)=SIGN('DU DOAN'!K56-'DU DOAN'!L56),1*'DU DOAN'!C56,0))))</f>
        <v>0</v>
      </c>
      <c r="CM56" s="98">
        <f>IF(OR('DU DOAN'!K56="",'DU DOAN'!L56="",'DU DOAN'!FY56="",'DU DOAN'!FZ56=""),0,IF(AND('DU DOAN'!FY56='DU DOAN'!K56,'DU DOAN'!FZ56='DU DOAN'!L56),3*'DU DOAN'!C56,IF(('DU DOAN'!FY56-'DU DOAN'!FZ56)=('DU DOAN'!K56-'DU DOAN'!L56),2*'DU DOAN'!C56,IF(SIGN('DU DOAN'!FY56-'DU DOAN'!FZ56)=SIGN('DU DOAN'!K56-'DU DOAN'!L56),1*'DU DOAN'!C56,0))))</f>
        <v>0</v>
      </c>
      <c r="CN56" s="98">
        <f>IF(OR('DU DOAN'!K56="",'DU DOAN'!L56="",'DU DOAN'!GA56="",'DU DOAN'!GB56=""),0,IF(AND('DU DOAN'!GA56='DU DOAN'!K56,'DU DOAN'!GB56='DU DOAN'!L56),3*'DU DOAN'!C56,IF(('DU DOAN'!GA56-'DU DOAN'!GB56)=('DU DOAN'!K56-'DU DOAN'!L56),2*'DU DOAN'!C56,IF(SIGN('DU DOAN'!GA56-'DU DOAN'!GB56)=SIGN('DU DOAN'!K56-'DU DOAN'!L56),1*'DU DOAN'!C56,0))))</f>
        <v>0</v>
      </c>
      <c r="CO56" s="98">
        <f>IF(OR('DU DOAN'!K56="",'DU DOAN'!L56="",'DU DOAN'!GC56="",'DU DOAN'!GD56=""),0,IF(AND('DU DOAN'!GC56='DU DOAN'!K56,'DU DOAN'!GD56='DU DOAN'!L56),3*'DU DOAN'!C56,IF(('DU DOAN'!GC56-'DU DOAN'!GD56)=('DU DOAN'!K56-'DU DOAN'!L56),2*'DU DOAN'!C56,IF(SIGN('DU DOAN'!GC56-'DU DOAN'!GD56)=SIGN('DU DOAN'!K56-'DU DOAN'!L56),1*'DU DOAN'!C56,0))))</f>
        <v>0</v>
      </c>
      <c r="CP56" s="98">
        <f>IF(OR('DU DOAN'!K56="",'DU DOAN'!L56="",'DU DOAN'!GE56="",'DU DOAN'!GF56=""),0,IF(AND('DU DOAN'!GE56='DU DOAN'!K56,'DU DOAN'!GF56='DU DOAN'!L56),3*'DU DOAN'!C56,IF(('DU DOAN'!GE56-'DU DOAN'!GF56)=('DU DOAN'!K56-'DU DOAN'!L56),2*'DU DOAN'!C56,IF(SIGN('DU DOAN'!GE56-'DU DOAN'!GF56)=SIGN('DU DOAN'!K56-'DU DOAN'!L56),1*'DU DOAN'!C56,0))))</f>
        <v>0</v>
      </c>
      <c r="CQ56" s="98">
        <f>IF(OR('DU DOAN'!K56="",'DU DOAN'!L56="",'DU DOAN'!GG56="",'DU DOAN'!GH56=""),0,IF(AND('DU DOAN'!GG56='DU DOAN'!K56,'DU DOAN'!GH56='DU DOAN'!L56),3*'DU DOAN'!C56,IF(('DU DOAN'!GG56-'DU DOAN'!GH56)=('DU DOAN'!K56-'DU DOAN'!L56),2*'DU DOAN'!C56,IF(SIGN('DU DOAN'!GG56-'DU DOAN'!GH56)=SIGN('DU DOAN'!K56-'DU DOAN'!L56),1*'DU DOAN'!C56,0))))</f>
        <v>0</v>
      </c>
      <c r="CR56" s="98">
        <f>IF(OR('DU DOAN'!K56="",'DU DOAN'!L56="",'DU DOAN'!GI56="",'DU DOAN'!GJ56=""),0,IF(AND('DU DOAN'!GI56='DU DOAN'!K56,'DU DOAN'!GJ56='DU DOAN'!L56),3*'DU DOAN'!C56,IF(('DU DOAN'!GI56-'DU DOAN'!GJ56)=('DU DOAN'!K56-'DU DOAN'!L56),2*'DU DOAN'!C56,IF(SIGN('DU DOAN'!GI56-'DU DOAN'!GJ56)=SIGN('DU DOAN'!K56-'DU DOAN'!L56),1*'DU DOAN'!C56,0))))</f>
        <v>0</v>
      </c>
      <c r="CS56" s="98">
        <f>IF(OR('DU DOAN'!K56="",'DU DOAN'!L56="",'DU DOAN'!GK56="",'DU DOAN'!GL56=""),0,IF(AND('DU DOAN'!GK56='DU DOAN'!K56,'DU DOAN'!GL56='DU DOAN'!L56),3*'DU DOAN'!C56,IF(('DU DOAN'!GK56-'DU DOAN'!GL56)=('DU DOAN'!K56-'DU DOAN'!L56),2*'DU DOAN'!C56,IF(SIGN('DU DOAN'!GK56-'DU DOAN'!GL56)=SIGN('DU DOAN'!K56-'DU DOAN'!L56),1*'DU DOAN'!C56,0))))</f>
        <v>0</v>
      </c>
      <c r="CT56" s="98">
        <f>IF(OR('DU DOAN'!K56="",'DU DOAN'!L56="",'DU DOAN'!GM56="",'DU DOAN'!GN56=""),0,IF(AND('DU DOAN'!GM56='DU DOAN'!K56,'DU DOAN'!GN56='DU DOAN'!L56),3*'DU DOAN'!C56,IF(('DU DOAN'!GM56-'DU DOAN'!GN56)=('DU DOAN'!K56-'DU DOAN'!L56),2*'DU DOAN'!C56,IF(SIGN('DU DOAN'!GM56-'DU DOAN'!GN56)=SIGN('DU DOAN'!K56-'DU DOAN'!L56),1*'DU DOAN'!C56,0))))</f>
        <v>0</v>
      </c>
      <c r="CU56" s="98">
        <f>IF(OR('DU DOAN'!K56="",'DU DOAN'!L56="",'DU DOAN'!GO56="",'DU DOAN'!GP56=""),0,IF(AND('DU DOAN'!GO56='DU DOAN'!K56,'DU DOAN'!GP56='DU DOAN'!L56),3*'DU DOAN'!C56,IF(('DU DOAN'!GO56-'DU DOAN'!GP56)=('DU DOAN'!K56-'DU DOAN'!L56),2*'DU DOAN'!C56,IF(SIGN('DU DOAN'!GO56-'DU DOAN'!GP56)=SIGN('DU DOAN'!K56-'DU DOAN'!L56),1*'DU DOAN'!C56,0))))</f>
        <v>0</v>
      </c>
      <c r="CV56" s="98">
        <f>IF(OR('DU DOAN'!K56="",'DU DOAN'!L56="",'DU DOAN'!GQ56="",'DU DOAN'!GR56=""),0,IF(AND('DU DOAN'!GQ56='DU DOAN'!K56,'DU DOAN'!GR56='DU DOAN'!L56),3*'DU DOAN'!C56,IF(('DU DOAN'!GQ56-'DU DOAN'!GR56)=('DU DOAN'!K56-'DU DOAN'!L56),2*'DU DOAN'!C56,IF(SIGN('DU DOAN'!GQ56-'DU DOAN'!GR56)=SIGN('DU DOAN'!K56-'DU DOAN'!L56),1*'DU DOAN'!C56,0))))</f>
        <v>0</v>
      </c>
      <c r="CW56" s="98">
        <f>IF(OR('DU DOAN'!K56="",'DU DOAN'!L56="",'DU DOAN'!GS56="",'DU DOAN'!GT56=""),0,IF(AND('DU DOAN'!GS56='DU DOAN'!K56,'DU DOAN'!GT56='DU DOAN'!L56),3*'DU DOAN'!C56,IF(('DU DOAN'!GS56-'DU DOAN'!GT56)=('DU DOAN'!K56-'DU DOAN'!L56),2*'DU DOAN'!C56,IF(SIGN('DU DOAN'!GS56-'DU DOAN'!GT56)=SIGN('DU DOAN'!K56-'DU DOAN'!L56),1*'DU DOAN'!C56,0))))</f>
        <v>0</v>
      </c>
      <c r="CX56" s="98">
        <f>IF(OR('DU DOAN'!K56="",'DU DOAN'!L56="",'DU DOAN'!GU56="",'DU DOAN'!GV56=""),0,IF(AND('DU DOAN'!GU56='DU DOAN'!K56,'DU DOAN'!GV56='DU DOAN'!L56),3*'DU DOAN'!C56,IF(('DU DOAN'!GU56-'DU DOAN'!GV56)=('DU DOAN'!K56-'DU DOAN'!L56),2*'DU DOAN'!C56,IF(SIGN('DU DOAN'!GU56-'DU DOAN'!GV56)=SIGN('DU DOAN'!K56-'DU DOAN'!L56),1*'DU DOAN'!C56,0))))</f>
        <v>0</v>
      </c>
      <c r="CY56" s="98">
        <f>IF(OR('DU DOAN'!K56="",'DU DOAN'!L56="",'DU DOAN'!GW56="",'DU DOAN'!GX56=""),0,IF(AND('DU DOAN'!GW56='DU DOAN'!K56,'DU DOAN'!GX56='DU DOAN'!L56),3*'DU DOAN'!C56,IF(('DU DOAN'!GW56-'DU DOAN'!GX56)=('DU DOAN'!K56-'DU DOAN'!L56),2*'DU DOAN'!C56,IF(SIGN('DU DOAN'!GW56-'DU DOAN'!GX56)=SIGN('DU DOAN'!K56-'DU DOAN'!L56),1*'DU DOAN'!C56,0))))</f>
        <v>0</v>
      </c>
      <c r="CZ56" s="98">
        <f>IF(OR('DU DOAN'!K56="",'DU DOAN'!L56="",'DU DOAN'!GY56="",'DU DOAN'!GZ56=""),0,IF(AND('DU DOAN'!GY56='DU DOAN'!K56,'DU DOAN'!GZ56='DU DOAN'!L56),3*'DU DOAN'!C56,IF(('DU DOAN'!GY56-'DU DOAN'!GZ56)=('DU DOAN'!K56-'DU DOAN'!L56),2*'DU DOAN'!C56,IF(SIGN('DU DOAN'!GY56-'DU DOAN'!GZ56)=SIGN('DU DOAN'!K56-'DU DOAN'!L56),1*'DU DOAN'!C56,0))))</f>
        <v>0</v>
      </c>
      <c r="DA56" s="98">
        <f>IF(OR('DU DOAN'!K56="",'DU DOAN'!L56="",'DU DOAN'!HA56="",'DU DOAN'!HB56=""),0,IF(AND('DU DOAN'!HA56='DU DOAN'!K56,'DU DOAN'!HB56='DU DOAN'!L56),3*'DU DOAN'!C56,IF(('DU DOAN'!HA56-'DU DOAN'!HB56)=('DU DOAN'!K56-'DU DOAN'!L56),2*'DU DOAN'!C56,IF(SIGN('DU DOAN'!HA56-'DU DOAN'!HB56)=SIGN('DU DOAN'!K56-'DU DOAN'!L56),1*'DU DOAN'!C56,0))))</f>
        <v>0</v>
      </c>
      <c r="DB56" s="98">
        <f>IF(OR('DU DOAN'!K56="",'DU DOAN'!L56="",'DU DOAN'!HC56="",'DU DOAN'!HD56=""),0,IF(AND('DU DOAN'!HC56='DU DOAN'!K56,'DU DOAN'!HD56='DU DOAN'!L56),3*'DU DOAN'!C56,IF(('DU DOAN'!HC56-'DU DOAN'!HD56)=('DU DOAN'!K56-'DU DOAN'!L56),2*'DU DOAN'!C56,IF(SIGN('DU DOAN'!HC56-'DU DOAN'!HD56)=SIGN('DU DOAN'!K56-'DU DOAN'!L56),1*'DU DOAN'!C56,0))))</f>
        <v>0</v>
      </c>
    </row>
    <row r="57" spans="1:106" ht="15" customHeight="1">
      <c r="A57" s="94">
        <f>'DU DOAN'!A57</f>
        <v>54</v>
      </c>
      <c r="B57" s="95" t="str">
        <f>'DU DOAN'!B57</f>
        <v>Vòng bảng</v>
      </c>
      <c r="C57" s="96">
        <f>'DU DOAN'!C57</f>
        <v>1</v>
      </c>
      <c r="D57" s="95" t="str">
        <f>'DU DOAN'!H57</f>
        <v>Senegal</v>
      </c>
      <c r="E57" s="95" t="str">
        <f>'DU DOAN'!I57</f>
        <v>Iraq</v>
      </c>
      <c r="F57" s="97" t="str">
        <f>IF(OR('DU DOAN'!K57="",'DU DOAN'!L57=""),"Chưa đá",'DU DOAN'!K57&amp;"-"&amp;'DU DOAN'!L57)</f>
        <v>Chưa đá</v>
      </c>
      <c r="G57" s="98">
        <f>IF(OR('DU DOAN'!K57="",'DU DOAN'!L57="",'DU DOAN'!M57="",'DU DOAN'!N57=""),0,IF(AND('DU DOAN'!M57='DU DOAN'!K57,'DU DOAN'!N57='DU DOAN'!L57),3*'DU DOAN'!C57,IF(('DU DOAN'!M57-'DU DOAN'!N57)=('DU DOAN'!K57-'DU DOAN'!L57),2*'DU DOAN'!C57,IF(SIGN('DU DOAN'!M57-'DU DOAN'!N57)=SIGN('DU DOAN'!K57-'DU DOAN'!L57),1*'DU DOAN'!C57,0))))</f>
        <v>0</v>
      </c>
      <c r="H57" s="98">
        <f>IF(OR('DU DOAN'!K57="",'DU DOAN'!L57="",'DU DOAN'!O57="",'DU DOAN'!P57=""),0,IF(AND('DU DOAN'!O57='DU DOAN'!K57,'DU DOAN'!P57='DU DOAN'!L57),3*'DU DOAN'!C57,IF(('DU DOAN'!O57-'DU DOAN'!P57)=('DU DOAN'!K57-'DU DOAN'!L57),2*'DU DOAN'!C57,IF(SIGN('DU DOAN'!O57-'DU DOAN'!P57)=SIGN('DU DOAN'!K57-'DU DOAN'!L57),1*'DU DOAN'!C57,0))))</f>
        <v>0</v>
      </c>
      <c r="I57" s="98">
        <f>IF(OR('DU DOAN'!K57="",'DU DOAN'!L57="",'DU DOAN'!Q57="",'DU DOAN'!R57=""),0,IF(AND('DU DOAN'!Q57='DU DOAN'!K57,'DU DOAN'!R57='DU DOAN'!L57),3*'DU DOAN'!C57,IF(('DU DOAN'!Q57-'DU DOAN'!R57)=('DU DOAN'!K57-'DU DOAN'!L57),2*'DU DOAN'!C57,IF(SIGN('DU DOAN'!Q57-'DU DOAN'!R57)=SIGN('DU DOAN'!K57-'DU DOAN'!L57),1*'DU DOAN'!C57,0))))</f>
        <v>0</v>
      </c>
      <c r="J57" s="98">
        <f>IF(OR('DU DOAN'!K57="",'DU DOAN'!L57="",'DU DOAN'!S57="",'DU DOAN'!T57=""),0,IF(AND('DU DOAN'!S57='DU DOAN'!K57,'DU DOAN'!T57='DU DOAN'!L57),3*'DU DOAN'!C57,IF(('DU DOAN'!S57-'DU DOAN'!T57)=('DU DOAN'!K57-'DU DOAN'!L57),2*'DU DOAN'!C57,IF(SIGN('DU DOAN'!S57-'DU DOAN'!T57)=SIGN('DU DOAN'!K57-'DU DOAN'!L57),1*'DU DOAN'!C57,0))))</f>
        <v>0</v>
      </c>
      <c r="K57" s="98">
        <f>IF(OR('DU DOAN'!K57="",'DU DOAN'!L57="",'DU DOAN'!U57="",'DU DOAN'!V57=""),0,IF(AND('DU DOAN'!U57='DU DOAN'!K57,'DU DOAN'!V57='DU DOAN'!L57),3*'DU DOAN'!C57,IF(('DU DOAN'!U57-'DU DOAN'!V57)=('DU DOAN'!K57-'DU DOAN'!L57),2*'DU DOAN'!C57,IF(SIGN('DU DOAN'!U57-'DU DOAN'!V57)=SIGN('DU DOAN'!K57-'DU DOAN'!L57),1*'DU DOAN'!C57,0))))</f>
        <v>0</v>
      </c>
      <c r="L57" s="98">
        <f>IF(OR('DU DOAN'!K57="",'DU DOAN'!L57="",'DU DOAN'!W57="",'DU DOAN'!X57=""),0,IF(AND('DU DOAN'!W57='DU DOAN'!K57,'DU DOAN'!X57='DU DOAN'!L57),3*'DU DOAN'!C57,IF(('DU DOAN'!W57-'DU DOAN'!X57)=('DU DOAN'!K57-'DU DOAN'!L57),2*'DU DOAN'!C57,IF(SIGN('DU DOAN'!W57-'DU DOAN'!X57)=SIGN('DU DOAN'!K57-'DU DOAN'!L57),1*'DU DOAN'!C57,0))))</f>
        <v>0</v>
      </c>
      <c r="M57" s="98">
        <f>IF(OR('DU DOAN'!K57="",'DU DOAN'!L57="",'DU DOAN'!Y57="",'DU DOAN'!Z57=""),0,IF(AND('DU DOAN'!Y57='DU DOAN'!K57,'DU DOAN'!Z57='DU DOAN'!L57),3*'DU DOAN'!C57,IF(('DU DOAN'!Y57-'DU DOAN'!Z57)=('DU DOAN'!K57-'DU DOAN'!L57),2*'DU DOAN'!C57,IF(SIGN('DU DOAN'!Y57-'DU DOAN'!Z57)=SIGN('DU DOAN'!K57-'DU DOAN'!L57),1*'DU DOAN'!C57,0))))</f>
        <v>0</v>
      </c>
      <c r="N57" s="98">
        <f>IF(OR('DU DOAN'!K57="",'DU DOAN'!L57="",'DU DOAN'!AA57="",'DU DOAN'!AB57=""),0,IF(AND('DU DOAN'!AA57='DU DOAN'!K57,'DU DOAN'!AB57='DU DOAN'!L57),3*'DU DOAN'!C57,IF(('DU DOAN'!AA57-'DU DOAN'!AB57)=('DU DOAN'!K57-'DU DOAN'!L57),2*'DU DOAN'!C57,IF(SIGN('DU DOAN'!AA57-'DU DOAN'!AB57)=SIGN('DU DOAN'!K57-'DU DOAN'!L57),1*'DU DOAN'!C57,0))))</f>
        <v>0</v>
      </c>
      <c r="O57" s="98">
        <f>IF(OR('DU DOAN'!K57="",'DU DOAN'!L57="",'DU DOAN'!AC57="",'DU DOAN'!AD57=""),0,IF(AND('DU DOAN'!AC57='DU DOAN'!K57,'DU DOAN'!AD57='DU DOAN'!L57),3*'DU DOAN'!C57,IF(('DU DOAN'!AC57-'DU DOAN'!AD57)=('DU DOAN'!K57-'DU DOAN'!L57),2*'DU DOAN'!C57,IF(SIGN('DU DOAN'!AC57-'DU DOAN'!AD57)=SIGN('DU DOAN'!K57-'DU DOAN'!L57),1*'DU DOAN'!C57,0))))</f>
        <v>0</v>
      </c>
      <c r="P57" s="98">
        <f>IF(OR('DU DOAN'!K57="",'DU DOAN'!L57="",'DU DOAN'!AE57="",'DU DOAN'!AF57=""),0,IF(AND('DU DOAN'!AE57='DU DOAN'!K57,'DU DOAN'!AF57='DU DOAN'!L57),3*'DU DOAN'!C57,IF(('DU DOAN'!AE57-'DU DOAN'!AF57)=('DU DOAN'!K57-'DU DOAN'!L57),2*'DU DOAN'!C57,IF(SIGN('DU DOAN'!AE57-'DU DOAN'!AF57)=SIGN('DU DOAN'!K57-'DU DOAN'!L57),1*'DU DOAN'!C57,0))))</f>
        <v>0</v>
      </c>
      <c r="Q57" s="98">
        <f>IF(OR('DU DOAN'!K57="",'DU DOAN'!L57="",'DU DOAN'!AG57="",'DU DOAN'!AH57=""),0,IF(AND('DU DOAN'!AG57='DU DOAN'!K57,'DU DOAN'!AH57='DU DOAN'!L57),3*'DU DOAN'!C57,IF(('DU DOAN'!AG57-'DU DOAN'!AH57)=('DU DOAN'!K57-'DU DOAN'!L57),2*'DU DOAN'!C57,IF(SIGN('DU DOAN'!AG57-'DU DOAN'!AH57)=SIGN('DU DOAN'!K57-'DU DOAN'!L57),1*'DU DOAN'!C57,0))))</f>
        <v>0</v>
      </c>
      <c r="R57" s="98">
        <f>IF(OR('DU DOAN'!K57="",'DU DOAN'!L57="",'DU DOAN'!AI57="",'DU DOAN'!AJ57=""),0,IF(AND('DU DOAN'!AI57='DU DOAN'!K57,'DU DOAN'!AJ57='DU DOAN'!L57),3*'DU DOAN'!C57,IF(('DU DOAN'!AI57-'DU DOAN'!AJ57)=('DU DOAN'!K57-'DU DOAN'!L57),2*'DU DOAN'!C57,IF(SIGN('DU DOAN'!AI57-'DU DOAN'!AJ57)=SIGN('DU DOAN'!K57-'DU DOAN'!L57),1*'DU DOAN'!C57,0))))</f>
        <v>0</v>
      </c>
      <c r="S57" s="98">
        <f>IF(OR('DU DOAN'!K57="",'DU DOAN'!L57="",'DU DOAN'!AK57="",'DU DOAN'!AL57=""),0,IF(AND('DU DOAN'!AK57='DU DOAN'!K57,'DU DOAN'!AL57='DU DOAN'!L57),3*'DU DOAN'!C57,IF(('DU DOAN'!AK57-'DU DOAN'!AL57)=('DU DOAN'!K57-'DU DOAN'!L57),2*'DU DOAN'!C57,IF(SIGN('DU DOAN'!AK57-'DU DOAN'!AL57)=SIGN('DU DOAN'!K57-'DU DOAN'!L57),1*'DU DOAN'!C57,0))))</f>
        <v>0</v>
      </c>
      <c r="T57" s="98">
        <f>IF(OR('DU DOAN'!K57="",'DU DOAN'!L57="",'DU DOAN'!AM57="",'DU DOAN'!AN57=""),0,IF(AND('DU DOAN'!AM57='DU DOAN'!K57,'DU DOAN'!AN57='DU DOAN'!L57),3*'DU DOAN'!C57,IF(('DU DOAN'!AM57-'DU DOAN'!AN57)=('DU DOAN'!K57-'DU DOAN'!L57),2*'DU DOAN'!C57,IF(SIGN('DU DOAN'!AM57-'DU DOAN'!AN57)=SIGN('DU DOAN'!K57-'DU DOAN'!L57),1*'DU DOAN'!C57,0))))</f>
        <v>0</v>
      </c>
      <c r="U57" s="98">
        <f>IF(OR('DU DOAN'!K57="",'DU DOAN'!L57="",'DU DOAN'!AO57="",'DU DOAN'!AP57=""),0,IF(AND('DU DOAN'!AO57='DU DOAN'!K57,'DU DOAN'!AP57='DU DOAN'!L57),3*'DU DOAN'!C57,IF(('DU DOAN'!AO57-'DU DOAN'!AP57)=('DU DOAN'!K57-'DU DOAN'!L57),2*'DU DOAN'!C57,IF(SIGN('DU DOAN'!AO57-'DU DOAN'!AP57)=SIGN('DU DOAN'!K57-'DU DOAN'!L57),1*'DU DOAN'!C57,0))))</f>
        <v>0</v>
      </c>
      <c r="V57" s="98">
        <f>IF(OR('DU DOAN'!K57="",'DU DOAN'!L57="",'DU DOAN'!AQ57="",'DU DOAN'!AR57=""),0,IF(AND('DU DOAN'!AQ57='DU DOAN'!K57,'DU DOAN'!AR57='DU DOAN'!L57),3*'DU DOAN'!C57,IF(('DU DOAN'!AQ57-'DU DOAN'!AR57)=('DU DOAN'!K57-'DU DOAN'!L57),2*'DU DOAN'!C57,IF(SIGN('DU DOAN'!AQ57-'DU DOAN'!AR57)=SIGN('DU DOAN'!K57-'DU DOAN'!L57),1*'DU DOAN'!C57,0))))</f>
        <v>0</v>
      </c>
      <c r="W57" s="98">
        <f>IF(OR('DU DOAN'!K57="",'DU DOAN'!L57="",'DU DOAN'!AS57="",'DU DOAN'!AT57=""),0,IF(AND('DU DOAN'!AS57='DU DOAN'!K57,'DU DOAN'!AT57='DU DOAN'!L57),3*'DU DOAN'!C57,IF(('DU DOAN'!AS57-'DU DOAN'!AT57)=('DU DOAN'!K57-'DU DOAN'!L57),2*'DU DOAN'!C57,IF(SIGN('DU DOAN'!AS57-'DU DOAN'!AT57)=SIGN('DU DOAN'!K57-'DU DOAN'!L57),1*'DU DOAN'!C57,0))))</f>
        <v>0</v>
      </c>
      <c r="X57" s="98">
        <f>IF(OR('DU DOAN'!K57="",'DU DOAN'!L57="",'DU DOAN'!AU57="",'DU DOAN'!AV57=""),0,IF(AND('DU DOAN'!AU57='DU DOAN'!K57,'DU DOAN'!AV57='DU DOAN'!L57),3*'DU DOAN'!C57,IF(('DU DOAN'!AU57-'DU DOAN'!AV57)=('DU DOAN'!K57-'DU DOAN'!L57),2*'DU DOAN'!C57,IF(SIGN('DU DOAN'!AU57-'DU DOAN'!AV57)=SIGN('DU DOAN'!K57-'DU DOAN'!L57),1*'DU DOAN'!C57,0))))</f>
        <v>0</v>
      </c>
      <c r="Y57" s="98">
        <f>IF(OR('DU DOAN'!K57="",'DU DOAN'!L57="",'DU DOAN'!AW57="",'DU DOAN'!AX57=""),0,IF(AND('DU DOAN'!AW57='DU DOAN'!K57,'DU DOAN'!AX57='DU DOAN'!L57),3*'DU DOAN'!C57,IF(('DU DOAN'!AW57-'DU DOAN'!AX57)=('DU DOAN'!K57-'DU DOAN'!L57),2*'DU DOAN'!C57,IF(SIGN('DU DOAN'!AW57-'DU DOAN'!AX57)=SIGN('DU DOAN'!K57-'DU DOAN'!L57),1*'DU DOAN'!C57,0))))</f>
        <v>0</v>
      </c>
      <c r="Z57" s="98">
        <f>IF(OR('DU DOAN'!K57="",'DU DOAN'!L57="",'DU DOAN'!AY57="",'DU DOAN'!AZ57=""),0,IF(AND('DU DOAN'!AY57='DU DOAN'!K57,'DU DOAN'!AZ57='DU DOAN'!L57),3*'DU DOAN'!C57,IF(('DU DOAN'!AY57-'DU DOAN'!AZ57)=('DU DOAN'!K57-'DU DOAN'!L57),2*'DU DOAN'!C57,IF(SIGN('DU DOAN'!AY57-'DU DOAN'!AZ57)=SIGN('DU DOAN'!K57-'DU DOAN'!L57),1*'DU DOAN'!C57,0))))</f>
        <v>0</v>
      </c>
      <c r="AA57" s="98">
        <f>IF(OR('DU DOAN'!K57="",'DU DOAN'!L57="",'DU DOAN'!BA57="",'DU DOAN'!BB57=""),0,IF(AND('DU DOAN'!BA57='DU DOAN'!K57,'DU DOAN'!BB57='DU DOAN'!L57),3*'DU DOAN'!C57,IF(('DU DOAN'!BA57-'DU DOAN'!BB57)=('DU DOAN'!K57-'DU DOAN'!L57),2*'DU DOAN'!C57,IF(SIGN('DU DOAN'!BA57-'DU DOAN'!BB57)=SIGN('DU DOAN'!K57-'DU DOAN'!L57),1*'DU DOAN'!C57,0))))</f>
        <v>0</v>
      </c>
      <c r="AB57" s="98">
        <f>IF(OR('DU DOAN'!K57="",'DU DOAN'!L57="",'DU DOAN'!BC57="",'DU DOAN'!BD57=""),0,IF(AND('DU DOAN'!BC57='DU DOAN'!K57,'DU DOAN'!BD57='DU DOAN'!L57),3*'DU DOAN'!C57,IF(('DU DOAN'!BC57-'DU DOAN'!BD57)=('DU DOAN'!K57-'DU DOAN'!L57),2*'DU DOAN'!C57,IF(SIGN('DU DOAN'!BC57-'DU DOAN'!BD57)=SIGN('DU DOAN'!K57-'DU DOAN'!L57),1*'DU DOAN'!C57,0))))</f>
        <v>0</v>
      </c>
      <c r="AC57" s="98">
        <f>IF(OR('DU DOAN'!K57="",'DU DOAN'!L57="",'DU DOAN'!BE57="",'DU DOAN'!BF57=""),0,IF(AND('DU DOAN'!BE57='DU DOAN'!K57,'DU DOAN'!BF57='DU DOAN'!L57),3*'DU DOAN'!C57,IF(('DU DOAN'!BE57-'DU DOAN'!BF57)=('DU DOAN'!K57-'DU DOAN'!L57),2*'DU DOAN'!C57,IF(SIGN('DU DOAN'!BE57-'DU DOAN'!BF57)=SIGN('DU DOAN'!K57-'DU DOAN'!L57),1*'DU DOAN'!C57,0))))</f>
        <v>0</v>
      </c>
      <c r="AD57" s="98">
        <f>IF(OR('DU DOAN'!K57="",'DU DOAN'!L57="",'DU DOAN'!BG57="",'DU DOAN'!BH57=""),0,IF(AND('DU DOAN'!BG57='DU DOAN'!K57,'DU DOAN'!BH57='DU DOAN'!L57),3*'DU DOAN'!C57,IF(('DU DOAN'!BG57-'DU DOAN'!BH57)=('DU DOAN'!K57-'DU DOAN'!L57),2*'DU DOAN'!C57,IF(SIGN('DU DOAN'!BG57-'DU DOAN'!BH57)=SIGN('DU DOAN'!K57-'DU DOAN'!L57),1*'DU DOAN'!C57,0))))</f>
        <v>0</v>
      </c>
      <c r="AE57" s="98">
        <f>IF(OR('DU DOAN'!K57="",'DU DOAN'!L57="",'DU DOAN'!BI57="",'DU DOAN'!BJ57=""),0,IF(AND('DU DOAN'!BI57='DU DOAN'!K57,'DU DOAN'!BJ57='DU DOAN'!L57),3*'DU DOAN'!C57,IF(('DU DOAN'!BI57-'DU DOAN'!BJ57)=('DU DOAN'!K57-'DU DOAN'!L57),2*'DU DOAN'!C57,IF(SIGN('DU DOAN'!BI57-'DU DOAN'!BJ57)=SIGN('DU DOAN'!K57-'DU DOAN'!L57),1*'DU DOAN'!C57,0))))</f>
        <v>0</v>
      </c>
      <c r="AF57" s="98">
        <f>IF(OR('DU DOAN'!K57="",'DU DOAN'!L57="",'DU DOAN'!BK57="",'DU DOAN'!BL57=""),0,IF(AND('DU DOAN'!BK57='DU DOAN'!K57,'DU DOAN'!BL57='DU DOAN'!L57),3*'DU DOAN'!C57,IF(('DU DOAN'!BK57-'DU DOAN'!BL57)=('DU DOAN'!K57-'DU DOAN'!L57),2*'DU DOAN'!C57,IF(SIGN('DU DOAN'!BK57-'DU DOAN'!BL57)=SIGN('DU DOAN'!K57-'DU DOAN'!L57),1*'DU DOAN'!C57,0))))</f>
        <v>0</v>
      </c>
      <c r="AG57" s="98">
        <f>IF(OR('DU DOAN'!K57="",'DU DOAN'!L57="",'DU DOAN'!BM57="",'DU DOAN'!BN57=""),0,IF(AND('DU DOAN'!BM57='DU DOAN'!K57,'DU DOAN'!BN57='DU DOAN'!L57),3*'DU DOAN'!C57,IF(('DU DOAN'!BM57-'DU DOAN'!BN57)=('DU DOAN'!K57-'DU DOAN'!L57),2*'DU DOAN'!C57,IF(SIGN('DU DOAN'!BM57-'DU DOAN'!BN57)=SIGN('DU DOAN'!K57-'DU DOAN'!L57),1*'DU DOAN'!C57,0))))</f>
        <v>0</v>
      </c>
      <c r="AH57" s="98">
        <f>IF(OR('DU DOAN'!K57="",'DU DOAN'!L57="",'DU DOAN'!BO57="",'DU DOAN'!BP57=""),0,IF(AND('DU DOAN'!BO57='DU DOAN'!K57,'DU DOAN'!BP57='DU DOAN'!L57),3*'DU DOAN'!C57,IF(('DU DOAN'!BO57-'DU DOAN'!BP57)=('DU DOAN'!K57-'DU DOAN'!L57),2*'DU DOAN'!C57,IF(SIGN('DU DOAN'!BO57-'DU DOAN'!BP57)=SIGN('DU DOAN'!K57-'DU DOAN'!L57),1*'DU DOAN'!C57,0))))</f>
        <v>0</v>
      </c>
      <c r="AI57" s="98">
        <f>IF(OR('DU DOAN'!K57="",'DU DOAN'!L57="",'DU DOAN'!BQ57="",'DU DOAN'!BR57=""),0,IF(AND('DU DOAN'!BQ57='DU DOAN'!K57,'DU DOAN'!BR57='DU DOAN'!L57),3*'DU DOAN'!C57,IF(('DU DOAN'!BQ57-'DU DOAN'!BR57)=('DU DOAN'!K57-'DU DOAN'!L57),2*'DU DOAN'!C57,IF(SIGN('DU DOAN'!BQ57-'DU DOAN'!BR57)=SIGN('DU DOAN'!K57-'DU DOAN'!L57),1*'DU DOAN'!C57,0))))</f>
        <v>0</v>
      </c>
      <c r="AJ57" s="98">
        <f>IF(OR('DU DOAN'!K57="",'DU DOAN'!L57="",'DU DOAN'!BS57="",'DU DOAN'!BT57=""),0,IF(AND('DU DOAN'!BS57='DU DOAN'!K57,'DU DOAN'!BT57='DU DOAN'!L57),3*'DU DOAN'!C57,IF(('DU DOAN'!BS57-'DU DOAN'!BT57)=('DU DOAN'!K57-'DU DOAN'!L57),2*'DU DOAN'!C57,IF(SIGN('DU DOAN'!BS57-'DU DOAN'!BT57)=SIGN('DU DOAN'!K57-'DU DOAN'!L57),1*'DU DOAN'!C57,0))))</f>
        <v>0</v>
      </c>
      <c r="AK57" s="98">
        <f>IF(OR('DU DOAN'!K57="",'DU DOAN'!L57="",'DU DOAN'!BU57="",'DU DOAN'!BV57=""),0,IF(AND('DU DOAN'!BU57='DU DOAN'!K57,'DU DOAN'!BV57='DU DOAN'!L57),3*'DU DOAN'!C57,IF(('DU DOAN'!BU57-'DU DOAN'!BV57)=('DU DOAN'!K57-'DU DOAN'!L57),2*'DU DOAN'!C57,IF(SIGN('DU DOAN'!BU57-'DU DOAN'!BV57)=SIGN('DU DOAN'!K57-'DU DOAN'!L57),1*'DU DOAN'!C57,0))))</f>
        <v>0</v>
      </c>
      <c r="AL57" s="98">
        <f>IF(OR('DU DOAN'!K57="",'DU DOAN'!L57="",'DU DOAN'!BW57="",'DU DOAN'!BX57=""),0,IF(AND('DU DOAN'!BW57='DU DOAN'!K57,'DU DOAN'!BX57='DU DOAN'!L57),3*'DU DOAN'!C57,IF(('DU DOAN'!BW57-'DU DOAN'!BX57)=('DU DOAN'!K57-'DU DOAN'!L57),2*'DU DOAN'!C57,IF(SIGN('DU DOAN'!BW57-'DU DOAN'!BX57)=SIGN('DU DOAN'!K57-'DU DOAN'!L57),1*'DU DOAN'!C57,0))))</f>
        <v>0</v>
      </c>
      <c r="AM57" s="98">
        <f>IF(OR('DU DOAN'!K57="",'DU DOAN'!L57="",'DU DOAN'!BY57="",'DU DOAN'!BZ57=""),0,IF(AND('DU DOAN'!BY57='DU DOAN'!K57,'DU DOAN'!BZ57='DU DOAN'!L57),3*'DU DOAN'!C57,IF(('DU DOAN'!BY57-'DU DOAN'!BZ57)=('DU DOAN'!K57-'DU DOAN'!L57),2*'DU DOAN'!C57,IF(SIGN('DU DOAN'!BY57-'DU DOAN'!BZ57)=SIGN('DU DOAN'!K57-'DU DOAN'!L57),1*'DU DOAN'!C57,0))))</f>
        <v>0</v>
      </c>
      <c r="AN57" s="98">
        <f>IF(OR('DU DOAN'!K57="",'DU DOAN'!L57="",'DU DOAN'!CA57="",'DU DOAN'!CB57=""),0,IF(AND('DU DOAN'!CA57='DU DOAN'!K57,'DU DOAN'!CB57='DU DOAN'!L57),3*'DU DOAN'!C57,IF(('DU DOAN'!CA57-'DU DOAN'!CB57)=('DU DOAN'!K57-'DU DOAN'!L57),2*'DU DOAN'!C57,IF(SIGN('DU DOAN'!CA57-'DU DOAN'!CB57)=SIGN('DU DOAN'!K57-'DU DOAN'!L57),1*'DU DOAN'!C57,0))))</f>
        <v>0</v>
      </c>
      <c r="AO57" s="98">
        <f>IF(OR('DU DOAN'!K57="",'DU DOAN'!L57="",'DU DOAN'!CC57="",'DU DOAN'!CD57=""),0,IF(AND('DU DOAN'!CC57='DU DOAN'!K57,'DU DOAN'!CD57='DU DOAN'!L57),3*'DU DOAN'!C57,IF(('DU DOAN'!CC57-'DU DOAN'!CD57)=('DU DOAN'!K57-'DU DOAN'!L57),2*'DU DOAN'!C57,IF(SIGN('DU DOAN'!CC57-'DU DOAN'!CD57)=SIGN('DU DOAN'!K57-'DU DOAN'!L57),1*'DU DOAN'!C57,0))))</f>
        <v>0</v>
      </c>
      <c r="AP57" s="98">
        <f>IF(OR('DU DOAN'!K57="",'DU DOAN'!L57="",'DU DOAN'!CE57="",'DU DOAN'!CF57=""),0,IF(AND('DU DOAN'!CE57='DU DOAN'!K57,'DU DOAN'!CF57='DU DOAN'!L57),3*'DU DOAN'!C57,IF(('DU DOAN'!CE57-'DU DOAN'!CF57)=('DU DOAN'!K57-'DU DOAN'!L57),2*'DU DOAN'!C57,IF(SIGN('DU DOAN'!CE57-'DU DOAN'!CF57)=SIGN('DU DOAN'!K57-'DU DOAN'!L57),1*'DU DOAN'!C57,0))))</f>
        <v>0</v>
      </c>
      <c r="AQ57" s="98">
        <f>IF(OR('DU DOAN'!K57="",'DU DOAN'!L57="",'DU DOAN'!CG57="",'DU DOAN'!CH57=""),0,IF(AND('DU DOAN'!CG57='DU DOAN'!K57,'DU DOAN'!CH57='DU DOAN'!L57),3*'DU DOAN'!C57,IF(('DU DOAN'!CG57-'DU DOAN'!CH57)=('DU DOAN'!K57-'DU DOAN'!L57),2*'DU DOAN'!C57,IF(SIGN('DU DOAN'!CG57-'DU DOAN'!CH57)=SIGN('DU DOAN'!K57-'DU DOAN'!L57),1*'DU DOAN'!C57,0))))</f>
        <v>0</v>
      </c>
      <c r="AR57" s="98">
        <f>IF(OR('DU DOAN'!K57="",'DU DOAN'!L57="",'DU DOAN'!CI57="",'DU DOAN'!CJ57=""),0,IF(AND('DU DOAN'!CI57='DU DOAN'!K57,'DU DOAN'!CJ57='DU DOAN'!L57),3*'DU DOAN'!C57,IF(('DU DOAN'!CI57-'DU DOAN'!CJ57)=('DU DOAN'!K57-'DU DOAN'!L57),2*'DU DOAN'!C57,IF(SIGN('DU DOAN'!CI57-'DU DOAN'!CJ57)=SIGN('DU DOAN'!K57-'DU DOAN'!L57),1*'DU DOAN'!C57,0))))</f>
        <v>0</v>
      </c>
      <c r="AS57" s="98">
        <f>IF(OR('DU DOAN'!K57="",'DU DOAN'!L57="",'DU DOAN'!CK57="",'DU DOAN'!CL57=""),0,IF(AND('DU DOAN'!CK57='DU DOAN'!K57,'DU DOAN'!CL57='DU DOAN'!L57),3*'DU DOAN'!C57,IF(('DU DOAN'!CK57-'DU DOAN'!CL57)=('DU DOAN'!K57-'DU DOAN'!L57),2*'DU DOAN'!C57,IF(SIGN('DU DOAN'!CK57-'DU DOAN'!CL57)=SIGN('DU DOAN'!K57-'DU DOAN'!L57),1*'DU DOAN'!C57,0))))</f>
        <v>0</v>
      </c>
      <c r="AT57" s="98">
        <f>IF(OR('DU DOAN'!K57="",'DU DOAN'!L57="",'DU DOAN'!CM57="",'DU DOAN'!CN57=""),0,IF(AND('DU DOAN'!CM57='DU DOAN'!K57,'DU DOAN'!CN57='DU DOAN'!L57),3*'DU DOAN'!C57,IF(('DU DOAN'!CM57-'DU DOAN'!CN57)=('DU DOAN'!K57-'DU DOAN'!L57),2*'DU DOAN'!C57,IF(SIGN('DU DOAN'!CM57-'DU DOAN'!CN57)=SIGN('DU DOAN'!K57-'DU DOAN'!L57),1*'DU DOAN'!C57,0))))</f>
        <v>0</v>
      </c>
      <c r="AU57" s="98">
        <f>IF(OR('DU DOAN'!K57="",'DU DOAN'!L57="",'DU DOAN'!CO57="",'DU DOAN'!CP57=""),0,IF(AND('DU DOAN'!CO57='DU DOAN'!K57,'DU DOAN'!CP57='DU DOAN'!L57),3*'DU DOAN'!C57,IF(('DU DOAN'!CO57-'DU DOAN'!CP57)=('DU DOAN'!K57-'DU DOAN'!L57),2*'DU DOAN'!C57,IF(SIGN('DU DOAN'!CO57-'DU DOAN'!CP57)=SIGN('DU DOAN'!K57-'DU DOAN'!L57),1*'DU DOAN'!C57,0))))</f>
        <v>0</v>
      </c>
      <c r="AV57" s="98">
        <f>IF(OR('DU DOAN'!K57="",'DU DOAN'!L57="",'DU DOAN'!CQ57="",'DU DOAN'!CR57=""),0,IF(AND('DU DOAN'!CQ57='DU DOAN'!K57,'DU DOAN'!CR57='DU DOAN'!L57),3*'DU DOAN'!C57,IF(('DU DOAN'!CQ57-'DU DOAN'!CR57)=('DU DOAN'!K57-'DU DOAN'!L57),2*'DU DOAN'!C57,IF(SIGN('DU DOAN'!CQ57-'DU DOAN'!CR57)=SIGN('DU DOAN'!K57-'DU DOAN'!L57),1*'DU DOAN'!C57,0))))</f>
        <v>0</v>
      </c>
      <c r="AW57" s="98">
        <f>IF(OR('DU DOAN'!K57="",'DU DOAN'!L57="",'DU DOAN'!CS57="",'DU DOAN'!CT57=""),0,IF(AND('DU DOAN'!CS57='DU DOAN'!K57,'DU DOAN'!CT57='DU DOAN'!L57),3*'DU DOAN'!C57,IF(('DU DOAN'!CS57-'DU DOAN'!CT57)=('DU DOAN'!K57-'DU DOAN'!L57),2*'DU DOAN'!C57,IF(SIGN('DU DOAN'!CS57-'DU DOAN'!CT57)=SIGN('DU DOAN'!K57-'DU DOAN'!L57),1*'DU DOAN'!C57,0))))</f>
        <v>0</v>
      </c>
      <c r="AX57" s="98">
        <f>IF(OR('DU DOAN'!K57="",'DU DOAN'!L57="",'DU DOAN'!CU57="",'DU DOAN'!CV57=""),0,IF(AND('DU DOAN'!CU57='DU DOAN'!K57,'DU DOAN'!CV57='DU DOAN'!L57),3*'DU DOAN'!C57,IF(('DU DOAN'!CU57-'DU DOAN'!CV57)=('DU DOAN'!K57-'DU DOAN'!L57),2*'DU DOAN'!C57,IF(SIGN('DU DOAN'!CU57-'DU DOAN'!CV57)=SIGN('DU DOAN'!K57-'DU DOAN'!L57),1*'DU DOAN'!C57,0))))</f>
        <v>0</v>
      </c>
      <c r="AY57" s="98">
        <f>IF(OR('DU DOAN'!K57="",'DU DOAN'!L57="",'DU DOAN'!CW57="",'DU DOAN'!CX57=""),0,IF(AND('DU DOAN'!CW57='DU DOAN'!K57,'DU DOAN'!CX57='DU DOAN'!L57),3*'DU DOAN'!C57,IF(('DU DOAN'!CW57-'DU DOAN'!CX57)=('DU DOAN'!K57-'DU DOAN'!L57),2*'DU DOAN'!C57,IF(SIGN('DU DOAN'!CW57-'DU DOAN'!CX57)=SIGN('DU DOAN'!K57-'DU DOAN'!L57),1*'DU DOAN'!C57,0))))</f>
        <v>0</v>
      </c>
      <c r="AZ57" s="98">
        <f>IF(OR('DU DOAN'!K57="",'DU DOAN'!L57="",'DU DOAN'!CY57="",'DU DOAN'!CZ57=""),0,IF(AND('DU DOAN'!CY57='DU DOAN'!K57,'DU DOAN'!CZ57='DU DOAN'!L57),3*'DU DOAN'!C57,IF(('DU DOAN'!CY57-'DU DOAN'!CZ57)=('DU DOAN'!K57-'DU DOAN'!L57),2*'DU DOAN'!C57,IF(SIGN('DU DOAN'!CY57-'DU DOAN'!CZ57)=SIGN('DU DOAN'!K57-'DU DOAN'!L57),1*'DU DOAN'!C57,0))))</f>
        <v>0</v>
      </c>
      <c r="BA57" s="98">
        <f>IF(OR('DU DOAN'!K57="",'DU DOAN'!L57="",'DU DOAN'!DA57="",'DU DOAN'!DB57=""),0,IF(AND('DU DOAN'!DA57='DU DOAN'!K57,'DU DOAN'!DB57='DU DOAN'!L57),3*'DU DOAN'!C57,IF(('DU DOAN'!DA57-'DU DOAN'!DB57)=('DU DOAN'!K57-'DU DOAN'!L57),2*'DU DOAN'!C57,IF(SIGN('DU DOAN'!DA57-'DU DOAN'!DB57)=SIGN('DU DOAN'!K57-'DU DOAN'!L57),1*'DU DOAN'!C57,0))))</f>
        <v>0</v>
      </c>
      <c r="BB57" s="98">
        <f>IF(OR('DU DOAN'!K57="",'DU DOAN'!L57="",'DU DOAN'!DC57="",'DU DOAN'!DD57=""),0,IF(AND('DU DOAN'!DC57='DU DOAN'!K57,'DU DOAN'!DD57='DU DOAN'!L57),3*'DU DOAN'!C57,IF(('DU DOAN'!DC57-'DU DOAN'!DD57)=('DU DOAN'!K57-'DU DOAN'!L57),2*'DU DOAN'!C57,IF(SIGN('DU DOAN'!DC57-'DU DOAN'!DD57)=SIGN('DU DOAN'!K57-'DU DOAN'!L57),1*'DU DOAN'!C57,0))))</f>
        <v>0</v>
      </c>
      <c r="BC57" s="98">
        <f>IF(OR('DU DOAN'!K57="",'DU DOAN'!L57="",'DU DOAN'!DE57="",'DU DOAN'!DF57=""),0,IF(AND('DU DOAN'!DE57='DU DOAN'!K57,'DU DOAN'!DF57='DU DOAN'!L57),3*'DU DOAN'!C57,IF(('DU DOAN'!DE57-'DU DOAN'!DF57)=('DU DOAN'!K57-'DU DOAN'!L57),2*'DU DOAN'!C57,IF(SIGN('DU DOAN'!DE57-'DU DOAN'!DF57)=SIGN('DU DOAN'!K57-'DU DOAN'!L57),1*'DU DOAN'!C57,0))))</f>
        <v>0</v>
      </c>
      <c r="BD57" s="98">
        <f>IF(OR('DU DOAN'!K57="",'DU DOAN'!L57="",'DU DOAN'!DG57="",'DU DOAN'!DH57=""),0,IF(AND('DU DOAN'!DG57='DU DOAN'!K57,'DU DOAN'!DH57='DU DOAN'!L57),3*'DU DOAN'!C57,IF(('DU DOAN'!DG57-'DU DOAN'!DH57)=('DU DOAN'!K57-'DU DOAN'!L57),2*'DU DOAN'!C57,IF(SIGN('DU DOAN'!DG57-'DU DOAN'!DH57)=SIGN('DU DOAN'!K57-'DU DOAN'!L57),1*'DU DOAN'!C57,0))))</f>
        <v>0</v>
      </c>
      <c r="BE57" s="98">
        <f>IF(OR('DU DOAN'!K57="",'DU DOAN'!L57="",'DU DOAN'!DI57="",'DU DOAN'!DJ57=""),0,IF(AND('DU DOAN'!DI57='DU DOAN'!K57,'DU DOAN'!DJ57='DU DOAN'!L57),3*'DU DOAN'!C57,IF(('DU DOAN'!DI57-'DU DOAN'!DJ57)=('DU DOAN'!K57-'DU DOAN'!L57),2*'DU DOAN'!C57,IF(SIGN('DU DOAN'!DI57-'DU DOAN'!DJ57)=SIGN('DU DOAN'!K57-'DU DOAN'!L57),1*'DU DOAN'!C57,0))))</f>
        <v>0</v>
      </c>
      <c r="BF57" s="98">
        <f>IF(OR('DU DOAN'!K57="",'DU DOAN'!L57="",'DU DOAN'!DK57="",'DU DOAN'!DL57=""),0,IF(AND('DU DOAN'!DK57='DU DOAN'!K57,'DU DOAN'!DL57='DU DOAN'!L57),3*'DU DOAN'!C57,IF(('DU DOAN'!DK57-'DU DOAN'!DL57)=('DU DOAN'!K57-'DU DOAN'!L57),2*'DU DOAN'!C57,IF(SIGN('DU DOAN'!DK57-'DU DOAN'!DL57)=SIGN('DU DOAN'!K57-'DU DOAN'!L57),1*'DU DOAN'!C57,0))))</f>
        <v>0</v>
      </c>
      <c r="BG57" s="98">
        <f>IF(OR('DU DOAN'!K57="",'DU DOAN'!L57="",'DU DOAN'!DM57="",'DU DOAN'!DN57=""),0,IF(AND('DU DOAN'!DM57='DU DOAN'!K57,'DU DOAN'!DN57='DU DOAN'!L57),3*'DU DOAN'!C57,IF(('DU DOAN'!DM57-'DU DOAN'!DN57)=('DU DOAN'!K57-'DU DOAN'!L57),2*'DU DOAN'!C57,IF(SIGN('DU DOAN'!DM57-'DU DOAN'!DN57)=SIGN('DU DOAN'!K57-'DU DOAN'!L57),1*'DU DOAN'!C57,0))))</f>
        <v>0</v>
      </c>
      <c r="BH57" s="98">
        <f>IF(OR('DU DOAN'!K57="",'DU DOAN'!L57="",'DU DOAN'!DO57="",'DU DOAN'!DP57=""),0,IF(AND('DU DOAN'!DO57='DU DOAN'!K57,'DU DOAN'!DP57='DU DOAN'!L57),3*'DU DOAN'!C57,IF(('DU DOAN'!DO57-'DU DOAN'!DP57)=('DU DOAN'!K57-'DU DOAN'!L57),2*'DU DOAN'!C57,IF(SIGN('DU DOAN'!DO57-'DU DOAN'!DP57)=SIGN('DU DOAN'!K57-'DU DOAN'!L57),1*'DU DOAN'!C57,0))))</f>
        <v>0</v>
      </c>
      <c r="BI57" s="98">
        <f>IF(OR('DU DOAN'!K57="",'DU DOAN'!L57="",'DU DOAN'!DQ57="",'DU DOAN'!DR57=""),0,IF(AND('DU DOAN'!DQ57='DU DOAN'!K57,'DU DOAN'!DR57='DU DOAN'!L57),3*'DU DOAN'!C57,IF(('DU DOAN'!DQ57-'DU DOAN'!DR57)=('DU DOAN'!K57-'DU DOAN'!L57),2*'DU DOAN'!C57,IF(SIGN('DU DOAN'!DQ57-'DU DOAN'!DR57)=SIGN('DU DOAN'!K57-'DU DOAN'!L57),1*'DU DOAN'!C57,0))))</f>
        <v>0</v>
      </c>
      <c r="BJ57" s="98">
        <f>IF(OR('DU DOAN'!K57="",'DU DOAN'!L57="",'DU DOAN'!DS57="",'DU DOAN'!DT57=""),0,IF(AND('DU DOAN'!DS57='DU DOAN'!K57,'DU DOAN'!DT57='DU DOAN'!L57),3*'DU DOAN'!C57,IF(('DU DOAN'!DS57-'DU DOAN'!DT57)=('DU DOAN'!K57-'DU DOAN'!L57),2*'DU DOAN'!C57,IF(SIGN('DU DOAN'!DS57-'DU DOAN'!DT57)=SIGN('DU DOAN'!K57-'DU DOAN'!L57),1*'DU DOAN'!C57,0))))</f>
        <v>0</v>
      </c>
      <c r="BK57" s="98">
        <f>IF(OR('DU DOAN'!K57="",'DU DOAN'!L57="",'DU DOAN'!DU57="",'DU DOAN'!DV57=""),0,IF(AND('DU DOAN'!DU57='DU DOAN'!K57,'DU DOAN'!DV57='DU DOAN'!L57),3*'DU DOAN'!C57,IF(('DU DOAN'!DU57-'DU DOAN'!DV57)=('DU DOAN'!K57-'DU DOAN'!L57),2*'DU DOAN'!C57,IF(SIGN('DU DOAN'!DU57-'DU DOAN'!DV57)=SIGN('DU DOAN'!K57-'DU DOAN'!L57),1*'DU DOAN'!C57,0))))</f>
        <v>0</v>
      </c>
      <c r="BL57" s="98">
        <f>IF(OR('DU DOAN'!K57="",'DU DOAN'!L57="",'DU DOAN'!DW57="",'DU DOAN'!DX57=""),0,IF(AND('DU DOAN'!DW57='DU DOAN'!K57,'DU DOAN'!DX57='DU DOAN'!L57),3*'DU DOAN'!C57,IF(('DU DOAN'!DW57-'DU DOAN'!DX57)=('DU DOAN'!K57-'DU DOAN'!L57),2*'DU DOAN'!C57,IF(SIGN('DU DOAN'!DW57-'DU DOAN'!DX57)=SIGN('DU DOAN'!K57-'DU DOAN'!L57),1*'DU DOAN'!C57,0))))</f>
        <v>0</v>
      </c>
      <c r="BM57" s="98">
        <f>IF(OR('DU DOAN'!K57="",'DU DOAN'!L57="",'DU DOAN'!DY57="",'DU DOAN'!DZ57=""),0,IF(AND('DU DOAN'!DY57='DU DOAN'!K57,'DU DOAN'!DZ57='DU DOAN'!L57),3*'DU DOAN'!C57,IF(('DU DOAN'!DY57-'DU DOAN'!DZ57)=('DU DOAN'!K57-'DU DOAN'!L57),2*'DU DOAN'!C57,IF(SIGN('DU DOAN'!DY57-'DU DOAN'!DZ57)=SIGN('DU DOAN'!K57-'DU DOAN'!L57),1*'DU DOAN'!C57,0))))</f>
        <v>0</v>
      </c>
      <c r="BN57" s="98">
        <f>IF(OR('DU DOAN'!K57="",'DU DOAN'!L57="",'DU DOAN'!EA57="",'DU DOAN'!EB57=""),0,IF(AND('DU DOAN'!EA57='DU DOAN'!K57,'DU DOAN'!EB57='DU DOAN'!L57),3*'DU DOAN'!C57,IF(('DU DOAN'!EA57-'DU DOAN'!EB57)=('DU DOAN'!K57-'DU DOAN'!L57),2*'DU DOAN'!C57,IF(SIGN('DU DOAN'!EA57-'DU DOAN'!EB57)=SIGN('DU DOAN'!K57-'DU DOAN'!L57),1*'DU DOAN'!C57,0))))</f>
        <v>0</v>
      </c>
      <c r="BO57" s="98">
        <f>IF(OR('DU DOAN'!K57="",'DU DOAN'!L57="",'DU DOAN'!EC57="",'DU DOAN'!ED57=""),0,IF(AND('DU DOAN'!EC57='DU DOAN'!K57,'DU DOAN'!ED57='DU DOAN'!L57),3*'DU DOAN'!C57,IF(('DU DOAN'!EC57-'DU DOAN'!ED57)=('DU DOAN'!K57-'DU DOAN'!L57),2*'DU DOAN'!C57,IF(SIGN('DU DOAN'!EC57-'DU DOAN'!ED57)=SIGN('DU DOAN'!K57-'DU DOAN'!L57),1*'DU DOAN'!C57,0))))</f>
        <v>0</v>
      </c>
      <c r="BP57" s="98">
        <f>IF(OR('DU DOAN'!K57="",'DU DOAN'!L57="",'DU DOAN'!EE57="",'DU DOAN'!EF57=""),0,IF(AND('DU DOAN'!EE57='DU DOAN'!K57,'DU DOAN'!EF57='DU DOAN'!L57),3*'DU DOAN'!C57,IF(('DU DOAN'!EE57-'DU DOAN'!EF57)=('DU DOAN'!K57-'DU DOAN'!L57),2*'DU DOAN'!C57,IF(SIGN('DU DOAN'!EE57-'DU DOAN'!EF57)=SIGN('DU DOAN'!K57-'DU DOAN'!L57),1*'DU DOAN'!C57,0))))</f>
        <v>0</v>
      </c>
      <c r="BQ57" s="98">
        <f>IF(OR('DU DOAN'!K57="",'DU DOAN'!L57="",'DU DOAN'!EG57="",'DU DOAN'!EH57=""),0,IF(AND('DU DOAN'!EG57='DU DOAN'!K57,'DU DOAN'!EH57='DU DOAN'!L57),3*'DU DOAN'!C57,IF(('DU DOAN'!EG57-'DU DOAN'!EH57)=('DU DOAN'!K57-'DU DOAN'!L57),2*'DU DOAN'!C57,IF(SIGN('DU DOAN'!EG57-'DU DOAN'!EH57)=SIGN('DU DOAN'!K57-'DU DOAN'!L57),1*'DU DOAN'!C57,0))))</f>
        <v>0</v>
      </c>
      <c r="BR57" s="98">
        <f>IF(OR('DU DOAN'!K57="",'DU DOAN'!L57="",'DU DOAN'!EI57="",'DU DOAN'!EJ57=""),0,IF(AND('DU DOAN'!EI57='DU DOAN'!K57,'DU DOAN'!EJ57='DU DOAN'!L57),3*'DU DOAN'!C57,IF(('DU DOAN'!EI57-'DU DOAN'!EJ57)=('DU DOAN'!K57-'DU DOAN'!L57),2*'DU DOAN'!C57,IF(SIGN('DU DOAN'!EI57-'DU DOAN'!EJ57)=SIGN('DU DOAN'!K57-'DU DOAN'!L57),1*'DU DOAN'!C57,0))))</f>
        <v>0</v>
      </c>
      <c r="BS57" s="98">
        <f>IF(OR('DU DOAN'!K57="",'DU DOAN'!L57="",'DU DOAN'!EK57="",'DU DOAN'!EL57=""),0,IF(AND('DU DOAN'!EK57='DU DOAN'!K57,'DU DOAN'!EL57='DU DOAN'!L57),3*'DU DOAN'!C57,IF(('DU DOAN'!EK57-'DU DOAN'!EL57)=('DU DOAN'!K57-'DU DOAN'!L57),2*'DU DOAN'!C57,IF(SIGN('DU DOAN'!EK57-'DU DOAN'!EL57)=SIGN('DU DOAN'!K57-'DU DOAN'!L57),1*'DU DOAN'!C57,0))))</f>
        <v>0</v>
      </c>
      <c r="BT57" s="98">
        <f>IF(OR('DU DOAN'!K57="",'DU DOAN'!L57="",'DU DOAN'!EM57="",'DU DOAN'!EN57=""),0,IF(AND('DU DOAN'!EM57='DU DOAN'!K57,'DU DOAN'!EN57='DU DOAN'!L57),3*'DU DOAN'!C57,IF(('DU DOAN'!EM57-'DU DOAN'!EN57)=('DU DOAN'!K57-'DU DOAN'!L57),2*'DU DOAN'!C57,IF(SIGN('DU DOAN'!EM57-'DU DOAN'!EN57)=SIGN('DU DOAN'!K57-'DU DOAN'!L57),1*'DU DOAN'!C57,0))))</f>
        <v>0</v>
      </c>
      <c r="BU57" s="98">
        <f>IF(OR('DU DOAN'!K57="",'DU DOAN'!L57="",'DU DOAN'!EO57="",'DU DOAN'!EP57=""),0,IF(AND('DU DOAN'!EO57='DU DOAN'!K57,'DU DOAN'!EP57='DU DOAN'!L57),3*'DU DOAN'!C57,IF(('DU DOAN'!EO57-'DU DOAN'!EP57)=('DU DOAN'!K57-'DU DOAN'!L57),2*'DU DOAN'!C57,IF(SIGN('DU DOAN'!EO57-'DU DOAN'!EP57)=SIGN('DU DOAN'!K57-'DU DOAN'!L57),1*'DU DOAN'!C57,0))))</f>
        <v>0</v>
      </c>
      <c r="BV57" s="98">
        <f>IF(OR('DU DOAN'!K57="",'DU DOAN'!L57="",'DU DOAN'!EQ57="",'DU DOAN'!ER57=""),0,IF(AND('DU DOAN'!EQ57='DU DOAN'!K57,'DU DOAN'!ER57='DU DOAN'!L57),3*'DU DOAN'!C57,IF(('DU DOAN'!EQ57-'DU DOAN'!ER57)=('DU DOAN'!K57-'DU DOAN'!L57),2*'DU DOAN'!C57,IF(SIGN('DU DOAN'!EQ57-'DU DOAN'!ER57)=SIGN('DU DOAN'!K57-'DU DOAN'!L57),1*'DU DOAN'!C57,0))))</f>
        <v>0</v>
      </c>
      <c r="BW57" s="98">
        <f>IF(OR('DU DOAN'!K57="",'DU DOAN'!L57="",'DU DOAN'!ES57="",'DU DOAN'!ET57=""),0,IF(AND('DU DOAN'!ES57='DU DOAN'!K57,'DU DOAN'!ET57='DU DOAN'!L57),3*'DU DOAN'!C57,IF(('DU DOAN'!ES57-'DU DOAN'!ET57)=('DU DOAN'!K57-'DU DOAN'!L57),2*'DU DOAN'!C57,IF(SIGN('DU DOAN'!ES57-'DU DOAN'!ET57)=SIGN('DU DOAN'!K57-'DU DOAN'!L57),1*'DU DOAN'!C57,0))))</f>
        <v>0</v>
      </c>
      <c r="BX57" s="98">
        <f>IF(OR('DU DOAN'!K57="",'DU DOAN'!L57="",'DU DOAN'!EU57="",'DU DOAN'!EV57=""),0,IF(AND('DU DOAN'!EU57='DU DOAN'!K57,'DU DOAN'!EV57='DU DOAN'!L57),3*'DU DOAN'!C57,IF(('DU DOAN'!EU57-'DU DOAN'!EV57)=('DU DOAN'!K57-'DU DOAN'!L57),2*'DU DOAN'!C57,IF(SIGN('DU DOAN'!EU57-'DU DOAN'!EV57)=SIGN('DU DOAN'!K57-'DU DOAN'!L57),1*'DU DOAN'!C57,0))))</f>
        <v>0</v>
      </c>
      <c r="BY57" s="98">
        <f>IF(OR('DU DOAN'!K57="",'DU DOAN'!L57="",'DU DOAN'!EW57="",'DU DOAN'!EX57=""),0,IF(AND('DU DOAN'!EW57='DU DOAN'!K57,'DU DOAN'!EX57='DU DOAN'!L57),3*'DU DOAN'!C57,IF(('DU DOAN'!EW57-'DU DOAN'!EX57)=('DU DOAN'!K57-'DU DOAN'!L57),2*'DU DOAN'!C57,IF(SIGN('DU DOAN'!EW57-'DU DOAN'!EX57)=SIGN('DU DOAN'!K57-'DU DOAN'!L57),1*'DU DOAN'!C57,0))))</f>
        <v>0</v>
      </c>
      <c r="BZ57" s="98">
        <f>IF(OR('DU DOAN'!K57="",'DU DOAN'!L57="",'DU DOAN'!EY57="",'DU DOAN'!EZ57=""),0,IF(AND('DU DOAN'!EY57='DU DOAN'!K57,'DU DOAN'!EZ57='DU DOAN'!L57),3*'DU DOAN'!C57,IF(('DU DOAN'!EY57-'DU DOAN'!EZ57)=('DU DOAN'!K57-'DU DOAN'!L57),2*'DU DOAN'!C57,IF(SIGN('DU DOAN'!EY57-'DU DOAN'!EZ57)=SIGN('DU DOAN'!K57-'DU DOAN'!L57),1*'DU DOAN'!C57,0))))</f>
        <v>0</v>
      </c>
      <c r="CA57" s="98">
        <f>IF(OR('DU DOAN'!K57="",'DU DOAN'!L57="",'DU DOAN'!FA57="",'DU DOAN'!FB57=""),0,IF(AND('DU DOAN'!FA57='DU DOAN'!K57,'DU DOAN'!FB57='DU DOAN'!L57),3*'DU DOAN'!C57,IF(('DU DOAN'!FA57-'DU DOAN'!FB57)=('DU DOAN'!K57-'DU DOAN'!L57),2*'DU DOAN'!C57,IF(SIGN('DU DOAN'!FA57-'DU DOAN'!FB57)=SIGN('DU DOAN'!K57-'DU DOAN'!L57),1*'DU DOAN'!C57,0))))</f>
        <v>0</v>
      </c>
      <c r="CB57" s="98">
        <f>IF(OR('DU DOAN'!K57="",'DU DOAN'!L57="",'DU DOAN'!FC57="",'DU DOAN'!FD57=""),0,IF(AND('DU DOAN'!FC57='DU DOAN'!K57,'DU DOAN'!FD57='DU DOAN'!L57),3*'DU DOAN'!C57,IF(('DU DOAN'!FC57-'DU DOAN'!FD57)=('DU DOAN'!K57-'DU DOAN'!L57),2*'DU DOAN'!C57,IF(SIGN('DU DOAN'!FC57-'DU DOAN'!FD57)=SIGN('DU DOAN'!K57-'DU DOAN'!L57),1*'DU DOAN'!C57,0))))</f>
        <v>0</v>
      </c>
      <c r="CC57" s="98">
        <f>IF(OR('DU DOAN'!K57="",'DU DOAN'!L57="",'DU DOAN'!FE57="",'DU DOAN'!FF57=""),0,IF(AND('DU DOAN'!FE57='DU DOAN'!K57,'DU DOAN'!FF57='DU DOAN'!L57),3*'DU DOAN'!C57,IF(('DU DOAN'!FE57-'DU DOAN'!FF57)=('DU DOAN'!K57-'DU DOAN'!L57),2*'DU DOAN'!C57,IF(SIGN('DU DOAN'!FE57-'DU DOAN'!FF57)=SIGN('DU DOAN'!K57-'DU DOAN'!L57),1*'DU DOAN'!C57,0))))</f>
        <v>0</v>
      </c>
      <c r="CD57" s="98">
        <f>IF(OR('DU DOAN'!K57="",'DU DOAN'!L57="",'DU DOAN'!FG57="",'DU DOAN'!FH57=""),0,IF(AND('DU DOAN'!FG57='DU DOAN'!K57,'DU DOAN'!FH57='DU DOAN'!L57),3*'DU DOAN'!C57,IF(('DU DOAN'!FG57-'DU DOAN'!FH57)=('DU DOAN'!K57-'DU DOAN'!L57),2*'DU DOAN'!C57,IF(SIGN('DU DOAN'!FG57-'DU DOAN'!FH57)=SIGN('DU DOAN'!K57-'DU DOAN'!L57),1*'DU DOAN'!C57,0))))</f>
        <v>0</v>
      </c>
      <c r="CE57" s="98">
        <f>IF(OR('DU DOAN'!K57="",'DU DOAN'!L57="",'DU DOAN'!FI57="",'DU DOAN'!FJ57=""),0,IF(AND('DU DOAN'!FI57='DU DOAN'!K57,'DU DOAN'!FJ57='DU DOAN'!L57),3*'DU DOAN'!C57,IF(('DU DOAN'!FI57-'DU DOAN'!FJ57)=('DU DOAN'!K57-'DU DOAN'!L57),2*'DU DOAN'!C57,IF(SIGN('DU DOAN'!FI57-'DU DOAN'!FJ57)=SIGN('DU DOAN'!K57-'DU DOAN'!L57),1*'DU DOAN'!C57,0))))</f>
        <v>0</v>
      </c>
      <c r="CF57" s="98">
        <f>IF(OR('DU DOAN'!K57="",'DU DOAN'!L57="",'DU DOAN'!FK57="",'DU DOAN'!FL57=""),0,IF(AND('DU DOAN'!FK57='DU DOAN'!K57,'DU DOAN'!FL57='DU DOAN'!L57),3*'DU DOAN'!C57,IF(('DU DOAN'!FK57-'DU DOAN'!FL57)=('DU DOAN'!K57-'DU DOAN'!L57),2*'DU DOAN'!C57,IF(SIGN('DU DOAN'!FK57-'DU DOAN'!FL57)=SIGN('DU DOAN'!K57-'DU DOAN'!L57),1*'DU DOAN'!C57,0))))</f>
        <v>0</v>
      </c>
      <c r="CG57" s="98">
        <f>IF(OR('DU DOAN'!K57="",'DU DOAN'!L57="",'DU DOAN'!FM57="",'DU DOAN'!FN57=""),0,IF(AND('DU DOAN'!FM57='DU DOAN'!K57,'DU DOAN'!FN57='DU DOAN'!L57),3*'DU DOAN'!C57,IF(('DU DOAN'!FM57-'DU DOAN'!FN57)=('DU DOAN'!K57-'DU DOAN'!L57),2*'DU DOAN'!C57,IF(SIGN('DU DOAN'!FM57-'DU DOAN'!FN57)=SIGN('DU DOAN'!K57-'DU DOAN'!L57),1*'DU DOAN'!C57,0))))</f>
        <v>0</v>
      </c>
      <c r="CH57" s="98">
        <f>IF(OR('DU DOAN'!K57="",'DU DOAN'!L57="",'DU DOAN'!FO57="",'DU DOAN'!FP57=""),0,IF(AND('DU DOAN'!FO57='DU DOAN'!K57,'DU DOAN'!FP57='DU DOAN'!L57),3*'DU DOAN'!C57,IF(('DU DOAN'!FO57-'DU DOAN'!FP57)=('DU DOAN'!K57-'DU DOAN'!L57),2*'DU DOAN'!C57,IF(SIGN('DU DOAN'!FO57-'DU DOAN'!FP57)=SIGN('DU DOAN'!K57-'DU DOAN'!L57),1*'DU DOAN'!C57,0))))</f>
        <v>0</v>
      </c>
      <c r="CI57" s="98">
        <f>IF(OR('DU DOAN'!K57="",'DU DOAN'!L57="",'DU DOAN'!FQ57="",'DU DOAN'!FR57=""),0,IF(AND('DU DOAN'!FQ57='DU DOAN'!K57,'DU DOAN'!FR57='DU DOAN'!L57),3*'DU DOAN'!C57,IF(('DU DOAN'!FQ57-'DU DOAN'!FR57)=('DU DOAN'!K57-'DU DOAN'!L57),2*'DU DOAN'!C57,IF(SIGN('DU DOAN'!FQ57-'DU DOAN'!FR57)=SIGN('DU DOAN'!K57-'DU DOAN'!L57),1*'DU DOAN'!C57,0))))</f>
        <v>0</v>
      </c>
      <c r="CJ57" s="98">
        <f>IF(OR('DU DOAN'!K57="",'DU DOAN'!L57="",'DU DOAN'!FS57="",'DU DOAN'!FT57=""),0,IF(AND('DU DOAN'!FS57='DU DOAN'!K57,'DU DOAN'!FT57='DU DOAN'!L57),3*'DU DOAN'!C57,IF(('DU DOAN'!FS57-'DU DOAN'!FT57)=('DU DOAN'!K57-'DU DOAN'!L57),2*'DU DOAN'!C57,IF(SIGN('DU DOAN'!FS57-'DU DOAN'!FT57)=SIGN('DU DOAN'!K57-'DU DOAN'!L57),1*'DU DOAN'!C57,0))))</f>
        <v>0</v>
      </c>
      <c r="CK57" s="98">
        <f>IF(OR('DU DOAN'!K57="",'DU DOAN'!L57="",'DU DOAN'!FU57="",'DU DOAN'!FV57=""),0,IF(AND('DU DOAN'!FU57='DU DOAN'!K57,'DU DOAN'!FV57='DU DOAN'!L57),3*'DU DOAN'!C57,IF(('DU DOAN'!FU57-'DU DOAN'!FV57)=('DU DOAN'!K57-'DU DOAN'!L57),2*'DU DOAN'!C57,IF(SIGN('DU DOAN'!FU57-'DU DOAN'!FV57)=SIGN('DU DOAN'!K57-'DU DOAN'!L57),1*'DU DOAN'!C57,0))))</f>
        <v>0</v>
      </c>
      <c r="CL57" s="98">
        <f>IF(OR('DU DOAN'!K57="",'DU DOAN'!L57="",'DU DOAN'!FW57="",'DU DOAN'!FX57=""),0,IF(AND('DU DOAN'!FW57='DU DOAN'!K57,'DU DOAN'!FX57='DU DOAN'!L57),3*'DU DOAN'!C57,IF(('DU DOAN'!FW57-'DU DOAN'!FX57)=('DU DOAN'!K57-'DU DOAN'!L57),2*'DU DOAN'!C57,IF(SIGN('DU DOAN'!FW57-'DU DOAN'!FX57)=SIGN('DU DOAN'!K57-'DU DOAN'!L57),1*'DU DOAN'!C57,0))))</f>
        <v>0</v>
      </c>
      <c r="CM57" s="98">
        <f>IF(OR('DU DOAN'!K57="",'DU DOAN'!L57="",'DU DOAN'!FY57="",'DU DOAN'!FZ57=""),0,IF(AND('DU DOAN'!FY57='DU DOAN'!K57,'DU DOAN'!FZ57='DU DOAN'!L57),3*'DU DOAN'!C57,IF(('DU DOAN'!FY57-'DU DOAN'!FZ57)=('DU DOAN'!K57-'DU DOAN'!L57),2*'DU DOAN'!C57,IF(SIGN('DU DOAN'!FY57-'DU DOAN'!FZ57)=SIGN('DU DOAN'!K57-'DU DOAN'!L57),1*'DU DOAN'!C57,0))))</f>
        <v>0</v>
      </c>
      <c r="CN57" s="98">
        <f>IF(OR('DU DOAN'!K57="",'DU DOAN'!L57="",'DU DOAN'!GA57="",'DU DOAN'!GB57=""),0,IF(AND('DU DOAN'!GA57='DU DOAN'!K57,'DU DOAN'!GB57='DU DOAN'!L57),3*'DU DOAN'!C57,IF(('DU DOAN'!GA57-'DU DOAN'!GB57)=('DU DOAN'!K57-'DU DOAN'!L57),2*'DU DOAN'!C57,IF(SIGN('DU DOAN'!GA57-'DU DOAN'!GB57)=SIGN('DU DOAN'!K57-'DU DOAN'!L57),1*'DU DOAN'!C57,0))))</f>
        <v>0</v>
      </c>
      <c r="CO57" s="98">
        <f>IF(OR('DU DOAN'!K57="",'DU DOAN'!L57="",'DU DOAN'!GC57="",'DU DOAN'!GD57=""),0,IF(AND('DU DOAN'!GC57='DU DOAN'!K57,'DU DOAN'!GD57='DU DOAN'!L57),3*'DU DOAN'!C57,IF(('DU DOAN'!GC57-'DU DOAN'!GD57)=('DU DOAN'!K57-'DU DOAN'!L57),2*'DU DOAN'!C57,IF(SIGN('DU DOAN'!GC57-'DU DOAN'!GD57)=SIGN('DU DOAN'!K57-'DU DOAN'!L57),1*'DU DOAN'!C57,0))))</f>
        <v>0</v>
      </c>
      <c r="CP57" s="98">
        <f>IF(OR('DU DOAN'!K57="",'DU DOAN'!L57="",'DU DOAN'!GE57="",'DU DOAN'!GF57=""),0,IF(AND('DU DOAN'!GE57='DU DOAN'!K57,'DU DOAN'!GF57='DU DOAN'!L57),3*'DU DOAN'!C57,IF(('DU DOAN'!GE57-'DU DOAN'!GF57)=('DU DOAN'!K57-'DU DOAN'!L57),2*'DU DOAN'!C57,IF(SIGN('DU DOAN'!GE57-'DU DOAN'!GF57)=SIGN('DU DOAN'!K57-'DU DOAN'!L57),1*'DU DOAN'!C57,0))))</f>
        <v>0</v>
      </c>
      <c r="CQ57" s="98">
        <f>IF(OR('DU DOAN'!K57="",'DU DOAN'!L57="",'DU DOAN'!GG57="",'DU DOAN'!GH57=""),0,IF(AND('DU DOAN'!GG57='DU DOAN'!K57,'DU DOAN'!GH57='DU DOAN'!L57),3*'DU DOAN'!C57,IF(('DU DOAN'!GG57-'DU DOAN'!GH57)=('DU DOAN'!K57-'DU DOAN'!L57),2*'DU DOAN'!C57,IF(SIGN('DU DOAN'!GG57-'DU DOAN'!GH57)=SIGN('DU DOAN'!K57-'DU DOAN'!L57),1*'DU DOAN'!C57,0))))</f>
        <v>0</v>
      </c>
      <c r="CR57" s="98">
        <f>IF(OR('DU DOAN'!K57="",'DU DOAN'!L57="",'DU DOAN'!GI57="",'DU DOAN'!GJ57=""),0,IF(AND('DU DOAN'!GI57='DU DOAN'!K57,'DU DOAN'!GJ57='DU DOAN'!L57),3*'DU DOAN'!C57,IF(('DU DOAN'!GI57-'DU DOAN'!GJ57)=('DU DOAN'!K57-'DU DOAN'!L57),2*'DU DOAN'!C57,IF(SIGN('DU DOAN'!GI57-'DU DOAN'!GJ57)=SIGN('DU DOAN'!K57-'DU DOAN'!L57),1*'DU DOAN'!C57,0))))</f>
        <v>0</v>
      </c>
      <c r="CS57" s="98">
        <f>IF(OR('DU DOAN'!K57="",'DU DOAN'!L57="",'DU DOAN'!GK57="",'DU DOAN'!GL57=""),0,IF(AND('DU DOAN'!GK57='DU DOAN'!K57,'DU DOAN'!GL57='DU DOAN'!L57),3*'DU DOAN'!C57,IF(('DU DOAN'!GK57-'DU DOAN'!GL57)=('DU DOAN'!K57-'DU DOAN'!L57),2*'DU DOAN'!C57,IF(SIGN('DU DOAN'!GK57-'DU DOAN'!GL57)=SIGN('DU DOAN'!K57-'DU DOAN'!L57),1*'DU DOAN'!C57,0))))</f>
        <v>0</v>
      </c>
      <c r="CT57" s="98">
        <f>IF(OR('DU DOAN'!K57="",'DU DOAN'!L57="",'DU DOAN'!GM57="",'DU DOAN'!GN57=""),0,IF(AND('DU DOAN'!GM57='DU DOAN'!K57,'DU DOAN'!GN57='DU DOAN'!L57),3*'DU DOAN'!C57,IF(('DU DOAN'!GM57-'DU DOAN'!GN57)=('DU DOAN'!K57-'DU DOAN'!L57),2*'DU DOAN'!C57,IF(SIGN('DU DOAN'!GM57-'DU DOAN'!GN57)=SIGN('DU DOAN'!K57-'DU DOAN'!L57),1*'DU DOAN'!C57,0))))</f>
        <v>0</v>
      </c>
      <c r="CU57" s="98">
        <f>IF(OR('DU DOAN'!K57="",'DU DOAN'!L57="",'DU DOAN'!GO57="",'DU DOAN'!GP57=""),0,IF(AND('DU DOAN'!GO57='DU DOAN'!K57,'DU DOAN'!GP57='DU DOAN'!L57),3*'DU DOAN'!C57,IF(('DU DOAN'!GO57-'DU DOAN'!GP57)=('DU DOAN'!K57-'DU DOAN'!L57),2*'DU DOAN'!C57,IF(SIGN('DU DOAN'!GO57-'DU DOAN'!GP57)=SIGN('DU DOAN'!K57-'DU DOAN'!L57),1*'DU DOAN'!C57,0))))</f>
        <v>0</v>
      </c>
      <c r="CV57" s="98">
        <f>IF(OR('DU DOAN'!K57="",'DU DOAN'!L57="",'DU DOAN'!GQ57="",'DU DOAN'!GR57=""),0,IF(AND('DU DOAN'!GQ57='DU DOAN'!K57,'DU DOAN'!GR57='DU DOAN'!L57),3*'DU DOAN'!C57,IF(('DU DOAN'!GQ57-'DU DOAN'!GR57)=('DU DOAN'!K57-'DU DOAN'!L57),2*'DU DOAN'!C57,IF(SIGN('DU DOAN'!GQ57-'DU DOAN'!GR57)=SIGN('DU DOAN'!K57-'DU DOAN'!L57),1*'DU DOAN'!C57,0))))</f>
        <v>0</v>
      </c>
      <c r="CW57" s="98">
        <f>IF(OR('DU DOAN'!K57="",'DU DOAN'!L57="",'DU DOAN'!GS57="",'DU DOAN'!GT57=""),0,IF(AND('DU DOAN'!GS57='DU DOAN'!K57,'DU DOAN'!GT57='DU DOAN'!L57),3*'DU DOAN'!C57,IF(('DU DOAN'!GS57-'DU DOAN'!GT57)=('DU DOAN'!K57-'DU DOAN'!L57),2*'DU DOAN'!C57,IF(SIGN('DU DOAN'!GS57-'DU DOAN'!GT57)=SIGN('DU DOAN'!K57-'DU DOAN'!L57),1*'DU DOAN'!C57,0))))</f>
        <v>0</v>
      </c>
      <c r="CX57" s="98">
        <f>IF(OR('DU DOAN'!K57="",'DU DOAN'!L57="",'DU DOAN'!GU57="",'DU DOAN'!GV57=""),0,IF(AND('DU DOAN'!GU57='DU DOAN'!K57,'DU DOAN'!GV57='DU DOAN'!L57),3*'DU DOAN'!C57,IF(('DU DOAN'!GU57-'DU DOAN'!GV57)=('DU DOAN'!K57-'DU DOAN'!L57),2*'DU DOAN'!C57,IF(SIGN('DU DOAN'!GU57-'DU DOAN'!GV57)=SIGN('DU DOAN'!K57-'DU DOAN'!L57),1*'DU DOAN'!C57,0))))</f>
        <v>0</v>
      </c>
      <c r="CY57" s="98">
        <f>IF(OR('DU DOAN'!K57="",'DU DOAN'!L57="",'DU DOAN'!GW57="",'DU DOAN'!GX57=""),0,IF(AND('DU DOAN'!GW57='DU DOAN'!K57,'DU DOAN'!GX57='DU DOAN'!L57),3*'DU DOAN'!C57,IF(('DU DOAN'!GW57-'DU DOAN'!GX57)=('DU DOAN'!K57-'DU DOAN'!L57),2*'DU DOAN'!C57,IF(SIGN('DU DOAN'!GW57-'DU DOAN'!GX57)=SIGN('DU DOAN'!K57-'DU DOAN'!L57),1*'DU DOAN'!C57,0))))</f>
        <v>0</v>
      </c>
      <c r="CZ57" s="98">
        <f>IF(OR('DU DOAN'!K57="",'DU DOAN'!L57="",'DU DOAN'!GY57="",'DU DOAN'!GZ57=""),0,IF(AND('DU DOAN'!GY57='DU DOAN'!K57,'DU DOAN'!GZ57='DU DOAN'!L57),3*'DU DOAN'!C57,IF(('DU DOAN'!GY57-'DU DOAN'!GZ57)=('DU DOAN'!K57-'DU DOAN'!L57),2*'DU DOAN'!C57,IF(SIGN('DU DOAN'!GY57-'DU DOAN'!GZ57)=SIGN('DU DOAN'!K57-'DU DOAN'!L57),1*'DU DOAN'!C57,0))))</f>
        <v>0</v>
      </c>
      <c r="DA57" s="98">
        <f>IF(OR('DU DOAN'!K57="",'DU DOAN'!L57="",'DU DOAN'!HA57="",'DU DOAN'!HB57=""),0,IF(AND('DU DOAN'!HA57='DU DOAN'!K57,'DU DOAN'!HB57='DU DOAN'!L57),3*'DU DOAN'!C57,IF(('DU DOAN'!HA57-'DU DOAN'!HB57)=('DU DOAN'!K57-'DU DOAN'!L57),2*'DU DOAN'!C57,IF(SIGN('DU DOAN'!HA57-'DU DOAN'!HB57)=SIGN('DU DOAN'!K57-'DU DOAN'!L57),1*'DU DOAN'!C57,0))))</f>
        <v>0</v>
      </c>
      <c r="DB57" s="98">
        <f>IF(OR('DU DOAN'!K57="",'DU DOAN'!L57="",'DU DOAN'!HC57="",'DU DOAN'!HD57=""),0,IF(AND('DU DOAN'!HC57='DU DOAN'!K57,'DU DOAN'!HD57='DU DOAN'!L57),3*'DU DOAN'!C57,IF(('DU DOAN'!HC57-'DU DOAN'!HD57)=('DU DOAN'!K57-'DU DOAN'!L57),2*'DU DOAN'!C57,IF(SIGN('DU DOAN'!HC57-'DU DOAN'!HD57)=SIGN('DU DOAN'!K57-'DU DOAN'!L57),1*'DU DOAN'!C57,0))))</f>
        <v>0</v>
      </c>
    </row>
    <row r="58" spans="1:106" ht="15" customHeight="1">
      <c r="A58" s="94">
        <f>'DU DOAN'!A58</f>
        <v>55</v>
      </c>
      <c r="B58" s="95" t="str">
        <f>'DU DOAN'!B58</f>
        <v>Vòng bảng</v>
      </c>
      <c r="C58" s="96">
        <f>'DU DOAN'!C58</f>
        <v>1</v>
      </c>
      <c r="D58" s="95" t="str">
        <f>'DU DOAN'!H58</f>
        <v>Austria</v>
      </c>
      <c r="E58" s="95" t="str">
        <f>'DU DOAN'!I58</f>
        <v>Jordan</v>
      </c>
      <c r="F58" s="97" t="str">
        <f>IF(OR('DU DOAN'!K58="",'DU DOAN'!L58=""),"Chưa đá",'DU DOAN'!K58&amp;"-"&amp;'DU DOAN'!L58)</f>
        <v>Chưa đá</v>
      </c>
      <c r="G58" s="98">
        <f>IF(OR('DU DOAN'!K58="",'DU DOAN'!L58="",'DU DOAN'!M58="",'DU DOAN'!N58=""),0,IF(AND('DU DOAN'!M58='DU DOAN'!K58,'DU DOAN'!N58='DU DOAN'!L58),3*'DU DOAN'!C58,IF(('DU DOAN'!M58-'DU DOAN'!N58)=('DU DOAN'!K58-'DU DOAN'!L58),2*'DU DOAN'!C58,IF(SIGN('DU DOAN'!M58-'DU DOAN'!N58)=SIGN('DU DOAN'!K58-'DU DOAN'!L58),1*'DU DOAN'!C58,0))))</f>
        <v>0</v>
      </c>
      <c r="H58" s="98">
        <f>IF(OR('DU DOAN'!K58="",'DU DOAN'!L58="",'DU DOAN'!O58="",'DU DOAN'!P58=""),0,IF(AND('DU DOAN'!O58='DU DOAN'!K58,'DU DOAN'!P58='DU DOAN'!L58),3*'DU DOAN'!C58,IF(('DU DOAN'!O58-'DU DOAN'!P58)=('DU DOAN'!K58-'DU DOAN'!L58),2*'DU DOAN'!C58,IF(SIGN('DU DOAN'!O58-'DU DOAN'!P58)=SIGN('DU DOAN'!K58-'DU DOAN'!L58),1*'DU DOAN'!C58,0))))</f>
        <v>0</v>
      </c>
      <c r="I58" s="98">
        <f>IF(OR('DU DOAN'!K58="",'DU DOAN'!L58="",'DU DOAN'!Q58="",'DU DOAN'!R58=""),0,IF(AND('DU DOAN'!Q58='DU DOAN'!K58,'DU DOAN'!R58='DU DOAN'!L58),3*'DU DOAN'!C58,IF(('DU DOAN'!Q58-'DU DOAN'!R58)=('DU DOAN'!K58-'DU DOAN'!L58),2*'DU DOAN'!C58,IF(SIGN('DU DOAN'!Q58-'DU DOAN'!R58)=SIGN('DU DOAN'!K58-'DU DOAN'!L58),1*'DU DOAN'!C58,0))))</f>
        <v>0</v>
      </c>
      <c r="J58" s="98">
        <f>IF(OR('DU DOAN'!K58="",'DU DOAN'!L58="",'DU DOAN'!S58="",'DU DOAN'!T58=""),0,IF(AND('DU DOAN'!S58='DU DOAN'!K58,'DU DOAN'!T58='DU DOAN'!L58),3*'DU DOAN'!C58,IF(('DU DOAN'!S58-'DU DOAN'!T58)=('DU DOAN'!K58-'DU DOAN'!L58),2*'DU DOAN'!C58,IF(SIGN('DU DOAN'!S58-'DU DOAN'!T58)=SIGN('DU DOAN'!K58-'DU DOAN'!L58),1*'DU DOAN'!C58,0))))</f>
        <v>0</v>
      </c>
      <c r="K58" s="98">
        <f>IF(OR('DU DOAN'!K58="",'DU DOAN'!L58="",'DU DOAN'!U58="",'DU DOAN'!V58=""),0,IF(AND('DU DOAN'!U58='DU DOAN'!K58,'DU DOAN'!V58='DU DOAN'!L58),3*'DU DOAN'!C58,IF(('DU DOAN'!U58-'DU DOAN'!V58)=('DU DOAN'!K58-'DU DOAN'!L58),2*'DU DOAN'!C58,IF(SIGN('DU DOAN'!U58-'DU DOAN'!V58)=SIGN('DU DOAN'!K58-'DU DOAN'!L58),1*'DU DOAN'!C58,0))))</f>
        <v>0</v>
      </c>
      <c r="L58" s="98">
        <f>IF(OR('DU DOAN'!K58="",'DU DOAN'!L58="",'DU DOAN'!W58="",'DU DOAN'!X58=""),0,IF(AND('DU DOAN'!W58='DU DOAN'!K58,'DU DOAN'!X58='DU DOAN'!L58),3*'DU DOAN'!C58,IF(('DU DOAN'!W58-'DU DOAN'!X58)=('DU DOAN'!K58-'DU DOAN'!L58),2*'DU DOAN'!C58,IF(SIGN('DU DOAN'!W58-'DU DOAN'!X58)=SIGN('DU DOAN'!K58-'DU DOAN'!L58),1*'DU DOAN'!C58,0))))</f>
        <v>0</v>
      </c>
      <c r="M58" s="98">
        <f>IF(OR('DU DOAN'!K58="",'DU DOAN'!L58="",'DU DOAN'!Y58="",'DU DOAN'!Z58=""),0,IF(AND('DU DOAN'!Y58='DU DOAN'!K58,'DU DOAN'!Z58='DU DOAN'!L58),3*'DU DOAN'!C58,IF(('DU DOAN'!Y58-'DU DOAN'!Z58)=('DU DOAN'!K58-'DU DOAN'!L58),2*'DU DOAN'!C58,IF(SIGN('DU DOAN'!Y58-'DU DOAN'!Z58)=SIGN('DU DOAN'!K58-'DU DOAN'!L58),1*'DU DOAN'!C58,0))))</f>
        <v>0</v>
      </c>
      <c r="N58" s="98">
        <f>IF(OR('DU DOAN'!K58="",'DU DOAN'!L58="",'DU DOAN'!AA58="",'DU DOAN'!AB58=""),0,IF(AND('DU DOAN'!AA58='DU DOAN'!K58,'DU DOAN'!AB58='DU DOAN'!L58),3*'DU DOAN'!C58,IF(('DU DOAN'!AA58-'DU DOAN'!AB58)=('DU DOAN'!K58-'DU DOAN'!L58),2*'DU DOAN'!C58,IF(SIGN('DU DOAN'!AA58-'DU DOAN'!AB58)=SIGN('DU DOAN'!K58-'DU DOAN'!L58),1*'DU DOAN'!C58,0))))</f>
        <v>0</v>
      </c>
      <c r="O58" s="98">
        <f>IF(OR('DU DOAN'!K58="",'DU DOAN'!L58="",'DU DOAN'!AC58="",'DU DOAN'!AD58=""),0,IF(AND('DU DOAN'!AC58='DU DOAN'!K58,'DU DOAN'!AD58='DU DOAN'!L58),3*'DU DOAN'!C58,IF(('DU DOAN'!AC58-'DU DOAN'!AD58)=('DU DOAN'!K58-'DU DOAN'!L58),2*'DU DOAN'!C58,IF(SIGN('DU DOAN'!AC58-'DU DOAN'!AD58)=SIGN('DU DOAN'!K58-'DU DOAN'!L58),1*'DU DOAN'!C58,0))))</f>
        <v>0</v>
      </c>
      <c r="P58" s="98">
        <f>IF(OR('DU DOAN'!K58="",'DU DOAN'!L58="",'DU DOAN'!AE58="",'DU DOAN'!AF58=""),0,IF(AND('DU DOAN'!AE58='DU DOAN'!K58,'DU DOAN'!AF58='DU DOAN'!L58),3*'DU DOAN'!C58,IF(('DU DOAN'!AE58-'DU DOAN'!AF58)=('DU DOAN'!K58-'DU DOAN'!L58),2*'DU DOAN'!C58,IF(SIGN('DU DOAN'!AE58-'DU DOAN'!AF58)=SIGN('DU DOAN'!K58-'DU DOAN'!L58),1*'DU DOAN'!C58,0))))</f>
        <v>0</v>
      </c>
      <c r="Q58" s="98">
        <f>IF(OR('DU DOAN'!K58="",'DU DOAN'!L58="",'DU DOAN'!AG58="",'DU DOAN'!AH58=""),0,IF(AND('DU DOAN'!AG58='DU DOAN'!K58,'DU DOAN'!AH58='DU DOAN'!L58),3*'DU DOAN'!C58,IF(('DU DOAN'!AG58-'DU DOAN'!AH58)=('DU DOAN'!K58-'DU DOAN'!L58),2*'DU DOAN'!C58,IF(SIGN('DU DOAN'!AG58-'DU DOAN'!AH58)=SIGN('DU DOAN'!K58-'DU DOAN'!L58),1*'DU DOAN'!C58,0))))</f>
        <v>0</v>
      </c>
      <c r="R58" s="98">
        <f>IF(OR('DU DOAN'!K58="",'DU DOAN'!L58="",'DU DOAN'!AI58="",'DU DOAN'!AJ58=""),0,IF(AND('DU DOAN'!AI58='DU DOAN'!K58,'DU DOAN'!AJ58='DU DOAN'!L58),3*'DU DOAN'!C58,IF(('DU DOAN'!AI58-'DU DOAN'!AJ58)=('DU DOAN'!K58-'DU DOAN'!L58),2*'DU DOAN'!C58,IF(SIGN('DU DOAN'!AI58-'DU DOAN'!AJ58)=SIGN('DU DOAN'!K58-'DU DOAN'!L58),1*'DU DOAN'!C58,0))))</f>
        <v>0</v>
      </c>
      <c r="S58" s="98">
        <f>IF(OR('DU DOAN'!K58="",'DU DOAN'!L58="",'DU DOAN'!AK58="",'DU DOAN'!AL58=""),0,IF(AND('DU DOAN'!AK58='DU DOAN'!K58,'DU DOAN'!AL58='DU DOAN'!L58),3*'DU DOAN'!C58,IF(('DU DOAN'!AK58-'DU DOAN'!AL58)=('DU DOAN'!K58-'DU DOAN'!L58),2*'DU DOAN'!C58,IF(SIGN('DU DOAN'!AK58-'DU DOAN'!AL58)=SIGN('DU DOAN'!K58-'DU DOAN'!L58),1*'DU DOAN'!C58,0))))</f>
        <v>0</v>
      </c>
      <c r="T58" s="98">
        <f>IF(OR('DU DOAN'!K58="",'DU DOAN'!L58="",'DU DOAN'!AM58="",'DU DOAN'!AN58=""),0,IF(AND('DU DOAN'!AM58='DU DOAN'!K58,'DU DOAN'!AN58='DU DOAN'!L58),3*'DU DOAN'!C58,IF(('DU DOAN'!AM58-'DU DOAN'!AN58)=('DU DOAN'!K58-'DU DOAN'!L58),2*'DU DOAN'!C58,IF(SIGN('DU DOAN'!AM58-'DU DOAN'!AN58)=SIGN('DU DOAN'!K58-'DU DOAN'!L58),1*'DU DOAN'!C58,0))))</f>
        <v>0</v>
      </c>
      <c r="U58" s="98">
        <f>IF(OR('DU DOAN'!K58="",'DU DOAN'!L58="",'DU DOAN'!AO58="",'DU DOAN'!AP58=""),0,IF(AND('DU DOAN'!AO58='DU DOAN'!K58,'DU DOAN'!AP58='DU DOAN'!L58),3*'DU DOAN'!C58,IF(('DU DOAN'!AO58-'DU DOAN'!AP58)=('DU DOAN'!K58-'DU DOAN'!L58),2*'DU DOAN'!C58,IF(SIGN('DU DOAN'!AO58-'DU DOAN'!AP58)=SIGN('DU DOAN'!K58-'DU DOAN'!L58),1*'DU DOAN'!C58,0))))</f>
        <v>0</v>
      </c>
      <c r="V58" s="98">
        <f>IF(OR('DU DOAN'!K58="",'DU DOAN'!L58="",'DU DOAN'!AQ58="",'DU DOAN'!AR58=""),0,IF(AND('DU DOAN'!AQ58='DU DOAN'!K58,'DU DOAN'!AR58='DU DOAN'!L58),3*'DU DOAN'!C58,IF(('DU DOAN'!AQ58-'DU DOAN'!AR58)=('DU DOAN'!K58-'DU DOAN'!L58),2*'DU DOAN'!C58,IF(SIGN('DU DOAN'!AQ58-'DU DOAN'!AR58)=SIGN('DU DOAN'!K58-'DU DOAN'!L58),1*'DU DOAN'!C58,0))))</f>
        <v>0</v>
      </c>
      <c r="W58" s="98">
        <f>IF(OR('DU DOAN'!K58="",'DU DOAN'!L58="",'DU DOAN'!AS58="",'DU DOAN'!AT58=""),0,IF(AND('DU DOAN'!AS58='DU DOAN'!K58,'DU DOAN'!AT58='DU DOAN'!L58),3*'DU DOAN'!C58,IF(('DU DOAN'!AS58-'DU DOAN'!AT58)=('DU DOAN'!K58-'DU DOAN'!L58),2*'DU DOAN'!C58,IF(SIGN('DU DOAN'!AS58-'DU DOAN'!AT58)=SIGN('DU DOAN'!K58-'DU DOAN'!L58),1*'DU DOAN'!C58,0))))</f>
        <v>0</v>
      </c>
      <c r="X58" s="98">
        <f>IF(OR('DU DOAN'!K58="",'DU DOAN'!L58="",'DU DOAN'!AU58="",'DU DOAN'!AV58=""),0,IF(AND('DU DOAN'!AU58='DU DOAN'!K58,'DU DOAN'!AV58='DU DOAN'!L58),3*'DU DOAN'!C58,IF(('DU DOAN'!AU58-'DU DOAN'!AV58)=('DU DOAN'!K58-'DU DOAN'!L58),2*'DU DOAN'!C58,IF(SIGN('DU DOAN'!AU58-'DU DOAN'!AV58)=SIGN('DU DOAN'!K58-'DU DOAN'!L58),1*'DU DOAN'!C58,0))))</f>
        <v>0</v>
      </c>
      <c r="Y58" s="98">
        <f>IF(OR('DU DOAN'!K58="",'DU DOAN'!L58="",'DU DOAN'!AW58="",'DU DOAN'!AX58=""),0,IF(AND('DU DOAN'!AW58='DU DOAN'!K58,'DU DOAN'!AX58='DU DOAN'!L58),3*'DU DOAN'!C58,IF(('DU DOAN'!AW58-'DU DOAN'!AX58)=('DU DOAN'!K58-'DU DOAN'!L58),2*'DU DOAN'!C58,IF(SIGN('DU DOAN'!AW58-'DU DOAN'!AX58)=SIGN('DU DOAN'!K58-'DU DOAN'!L58),1*'DU DOAN'!C58,0))))</f>
        <v>0</v>
      </c>
      <c r="Z58" s="98">
        <f>IF(OR('DU DOAN'!K58="",'DU DOAN'!L58="",'DU DOAN'!AY58="",'DU DOAN'!AZ58=""),0,IF(AND('DU DOAN'!AY58='DU DOAN'!K58,'DU DOAN'!AZ58='DU DOAN'!L58),3*'DU DOAN'!C58,IF(('DU DOAN'!AY58-'DU DOAN'!AZ58)=('DU DOAN'!K58-'DU DOAN'!L58),2*'DU DOAN'!C58,IF(SIGN('DU DOAN'!AY58-'DU DOAN'!AZ58)=SIGN('DU DOAN'!K58-'DU DOAN'!L58),1*'DU DOAN'!C58,0))))</f>
        <v>0</v>
      </c>
      <c r="AA58" s="98">
        <f>IF(OR('DU DOAN'!K58="",'DU DOAN'!L58="",'DU DOAN'!BA58="",'DU DOAN'!BB58=""),0,IF(AND('DU DOAN'!BA58='DU DOAN'!K58,'DU DOAN'!BB58='DU DOAN'!L58),3*'DU DOAN'!C58,IF(('DU DOAN'!BA58-'DU DOAN'!BB58)=('DU DOAN'!K58-'DU DOAN'!L58),2*'DU DOAN'!C58,IF(SIGN('DU DOAN'!BA58-'DU DOAN'!BB58)=SIGN('DU DOAN'!K58-'DU DOAN'!L58),1*'DU DOAN'!C58,0))))</f>
        <v>0</v>
      </c>
      <c r="AB58" s="98">
        <f>IF(OR('DU DOAN'!K58="",'DU DOAN'!L58="",'DU DOAN'!BC58="",'DU DOAN'!BD58=""),0,IF(AND('DU DOAN'!BC58='DU DOAN'!K58,'DU DOAN'!BD58='DU DOAN'!L58),3*'DU DOAN'!C58,IF(('DU DOAN'!BC58-'DU DOAN'!BD58)=('DU DOAN'!K58-'DU DOAN'!L58),2*'DU DOAN'!C58,IF(SIGN('DU DOAN'!BC58-'DU DOAN'!BD58)=SIGN('DU DOAN'!K58-'DU DOAN'!L58),1*'DU DOAN'!C58,0))))</f>
        <v>0</v>
      </c>
      <c r="AC58" s="98">
        <f>IF(OR('DU DOAN'!K58="",'DU DOAN'!L58="",'DU DOAN'!BE58="",'DU DOAN'!BF58=""),0,IF(AND('DU DOAN'!BE58='DU DOAN'!K58,'DU DOAN'!BF58='DU DOAN'!L58),3*'DU DOAN'!C58,IF(('DU DOAN'!BE58-'DU DOAN'!BF58)=('DU DOAN'!K58-'DU DOAN'!L58),2*'DU DOAN'!C58,IF(SIGN('DU DOAN'!BE58-'DU DOAN'!BF58)=SIGN('DU DOAN'!K58-'DU DOAN'!L58),1*'DU DOAN'!C58,0))))</f>
        <v>0</v>
      </c>
      <c r="AD58" s="98">
        <f>IF(OR('DU DOAN'!K58="",'DU DOAN'!L58="",'DU DOAN'!BG58="",'DU DOAN'!BH58=""),0,IF(AND('DU DOAN'!BG58='DU DOAN'!K58,'DU DOAN'!BH58='DU DOAN'!L58),3*'DU DOAN'!C58,IF(('DU DOAN'!BG58-'DU DOAN'!BH58)=('DU DOAN'!K58-'DU DOAN'!L58),2*'DU DOAN'!C58,IF(SIGN('DU DOAN'!BG58-'DU DOAN'!BH58)=SIGN('DU DOAN'!K58-'DU DOAN'!L58),1*'DU DOAN'!C58,0))))</f>
        <v>0</v>
      </c>
      <c r="AE58" s="98">
        <f>IF(OR('DU DOAN'!K58="",'DU DOAN'!L58="",'DU DOAN'!BI58="",'DU DOAN'!BJ58=""),0,IF(AND('DU DOAN'!BI58='DU DOAN'!K58,'DU DOAN'!BJ58='DU DOAN'!L58),3*'DU DOAN'!C58,IF(('DU DOAN'!BI58-'DU DOAN'!BJ58)=('DU DOAN'!K58-'DU DOAN'!L58),2*'DU DOAN'!C58,IF(SIGN('DU DOAN'!BI58-'DU DOAN'!BJ58)=SIGN('DU DOAN'!K58-'DU DOAN'!L58),1*'DU DOAN'!C58,0))))</f>
        <v>0</v>
      </c>
      <c r="AF58" s="98">
        <f>IF(OR('DU DOAN'!K58="",'DU DOAN'!L58="",'DU DOAN'!BK58="",'DU DOAN'!BL58=""),0,IF(AND('DU DOAN'!BK58='DU DOAN'!K58,'DU DOAN'!BL58='DU DOAN'!L58),3*'DU DOAN'!C58,IF(('DU DOAN'!BK58-'DU DOAN'!BL58)=('DU DOAN'!K58-'DU DOAN'!L58),2*'DU DOAN'!C58,IF(SIGN('DU DOAN'!BK58-'DU DOAN'!BL58)=SIGN('DU DOAN'!K58-'DU DOAN'!L58),1*'DU DOAN'!C58,0))))</f>
        <v>0</v>
      </c>
      <c r="AG58" s="98">
        <f>IF(OR('DU DOAN'!K58="",'DU DOAN'!L58="",'DU DOAN'!BM58="",'DU DOAN'!BN58=""),0,IF(AND('DU DOAN'!BM58='DU DOAN'!K58,'DU DOAN'!BN58='DU DOAN'!L58),3*'DU DOAN'!C58,IF(('DU DOAN'!BM58-'DU DOAN'!BN58)=('DU DOAN'!K58-'DU DOAN'!L58),2*'DU DOAN'!C58,IF(SIGN('DU DOAN'!BM58-'DU DOAN'!BN58)=SIGN('DU DOAN'!K58-'DU DOAN'!L58),1*'DU DOAN'!C58,0))))</f>
        <v>0</v>
      </c>
      <c r="AH58" s="98">
        <f>IF(OR('DU DOAN'!K58="",'DU DOAN'!L58="",'DU DOAN'!BO58="",'DU DOAN'!BP58=""),0,IF(AND('DU DOAN'!BO58='DU DOAN'!K58,'DU DOAN'!BP58='DU DOAN'!L58),3*'DU DOAN'!C58,IF(('DU DOAN'!BO58-'DU DOAN'!BP58)=('DU DOAN'!K58-'DU DOAN'!L58),2*'DU DOAN'!C58,IF(SIGN('DU DOAN'!BO58-'DU DOAN'!BP58)=SIGN('DU DOAN'!K58-'DU DOAN'!L58),1*'DU DOAN'!C58,0))))</f>
        <v>0</v>
      </c>
      <c r="AI58" s="98">
        <f>IF(OR('DU DOAN'!K58="",'DU DOAN'!L58="",'DU DOAN'!BQ58="",'DU DOAN'!BR58=""),0,IF(AND('DU DOAN'!BQ58='DU DOAN'!K58,'DU DOAN'!BR58='DU DOAN'!L58),3*'DU DOAN'!C58,IF(('DU DOAN'!BQ58-'DU DOAN'!BR58)=('DU DOAN'!K58-'DU DOAN'!L58),2*'DU DOAN'!C58,IF(SIGN('DU DOAN'!BQ58-'DU DOAN'!BR58)=SIGN('DU DOAN'!K58-'DU DOAN'!L58),1*'DU DOAN'!C58,0))))</f>
        <v>0</v>
      </c>
      <c r="AJ58" s="98">
        <f>IF(OR('DU DOAN'!K58="",'DU DOAN'!L58="",'DU DOAN'!BS58="",'DU DOAN'!BT58=""),0,IF(AND('DU DOAN'!BS58='DU DOAN'!K58,'DU DOAN'!BT58='DU DOAN'!L58),3*'DU DOAN'!C58,IF(('DU DOAN'!BS58-'DU DOAN'!BT58)=('DU DOAN'!K58-'DU DOAN'!L58),2*'DU DOAN'!C58,IF(SIGN('DU DOAN'!BS58-'DU DOAN'!BT58)=SIGN('DU DOAN'!K58-'DU DOAN'!L58),1*'DU DOAN'!C58,0))))</f>
        <v>0</v>
      </c>
      <c r="AK58" s="98">
        <f>IF(OR('DU DOAN'!K58="",'DU DOAN'!L58="",'DU DOAN'!BU58="",'DU DOAN'!BV58=""),0,IF(AND('DU DOAN'!BU58='DU DOAN'!K58,'DU DOAN'!BV58='DU DOAN'!L58),3*'DU DOAN'!C58,IF(('DU DOAN'!BU58-'DU DOAN'!BV58)=('DU DOAN'!K58-'DU DOAN'!L58),2*'DU DOAN'!C58,IF(SIGN('DU DOAN'!BU58-'DU DOAN'!BV58)=SIGN('DU DOAN'!K58-'DU DOAN'!L58),1*'DU DOAN'!C58,0))))</f>
        <v>0</v>
      </c>
      <c r="AL58" s="98">
        <f>IF(OR('DU DOAN'!K58="",'DU DOAN'!L58="",'DU DOAN'!BW58="",'DU DOAN'!BX58=""),0,IF(AND('DU DOAN'!BW58='DU DOAN'!K58,'DU DOAN'!BX58='DU DOAN'!L58),3*'DU DOAN'!C58,IF(('DU DOAN'!BW58-'DU DOAN'!BX58)=('DU DOAN'!K58-'DU DOAN'!L58),2*'DU DOAN'!C58,IF(SIGN('DU DOAN'!BW58-'DU DOAN'!BX58)=SIGN('DU DOAN'!K58-'DU DOAN'!L58),1*'DU DOAN'!C58,0))))</f>
        <v>0</v>
      </c>
      <c r="AM58" s="98">
        <f>IF(OR('DU DOAN'!K58="",'DU DOAN'!L58="",'DU DOAN'!BY58="",'DU DOAN'!BZ58=""),0,IF(AND('DU DOAN'!BY58='DU DOAN'!K58,'DU DOAN'!BZ58='DU DOAN'!L58),3*'DU DOAN'!C58,IF(('DU DOAN'!BY58-'DU DOAN'!BZ58)=('DU DOAN'!K58-'DU DOAN'!L58),2*'DU DOAN'!C58,IF(SIGN('DU DOAN'!BY58-'DU DOAN'!BZ58)=SIGN('DU DOAN'!K58-'DU DOAN'!L58),1*'DU DOAN'!C58,0))))</f>
        <v>0</v>
      </c>
      <c r="AN58" s="98">
        <f>IF(OR('DU DOAN'!K58="",'DU DOAN'!L58="",'DU DOAN'!CA58="",'DU DOAN'!CB58=""),0,IF(AND('DU DOAN'!CA58='DU DOAN'!K58,'DU DOAN'!CB58='DU DOAN'!L58),3*'DU DOAN'!C58,IF(('DU DOAN'!CA58-'DU DOAN'!CB58)=('DU DOAN'!K58-'DU DOAN'!L58),2*'DU DOAN'!C58,IF(SIGN('DU DOAN'!CA58-'DU DOAN'!CB58)=SIGN('DU DOAN'!K58-'DU DOAN'!L58),1*'DU DOAN'!C58,0))))</f>
        <v>0</v>
      </c>
      <c r="AO58" s="98">
        <f>IF(OR('DU DOAN'!K58="",'DU DOAN'!L58="",'DU DOAN'!CC58="",'DU DOAN'!CD58=""),0,IF(AND('DU DOAN'!CC58='DU DOAN'!K58,'DU DOAN'!CD58='DU DOAN'!L58),3*'DU DOAN'!C58,IF(('DU DOAN'!CC58-'DU DOAN'!CD58)=('DU DOAN'!K58-'DU DOAN'!L58),2*'DU DOAN'!C58,IF(SIGN('DU DOAN'!CC58-'DU DOAN'!CD58)=SIGN('DU DOAN'!K58-'DU DOAN'!L58),1*'DU DOAN'!C58,0))))</f>
        <v>0</v>
      </c>
      <c r="AP58" s="98">
        <f>IF(OR('DU DOAN'!K58="",'DU DOAN'!L58="",'DU DOAN'!CE58="",'DU DOAN'!CF58=""),0,IF(AND('DU DOAN'!CE58='DU DOAN'!K58,'DU DOAN'!CF58='DU DOAN'!L58),3*'DU DOAN'!C58,IF(('DU DOAN'!CE58-'DU DOAN'!CF58)=('DU DOAN'!K58-'DU DOAN'!L58),2*'DU DOAN'!C58,IF(SIGN('DU DOAN'!CE58-'DU DOAN'!CF58)=SIGN('DU DOAN'!K58-'DU DOAN'!L58),1*'DU DOAN'!C58,0))))</f>
        <v>0</v>
      </c>
      <c r="AQ58" s="98">
        <f>IF(OR('DU DOAN'!K58="",'DU DOAN'!L58="",'DU DOAN'!CG58="",'DU DOAN'!CH58=""),0,IF(AND('DU DOAN'!CG58='DU DOAN'!K58,'DU DOAN'!CH58='DU DOAN'!L58),3*'DU DOAN'!C58,IF(('DU DOAN'!CG58-'DU DOAN'!CH58)=('DU DOAN'!K58-'DU DOAN'!L58),2*'DU DOAN'!C58,IF(SIGN('DU DOAN'!CG58-'DU DOAN'!CH58)=SIGN('DU DOAN'!K58-'DU DOAN'!L58),1*'DU DOAN'!C58,0))))</f>
        <v>0</v>
      </c>
      <c r="AR58" s="98">
        <f>IF(OR('DU DOAN'!K58="",'DU DOAN'!L58="",'DU DOAN'!CI58="",'DU DOAN'!CJ58=""),0,IF(AND('DU DOAN'!CI58='DU DOAN'!K58,'DU DOAN'!CJ58='DU DOAN'!L58),3*'DU DOAN'!C58,IF(('DU DOAN'!CI58-'DU DOAN'!CJ58)=('DU DOAN'!K58-'DU DOAN'!L58),2*'DU DOAN'!C58,IF(SIGN('DU DOAN'!CI58-'DU DOAN'!CJ58)=SIGN('DU DOAN'!K58-'DU DOAN'!L58),1*'DU DOAN'!C58,0))))</f>
        <v>0</v>
      </c>
      <c r="AS58" s="98">
        <f>IF(OR('DU DOAN'!K58="",'DU DOAN'!L58="",'DU DOAN'!CK58="",'DU DOAN'!CL58=""),0,IF(AND('DU DOAN'!CK58='DU DOAN'!K58,'DU DOAN'!CL58='DU DOAN'!L58),3*'DU DOAN'!C58,IF(('DU DOAN'!CK58-'DU DOAN'!CL58)=('DU DOAN'!K58-'DU DOAN'!L58),2*'DU DOAN'!C58,IF(SIGN('DU DOAN'!CK58-'DU DOAN'!CL58)=SIGN('DU DOAN'!K58-'DU DOAN'!L58),1*'DU DOAN'!C58,0))))</f>
        <v>0</v>
      </c>
      <c r="AT58" s="98">
        <f>IF(OR('DU DOAN'!K58="",'DU DOAN'!L58="",'DU DOAN'!CM58="",'DU DOAN'!CN58=""),0,IF(AND('DU DOAN'!CM58='DU DOAN'!K58,'DU DOAN'!CN58='DU DOAN'!L58),3*'DU DOAN'!C58,IF(('DU DOAN'!CM58-'DU DOAN'!CN58)=('DU DOAN'!K58-'DU DOAN'!L58),2*'DU DOAN'!C58,IF(SIGN('DU DOAN'!CM58-'DU DOAN'!CN58)=SIGN('DU DOAN'!K58-'DU DOAN'!L58),1*'DU DOAN'!C58,0))))</f>
        <v>0</v>
      </c>
      <c r="AU58" s="98">
        <f>IF(OR('DU DOAN'!K58="",'DU DOAN'!L58="",'DU DOAN'!CO58="",'DU DOAN'!CP58=""),0,IF(AND('DU DOAN'!CO58='DU DOAN'!K58,'DU DOAN'!CP58='DU DOAN'!L58),3*'DU DOAN'!C58,IF(('DU DOAN'!CO58-'DU DOAN'!CP58)=('DU DOAN'!K58-'DU DOAN'!L58),2*'DU DOAN'!C58,IF(SIGN('DU DOAN'!CO58-'DU DOAN'!CP58)=SIGN('DU DOAN'!K58-'DU DOAN'!L58),1*'DU DOAN'!C58,0))))</f>
        <v>0</v>
      </c>
      <c r="AV58" s="98">
        <f>IF(OR('DU DOAN'!K58="",'DU DOAN'!L58="",'DU DOAN'!CQ58="",'DU DOAN'!CR58=""),0,IF(AND('DU DOAN'!CQ58='DU DOAN'!K58,'DU DOAN'!CR58='DU DOAN'!L58),3*'DU DOAN'!C58,IF(('DU DOAN'!CQ58-'DU DOAN'!CR58)=('DU DOAN'!K58-'DU DOAN'!L58),2*'DU DOAN'!C58,IF(SIGN('DU DOAN'!CQ58-'DU DOAN'!CR58)=SIGN('DU DOAN'!K58-'DU DOAN'!L58),1*'DU DOAN'!C58,0))))</f>
        <v>0</v>
      </c>
      <c r="AW58" s="98">
        <f>IF(OR('DU DOAN'!K58="",'DU DOAN'!L58="",'DU DOAN'!CS58="",'DU DOAN'!CT58=""),0,IF(AND('DU DOAN'!CS58='DU DOAN'!K58,'DU DOAN'!CT58='DU DOAN'!L58),3*'DU DOAN'!C58,IF(('DU DOAN'!CS58-'DU DOAN'!CT58)=('DU DOAN'!K58-'DU DOAN'!L58),2*'DU DOAN'!C58,IF(SIGN('DU DOAN'!CS58-'DU DOAN'!CT58)=SIGN('DU DOAN'!K58-'DU DOAN'!L58),1*'DU DOAN'!C58,0))))</f>
        <v>0</v>
      </c>
      <c r="AX58" s="98">
        <f>IF(OR('DU DOAN'!K58="",'DU DOAN'!L58="",'DU DOAN'!CU58="",'DU DOAN'!CV58=""),0,IF(AND('DU DOAN'!CU58='DU DOAN'!K58,'DU DOAN'!CV58='DU DOAN'!L58),3*'DU DOAN'!C58,IF(('DU DOAN'!CU58-'DU DOAN'!CV58)=('DU DOAN'!K58-'DU DOAN'!L58),2*'DU DOAN'!C58,IF(SIGN('DU DOAN'!CU58-'DU DOAN'!CV58)=SIGN('DU DOAN'!K58-'DU DOAN'!L58),1*'DU DOAN'!C58,0))))</f>
        <v>0</v>
      </c>
      <c r="AY58" s="98">
        <f>IF(OR('DU DOAN'!K58="",'DU DOAN'!L58="",'DU DOAN'!CW58="",'DU DOAN'!CX58=""),0,IF(AND('DU DOAN'!CW58='DU DOAN'!K58,'DU DOAN'!CX58='DU DOAN'!L58),3*'DU DOAN'!C58,IF(('DU DOAN'!CW58-'DU DOAN'!CX58)=('DU DOAN'!K58-'DU DOAN'!L58),2*'DU DOAN'!C58,IF(SIGN('DU DOAN'!CW58-'DU DOAN'!CX58)=SIGN('DU DOAN'!K58-'DU DOAN'!L58),1*'DU DOAN'!C58,0))))</f>
        <v>0</v>
      </c>
      <c r="AZ58" s="98">
        <f>IF(OR('DU DOAN'!K58="",'DU DOAN'!L58="",'DU DOAN'!CY58="",'DU DOAN'!CZ58=""),0,IF(AND('DU DOAN'!CY58='DU DOAN'!K58,'DU DOAN'!CZ58='DU DOAN'!L58),3*'DU DOAN'!C58,IF(('DU DOAN'!CY58-'DU DOAN'!CZ58)=('DU DOAN'!K58-'DU DOAN'!L58),2*'DU DOAN'!C58,IF(SIGN('DU DOAN'!CY58-'DU DOAN'!CZ58)=SIGN('DU DOAN'!K58-'DU DOAN'!L58),1*'DU DOAN'!C58,0))))</f>
        <v>0</v>
      </c>
      <c r="BA58" s="98">
        <f>IF(OR('DU DOAN'!K58="",'DU DOAN'!L58="",'DU DOAN'!DA58="",'DU DOAN'!DB58=""),0,IF(AND('DU DOAN'!DA58='DU DOAN'!K58,'DU DOAN'!DB58='DU DOAN'!L58),3*'DU DOAN'!C58,IF(('DU DOAN'!DA58-'DU DOAN'!DB58)=('DU DOAN'!K58-'DU DOAN'!L58),2*'DU DOAN'!C58,IF(SIGN('DU DOAN'!DA58-'DU DOAN'!DB58)=SIGN('DU DOAN'!K58-'DU DOAN'!L58),1*'DU DOAN'!C58,0))))</f>
        <v>0</v>
      </c>
      <c r="BB58" s="98">
        <f>IF(OR('DU DOAN'!K58="",'DU DOAN'!L58="",'DU DOAN'!DC58="",'DU DOAN'!DD58=""),0,IF(AND('DU DOAN'!DC58='DU DOAN'!K58,'DU DOAN'!DD58='DU DOAN'!L58),3*'DU DOAN'!C58,IF(('DU DOAN'!DC58-'DU DOAN'!DD58)=('DU DOAN'!K58-'DU DOAN'!L58),2*'DU DOAN'!C58,IF(SIGN('DU DOAN'!DC58-'DU DOAN'!DD58)=SIGN('DU DOAN'!K58-'DU DOAN'!L58),1*'DU DOAN'!C58,0))))</f>
        <v>0</v>
      </c>
      <c r="BC58" s="98">
        <f>IF(OR('DU DOAN'!K58="",'DU DOAN'!L58="",'DU DOAN'!DE58="",'DU DOAN'!DF58=""),0,IF(AND('DU DOAN'!DE58='DU DOAN'!K58,'DU DOAN'!DF58='DU DOAN'!L58),3*'DU DOAN'!C58,IF(('DU DOAN'!DE58-'DU DOAN'!DF58)=('DU DOAN'!K58-'DU DOAN'!L58),2*'DU DOAN'!C58,IF(SIGN('DU DOAN'!DE58-'DU DOAN'!DF58)=SIGN('DU DOAN'!K58-'DU DOAN'!L58),1*'DU DOAN'!C58,0))))</f>
        <v>0</v>
      </c>
      <c r="BD58" s="98">
        <f>IF(OR('DU DOAN'!K58="",'DU DOAN'!L58="",'DU DOAN'!DG58="",'DU DOAN'!DH58=""),0,IF(AND('DU DOAN'!DG58='DU DOAN'!K58,'DU DOAN'!DH58='DU DOAN'!L58),3*'DU DOAN'!C58,IF(('DU DOAN'!DG58-'DU DOAN'!DH58)=('DU DOAN'!K58-'DU DOAN'!L58),2*'DU DOAN'!C58,IF(SIGN('DU DOAN'!DG58-'DU DOAN'!DH58)=SIGN('DU DOAN'!K58-'DU DOAN'!L58),1*'DU DOAN'!C58,0))))</f>
        <v>0</v>
      </c>
      <c r="BE58" s="98">
        <f>IF(OR('DU DOAN'!K58="",'DU DOAN'!L58="",'DU DOAN'!DI58="",'DU DOAN'!DJ58=""),0,IF(AND('DU DOAN'!DI58='DU DOAN'!K58,'DU DOAN'!DJ58='DU DOAN'!L58),3*'DU DOAN'!C58,IF(('DU DOAN'!DI58-'DU DOAN'!DJ58)=('DU DOAN'!K58-'DU DOAN'!L58),2*'DU DOAN'!C58,IF(SIGN('DU DOAN'!DI58-'DU DOAN'!DJ58)=SIGN('DU DOAN'!K58-'DU DOAN'!L58),1*'DU DOAN'!C58,0))))</f>
        <v>0</v>
      </c>
      <c r="BF58" s="98">
        <f>IF(OR('DU DOAN'!K58="",'DU DOAN'!L58="",'DU DOAN'!DK58="",'DU DOAN'!DL58=""),0,IF(AND('DU DOAN'!DK58='DU DOAN'!K58,'DU DOAN'!DL58='DU DOAN'!L58),3*'DU DOAN'!C58,IF(('DU DOAN'!DK58-'DU DOAN'!DL58)=('DU DOAN'!K58-'DU DOAN'!L58),2*'DU DOAN'!C58,IF(SIGN('DU DOAN'!DK58-'DU DOAN'!DL58)=SIGN('DU DOAN'!K58-'DU DOAN'!L58),1*'DU DOAN'!C58,0))))</f>
        <v>0</v>
      </c>
      <c r="BG58" s="98">
        <f>IF(OR('DU DOAN'!K58="",'DU DOAN'!L58="",'DU DOAN'!DM58="",'DU DOAN'!DN58=""),0,IF(AND('DU DOAN'!DM58='DU DOAN'!K58,'DU DOAN'!DN58='DU DOAN'!L58),3*'DU DOAN'!C58,IF(('DU DOAN'!DM58-'DU DOAN'!DN58)=('DU DOAN'!K58-'DU DOAN'!L58),2*'DU DOAN'!C58,IF(SIGN('DU DOAN'!DM58-'DU DOAN'!DN58)=SIGN('DU DOAN'!K58-'DU DOAN'!L58),1*'DU DOAN'!C58,0))))</f>
        <v>0</v>
      </c>
      <c r="BH58" s="98">
        <f>IF(OR('DU DOAN'!K58="",'DU DOAN'!L58="",'DU DOAN'!DO58="",'DU DOAN'!DP58=""),0,IF(AND('DU DOAN'!DO58='DU DOAN'!K58,'DU DOAN'!DP58='DU DOAN'!L58),3*'DU DOAN'!C58,IF(('DU DOAN'!DO58-'DU DOAN'!DP58)=('DU DOAN'!K58-'DU DOAN'!L58),2*'DU DOAN'!C58,IF(SIGN('DU DOAN'!DO58-'DU DOAN'!DP58)=SIGN('DU DOAN'!K58-'DU DOAN'!L58),1*'DU DOAN'!C58,0))))</f>
        <v>0</v>
      </c>
      <c r="BI58" s="98">
        <f>IF(OR('DU DOAN'!K58="",'DU DOAN'!L58="",'DU DOAN'!DQ58="",'DU DOAN'!DR58=""),0,IF(AND('DU DOAN'!DQ58='DU DOAN'!K58,'DU DOAN'!DR58='DU DOAN'!L58),3*'DU DOAN'!C58,IF(('DU DOAN'!DQ58-'DU DOAN'!DR58)=('DU DOAN'!K58-'DU DOAN'!L58),2*'DU DOAN'!C58,IF(SIGN('DU DOAN'!DQ58-'DU DOAN'!DR58)=SIGN('DU DOAN'!K58-'DU DOAN'!L58),1*'DU DOAN'!C58,0))))</f>
        <v>0</v>
      </c>
      <c r="BJ58" s="98">
        <f>IF(OR('DU DOAN'!K58="",'DU DOAN'!L58="",'DU DOAN'!DS58="",'DU DOAN'!DT58=""),0,IF(AND('DU DOAN'!DS58='DU DOAN'!K58,'DU DOAN'!DT58='DU DOAN'!L58),3*'DU DOAN'!C58,IF(('DU DOAN'!DS58-'DU DOAN'!DT58)=('DU DOAN'!K58-'DU DOAN'!L58),2*'DU DOAN'!C58,IF(SIGN('DU DOAN'!DS58-'DU DOAN'!DT58)=SIGN('DU DOAN'!K58-'DU DOAN'!L58),1*'DU DOAN'!C58,0))))</f>
        <v>0</v>
      </c>
      <c r="BK58" s="98">
        <f>IF(OR('DU DOAN'!K58="",'DU DOAN'!L58="",'DU DOAN'!DU58="",'DU DOAN'!DV58=""),0,IF(AND('DU DOAN'!DU58='DU DOAN'!K58,'DU DOAN'!DV58='DU DOAN'!L58),3*'DU DOAN'!C58,IF(('DU DOAN'!DU58-'DU DOAN'!DV58)=('DU DOAN'!K58-'DU DOAN'!L58),2*'DU DOAN'!C58,IF(SIGN('DU DOAN'!DU58-'DU DOAN'!DV58)=SIGN('DU DOAN'!K58-'DU DOAN'!L58),1*'DU DOAN'!C58,0))))</f>
        <v>0</v>
      </c>
      <c r="BL58" s="98">
        <f>IF(OR('DU DOAN'!K58="",'DU DOAN'!L58="",'DU DOAN'!DW58="",'DU DOAN'!DX58=""),0,IF(AND('DU DOAN'!DW58='DU DOAN'!K58,'DU DOAN'!DX58='DU DOAN'!L58),3*'DU DOAN'!C58,IF(('DU DOAN'!DW58-'DU DOAN'!DX58)=('DU DOAN'!K58-'DU DOAN'!L58),2*'DU DOAN'!C58,IF(SIGN('DU DOAN'!DW58-'DU DOAN'!DX58)=SIGN('DU DOAN'!K58-'DU DOAN'!L58),1*'DU DOAN'!C58,0))))</f>
        <v>0</v>
      </c>
      <c r="BM58" s="98">
        <f>IF(OR('DU DOAN'!K58="",'DU DOAN'!L58="",'DU DOAN'!DY58="",'DU DOAN'!DZ58=""),0,IF(AND('DU DOAN'!DY58='DU DOAN'!K58,'DU DOAN'!DZ58='DU DOAN'!L58),3*'DU DOAN'!C58,IF(('DU DOAN'!DY58-'DU DOAN'!DZ58)=('DU DOAN'!K58-'DU DOAN'!L58),2*'DU DOAN'!C58,IF(SIGN('DU DOAN'!DY58-'DU DOAN'!DZ58)=SIGN('DU DOAN'!K58-'DU DOAN'!L58),1*'DU DOAN'!C58,0))))</f>
        <v>0</v>
      </c>
      <c r="BN58" s="98">
        <f>IF(OR('DU DOAN'!K58="",'DU DOAN'!L58="",'DU DOAN'!EA58="",'DU DOAN'!EB58=""),0,IF(AND('DU DOAN'!EA58='DU DOAN'!K58,'DU DOAN'!EB58='DU DOAN'!L58),3*'DU DOAN'!C58,IF(('DU DOAN'!EA58-'DU DOAN'!EB58)=('DU DOAN'!K58-'DU DOAN'!L58),2*'DU DOAN'!C58,IF(SIGN('DU DOAN'!EA58-'DU DOAN'!EB58)=SIGN('DU DOAN'!K58-'DU DOAN'!L58),1*'DU DOAN'!C58,0))))</f>
        <v>0</v>
      </c>
      <c r="BO58" s="98">
        <f>IF(OR('DU DOAN'!K58="",'DU DOAN'!L58="",'DU DOAN'!EC58="",'DU DOAN'!ED58=""),0,IF(AND('DU DOAN'!EC58='DU DOAN'!K58,'DU DOAN'!ED58='DU DOAN'!L58),3*'DU DOAN'!C58,IF(('DU DOAN'!EC58-'DU DOAN'!ED58)=('DU DOAN'!K58-'DU DOAN'!L58),2*'DU DOAN'!C58,IF(SIGN('DU DOAN'!EC58-'DU DOAN'!ED58)=SIGN('DU DOAN'!K58-'DU DOAN'!L58),1*'DU DOAN'!C58,0))))</f>
        <v>0</v>
      </c>
      <c r="BP58" s="98">
        <f>IF(OR('DU DOAN'!K58="",'DU DOAN'!L58="",'DU DOAN'!EE58="",'DU DOAN'!EF58=""),0,IF(AND('DU DOAN'!EE58='DU DOAN'!K58,'DU DOAN'!EF58='DU DOAN'!L58),3*'DU DOAN'!C58,IF(('DU DOAN'!EE58-'DU DOAN'!EF58)=('DU DOAN'!K58-'DU DOAN'!L58),2*'DU DOAN'!C58,IF(SIGN('DU DOAN'!EE58-'DU DOAN'!EF58)=SIGN('DU DOAN'!K58-'DU DOAN'!L58),1*'DU DOAN'!C58,0))))</f>
        <v>0</v>
      </c>
      <c r="BQ58" s="98">
        <f>IF(OR('DU DOAN'!K58="",'DU DOAN'!L58="",'DU DOAN'!EG58="",'DU DOAN'!EH58=""),0,IF(AND('DU DOAN'!EG58='DU DOAN'!K58,'DU DOAN'!EH58='DU DOAN'!L58),3*'DU DOAN'!C58,IF(('DU DOAN'!EG58-'DU DOAN'!EH58)=('DU DOAN'!K58-'DU DOAN'!L58),2*'DU DOAN'!C58,IF(SIGN('DU DOAN'!EG58-'DU DOAN'!EH58)=SIGN('DU DOAN'!K58-'DU DOAN'!L58),1*'DU DOAN'!C58,0))))</f>
        <v>0</v>
      </c>
      <c r="BR58" s="98">
        <f>IF(OR('DU DOAN'!K58="",'DU DOAN'!L58="",'DU DOAN'!EI58="",'DU DOAN'!EJ58=""),0,IF(AND('DU DOAN'!EI58='DU DOAN'!K58,'DU DOAN'!EJ58='DU DOAN'!L58),3*'DU DOAN'!C58,IF(('DU DOAN'!EI58-'DU DOAN'!EJ58)=('DU DOAN'!K58-'DU DOAN'!L58),2*'DU DOAN'!C58,IF(SIGN('DU DOAN'!EI58-'DU DOAN'!EJ58)=SIGN('DU DOAN'!K58-'DU DOAN'!L58),1*'DU DOAN'!C58,0))))</f>
        <v>0</v>
      </c>
      <c r="BS58" s="98">
        <f>IF(OR('DU DOAN'!K58="",'DU DOAN'!L58="",'DU DOAN'!EK58="",'DU DOAN'!EL58=""),0,IF(AND('DU DOAN'!EK58='DU DOAN'!K58,'DU DOAN'!EL58='DU DOAN'!L58),3*'DU DOAN'!C58,IF(('DU DOAN'!EK58-'DU DOAN'!EL58)=('DU DOAN'!K58-'DU DOAN'!L58),2*'DU DOAN'!C58,IF(SIGN('DU DOAN'!EK58-'DU DOAN'!EL58)=SIGN('DU DOAN'!K58-'DU DOAN'!L58),1*'DU DOAN'!C58,0))))</f>
        <v>0</v>
      </c>
      <c r="BT58" s="98">
        <f>IF(OR('DU DOAN'!K58="",'DU DOAN'!L58="",'DU DOAN'!EM58="",'DU DOAN'!EN58=""),0,IF(AND('DU DOAN'!EM58='DU DOAN'!K58,'DU DOAN'!EN58='DU DOAN'!L58),3*'DU DOAN'!C58,IF(('DU DOAN'!EM58-'DU DOAN'!EN58)=('DU DOAN'!K58-'DU DOAN'!L58),2*'DU DOAN'!C58,IF(SIGN('DU DOAN'!EM58-'DU DOAN'!EN58)=SIGN('DU DOAN'!K58-'DU DOAN'!L58),1*'DU DOAN'!C58,0))))</f>
        <v>0</v>
      </c>
      <c r="BU58" s="98">
        <f>IF(OR('DU DOAN'!K58="",'DU DOAN'!L58="",'DU DOAN'!EO58="",'DU DOAN'!EP58=""),0,IF(AND('DU DOAN'!EO58='DU DOAN'!K58,'DU DOAN'!EP58='DU DOAN'!L58),3*'DU DOAN'!C58,IF(('DU DOAN'!EO58-'DU DOAN'!EP58)=('DU DOAN'!K58-'DU DOAN'!L58),2*'DU DOAN'!C58,IF(SIGN('DU DOAN'!EO58-'DU DOAN'!EP58)=SIGN('DU DOAN'!K58-'DU DOAN'!L58),1*'DU DOAN'!C58,0))))</f>
        <v>0</v>
      </c>
      <c r="BV58" s="98">
        <f>IF(OR('DU DOAN'!K58="",'DU DOAN'!L58="",'DU DOAN'!EQ58="",'DU DOAN'!ER58=""),0,IF(AND('DU DOAN'!EQ58='DU DOAN'!K58,'DU DOAN'!ER58='DU DOAN'!L58),3*'DU DOAN'!C58,IF(('DU DOAN'!EQ58-'DU DOAN'!ER58)=('DU DOAN'!K58-'DU DOAN'!L58),2*'DU DOAN'!C58,IF(SIGN('DU DOAN'!EQ58-'DU DOAN'!ER58)=SIGN('DU DOAN'!K58-'DU DOAN'!L58),1*'DU DOAN'!C58,0))))</f>
        <v>0</v>
      </c>
      <c r="BW58" s="98">
        <f>IF(OR('DU DOAN'!K58="",'DU DOAN'!L58="",'DU DOAN'!ES58="",'DU DOAN'!ET58=""),0,IF(AND('DU DOAN'!ES58='DU DOAN'!K58,'DU DOAN'!ET58='DU DOAN'!L58),3*'DU DOAN'!C58,IF(('DU DOAN'!ES58-'DU DOAN'!ET58)=('DU DOAN'!K58-'DU DOAN'!L58),2*'DU DOAN'!C58,IF(SIGN('DU DOAN'!ES58-'DU DOAN'!ET58)=SIGN('DU DOAN'!K58-'DU DOAN'!L58),1*'DU DOAN'!C58,0))))</f>
        <v>0</v>
      </c>
      <c r="BX58" s="98">
        <f>IF(OR('DU DOAN'!K58="",'DU DOAN'!L58="",'DU DOAN'!EU58="",'DU DOAN'!EV58=""),0,IF(AND('DU DOAN'!EU58='DU DOAN'!K58,'DU DOAN'!EV58='DU DOAN'!L58),3*'DU DOAN'!C58,IF(('DU DOAN'!EU58-'DU DOAN'!EV58)=('DU DOAN'!K58-'DU DOAN'!L58),2*'DU DOAN'!C58,IF(SIGN('DU DOAN'!EU58-'DU DOAN'!EV58)=SIGN('DU DOAN'!K58-'DU DOAN'!L58),1*'DU DOAN'!C58,0))))</f>
        <v>0</v>
      </c>
      <c r="BY58" s="98">
        <f>IF(OR('DU DOAN'!K58="",'DU DOAN'!L58="",'DU DOAN'!EW58="",'DU DOAN'!EX58=""),0,IF(AND('DU DOAN'!EW58='DU DOAN'!K58,'DU DOAN'!EX58='DU DOAN'!L58),3*'DU DOAN'!C58,IF(('DU DOAN'!EW58-'DU DOAN'!EX58)=('DU DOAN'!K58-'DU DOAN'!L58),2*'DU DOAN'!C58,IF(SIGN('DU DOAN'!EW58-'DU DOAN'!EX58)=SIGN('DU DOAN'!K58-'DU DOAN'!L58),1*'DU DOAN'!C58,0))))</f>
        <v>0</v>
      </c>
      <c r="BZ58" s="98">
        <f>IF(OR('DU DOAN'!K58="",'DU DOAN'!L58="",'DU DOAN'!EY58="",'DU DOAN'!EZ58=""),0,IF(AND('DU DOAN'!EY58='DU DOAN'!K58,'DU DOAN'!EZ58='DU DOAN'!L58),3*'DU DOAN'!C58,IF(('DU DOAN'!EY58-'DU DOAN'!EZ58)=('DU DOAN'!K58-'DU DOAN'!L58),2*'DU DOAN'!C58,IF(SIGN('DU DOAN'!EY58-'DU DOAN'!EZ58)=SIGN('DU DOAN'!K58-'DU DOAN'!L58),1*'DU DOAN'!C58,0))))</f>
        <v>0</v>
      </c>
      <c r="CA58" s="98">
        <f>IF(OR('DU DOAN'!K58="",'DU DOAN'!L58="",'DU DOAN'!FA58="",'DU DOAN'!FB58=""),0,IF(AND('DU DOAN'!FA58='DU DOAN'!K58,'DU DOAN'!FB58='DU DOAN'!L58),3*'DU DOAN'!C58,IF(('DU DOAN'!FA58-'DU DOAN'!FB58)=('DU DOAN'!K58-'DU DOAN'!L58),2*'DU DOAN'!C58,IF(SIGN('DU DOAN'!FA58-'DU DOAN'!FB58)=SIGN('DU DOAN'!K58-'DU DOAN'!L58),1*'DU DOAN'!C58,0))))</f>
        <v>0</v>
      </c>
      <c r="CB58" s="98">
        <f>IF(OR('DU DOAN'!K58="",'DU DOAN'!L58="",'DU DOAN'!FC58="",'DU DOAN'!FD58=""),0,IF(AND('DU DOAN'!FC58='DU DOAN'!K58,'DU DOAN'!FD58='DU DOAN'!L58),3*'DU DOAN'!C58,IF(('DU DOAN'!FC58-'DU DOAN'!FD58)=('DU DOAN'!K58-'DU DOAN'!L58),2*'DU DOAN'!C58,IF(SIGN('DU DOAN'!FC58-'DU DOAN'!FD58)=SIGN('DU DOAN'!K58-'DU DOAN'!L58),1*'DU DOAN'!C58,0))))</f>
        <v>0</v>
      </c>
      <c r="CC58" s="98">
        <f>IF(OR('DU DOAN'!K58="",'DU DOAN'!L58="",'DU DOAN'!FE58="",'DU DOAN'!FF58=""),0,IF(AND('DU DOAN'!FE58='DU DOAN'!K58,'DU DOAN'!FF58='DU DOAN'!L58),3*'DU DOAN'!C58,IF(('DU DOAN'!FE58-'DU DOAN'!FF58)=('DU DOAN'!K58-'DU DOAN'!L58),2*'DU DOAN'!C58,IF(SIGN('DU DOAN'!FE58-'DU DOAN'!FF58)=SIGN('DU DOAN'!K58-'DU DOAN'!L58),1*'DU DOAN'!C58,0))))</f>
        <v>0</v>
      </c>
      <c r="CD58" s="98">
        <f>IF(OR('DU DOAN'!K58="",'DU DOAN'!L58="",'DU DOAN'!FG58="",'DU DOAN'!FH58=""),0,IF(AND('DU DOAN'!FG58='DU DOAN'!K58,'DU DOAN'!FH58='DU DOAN'!L58),3*'DU DOAN'!C58,IF(('DU DOAN'!FG58-'DU DOAN'!FH58)=('DU DOAN'!K58-'DU DOAN'!L58),2*'DU DOAN'!C58,IF(SIGN('DU DOAN'!FG58-'DU DOAN'!FH58)=SIGN('DU DOAN'!K58-'DU DOAN'!L58),1*'DU DOAN'!C58,0))))</f>
        <v>0</v>
      </c>
      <c r="CE58" s="98">
        <f>IF(OR('DU DOAN'!K58="",'DU DOAN'!L58="",'DU DOAN'!FI58="",'DU DOAN'!FJ58=""),0,IF(AND('DU DOAN'!FI58='DU DOAN'!K58,'DU DOAN'!FJ58='DU DOAN'!L58),3*'DU DOAN'!C58,IF(('DU DOAN'!FI58-'DU DOAN'!FJ58)=('DU DOAN'!K58-'DU DOAN'!L58),2*'DU DOAN'!C58,IF(SIGN('DU DOAN'!FI58-'DU DOAN'!FJ58)=SIGN('DU DOAN'!K58-'DU DOAN'!L58),1*'DU DOAN'!C58,0))))</f>
        <v>0</v>
      </c>
      <c r="CF58" s="98">
        <f>IF(OR('DU DOAN'!K58="",'DU DOAN'!L58="",'DU DOAN'!FK58="",'DU DOAN'!FL58=""),0,IF(AND('DU DOAN'!FK58='DU DOAN'!K58,'DU DOAN'!FL58='DU DOAN'!L58),3*'DU DOAN'!C58,IF(('DU DOAN'!FK58-'DU DOAN'!FL58)=('DU DOAN'!K58-'DU DOAN'!L58),2*'DU DOAN'!C58,IF(SIGN('DU DOAN'!FK58-'DU DOAN'!FL58)=SIGN('DU DOAN'!K58-'DU DOAN'!L58),1*'DU DOAN'!C58,0))))</f>
        <v>0</v>
      </c>
      <c r="CG58" s="98">
        <f>IF(OR('DU DOAN'!K58="",'DU DOAN'!L58="",'DU DOAN'!FM58="",'DU DOAN'!FN58=""),0,IF(AND('DU DOAN'!FM58='DU DOAN'!K58,'DU DOAN'!FN58='DU DOAN'!L58),3*'DU DOAN'!C58,IF(('DU DOAN'!FM58-'DU DOAN'!FN58)=('DU DOAN'!K58-'DU DOAN'!L58),2*'DU DOAN'!C58,IF(SIGN('DU DOAN'!FM58-'DU DOAN'!FN58)=SIGN('DU DOAN'!K58-'DU DOAN'!L58),1*'DU DOAN'!C58,0))))</f>
        <v>0</v>
      </c>
      <c r="CH58" s="98">
        <f>IF(OR('DU DOAN'!K58="",'DU DOAN'!L58="",'DU DOAN'!FO58="",'DU DOAN'!FP58=""),0,IF(AND('DU DOAN'!FO58='DU DOAN'!K58,'DU DOAN'!FP58='DU DOAN'!L58),3*'DU DOAN'!C58,IF(('DU DOAN'!FO58-'DU DOAN'!FP58)=('DU DOAN'!K58-'DU DOAN'!L58),2*'DU DOAN'!C58,IF(SIGN('DU DOAN'!FO58-'DU DOAN'!FP58)=SIGN('DU DOAN'!K58-'DU DOAN'!L58),1*'DU DOAN'!C58,0))))</f>
        <v>0</v>
      </c>
      <c r="CI58" s="98">
        <f>IF(OR('DU DOAN'!K58="",'DU DOAN'!L58="",'DU DOAN'!FQ58="",'DU DOAN'!FR58=""),0,IF(AND('DU DOAN'!FQ58='DU DOAN'!K58,'DU DOAN'!FR58='DU DOAN'!L58),3*'DU DOAN'!C58,IF(('DU DOAN'!FQ58-'DU DOAN'!FR58)=('DU DOAN'!K58-'DU DOAN'!L58),2*'DU DOAN'!C58,IF(SIGN('DU DOAN'!FQ58-'DU DOAN'!FR58)=SIGN('DU DOAN'!K58-'DU DOAN'!L58),1*'DU DOAN'!C58,0))))</f>
        <v>0</v>
      </c>
      <c r="CJ58" s="98">
        <f>IF(OR('DU DOAN'!K58="",'DU DOAN'!L58="",'DU DOAN'!FS58="",'DU DOAN'!FT58=""),0,IF(AND('DU DOAN'!FS58='DU DOAN'!K58,'DU DOAN'!FT58='DU DOAN'!L58),3*'DU DOAN'!C58,IF(('DU DOAN'!FS58-'DU DOAN'!FT58)=('DU DOAN'!K58-'DU DOAN'!L58),2*'DU DOAN'!C58,IF(SIGN('DU DOAN'!FS58-'DU DOAN'!FT58)=SIGN('DU DOAN'!K58-'DU DOAN'!L58),1*'DU DOAN'!C58,0))))</f>
        <v>0</v>
      </c>
      <c r="CK58" s="98">
        <f>IF(OR('DU DOAN'!K58="",'DU DOAN'!L58="",'DU DOAN'!FU58="",'DU DOAN'!FV58=""),0,IF(AND('DU DOAN'!FU58='DU DOAN'!K58,'DU DOAN'!FV58='DU DOAN'!L58),3*'DU DOAN'!C58,IF(('DU DOAN'!FU58-'DU DOAN'!FV58)=('DU DOAN'!K58-'DU DOAN'!L58),2*'DU DOAN'!C58,IF(SIGN('DU DOAN'!FU58-'DU DOAN'!FV58)=SIGN('DU DOAN'!K58-'DU DOAN'!L58),1*'DU DOAN'!C58,0))))</f>
        <v>0</v>
      </c>
      <c r="CL58" s="98">
        <f>IF(OR('DU DOAN'!K58="",'DU DOAN'!L58="",'DU DOAN'!FW58="",'DU DOAN'!FX58=""),0,IF(AND('DU DOAN'!FW58='DU DOAN'!K58,'DU DOAN'!FX58='DU DOAN'!L58),3*'DU DOAN'!C58,IF(('DU DOAN'!FW58-'DU DOAN'!FX58)=('DU DOAN'!K58-'DU DOAN'!L58),2*'DU DOAN'!C58,IF(SIGN('DU DOAN'!FW58-'DU DOAN'!FX58)=SIGN('DU DOAN'!K58-'DU DOAN'!L58),1*'DU DOAN'!C58,0))))</f>
        <v>0</v>
      </c>
      <c r="CM58" s="98">
        <f>IF(OR('DU DOAN'!K58="",'DU DOAN'!L58="",'DU DOAN'!FY58="",'DU DOAN'!FZ58=""),0,IF(AND('DU DOAN'!FY58='DU DOAN'!K58,'DU DOAN'!FZ58='DU DOAN'!L58),3*'DU DOAN'!C58,IF(('DU DOAN'!FY58-'DU DOAN'!FZ58)=('DU DOAN'!K58-'DU DOAN'!L58),2*'DU DOAN'!C58,IF(SIGN('DU DOAN'!FY58-'DU DOAN'!FZ58)=SIGN('DU DOAN'!K58-'DU DOAN'!L58),1*'DU DOAN'!C58,0))))</f>
        <v>0</v>
      </c>
      <c r="CN58" s="98">
        <f>IF(OR('DU DOAN'!K58="",'DU DOAN'!L58="",'DU DOAN'!GA58="",'DU DOAN'!GB58=""),0,IF(AND('DU DOAN'!GA58='DU DOAN'!K58,'DU DOAN'!GB58='DU DOAN'!L58),3*'DU DOAN'!C58,IF(('DU DOAN'!GA58-'DU DOAN'!GB58)=('DU DOAN'!K58-'DU DOAN'!L58),2*'DU DOAN'!C58,IF(SIGN('DU DOAN'!GA58-'DU DOAN'!GB58)=SIGN('DU DOAN'!K58-'DU DOAN'!L58),1*'DU DOAN'!C58,0))))</f>
        <v>0</v>
      </c>
      <c r="CO58" s="98">
        <f>IF(OR('DU DOAN'!K58="",'DU DOAN'!L58="",'DU DOAN'!GC58="",'DU DOAN'!GD58=""),0,IF(AND('DU DOAN'!GC58='DU DOAN'!K58,'DU DOAN'!GD58='DU DOAN'!L58),3*'DU DOAN'!C58,IF(('DU DOAN'!GC58-'DU DOAN'!GD58)=('DU DOAN'!K58-'DU DOAN'!L58),2*'DU DOAN'!C58,IF(SIGN('DU DOAN'!GC58-'DU DOAN'!GD58)=SIGN('DU DOAN'!K58-'DU DOAN'!L58),1*'DU DOAN'!C58,0))))</f>
        <v>0</v>
      </c>
      <c r="CP58" s="98">
        <f>IF(OR('DU DOAN'!K58="",'DU DOAN'!L58="",'DU DOAN'!GE58="",'DU DOAN'!GF58=""),0,IF(AND('DU DOAN'!GE58='DU DOAN'!K58,'DU DOAN'!GF58='DU DOAN'!L58),3*'DU DOAN'!C58,IF(('DU DOAN'!GE58-'DU DOAN'!GF58)=('DU DOAN'!K58-'DU DOAN'!L58),2*'DU DOAN'!C58,IF(SIGN('DU DOAN'!GE58-'DU DOAN'!GF58)=SIGN('DU DOAN'!K58-'DU DOAN'!L58),1*'DU DOAN'!C58,0))))</f>
        <v>0</v>
      </c>
      <c r="CQ58" s="98">
        <f>IF(OR('DU DOAN'!K58="",'DU DOAN'!L58="",'DU DOAN'!GG58="",'DU DOAN'!GH58=""),0,IF(AND('DU DOAN'!GG58='DU DOAN'!K58,'DU DOAN'!GH58='DU DOAN'!L58),3*'DU DOAN'!C58,IF(('DU DOAN'!GG58-'DU DOAN'!GH58)=('DU DOAN'!K58-'DU DOAN'!L58),2*'DU DOAN'!C58,IF(SIGN('DU DOAN'!GG58-'DU DOAN'!GH58)=SIGN('DU DOAN'!K58-'DU DOAN'!L58),1*'DU DOAN'!C58,0))))</f>
        <v>0</v>
      </c>
      <c r="CR58" s="98">
        <f>IF(OR('DU DOAN'!K58="",'DU DOAN'!L58="",'DU DOAN'!GI58="",'DU DOAN'!GJ58=""),0,IF(AND('DU DOAN'!GI58='DU DOAN'!K58,'DU DOAN'!GJ58='DU DOAN'!L58),3*'DU DOAN'!C58,IF(('DU DOAN'!GI58-'DU DOAN'!GJ58)=('DU DOAN'!K58-'DU DOAN'!L58),2*'DU DOAN'!C58,IF(SIGN('DU DOAN'!GI58-'DU DOAN'!GJ58)=SIGN('DU DOAN'!K58-'DU DOAN'!L58),1*'DU DOAN'!C58,0))))</f>
        <v>0</v>
      </c>
      <c r="CS58" s="98">
        <f>IF(OR('DU DOAN'!K58="",'DU DOAN'!L58="",'DU DOAN'!GK58="",'DU DOAN'!GL58=""),0,IF(AND('DU DOAN'!GK58='DU DOAN'!K58,'DU DOAN'!GL58='DU DOAN'!L58),3*'DU DOAN'!C58,IF(('DU DOAN'!GK58-'DU DOAN'!GL58)=('DU DOAN'!K58-'DU DOAN'!L58),2*'DU DOAN'!C58,IF(SIGN('DU DOAN'!GK58-'DU DOAN'!GL58)=SIGN('DU DOAN'!K58-'DU DOAN'!L58),1*'DU DOAN'!C58,0))))</f>
        <v>0</v>
      </c>
      <c r="CT58" s="98">
        <f>IF(OR('DU DOAN'!K58="",'DU DOAN'!L58="",'DU DOAN'!GM58="",'DU DOAN'!GN58=""),0,IF(AND('DU DOAN'!GM58='DU DOAN'!K58,'DU DOAN'!GN58='DU DOAN'!L58),3*'DU DOAN'!C58,IF(('DU DOAN'!GM58-'DU DOAN'!GN58)=('DU DOAN'!K58-'DU DOAN'!L58),2*'DU DOAN'!C58,IF(SIGN('DU DOAN'!GM58-'DU DOAN'!GN58)=SIGN('DU DOAN'!K58-'DU DOAN'!L58),1*'DU DOAN'!C58,0))))</f>
        <v>0</v>
      </c>
      <c r="CU58" s="98">
        <f>IF(OR('DU DOAN'!K58="",'DU DOAN'!L58="",'DU DOAN'!GO58="",'DU DOAN'!GP58=""),0,IF(AND('DU DOAN'!GO58='DU DOAN'!K58,'DU DOAN'!GP58='DU DOAN'!L58),3*'DU DOAN'!C58,IF(('DU DOAN'!GO58-'DU DOAN'!GP58)=('DU DOAN'!K58-'DU DOAN'!L58),2*'DU DOAN'!C58,IF(SIGN('DU DOAN'!GO58-'DU DOAN'!GP58)=SIGN('DU DOAN'!K58-'DU DOAN'!L58),1*'DU DOAN'!C58,0))))</f>
        <v>0</v>
      </c>
      <c r="CV58" s="98">
        <f>IF(OR('DU DOAN'!K58="",'DU DOAN'!L58="",'DU DOAN'!GQ58="",'DU DOAN'!GR58=""),0,IF(AND('DU DOAN'!GQ58='DU DOAN'!K58,'DU DOAN'!GR58='DU DOAN'!L58),3*'DU DOAN'!C58,IF(('DU DOAN'!GQ58-'DU DOAN'!GR58)=('DU DOAN'!K58-'DU DOAN'!L58),2*'DU DOAN'!C58,IF(SIGN('DU DOAN'!GQ58-'DU DOAN'!GR58)=SIGN('DU DOAN'!K58-'DU DOAN'!L58),1*'DU DOAN'!C58,0))))</f>
        <v>0</v>
      </c>
      <c r="CW58" s="98">
        <f>IF(OR('DU DOAN'!K58="",'DU DOAN'!L58="",'DU DOAN'!GS58="",'DU DOAN'!GT58=""),0,IF(AND('DU DOAN'!GS58='DU DOAN'!K58,'DU DOAN'!GT58='DU DOAN'!L58),3*'DU DOAN'!C58,IF(('DU DOAN'!GS58-'DU DOAN'!GT58)=('DU DOAN'!K58-'DU DOAN'!L58),2*'DU DOAN'!C58,IF(SIGN('DU DOAN'!GS58-'DU DOAN'!GT58)=SIGN('DU DOAN'!K58-'DU DOAN'!L58),1*'DU DOAN'!C58,0))))</f>
        <v>0</v>
      </c>
      <c r="CX58" s="98">
        <f>IF(OR('DU DOAN'!K58="",'DU DOAN'!L58="",'DU DOAN'!GU58="",'DU DOAN'!GV58=""),0,IF(AND('DU DOAN'!GU58='DU DOAN'!K58,'DU DOAN'!GV58='DU DOAN'!L58),3*'DU DOAN'!C58,IF(('DU DOAN'!GU58-'DU DOAN'!GV58)=('DU DOAN'!K58-'DU DOAN'!L58),2*'DU DOAN'!C58,IF(SIGN('DU DOAN'!GU58-'DU DOAN'!GV58)=SIGN('DU DOAN'!K58-'DU DOAN'!L58),1*'DU DOAN'!C58,0))))</f>
        <v>0</v>
      </c>
      <c r="CY58" s="98">
        <f>IF(OR('DU DOAN'!K58="",'DU DOAN'!L58="",'DU DOAN'!GW58="",'DU DOAN'!GX58=""),0,IF(AND('DU DOAN'!GW58='DU DOAN'!K58,'DU DOAN'!GX58='DU DOAN'!L58),3*'DU DOAN'!C58,IF(('DU DOAN'!GW58-'DU DOAN'!GX58)=('DU DOAN'!K58-'DU DOAN'!L58),2*'DU DOAN'!C58,IF(SIGN('DU DOAN'!GW58-'DU DOAN'!GX58)=SIGN('DU DOAN'!K58-'DU DOAN'!L58),1*'DU DOAN'!C58,0))))</f>
        <v>0</v>
      </c>
      <c r="CZ58" s="98">
        <f>IF(OR('DU DOAN'!K58="",'DU DOAN'!L58="",'DU DOAN'!GY58="",'DU DOAN'!GZ58=""),0,IF(AND('DU DOAN'!GY58='DU DOAN'!K58,'DU DOAN'!GZ58='DU DOAN'!L58),3*'DU DOAN'!C58,IF(('DU DOAN'!GY58-'DU DOAN'!GZ58)=('DU DOAN'!K58-'DU DOAN'!L58),2*'DU DOAN'!C58,IF(SIGN('DU DOAN'!GY58-'DU DOAN'!GZ58)=SIGN('DU DOAN'!K58-'DU DOAN'!L58),1*'DU DOAN'!C58,0))))</f>
        <v>0</v>
      </c>
      <c r="DA58" s="98">
        <f>IF(OR('DU DOAN'!K58="",'DU DOAN'!L58="",'DU DOAN'!HA58="",'DU DOAN'!HB58=""),0,IF(AND('DU DOAN'!HA58='DU DOAN'!K58,'DU DOAN'!HB58='DU DOAN'!L58),3*'DU DOAN'!C58,IF(('DU DOAN'!HA58-'DU DOAN'!HB58)=('DU DOAN'!K58-'DU DOAN'!L58),2*'DU DOAN'!C58,IF(SIGN('DU DOAN'!HA58-'DU DOAN'!HB58)=SIGN('DU DOAN'!K58-'DU DOAN'!L58),1*'DU DOAN'!C58,0))))</f>
        <v>0</v>
      </c>
      <c r="DB58" s="98">
        <f>IF(OR('DU DOAN'!K58="",'DU DOAN'!L58="",'DU DOAN'!HC58="",'DU DOAN'!HD58=""),0,IF(AND('DU DOAN'!HC58='DU DOAN'!K58,'DU DOAN'!HD58='DU DOAN'!L58),3*'DU DOAN'!C58,IF(('DU DOAN'!HC58-'DU DOAN'!HD58)=('DU DOAN'!K58-'DU DOAN'!L58),2*'DU DOAN'!C58,IF(SIGN('DU DOAN'!HC58-'DU DOAN'!HD58)=SIGN('DU DOAN'!K58-'DU DOAN'!L58),1*'DU DOAN'!C58,0))))</f>
        <v>0</v>
      </c>
    </row>
    <row r="59" spans="1:106" ht="15" customHeight="1">
      <c r="A59" s="94">
        <f>'DU DOAN'!A59</f>
        <v>56</v>
      </c>
      <c r="B59" s="95" t="str">
        <f>'DU DOAN'!B59</f>
        <v>Vòng bảng</v>
      </c>
      <c r="C59" s="96">
        <f>'DU DOAN'!C59</f>
        <v>1</v>
      </c>
      <c r="D59" s="95" t="str">
        <f>'DU DOAN'!H59</f>
        <v>Argentina</v>
      </c>
      <c r="E59" s="95" t="str">
        <f>'DU DOAN'!I59</f>
        <v>Algeria</v>
      </c>
      <c r="F59" s="97" t="str">
        <f>IF(OR('DU DOAN'!K59="",'DU DOAN'!L59=""),"Chưa đá",'DU DOAN'!K59&amp;"-"&amp;'DU DOAN'!L59)</f>
        <v>Chưa đá</v>
      </c>
      <c r="G59" s="98">
        <f>IF(OR('DU DOAN'!K59="",'DU DOAN'!L59="",'DU DOAN'!M59="",'DU DOAN'!N59=""),0,IF(AND('DU DOAN'!M59='DU DOAN'!K59,'DU DOAN'!N59='DU DOAN'!L59),3*'DU DOAN'!C59,IF(('DU DOAN'!M59-'DU DOAN'!N59)=('DU DOAN'!K59-'DU DOAN'!L59),2*'DU DOAN'!C59,IF(SIGN('DU DOAN'!M59-'DU DOAN'!N59)=SIGN('DU DOAN'!K59-'DU DOAN'!L59),1*'DU DOAN'!C59,0))))</f>
        <v>0</v>
      </c>
      <c r="H59" s="98">
        <f>IF(OR('DU DOAN'!K59="",'DU DOAN'!L59="",'DU DOAN'!O59="",'DU DOAN'!P59=""),0,IF(AND('DU DOAN'!O59='DU DOAN'!K59,'DU DOAN'!P59='DU DOAN'!L59),3*'DU DOAN'!C59,IF(('DU DOAN'!O59-'DU DOAN'!P59)=('DU DOAN'!K59-'DU DOAN'!L59),2*'DU DOAN'!C59,IF(SIGN('DU DOAN'!O59-'DU DOAN'!P59)=SIGN('DU DOAN'!K59-'DU DOAN'!L59),1*'DU DOAN'!C59,0))))</f>
        <v>0</v>
      </c>
      <c r="I59" s="98">
        <f>IF(OR('DU DOAN'!K59="",'DU DOAN'!L59="",'DU DOAN'!Q59="",'DU DOAN'!R59=""),0,IF(AND('DU DOAN'!Q59='DU DOAN'!K59,'DU DOAN'!R59='DU DOAN'!L59),3*'DU DOAN'!C59,IF(('DU DOAN'!Q59-'DU DOAN'!R59)=('DU DOAN'!K59-'DU DOAN'!L59),2*'DU DOAN'!C59,IF(SIGN('DU DOAN'!Q59-'DU DOAN'!R59)=SIGN('DU DOAN'!K59-'DU DOAN'!L59),1*'DU DOAN'!C59,0))))</f>
        <v>0</v>
      </c>
      <c r="J59" s="98">
        <f>IF(OR('DU DOAN'!K59="",'DU DOAN'!L59="",'DU DOAN'!S59="",'DU DOAN'!T59=""),0,IF(AND('DU DOAN'!S59='DU DOAN'!K59,'DU DOAN'!T59='DU DOAN'!L59),3*'DU DOAN'!C59,IF(('DU DOAN'!S59-'DU DOAN'!T59)=('DU DOAN'!K59-'DU DOAN'!L59),2*'DU DOAN'!C59,IF(SIGN('DU DOAN'!S59-'DU DOAN'!T59)=SIGN('DU DOAN'!K59-'DU DOAN'!L59),1*'DU DOAN'!C59,0))))</f>
        <v>0</v>
      </c>
      <c r="K59" s="98">
        <f>IF(OR('DU DOAN'!K59="",'DU DOAN'!L59="",'DU DOAN'!U59="",'DU DOAN'!V59=""),0,IF(AND('DU DOAN'!U59='DU DOAN'!K59,'DU DOAN'!V59='DU DOAN'!L59),3*'DU DOAN'!C59,IF(('DU DOAN'!U59-'DU DOAN'!V59)=('DU DOAN'!K59-'DU DOAN'!L59),2*'DU DOAN'!C59,IF(SIGN('DU DOAN'!U59-'DU DOAN'!V59)=SIGN('DU DOAN'!K59-'DU DOAN'!L59),1*'DU DOAN'!C59,0))))</f>
        <v>0</v>
      </c>
      <c r="L59" s="98">
        <f>IF(OR('DU DOAN'!K59="",'DU DOAN'!L59="",'DU DOAN'!W59="",'DU DOAN'!X59=""),0,IF(AND('DU DOAN'!W59='DU DOAN'!K59,'DU DOAN'!X59='DU DOAN'!L59),3*'DU DOAN'!C59,IF(('DU DOAN'!W59-'DU DOAN'!X59)=('DU DOAN'!K59-'DU DOAN'!L59),2*'DU DOAN'!C59,IF(SIGN('DU DOAN'!W59-'DU DOAN'!X59)=SIGN('DU DOAN'!K59-'DU DOAN'!L59),1*'DU DOAN'!C59,0))))</f>
        <v>0</v>
      </c>
      <c r="M59" s="98">
        <f>IF(OR('DU DOAN'!K59="",'DU DOAN'!L59="",'DU DOAN'!Y59="",'DU DOAN'!Z59=""),0,IF(AND('DU DOAN'!Y59='DU DOAN'!K59,'DU DOAN'!Z59='DU DOAN'!L59),3*'DU DOAN'!C59,IF(('DU DOAN'!Y59-'DU DOAN'!Z59)=('DU DOAN'!K59-'DU DOAN'!L59),2*'DU DOAN'!C59,IF(SIGN('DU DOAN'!Y59-'DU DOAN'!Z59)=SIGN('DU DOAN'!K59-'DU DOAN'!L59),1*'DU DOAN'!C59,0))))</f>
        <v>0</v>
      </c>
      <c r="N59" s="98">
        <f>IF(OR('DU DOAN'!K59="",'DU DOAN'!L59="",'DU DOAN'!AA59="",'DU DOAN'!AB59=""),0,IF(AND('DU DOAN'!AA59='DU DOAN'!K59,'DU DOAN'!AB59='DU DOAN'!L59),3*'DU DOAN'!C59,IF(('DU DOAN'!AA59-'DU DOAN'!AB59)=('DU DOAN'!K59-'DU DOAN'!L59),2*'DU DOAN'!C59,IF(SIGN('DU DOAN'!AA59-'DU DOAN'!AB59)=SIGN('DU DOAN'!K59-'DU DOAN'!L59),1*'DU DOAN'!C59,0))))</f>
        <v>0</v>
      </c>
      <c r="O59" s="98">
        <f>IF(OR('DU DOAN'!K59="",'DU DOAN'!L59="",'DU DOAN'!AC59="",'DU DOAN'!AD59=""),0,IF(AND('DU DOAN'!AC59='DU DOAN'!K59,'DU DOAN'!AD59='DU DOAN'!L59),3*'DU DOAN'!C59,IF(('DU DOAN'!AC59-'DU DOAN'!AD59)=('DU DOAN'!K59-'DU DOAN'!L59),2*'DU DOAN'!C59,IF(SIGN('DU DOAN'!AC59-'DU DOAN'!AD59)=SIGN('DU DOAN'!K59-'DU DOAN'!L59),1*'DU DOAN'!C59,0))))</f>
        <v>0</v>
      </c>
      <c r="P59" s="98">
        <f>IF(OR('DU DOAN'!K59="",'DU DOAN'!L59="",'DU DOAN'!AE59="",'DU DOAN'!AF59=""),0,IF(AND('DU DOAN'!AE59='DU DOAN'!K59,'DU DOAN'!AF59='DU DOAN'!L59),3*'DU DOAN'!C59,IF(('DU DOAN'!AE59-'DU DOAN'!AF59)=('DU DOAN'!K59-'DU DOAN'!L59),2*'DU DOAN'!C59,IF(SIGN('DU DOAN'!AE59-'DU DOAN'!AF59)=SIGN('DU DOAN'!K59-'DU DOAN'!L59),1*'DU DOAN'!C59,0))))</f>
        <v>0</v>
      </c>
      <c r="Q59" s="98">
        <f>IF(OR('DU DOAN'!K59="",'DU DOAN'!L59="",'DU DOAN'!AG59="",'DU DOAN'!AH59=""),0,IF(AND('DU DOAN'!AG59='DU DOAN'!K59,'DU DOAN'!AH59='DU DOAN'!L59),3*'DU DOAN'!C59,IF(('DU DOAN'!AG59-'DU DOAN'!AH59)=('DU DOAN'!K59-'DU DOAN'!L59),2*'DU DOAN'!C59,IF(SIGN('DU DOAN'!AG59-'DU DOAN'!AH59)=SIGN('DU DOAN'!K59-'DU DOAN'!L59),1*'DU DOAN'!C59,0))))</f>
        <v>0</v>
      </c>
      <c r="R59" s="98">
        <f>IF(OR('DU DOAN'!K59="",'DU DOAN'!L59="",'DU DOAN'!AI59="",'DU DOAN'!AJ59=""),0,IF(AND('DU DOAN'!AI59='DU DOAN'!K59,'DU DOAN'!AJ59='DU DOAN'!L59),3*'DU DOAN'!C59,IF(('DU DOAN'!AI59-'DU DOAN'!AJ59)=('DU DOAN'!K59-'DU DOAN'!L59),2*'DU DOAN'!C59,IF(SIGN('DU DOAN'!AI59-'DU DOAN'!AJ59)=SIGN('DU DOAN'!K59-'DU DOAN'!L59),1*'DU DOAN'!C59,0))))</f>
        <v>0</v>
      </c>
      <c r="S59" s="98">
        <f>IF(OR('DU DOAN'!K59="",'DU DOAN'!L59="",'DU DOAN'!AK59="",'DU DOAN'!AL59=""),0,IF(AND('DU DOAN'!AK59='DU DOAN'!K59,'DU DOAN'!AL59='DU DOAN'!L59),3*'DU DOAN'!C59,IF(('DU DOAN'!AK59-'DU DOAN'!AL59)=('DU DOAN'!K59-'DU DOAN'!L59),2*'DU DOAN'!C59,IF(SIGN('DU DOAN'!AK59-'DU DOAN'!AL59)=SIGN('DU DOAN'!K59-'DU DOAN'!L59),1*'DU DOAN'!C59,0))))</f>
        <v>0</v>
      </c>
      <c r="T59" s="98">
        <f>IF(OR('DU DOAN'!K59="",'DU DOAN'!L59="",'DU DOAN'!AM59="",'DU DOAN'!AN59=""),0,IF(AND('DU DOAN'!AM59='DU DOAN'!K59,'DU DOAN'!AN59='DU DOAN'!L59),3*'DU DOAN'!C59,IF(('DU DOAN'!AM59-'DU DOAN'!AN59)=('DU DOAN'!K59-'DU DOAN'!L59),2*'DU DOAN'!C59,IF(SIGN('DU DOAN'!AM59-'DU DOAN'!AN59)=SIGN('DU DOAN'!K59-'DU DOAN'!L59),1*'DU DOAN'!C59,0))))</f>
        <v>0</v>
      </c>
      <c r="U59" s="98">
        <f>IF(OR('DU DOAN'!K59="",'DU DOAN'!L59="",'DU DOAN'!AO59="",'DU DOAN'!AP59=""),0,IF(AND('DU DOAN'!AO59='DU DOAN'!K59,'DU DOAN'!AP59='DU DOAN'!L59),3*'DU DOAN'!C59,IF(('DU DOAN'!AO59-'DU DOAN'!AP59)=('DU DOAN'!K59-'DU DOAN'!L59),2*'DU DOAN'!C59,IF(SIGN('DU DOAN'!AO59-'DU DOAN'!AP59)=SIGN('DU DOAN'!K59-'DU DOAN'!L59),1*'DU DOAN'!C59,0))))</f>
        <v>0</v>
      </c>
      <c r="V59" s="98">
        <f>IF(OR('DU DOAN'!K59="",'DU DOAN'!L59="",'DU DOAN'!AQ59="",'DU DOAN'!AR59=""),0,IF(AND('DU DOAN'!AQ59='DU DOAN'!K59,'DU DOAN'!AR59='DU DOAN'!L59),3*'DU DOAN'!C59,IF(('DU DOAN'!AQ59-'DU DOAN'!AR59)=('DU DOAN'!K59-'DU DOAN'!L59),2*'DU DOAN'!C59,IF(SIGN('DU DOAN'!AQ59-'DU DOAN'!AR59)=SIGN('DU DOAN'!K59-'DU DOAN'!L59),1*'DU DOAN'!C59,0))))</f>
        <v>0</v>
      </c>
      <c r="W59" s="98">
        <f>IF(OR('DU DOAN'!K59="",'DU DOAN'!L59="",'DU DOAN'!AS59="",'DU DOAN'!AT59=""),0,IF(AND('DU DOAN'!AS59='DU DOAN'!K59,'DU DOAN'!AT59='DU DOAN'!L59),3*'DU DOAN'!C59,IF(('DU DOAN'!AS59-'DU DOAN'!AT59)=('DU DOAN'!K59-'DU DOAN'!L59),2*'DU DOAN'!C59,IF(SIGN('DU DOAN'!AS59-'DU DOAN'!AT59)=SIGN('DU DOAN'!K59-'DU DOAN'!L59),1*'DU DOAN'!C59,0))))</f>
        <v>0</v>
      </c>
      <c r="X59" s="98">
        <f>IF(OR('DU DOAN'!K59="",'DU DOAN'!L59="",'DU DOAN'!AU59="",'DU DOAN'!AV59=""),0,IF(AND('DU DOAN'!AU59='DU DOAN'!K59,'DU DOAN'!AV59='DU DOAN'!L59),3*'DU DOAN'!C59,IF(('DU DOAN'!AU59-'DU DOAN'!AV59)=('DU DOAN'!K59-'DU DOAN'!L59),2*'DU DOAN'!C59,IF(SIGN('DU DOAN'!AU59-'DU DOAN'!AV59)=SIGN('DU DOAN'!K59-'DU DOAN'!L59),1*'DU DOAN'!C59,0))))</f>
        <v>0</v>
      </c>
      <c r="Y59" s="98">
        <f>IF(OR('DU DOAN'!K59="",'DU DOAN'!L59="",'DU DOAN'!AW59="",'DU DOAN'!AX59=""),0,IF(AND('DU DOAN'!AW59='DU DOAN'!K59,'DU DOAN'!AX59='DU DOAN'!L59),3*'DU DOAN'!C59,IF(('DU DOAN'!AW59-'DU DOAN'!AX59)=('DU DOAN'!K59-'DU DOAN'!L59),2*'DU DOAN'!C59,IF(SIGN('DU DOAN'!AW59-'DU DOAN'!AX59)=SIGN('DU DOAN'!K59-'DU DOAN'!L59),1*'DU DOAN'!C59,0))))</f>
        <v>0</v>
      </c>
      <c r="Z59" s="98">
        <f>IF(OR('DU DOAN'!K59="",'DU DOAN'!L59="",'DU DOAN'!AY59="",'DU DOAN'!AZ59=""),0,IF(AND('DU DOAN'!AY59='DU DOAN'!K59,'DU DOAN'!AZ59='DU DOAN'!L59),3*'DU DOAN'!C59,IF(('DU DOAN'!AY59-'DU DOAN'!AZ59)=('DU DOAN'!K59-'DU DOAN'!L59),2*'DU DOAN'!C59,IF(SIGN('DU DOAN'!AY59-'DU DOAN'!AZ59)=SIGN('DU DOAN'!K59-'DU DOAN'!L59),1*'DU DOAN'!C59,0))))</f>
        <v>0</v>
      </c>
      <c r="AA59" s="98">
        <f>IF(OR('DU DOAN'!K59="",'DU DOAN'!L59="",'DU DOAN'!BA59="",'DU DOAN'!BB59=""),0,IF(AND('DU DOAN'!BA59='DU DOAN'!K59,'DU DOAN'!BB59='DU DOAN'!L59),3*'DU DOAN'!C59,IF(('DU DOAN'!BA59-'DU DOAN'!BB59)=('DU DOAN'!K59-'DU DOAN'!L59),2*'DU DOAN'!C59,IF(SIGN('DU DOAN'!BA59-'DU DOAN'!BB59)=SIGN('DU DOAN'!K59-'DU DOAN'!L59),1*'DU DOAN'!C59,0))))</f>
        <v>0</v>
      </c>
      <c r="AB59" s="98">
        <f>IF(OR('DU DOAN'!K59="",'DU DOAN'!L59="",'DU DOAN'!BC59="",'DU DOAN'!BD59=""),0,IF(AND('DU DOAN'!BC59='DU DOAN'!K59,'DU DOAN'!BD59='DU DOAN'!L59),3*'DU DOAN'!C59,IF(('DU DOAN'!BC59-'DU DOAN'!BD59)=('DU DOAN'!K59-'DU DOAN'!L59),2*'DU DOAN'!C59,IF(SIGN('DU DOAN'!BC59-'DU DOAN'!BD59)=SIGN('DU DOAN'!K59-'DU DOAN'!L59),1*'DU DOAN'!C59,0))))</f>
        <v>0</v>
      </c>
      <c r="AC59" s="98">
        <f>IF(OR('DU DOAN'!K59="",'DU DOAN'!L59="",'DU DOAN'!BE59="",'DU DOAN'!BF59=""),0,IF(AND('DU DOAN'!BE59='DU DOAN'!K59,'DU DOAN'!BF59='DU DOAN'!L59),3*'DU DOAN'!C59,IF(('DU DOAN'!BE59-'DU DOAN'!BF59)=('DU DOAN'!K59-'DU DOAN'!L59),2*'DU DOAN'!C59,IF(SIGN('DU DOAN'!BE59-'DU DOAN'!BF59)=SIGN('DU DOAN'!K59-'DU DOAN'!L59),1*'DU DOAN'!C59,0))))</f>
        <v>0</v>
      </c>
      <c r="AD59" s="98">
        <f>IF(OR('DU DOAN'!K59="",'DU DOAN'!L59="",'DU DOAN'!BG59="",'DU DOAN'!BH59=""),0,IF(AND('DU DOAN'!BG59='DU DOAN'!K59,'DU DOAN'!BH59='DU DOAN'!L59),3*'DU DOAN'!C59,IF(('DU DOAN'!BG59-'DU DOAN'!BH59)=('DU DOAN'!K59-'DU DOAN'!L59),2*'DU DOAN'!C59,IF(SIGN('DU DOAN'!BG59-'DU DOAN'!BH59)=SIGN('DU DOAN'!K59-'DU DOAN'!L59),1*'DU DOAN'!C59,0))))</f>
        <v>0</v>
      </c>
      <c r="AE59" s="98">
        <f>IF(OR('DU DOAN'!K59="",'DU DOAN'!L59="",'DU DOAN'!BI59="",'DU DOAN'!BJ59=""),0,IF(AND('DU DOAN'!BI59='DU DOAN'!K59,'DU DOAN'!BJ59='DU DOAN'!L59),3*'DU DOAN'!C59,IF(('DU DOAN'!BI59-'DU DOAN'!BJ59)=('DU DOAN'!K59-'DU DOAN'!L59),2*'DU DOAN'!C59,IF(SIGN('DU DOAN'!BI59-'DU DOAN'!BJ59)=SIGN('DU DOAN'!K59-'DU DOAN'!L59),1*'DU DOAN'!C59,0))))</f>
        <v>0</v>
      </c>
      <c r="AF59" s="98">
        <f>IF(OR('DU DOAN'!K59="",'DU DOAN'!L59="",'DU DOAN'!BK59="",'DU DOAN'!BL59=""),0,IF(AND('DU DOAN'!BK59='DU DOAN'!K59,'DU DOAN'!BL59='DU DOAN'!L59),3*'DU DOAN'!C59,IF(('DU DOAN'!BK59-'DU DOAN'!BL59)=('DU DOAN'!K59-'DU DOAN'!L59),2*'DU DOAN'!C59,IF(SIGN('DU DOAN'!BK59-'DU DOAN'!BL59)=SIGN('DU DOAN'!K59-'DU DOAN'!L59),1*'DU DOAN'!C59,0))))</f>
        <v>0</v>
      </c>
      <c r="AG59" s="98">
        <f>IF(OR('DU DOAN'!K59="",'DU DOAN'!L59="",'DU DOAN'!BM59="",'DU DOAN'!BN59=""),0,IF(AND('DU DOAN'!BM59='DU DOAN'!K59,'DU DOAN'!BN59='DU DOAN'!L59),3*'DU DOAN'!C59,IF(('DU DOAN'!BM59-'DU DOAN'!BN59)=('DU DOAN'!K59-'DU DOAN'!L59),2*'DU DOAN'!C59,IF(SIGN('DU DOAN'!BM59-'DU DOAN'!BN59)=SIGN('DU DOAN'!K59-'DU DOAN'!L59),1*'DU DOAN'!C59,0))))</f>
        <v>0</v>
      </c>
      <c r="AH59" s="98">
        <f>IF(OR('DU DOAN'!K59="",'DU DOAN'!L59="",'DU DOAN'!BO59="",'DU DOAN'!BP59=""),0,IF(AND('DU DOAN'!BO59='DU DOAN'!K59,'DU DOAN'!BP59='DU DOAN'!L59),3*'DU DOAN'!C59,IF(('DU DOAN'!BO59-'DU DOAN'!BP59)=('DU DOAN'!K59-'DU DOAN'!L59),2*'DU DOAN'!C59,IF(SIGN('DU DOAN'!BO59-'DU DOAN'!BP59)=SIGN('DU DOAN'!K59-'DU DOAN'!L59),1*'DU DOAN'!C59,0))))</f>
        <v>0</v>
      </c>
      <c r="AI59" s="98">
        <f>IF(OR('DU DOAN'!K59="",'DU DOAN'!L59="",'DU DOAN'!BQ59="",'DU DOAN'!BR59=""),0,IF(AND('DU DOAN'!BQ59='DU DOAN'!K59,'DU DOAN'!BR59='DU DOAN'!L59),3*'DU DOAN'!C59,IF(('DU DOAN'!BQ59-'DU DOAN'!BR59)=('DU DOAN'!K59-'DU DOAN'!L59),2*'DU DOAN'!C59,IF(SIGN('DU DOAN'!BQ59-'DU DOAN'!BR59)=SIGN('DU DOAN'!K59-'DU DOAN'!L59),1*'DU DOAN'!C59,0))))</f>
        <v>0</v>
      </c>
      <c r="AJ59" s="98">
        <f>IF(OR('DU DOAN'!K59="",'DU DOAN'!L59="",'DU DOAN'!BS59="",'DU DOAN'!BT59=""),0,IF(AND('DU DOAN'!BS59='DU DOAN'!K59,'DU DOAN'!BT59='DU DOAN'!L59),3*'DU DOAN'!C59,IF(('DU DOAN'!BS59-'DU DOAN'!BT59)=('DU DOAN'!K59-'DU DOAN'!L59),2*'DU DOAN'!C59,IF(SIGN('DU DOAN'!BS59-'DU DOAN'!BT59)=SIGN('DU DOAN'!K59-'DU DOAN'!L59),1*'DU DOAN'!C59,0))))</f>
        <v>0</v>
      </c>
      <c r="AK59" s="98">
        <f>IF(OR('DU DOAN'!K59="",'DU DOAN'!L59="",'DU DOAN'!BU59="",'DU DOAN'!BV59=""),0,IF(AND('DU DOAN'!BU59='DU DOAN'!K59,'DU DOAN'!BV59='DU DOAN'!L59),3*'DU DOAN'!C59,IF(('DU DOAN'!BU59-'DU DOAN'!BV59)=('DU DOAN'!K59-'DU DOAN'!L59),2*'DU DOAN'!C59,IF(SIGN('DU DOAN'!BU59-'DU DOAN'!BV59)=SIGN('DU DOAN'!K59-'DU DOAN'!L59),1*'DU DOAN'!C59,0))))</f>
        <v>0</v>
      </c>
      <c r="AL59" s="98">
        <f>IF(OR('DU DOAN'!K59="",'DU DOAN'!L59="",'DU DOAN'!BW59="",'DU DOAN'!BX59=""),0,IF(AND('DU DOAN'!BW59='DU DOAN'!K59,'DU DOAN'!BX59='DU DOAN'!L59),3*'DU DOAN'!C59,IF(('DU DOAN'!BW59-'DU DOAN'!BX59)=('DU DOAN'!K59-'DU DOAN'!L59),2*'DU DOAN'!C59,IF(SIGN('DU DOAN'!BW59-'DU DOAN'!BX59)=SIGN('DU DOAN'!K59-'DU DOAN'!L59),1*'DU DOAN'!C59,0))))</f>
        <v>0</v>
      </c>
      <c r="AM59" s="98">
        <f>IF(OR('DU DOAN'!K59="",'DU DOAN'!L59="",'DU DOAN'!BY59="",'DU DOAN'!BZ59=""),0,IF(AND('DU DOAN'!BY59='DU DOAN'!K59,'DU DOAN'!BZ59='DU DOAN'!L59),3*'DU DOAN'!C59,IF(('DU DOAN'!BY59-'DU DOAN'!BZ59)=('DU DOAN'!K59-'DU DOAN'!L59),2*'DU DOAN'!C59,IF(SIGN('DU DOAN'!BY59-'DU DOAN'!BZ59)=SIGN('DU DOAN'!K59-'DU DOAN'!L59),1*'DU DOAN'!C59,0))))</f>
        <v>0</v>
      </c>
      <c r="AN59" s="98">
        <f>IF(OR('DU DOAN'!K59="",'DU DOAN'!L59="",'DU DOAN'!CA59="",'DU DOAN'!CB59=""),0,IF(AND('DU DOAN'!CA59='DU DOAN'!K59,'DU DOAN'!CB59='DU DOAN'!L59),3*'DU DOAN'!C59,IF(('DU DOAN'!CA59-'DU DOAN'!CB59)=('DU DOAN'!K59-'DU DOAN'!L59),2*'DU DOAN'!C59,IF(SIGN('DU DOAN'!CA59-'DU DOAN'!CB59)=SIGN('DU DOAN'!K59-'DU DOAN'!L59),1*'DU DOAN'!C59,0))))</f>
        <v>0</v>
      </c>
      <c r="AO59" s="98">
        <f>IF(OR('DU DOAN'!K59="",'DU DOAN'!L59="",'DU DOAN'!CC59="",'DU DOAN'!CD59=""),0,IF(AND('DU DOAN'!CC59='DU DOAN'!K59,'DU DOAN'!CD59='DU DOAN'!L59),3*'DU DOAN'!C59,IF(('DU DOAN'!CC59-'DU DOAN'!CD59)=('DU DOAN'!K59-'DU DOAN'!L59),2*'DU DOAN'!C59,IF(SIGN('DU DOAN'!CC59-'DU DOAN'!CD59)=SIGN('DU DOAN'!K59-'DU DOAN'!L59),1*'DU DOAN'!C59,0))))</f>
        <v>0</v>
      </c>
      <c r="AP59" s="98">
        <f>IF(OR('DU DOAN'!K59="",'DU DOAN'!L59="",'DU DOAN'!CE59="",'DU DOAN'!CF59=""),0,IF(AND('DU DOAN'!CE59='DU DOAN'!K59,'DU DOAN'!CF59='DU DOAN'!L59),3*'DU DOAN'!C59,IF(('DU DOAN'!CE59-'DU DOAN'!CF59)=('DU DOAN'!K59-'DU DOAN'!L59),2*'DU DOAN'!C59,IF(SIGN('DU DOAN'!CE59-'DU DOAN'!CF59)=SIGN('DU DOAN'!K59-'DU DOAN'!L59),1*'DU DOAN'!C59,0))))</f>
        <v>0</v>
      </c>
      <c r="AQ59" s="98">
        <f>IF(OR('DU DOAN'!K59="",'DU DOAN'!L59="",'DU DOAN'!CG59="",'DU DOAN'!CH59=""),0,IF(AND('DU DOAN'!CG59='DU DOAN'!K59,'DU DOAN'!CH59='DU DOAN'!L59),3*'DU DOAN'!C59,IF(('DU DOAN'!CG59-'DU DOAN'!CH59)=('DU DOAN'!K59-'DU DOAN'!L59),2*'DU DOAN'!C59,IF(SIGN('DU DOAN'!CG59-'DU DOAN'!CH59)=SIGN('DU DOAN'!K59-'DU DOAN'!L59),1*'DU DOAN'!C59,0))))</f>
        <v>0</v>
      </c>
      <c r="AR59" s="98">
        <f>IF(OR('DU DOAN'!K59="",'DU DOAN'!L59="",'DU DOAN'!CI59="",'DU DOAN'!CJ59=""),0,IF(AND('DU DOAN'!CI59='DU DOAN'!K59,'DU DOAN'!CJ59='DU DOAN'!L59),3*'DU DOAN'!C59,IF(('DU DOAN'!CI59-'DU DOAN'!CJ59)=('DU DOAN'!K59-'DU DOAN'!L59),2*'DU DOAN'!C59,IF(SIGN('DU DOAN'!CI59-'DU DOAN'!CJ59)=SIGN('DU DOAN'!K59-'DU DOAN'!L59),1*'DU DOAN'!C59,0))))</f>
        <v>0</v>
      </c>
      <c r="AS59" s="98">
        <f>IF(OR('DU DOAN'!K59="",'DU DOAN'!L59="",'DU DOAN'!CK59="",'DU DOAN'!CL59=""),0,IF(AND('DU DOAN'!CK59='DU DOAN'!K59,'DU DOAN'!CL59='DU DOAN'!L59),3*'DU DOAN'!C59,IF(('DU DOAN'!CK59-'DU DOAN'!CL59)=('DU DOAN'!K59-'DU DOAN'!L59),2*'DU DOAN'!C59,IF(SIGN('DU DOAN'!CK59-'DU DOAN'!CL59)=SIGN('DU DOAN'!K59-'DU DOAN'!L59),1*'DU DOAN'!C59,0))))</f>
        <v>0</v>
      </c>
      <c r="AT59" s="98">
        <f>IF(OR('DU DOAN'!K59="",'DU DOAN'!L59="",'DU DOAN'!CM59="",'DU DOAN'!CN59=""),0,IF(AND('DU DOAN'!CM59='DU DOAN'!K59,'DU DOAN'!CN59='DU DOAN'!L59),3*'DU DOAN'!C59,IF(('DU DOAN'!CM59-'DU DOAN'!CN59)=('DU DOAN'!K59-'DU DOAN'!L59),2*'DU DOAN'!C59,IF(SIGN('DU DOAN'!CM59-'DU DOAN'!CN59)=SIGN('DU DOAN'!K59-'DU DOAN'!L59),1*'DU DOAN'!C59,0))))</f>
        <v>0</v>
      </c>
      <c r="AU59" s="98">
        <f>IF(OR('DU DOAN'!K59="",'DU DOAN'!L59="",'DU DOAN'!CO59="",'DU DOAN'!CP59=""),0,IF(AND('DU DOAN'!CO59='DU DOAN'!K59,'DU DOAN'!CP59='DU DOAN'!L59),3*'DU DOAN'!C59,IF(('DU DOAN'!CO59-'DU DOAN'!CP59)=('DU DOAN'!K59-'DU DOAN'!L59),2*'DU DOAN'!C59,IF(SIGN('DU DOAN'!CO59-'DU DOAN'!CP59)=SIGN('DU DOAN'!K59-'DU DOAN'!L59),1*'DU DOAN'!C59,0))))</f>
        <v>0</v>
      </c>
      <c r="AV59" s="98">
        <f>IF(OR('DU DOAN'!K59="",'DU DOAN'!L59="",'DU DOAN'!CQ59="",'DU DOAN'!CR59=""),0,IF(AND('DU DOAN'!CQ59='DU DOAN'!K59,'DU DOAN'!CR59='DU DOAN'!L59),3*'DU DOAN'!C59,IF(('DU DOAN'!CQ59-'DU DOAN'!CR59)=('DU DOAN'!K59-'DU DOAN'!L59),2*'DU DOAN'!C59,IF(SIGN('DU DOAN'!CQ59-'DU DOAN'!CR59)=SIGN('DU DOAN'!K59-'DU DOAN'!L59),1*'DU DOAN'!C59,0))))</f>
        <v>0</v>
      </c>
      <c r="AW59" s="98">
        <f>IF(OR('DU DOAN'!K59="",'DU DOAN'!L59="",'DU DOAN'!CS59="",'DU DOAN'!CT59=""),0,IF(AND('DU DOAN'!CS59='DU DOAN'!K59,'DU DOAN'!CT59='DU DOAN'!L59),3*'DU DOAN'!C59,IF(('DU DOAN'!CS59-'DU DOAN'!CT59)=('DU DOAN'!K59-'DU DOAN'!L59),2*'DU DOAN'!C59,IF(SIGN('DU DOAN'!CS59-'DU DOAN'!CT59)=SIGN('DU DOAN'!K59-'DU DOAN'!L59),1*'DU DOAN'!C59,0))))</f>
        <v>0</v>
      </c>
      <c r="AX59" s="98">
        <f>IF(OR('DU DOAN'!K59="",'DU DOAN'!L59="",'DU DOAN'!CU59="",'DU DOAN'!CV59=""),0,IF(AND('DU DOAN'!CU59='DU DOAN'!K59,'DU DOAN'!CV59='DU DOAN'!L59),3*'DU DOAN'!C59,IF(('DU DOAN'!CU59-'DU DOAN'!CV59)=('DU DOAN'!K59-'DU DOAN'!L59),2*'DU DOAN'!C59,IF(SIGN('DU DOAN'!CU59-'DU DOAN'!CV59)=SIGN('DU DOAN'!K59-'DU DOAN'!L59),1*'DU DOAN'!C59,0))))</f>
        <v>0</v>
      </c>
      <c r="AY59" s="98">
        <f>IF(OR('DU DOAN'!K59="",'DU DOAN'!L59="",'DU DOAN'!CW59="",'DU DOAN'!CX59=""),0,IF(AND('DU DOAN'!CW59='DU DOAN'!K59,'DU DOAN'!CX59='DU DOAN'!L59),3*'DU DOAN'!C59,IF(('DU DOAN'!CW59-'DU DOAN'!CX59)=('DU DOAN'!K59-'DU DOAN'!L59),2*'DU DOAN'!C59,IF(SIGN('DU DOAN'!CW59-'DU DOAN'!CX59)=SIGN('DU DOAN'!K59-'DU DOAN'!L59),1*'DU DOAN'!C59,0))))</f>
        <v>0</v>
      </c>
      <c r="AZ59" s="98">
        <f>IF(OR('DU DOAN'!K59="",'DU DOAN'!L59="",'DU DOAN'!CY59="",'DU DOAN'!CZ59=""),0,IF(AND('DU DOAN'!CY59='DU DOAN'!K59,'DU DOAN'!CZ59='DU DOAN'!L59),3*'DU DOAN'!C59,IF(('DU DOAN'!CY59-'DU DOAN'!CZ59)=('DU DOAN'!K59-'DU DOAN'!L59),2*'DU DOAN'!C59,IF(SIGN('DU DOAN'!CY59-'DU DOAN'!CZ59)=SIGN('DU DOAN'!K59-'DU DOAN'!L59),1*'DU DOAN'!C59,0))))</f>
        <v>0</v>
      </c>
      <c r="BA59" s="98">
        <f>IF(OR('DU DOAN'!K59="",'DU DOAN'!L59="",'DU DOAN'!DA59="",'DU DOAN'!DB59=""),0,IF(AND('DU DOAN'!DA59='DU DOAN'!K59,'DU DOAN'!DB59='DU DOAN'!L59),3*'DU DOAN'!C59,IF(('DU DOAN'!DA59-'DU DOAN'!DB59)=('DU DOAN'!K59-'DU DOAN'!L59),2*'DU DOAN'!C59,IF(SIGN('DU DOAN'!DA59-'DU DOAN'!DB59)=SIGN('DU DOAN'!K59-'DU DOAN'!L59),1*'DU DOAN'!C59,0))))</f>
        <v>0</v>
      </c>
      <c r="BB59" s="98">
        <f>IF(OR('DU DOAN'!K59="",'DU DOAN'!L59="",'DU DOAN'!DC59="",'DU DOAN'!DD59=""),0,IF(AND('DU DOAN'!DC59='DU DOAN'!K59,'DU DOAN'!DD59='DU DOAN'!L59),3*'DU DOAN'!C59,IF(('DU DOAN'!DC59-'DU DOAN'!DD59)=('DU DOAN'!K59-'DU DOAN'!L59),2*'DU DOAN'!C59,IF(SIGN('DU DOAN'!DC59-'DU DOAN'!DD59)=SIGN('DU DOAN'!K59-'DU DOAN'!L59),1*'DU DOAN'!C59,0))))</f>
        <v>0</v>
      </c>
      <c r="BC59" s="98">
        <f>IF(OR('DU DOAN'!K59="",'DU DOAN'!L59="",'DU DOAN'!DE59="",'DU DOAN'!DF59=""),0,IF(AND('DU DOAN'!DE59='DU DOAN'!K59,'DU DOAN'!DF59='DU DOAN'!L59),3*'DU DOAN'!C59,IF(('DU DOAN'!DE59-'DU DOAN'!DF59)=('DU DOAN'!K59-'DU DOAN'!L59),2*'DU DOAN'!C59,IF(SIGN('DU DOAN'!DE59-'DU DOAN'!DF59)=SIGN('DU DOAN'!K59-'DU DOAN'!L59),1*'DU DOAN'!C59,0))))</f>
        <v>0</v>
      </c>
      <c r="BD59" s="98">
        <f>IF(OR('DU DOAN'!K59="",'DU DOAN'!L59="",'DU DOAN'!DG59="",'DU DOAN'!DH59=""),0,IF(AND('DU DOAN'!DG59='DU DOAN'!K59,'DU DOAN'!DH59='DU DOAN'!L59),3*'DU DOAN'!C59,IF(('DU DOAN'!DG59-'DU DOAN'!DH59)=('DU DOAN'!K59-'DU DOAN'!L59),2*'DU DOAN'!C59,IF(SIGN('DU DOAN'!DG59-'DU DOAN'!DH59)=SIGN('DU DOAN'!K59-'DU DOAN'!L59),1*'DU DOAN'!C59,0))))</f>
        <v>0</v>
      </c>
      <c r="BE59" s="98">
        <f>IF(OR('DU DOAN'!K59="",'DU DOAN'!L59="",'DU DOAN'!DI59="",'DU DOAN'!DJ59=""),0,IF(AND('DU DOAN'!DI59='DU DOAN'!K59,'DU DOAN'!DJ59='DU DOAN'!L59),3*'DU DOAN'!C59,IF(('DU DOAN'!DI59-'DU DOAN'!DJ59)=('DU DOAN'!K59-'DU DOAN'!L59),2*'DU DOAN'!C59,IF(SIGN('DU DOAN'!DI59-'DU DOAN'!DJ59)=SIGN('DU DOAN'!K59-'DU DOAN'!L59),1*'DU DOAN'!C59,0))))</f>
        <v>0</v>
      </c>
      <c r="BF59" s="98">
        <f>IF(OR('DU DOAN'!K59="",'DU DOAN'!L59="",'DU DOAN'!DK59="",'DU DOAN'!DL59=""),0,IF(AND('DU DOAN'!DK59='DU DOAN'!K59,'DU DOAN'!DL59='DU DOAN'!L59),3*'DU DOAN'!C59,IF(('DU DOAN'!DK59-'DU DOAN'!DL59)=('DU DOAN'!K59-'DU DOAN'!L59),2*'DU DOAN'!C59,IF(SIGN('DU DOAN'!DK59-'DU DOAN'!DL59)=SIGN('DU DOAN'!K59-'DU DOAN'!L59),1*'DU DOAN'!C59,0))))</f>
        <v>0</v>
      </c>
      <c r="BG59" s="98">
        <f>IF(OR('DU DOAN'!K59="",'DU DOAN'!L59="",'DU DOAN'!DM59="",'DU DOAN'!DN59=""),0,IF(AND('DU DOAN'!DM59='DU DOAN'!K59,'DU DOAN'!DN59='DU DOAN'!L59),3*'DU DOAN'!C59,IF(('DU DOAN'!DM59-'DU DOAN'!DN59)=('DU DOAN'!K59-'DU DOAN'!L59),2*'DU DOAN'!C59,IF(SIGN('DU DOAN'!DM59-'DU DOAN'!DN59)=SIGN('DU DOAN'!K59-'DU DOAN'!L59),1*'DU DOAN'!C59,0))))</f>
        <v>0</v>
      </c>
      <c r="BH59" s="98">
        <f>IF(OR('DU DOAN'!K59="",'DU DOAN'!L59="",'DU DOAN'!DO59="",'DU DOAN'!DP59=""),0,IF(AND('DU DOAN'!DO59='DU DOAN'!K59,'DU DOAN'!DP59='DU DOAN'!L59),3*'DU DOAN'!C59,IF(('DU DOAN'!DO59-'DU DOAN'!DP59)=('DU DOAN'!K59-'DU DOAN'!L59),2*'DU DOAN'!C59,IF(SIGN('DU DOAN'!DO59-'DU DOAN'!DP59)=SIGN('DU DOAN'!K59-'DU DOAN'!L59),1*'DU DOAN'!C59,0))))</f>
        <v>0</v>
      </c>
      <c r="BI59" s="98">
        <f>IF(OR('DU DOAN'!K59="",'DU DOAN'!L59="",'DU DOAN'!DQ59="",'DU DOAN'!DR59=""),0,IF(AND('DU DOAN'!DQ59='DU DOAN'!K59,'DU DOAN'!DR59='DU DOAN'!L59),3*'DU DOAN'!C59,IF(('DU DOAN'!DQ59-'DU DOAN'!DR59)=('DU DOAN'!K59-'DU DOAN'!L59),2*'DU DOAN'!C59,IF(SIGN('DU DOAN'!DQ59-'DU DOAN'!DR59)=SIGN('DU DOAN'!K59-'DU DOAN'!L59),1*'DU DOAN'!C59,0))))</f>
        <v>0</v>
      </c>
      <c r="BJ59" s="98">
        <f>IF(OR('DU DOAN'!K59="",'DU DOAN'!L59="",'DU DOAN'!DS59="",'DU DOAN'!DT59=""),0,IF(AND('DU DOAN'!DS59='DU DOAN'!K59,'DU DOAN'!DT59='DU DOAN'!L59),3*'DU DOAN'!C59,IF(('DU DOAN'!DS59-'DU DOAN'!DT59)=('DU DOAN'!K59-'DU DOAN'!L59),2*'DU DOAN'!C59,IF(SIGN('DU DOAN'!DS59-'DU DOAN'!DT59)=SIGN('DU DOAN'!K59-'DU DOAN'!L59),1*'DU DOAN'!C59,0))))</f>
        <v>0</v>
      </c>
      <c r="BK59" s="98">
        <f>IF(OR('DU DOAN'!K59="",'DU DOAN'!L59="",'DU DOAN'!DU59="",'DU DOAN'!DV59=""),0,IF(AND('DU DOAN'!DU59='DU DOAN'!K59,'DU DOAN'!DV59='DU DOAN'!L59),3*'DU DOAN'!C59,IF(('DU DOAN'!DU59-'DU DOAN'!DV59)=('DU DOAN'!K59-'DU DOAN'!L59),2*'DU DOAN'!C59,IF(SIGN('DU DOAN'!DU59-'DU DOAN'!DV59)=SIGN('DU DOAN'!K59-'DU DOAN'!L59),1*'DU DOAN'!C59,0))))</f>
        <v>0</v>
      </c>
      <c r="BL59" s="98">
        <f>IF(OR('DU DOAN'!K59="",'DU DOAN'!L59="",'DU DOAN'!DW59="",'DU DOAN'!DX59=""),0,IF(AND('DU DOAN'!DW59='DU DOAN'!K59,'DU DOAN'!DX59='DU DOAN'!L59),3*'DU DOAN'!C59,IF(('DU DOAN'!DW59-'DU DOAN'!DX59)=('DU DOAN'!K59-'DU DOAN'!L59),2*'DU DOAN'!C59,IF(SIGN('DU DOAN'!DW59-'DU DOAN'!DX59)=SIGN('DU DOAN'!K59-'DU DOAN'!L59),1*'DU DOAN'!C59,0))))</f>
        <v>0</v>
      </c>
      <c r="BM59" s="98">
        <f>IF(OR('DU DOAN'!K59="",'DU DOAN'!L59="",'DU DOAN'!DY59="",'DU DOAN'!DZ59=""),0,IF(AND('DU DOAN'!DY59='DU DOAN'!K59,'DU DOAN'!DZ59='DU DOAN'!L59),3*'DU DOAN'!C59,IF(('DU DOAN'!DY59-'DU DOAN'!DZ59)=('DU DOAN'!K59-'DU DOAN'!L59),2*'DU DOAN'!C59,IF(SIGN('DU DOAN'!DY59-'DU DOAN'!DZ59)=SIGN('DU DOAN'!K59-'DU DOAN'!L59),1*'DU DOAN'!C59,0))))</f>
        <v>0</v>
      </c>
      <c r="BN59" s="98">
        <f>IF(OR('DU DOAN'!K59="",'DU DOAN'!L59="",'DU DOAN'!EA59="",'DU DOAN'!EB59=""),0,IF(AND('DU DOAN'!EA59='DU DOAN'!K59,'DU DOAN'!EB59='DU DOAN'!L59),3*'DU DOAN'!C59,IF(('DU DOAN'!EA59-'DU DOAN'!EB59)=('DU DOAN'!K59-'DU DOAN'!L59),2*'DU DOAN'!C59,IF(SIGN('DU DOAN'!EA59-'DU DOAN'!EB59)=SIGN('DU DOAN'!K59-'DU DOAN'!L59),1*'DU DOAN'!C59,0))))</f>
        <v>0</v>
      </c>
      <c r="BO59" s="98">
        <f>IF(OR('DU DOAN'!K59="",'DU DOAN'!L59="",'DU DOAN'!EC59="",'DU DOAN'!ED59=""),0,IF(AND('DU DOAN'!EC59='DU DOAN'!K59,'DU DOAN'!ED59='DU DOAN'!L59),3*'DU DOAN'!C59,IF(('DU DOAN'!EC59-'DU DOAN'!ED59)=('DU DOAN'!K59-'DU DOAN'!L59),2*'DU DOAN'!C59,IF(SIGN('DU DOAN'!EC59-'DU DOAN'!ED59)=SIGN('DU DOAN'!K59-'DU DOAN'!L59),1*'DU DOAN'!C59,0))))</f>
        <v>0</v>
      </c>
      <c r="BP59" s="98">
        <f>IF(OR('DU DOAN'!K59="",'DU DOAN'!L59="",'DU DOAN'!EE59="",'DU DOAN'!EF59=""),0,IF(AND('DU DOAN'!EE59='DU DOAN'!K59,'DU DOAN'!EF59='DU DOAN'!L59),3*'DU DOAN'!C59,IF(('DU DOAN'!EE59-'DU DOAN'!EF59)=('DU DOAN'!K59-'DU DOAN'!L59),2*'DU DOAN'!C59,IF(SIGN('DU DOAN'!EE59-'DU DOAN'!EF59)=SIGN('DU DOAN'!K59-'DU DOAN'!L59),1*'DU DOAN'!C59,0))))</f>
        <v>0</v>
      </c>
      <c r="BQ59" s="98">
        <f>IF(OR('DU DOAN'!K59="",'DU DOAN'!L59="",'DU DOAN'!EG59="",'DU DOAN'!EH59=""),0,IF(AND('DU DOAN'!EG59='DU DOAN'!K59,'DU DOAN'!EH59='DU DOAN'!L59),3*'DU DOAN'!C59,IF(('DU DOAN'!EG59-'DU DOAN'!EH59)=('DU DOAN'!K59-'DU DOAN'!L59),2*'DU DOAN'!C59,IF(SIGN('DU DOAN'!EG59-'DU DOAN'!EH59)=SIGN('DU DOAN'!K59-'DU DOAN'!L59),1*'DU DOAN'!C59,0))))</f>
        <v>0</v>
      </c>
      <c r="BR59" s="98">
        <f>IF(OR('DU DOAN'!K59="",'DU DOAN'!L59="",'DU DOAN'!EI59="",'DU DOAN'!EJ59=""),0,IF(AND('DU DOAN'!EI59='DU DOAN'!K59,'DU DOAN'!EJ59='DU DOAN'!L59),3*'DU DOAN'!C59,IF(('DU DOAN'!EI59-'DU DOAN'!EJ59)=('DU DOAN'!K59-'DU DOAN'!L59),2*'DU DOAN'!C59,IF(SIGN('DU DOAN'!EI59-'DU DOAN'!EJ59)=SIGN('DU DOAN'!K59-'DU DOAN'!L59),1*'DU DOAN'!C59,0))))</f>
        <v>0</v>
      </c>
      <c r="BS59" s="98">
        <f>IF(OR('DU DOAN'!K59="",'DU DOAN'!L59="",'DU DOAN'!EK59="",'DU DOAN'!EL59=""),0,IF(AND('DU DOAN'!EK59='DU DOAN'!K59,'DU DOAN'!EL59='DU DOAN'!L59),3*'DU DOAN'!C59,IF(('DU DOAN'!EK59-'DU DOAN'!EL59)=('DU DOAN'!K59-'DU DOAN'!L59),2*'DU DOAN'!C59,IF(SIGN('DU DOAN'!EK59-'DU DOAN'!EL59)=SIGN('DU DOAN'!K59-'DU DOAN'!L59),1*'DU DOAN'!C59,0))))</f>
        <v>0</v>
      </c>
      <c r="BT59" s="98">
        <f>IF(OR('DU DOAN'!K59="",'DU DOAN'!L59="",'DU DOAN'!EM59="",'DU DOAN'!EN59=""),0,IF(AND('DU DOAN'!EM59='DU DOAN'!K59,'DU DOAN'!EN59='DU DOAN'!L59),3*'DU DOAN'!C59,IF(('DU DOAN'!EM59-'DU DOAN'!EN59)=('DU DOAN'!K59-'DU DOAN'!L59),2*'DU DOAN'!C59,IF(SIGN('DU DOAN'!EM59-'DU DOAN'!EN59)=SIGN('DU DOAN'!K59-'DU DOAN'!L59),1*'DU DOAN'!C59,0))))</f>
        <v>0</v>
      </c>
      <c r="BU59" s="98">
        <f>IF(OR('DU DOAN'!K59="",'DU DOAN'!L59="",'DU DOAN'!EO59="",'DU DOAN'!EP59=""),0,IF(AND('DU DOAN'!EO59='DU DOAN'!K59,'DU DOAN'!EP59='DU DOAN'!L59),3*'DU DOAN'!C59,IF(('DU DOAN'!EO59-'DU DOAN'!EP59)=('DU DOAN'!K59-'DU DOAN'!L59),2*'DU DOAN'!C59,IF(SIGN('DU DOAN'!EO59-'DU DOAN'!EP59)=SIGN('DU DOAN'!K59-'DU DOAN'!L59),1*'DU DOAN'!C59,0))))</f>
        <v>0</v>
      </c>
      <c r="BV59" s="98">
        <f>IF(OR('DU DOAN'!K59="",'DU DOAN'!L59="",'DU DOAN'!EQ59="",'DU DOAN'!ER59=""),0,IF(AND('DU DOAN'!EQ59='DU DOAN'!K59,'DU DOAN'!ER59='DU DOAN'!L59),3*'DU DOAN'!C59,IF(('DU DOAN'!EQ59-'DU DOAN'!ER59)=('DU DOAN'!K59-'DU DOAN'!L59),2*'DU DOAN'!C59,IF(SIGN('DU DOAN'!EQ59-'DU DOAN'!ER59)=SIGN('DU DOAN'!K59-'DU DOAN'!L59),1*'DU DOAN'!C59,0))))</f>
        <v>0</v>
      </c>
      <c r="BW59" s="98">
        <f>IF(OR('DU DOAN'!K59="",'DU DOAN'!L59="",'DU DOAN'!ES59="",'DU DOAN'!ET59=""),0,IF(AND('DU DOAN'!ES59='DU DOAN'!K59,'DU DOAN'!ET59='DU DOAN'!L59),3*'DU DOAN'!C59,IF(('DU DOAN'!ES59-'DU DOAN'!ET59)=('DU DOAN'!K59-'DU DOAN'!L59),2*'DU DOAN'!C59,IF(SIGN('DU DOAN'!ES59-'DU DOAN'!ET59)=SIGN('DU DOAN'!K59-'DU DOAN'!L59),1*'DU DOAN'!C59,0))))</f>
        <v>0</v>
      </c>
      <c r="BX59" s="98">
        <f>IF(OR('DU DOAN'!K59="",'DU DOAN'!L59="",'DU DOAN'!EU59="",'DU DOAN'!EV59=""),0,IF(AND('DU DOAN'!EU59='DU DOAN'!K59,'DU DOAN'!EV59='DU DOAN'!L59),3*'DU DOAN'!C59,IF(('DU DOAN'!EU59-'DU DOAN'!EV59)=('DU DOAN'!K59-'DU DOAN'!L59),2*'DU DOAN'!C59,IF(SIGN('DU DOAN'!EU59-'DU DOAN'!EV59)=SIGN('DU DOAN'!K59-'DU DOAN'!L59),1*'DU DOAN'!C59,0))))</f>
        <v>0</v>
      </c>
      <c r="BY59" s="98">
        <f>IF(OR('DU DOAN'!K59="",'DU DOAN'!L59="",'DU DOAN'!EW59="",'DU DOAN'!EX59=""),0,IF(AND('DU DOAN'!EW59='DU DOAN'!K59,'DU DOAN'!EX59='DU DOAN'!L59),3*'DU DOAN'!C59,IF(('DU DOAN'!EW59-'DU DOAN'!EX59)=('DU DOAN'!K59-'DU DOAN'!L59),2*'DU DOAN'!C59,IF(SIGN('DU DOAN'!EW59-'DU DOAN'!EX59)=SIGN('DU DOAN'!K59-'DU DOAN'!L59),1*'DU DOAN'!C59,0))))</f>
        <v>0</v>
      </c>
      <c r="BZ59" s="98">
        <f>IF(OR('DU DOAN'!K59="",'DU DOAN'!L59="",'DU DOAN'!EY59="",'DU DOAN'!EZ59=""),0,IF(AND('DU DOAN'!EY59='DU DOAN'!K59,'DU DOAN'!EZ59='DU DOAN'!L59),3*'DU DOAN'!C59,IF(('DU DOAN'!EY59-'DU DOAN'!EZ59)=('DU DOAN'!K59-'DU DOAN'!L59),2*'DU DOAN'!C59,IF(SIGN('DU DOAN'!EY59-'DU DOAN'!EZ59)=SIGN('DU DOAN'!K59-'DU DOAN'!L59),1*'DU DOAN'!C59,0))))</f>
        <v>0</v>
      </c>
      <c r="CA59" s="98">
        <f>IF(OR('DU DOAN'!K59="",'DU DOAN'!L59="",'DU DOAN'!FA59="",'DU DOAN'!FB59=""),0,IF(AND('DU DOAN'!FA59='DU DOAN'!K59,'DU DOAN'!FB59='DU DOAN'!L59),3*'DU DOAN'!C59,IF(('DU DOAN'!FA59-'DU DOAN'!FB59)=('DU DOAN'!K59-'DU DOAN'!L59),2*'DU DOAN'!C59,IF(SIGN('DU DOAN'!FA59-'DU DOAN'!FB59)=SIGN('DU DOAN'!K59-'DU DOAN'!L59),1*'DU DOAN'!C59,0))))</f>
        <v>0</v>
      </c>
      <c r="CB59" s="98">
        <f>IF(OR('DU DOAN'!K59="",'DU DOAN'!L59="",'DU DOAN'!FC59="",'DU DOAN'!FD59=""),0,IF(AND('DU DOAN'!FC59='DU DOAN'!K59,'DU DOAN'!FD59='DU DOAN'!L59),3*'DU DOAN'!C59,IF(('DU DOAN'!FC59-'DU DOAN'!FD59)=('DU DOAN'!K59-'DU DOAN'!L59),2*'DU DOAN'!C59,IF(SIGN('DU DOAN'!FC59-'DU DOAN'!FD59)=SIGN('DU DOAN'!K59-'DU DOAN'!L59),1*'DU DOAN'!C59,0))))</f>
        <v>0</v>
      </c>
      <c r="CC59" s="98">
        <f>IF(OR('DU DOAN'!K59="",'DU DOAN'!L59="",'DU DOAN'!FE59="",'DU DOAN'!FF59=""),0,IF(AND('DU DOAN'!FE59='DU DOAN'!K59,'DU DOAN'!FF59='DU DOAN'!L59),3*'DU DOAN'!C59,IF(('DU DOAN'!FE59-'DU DOAN'!FF59)=('DU DOAN'!K59-'DU DOAN'!L59),2*'DU DOAN'!C59,IF(SIGN('DU DOAN'!FE59-'DU DOAN'!FF59)=SIGN('DU DOAN'!K59-'DU DOAN'!L59),1*'DU DOAN'!C59,0))))</f>
        <v>0</v>
      </c>
      <c r="CD59" s="98">
        <f>IF(OR('DU DOAN'!K59="",'DU DOAN'!L59="",'DU DOAN'!FG59="",'DU DOAN'!FH59=""),0,IF(AND('DU DOAN'!FG59='DU DOAN'!K59,'DU DOAN'!FH59='DU DOAN'!L59),3*'DU DOAN'!C59,IF(('DU DOAN'!FG59-'DU DOAN'!FH59)=('DU DOAN'!K59-'DU DOAN'!L59),2*'DU DOAN'!C59,IF(SIGN('DU DOAN'!FG59-'DU DOAN'!FH59)=SIGN('DU DOAN'!K59-'DU DOAN'!L59),1*'DU DOAN'!C59,0))))</f>
        <v>0</v>
      </c>
      <c r="CE59" s="98">
        <f>IF(OR('DU DOAN'!K59="",'DU DOAN'!L59="",'DU DOAN'!FI59="",'DU DOAN'!FJ59=""),0,IF(AND('DU DOAN'!FI59='DU DOAN'!K59,'DU DOAN'!FJ59='DU DOAN'!L59),3*'DU DOAN'!C59,IF(('DU DOAN'!FI59-'DU DOAN'!FJ59)=('DU DOAN'!K59-'DU DOAN'!L59),2*'DU DOAN'!C59,IF(SIGN('DU DOAN'!FI59-'DU DOAN'!FJ59)=SIGN('DU DOAN'!K59-'DU DOAN'!L59),1*'DU DOAN'!C59,0))))</f>
        <v>0</v>
      </c>
      <c r="CF59" s="98">
        <f>IF(OR('DU DOAN'!K59="",'DU DOAN'!L59="",'DU DOAN'!FK59="",'DU DOAN'!FL59=""),0,IF(AND('DU DOAN'!FK59='DU DOAN'!K59,'DU DOAN'!FL59='DU DOAN'!L59),3*'DU DOAN'!C59,IF(('DU DOAN'!FK59-'DU DOAN'!FL59)=('DU DOAN'!K59-'DU DOAN'!L59),2*'DU DOAN'!C59,IF(SIGN('DU DOAN'!FK59-'DU DOAN'!FL59)=SIGN('DU DOAN'!K59-'DU DOAN'!L59),1*'DU DOAN'!C59,0))))</f>
        <v>0</v>
      </c>
      <c r="CG59" s="98">
        <f>IF(OR('DU DOAN'!K59="",'DU DOAN'!L59="",'DU DOAN'!FM59="",'DU DOAN'!FN59=""),0,IF(AND('DU DOAN'!FM59='DU DOAN'!K59,'DU DOAN'!FN59='DU DOAN'!L59),3*'DU DOAN'!C59,IF(('DU DOAN'!FM59-'DU DOAN'!FN59)=('DU DOAN'!K59-'DU DOAN'!L59),2*'DU DOAN'!C59,IF(SIGN('DU DOAN'!FM59-'DU DOAN'!FN59)=SIGN('DU DOAN'!K59-'DU DOAN'!L59),1*'DU DOAN'!C59,0))))</f>
        <v>0</v>
      </c>
      <c r="CH59" s="98">
        <f>IF(OR('DU DOAN'!K59="",'DU DOAN'!L59="",'DU DOAN'!FO59="",'DU DOAN'!FP59=""),0,IF(AND('DU DOAN'!FO59='DU DOAN'!K59,'DU DOAN'!FP59='DU DOAN'!L59),3*'DU DOAN'!C59,IF(('DU DOAN'!FO59-'DU DOAN'!FP59)=('DU DOAN'!K59-'DU DOAN'!L59),2*'DU DOAN'!C59,IF(SIGN('DU DOAN'!FO59-'DU DOAN'!FP59)=SIGN('DU DOAN'!K59-'DU DOAN'!L59),1*'DU DOAN'!C59,0))))</f>
        <v>0</v>
      </c>
      <c r="CI59" s="98">
        <f>IF(OR('DU DOAN'!K59="",'DU DOAN'!L59="",'DU DOAN'!FQ59="",'DU DOAN'!FR59=""),0,IF(AND('DU DOAN'!FQ59='DU DOAN'!K59,'DU DOAN'!FR59='DU DOAN'!L59),3*'DU DOAN'!C59,IF(('DU DOAN'!FQ59-'DU DOAN'!FR59)=('DU DOAN'!K59-'DU DOAN'!L59),2*'DU DOAN'!C59,IF(SIGN('DU DOAN'!FQ59-'DU DOAN'!FR59)=SIGN('DU DOAN'!K59-'DU DOAN'!L59),1*'DU DOAN'!C59,0))))</f>
        <v>0</v>
      </c>
      <c r="CJ59" s="98">
        <f>IF(OR('DU DOAN'!K59="",'DU DOAN'!L59="",'DU DOAN'!FS59="",'DU DOAN'!FT59=""),0,IF(AND('DU DOAN'!FS59='DU DOAN'!K59,'DU DOAN'!FT59='DU DOAN'!L59),3*'DU DOAN'!C59,IF(('DU DOAN'!FS59-'DU DOAN'!FT59)=('DU DOAN'!K59-'DU DOAN'!L59),2*'DU DOAN'!C59,IF(SIGN('DU DOAN'!FS59-'DU DOAN'!FT59)=SIGN('DU DOAN'!K59-'DU DOAN'!L59),1*'DU DOAN'!C59,0))))</f>
        <v>0</v>
      </c>
      <c r="CK59" s="98">
        <f>IF(OR('DU DOAN'!K59="",'DU DOAN'!L59="",'DU DOAN'!FU59="",'DU DOAN'!FV59=""),0,IF(AND('DU DOAN'!FU59='DU DOAN'!K59,'DU DOAN'!FV59='DU DOAN'!L59),3*'DU DOAN'!C59,IF(('DU DOAN'!FU59-'DU DOAN'!FV59)=('DU DOAN'!K59-'DU DOAN'!L59),2*'DU DOAN'!C59,IF(SIGN('DU DOAN'!FU59-'DU DOAN'!FV59)=SIGN('DU DOAN'!K59-'DU DOAN'!L59),1*'DU DOAN'!C59,0))))</f>
        <v>0</v>
      </c>
      <c r="CL59" s="98">
        <f>IF(OR('DU DOAN'!K59="",'DU DOAN'!L59="",'DU DOAN'!FW59="",'DU DOAN'!FX59=""),0,IF(AND('DU DOAN'!FW59='DU DOAN'!K59,'DU DOAN'!FX59='DU DOAN'!L59),3*'DU DOAN'!C59,IF(('DU DOAN'!FW59-'DU DOAN'!FX59)=('DU DOAN'!K59-'DU DOAN'!L59),2*'DU DOAN'!C59,IF(SIGN('DU DOAN'!FW59-'DU DOAN'!FX59)=SIGN('DU DOAN'!K59-'DU DOAN'!L59),1*'DU DOAN'!C59,0))))</f>
        <v>0</v>
      </c>
      <c r="CM59" s="98">
        <f>IF(OR('DU DOAN'!K59="",'DU DOAN'!L59="",'DU DOAN'!FY59="",'DU DOAN'!FZ59=""),0,IF(AND('DU DOAN'!FY59='DU DOAN'!K59,'DU DOAN'!FZ59='DU DOAN'!L59),3*'DU DOAN'!C59,IF(('DU DOAN'!FY59-'DU DOAN'!FZ59)=('DU DOAN'!K59-'DU DOAN'!L59),2*'DU DOAN'!C59,IF(SIGN('DU DOAN'!FY59-'DU DOAN'!FZ59)=SIGN('DU DOAN'!K59-'DU DOAN'!L59),1*'DU DOAN'!C59,0))))</f>
        <v>0</v>
      </c>
      <c r="CN59" s="98">
        <f>IF(OR('DU DOAN'!K59="",'DU DOAN'!L59="",'DU DOAN'!GA59="",'DU DOAN'!GB59=""),0,IF(AND('DU DOAN'!GA59='DU DOAN'!K59,'DU DOAN'!GB59='DU DOAN'!L59),3*'DU DOAN'!C59,IF(('DU DOAN'!GA59-'DU DOAN'!GB59)=('DU DOAN'!K59-'DU DOAN'!L59),2*'DU DOAN'!C59,IF(SIGN('DU DOAN'!GA59-'DU DOAN'!GB59)=SIGN('DU DOAN'!K59-'DU DOAN'!L59),1*'DU DOAN'!C59,0))))</f>
        <v>0</v>
      </c>
      <c r="CO59" s="98">
        <f>IF(OR('DU DOAN'!K59="",'DU DOAN'!L59="",'DU DOAN'!GC59="",'DU DOAN'!GD59=""),0,IF(AND('DU DOAN'!GC59='DU DOAN'!K59,'DU DOAN'!GD59='DU DOAN'!L59),3*'DU DOAN'!C59,IF(('DU DOAN'!GC59-'DU DOAN'!GD59)=('DU DOAN'!K59-'DU DOAN'!L59),2*'DU DOAN'!C59,IF(SIGN('DU DOAN'!GC59-'DU DOAN'!GD59)=SIGN('DU DOAN'!K59-'DU DOAN'!L59),1*'DU DOAN'!C59,0))))</f>
        <v>0</v>
      </c>
      <c r="CP59" s="98">
        <f>IF(OR('DU DOAN'!K59="",'DU DOAN'!L59="",'DU DOAN'!GE59="",'DU DOAN'!GF59=""),0,IF(AND('DU DOAN'!GE59='DU DOAN'!K59,'DU DOAN'!GF59='DU DOAN'!L59),3*'DU DOAN'!C59,IF(('DU DOAN'!GE59-'DU DOAN'!GF59)=('DU DOAN'!K59-'DU DOAN'!L59),2*'DU DOAN'!C59,IF(SIGN('DU DOAN'!GE59-'DU DOAN'!GF59)=SIGN('DU DOAN'!K59-'DU DOAN'!L59),1*'DU DOAN'!C59,0))))</f>
        <v>0</v>
      </c>
      <c r="CQ59" s="98">
        <f>IF(OR('DU DOAN'!K59="",'DU DOAN'!L59="",'DU DOAN'!GG59="",'DU DOAN'!GH59=""),0,IF(AND('DU DOAN'!GG59='DU DOAN'!K59,'DU DOAN'!GH59='DU DOAN'!L59),3*'DU DOAN'!C59,IF(('DU DOAN'!GG59-'DU DOAN'!GH59)=('DU DOAN'!K59-'DU DOAN'!L59),2*'DU DOAN'!C59,IF(SIGN('DU DOAN'!GG59-'DU DOAN'!GH59)=SIGN('DU DOAN'!K59-'DU DOAN'!L59),1*'DU DOAN'!C59,0))))</f>
        <v>0</v>
      </c>
      <c r="CR59" s="98">
        <f>IF(OR('DU DOAN'!K59="",'DU DOAN'!L59="",'DU DOAN'!GI59="",'DU DOAN'!GJ59=""),0,IF(AND('DU DOAN'!GI59='DU DOAN'!K59,'DU DOAN'!GJ59='DU DOAN'!L59),3*'DU DOAN'!C59,IF(('DU DOAN'!GI59-'DU DOAN'!GJ59)=('DU DOAN'!K59-'DU DOAN'!L59),2*'DU DOAN'!C59,IF(SIGN('DU DOAN'!GI59-'DU DOAN'!GJ59)=SIGN('DU DOAN'!K59-'DU DOAN'!L59),1*'DU DOAN'!C59,0))))</f>
        <v>0</v>
      </c>
      <c r="CS59" s="98">
        <f>IF(OR('DU DOAN'!K59="",'DU DOAN'!L59="",'DU DOAN'!GK59="",'DU DOAN'!GL59=""),0,IF(AND('DU DOAN'!GK59='DU DOAN'!K59,'DU DOAN'!GL59='DU DOAN'!L59),3*'DU DOAN'!C59,IF(('DU DOAN'!GK59-'DU DOAN'!GL59)=('DU DOAN'!K59-'DU DOAN'!L59),2*'DU DOAN'!C59,IF(SIGN('DU DOAN'!GK59-'DU DOAN'!GL59)=SIGN('DU DOAN'!K59-'DU DOAN'!L59),1*'DU DOAN'!C59,0))))</f>
        <v>0</v>
      </c>
      <c r="CT59" s="98">
        <f>IF(OR('DU DOAN'!K59="",'DU DOAN'!L59="",'DU DOAN'!GM59="",'DU DOAN'!GN59=""),0,IF(AND('DU DOAN'!GM59='DU DOAN'!K59,'DU DOAN'!GN59='DU DOAN'!L59),3*'DU DOAN'!C59,IF(('DU DOAN'!GM59-'DU DOAN'!GN59)=('DU DOAN'!K59-'DU DOAN'!L59),2*'DU DOAN'!C59,IF(SIGN('DU DOAN'!GM59-'DU DOAN'!GN59)=SIGN('DU DOAN'!K59-'DU DOAN'!L59),1*'DU DOAN'!C59,0))))</f>
        <v>0</v>
      </c>
      <c r="CU59" s="98">
        <f>IF(OR('DU DOAN'!K59="",'DU DOAN'!L59="",'DU DOAN'!GO59="",'DU DOAN'!GP59=""),0,IF(AND('DU DOAN'!GO59='DU DOAN'!K59,'DU DOAN'!GP59='DU DOAN'!L59),3*'DU DOAN'!C59,IF(('DU DOAN'!GO59-'DU DOAN'!GP59)=('DU DOAN'!K59-'DU DOAN'!L59),2*'DU DOAN'!C59,IF(SIGN('DU DOAN'!GO59-'DU DOAN'!GP59)=SIGN('DU DOAN'!K59-'DU DOAN'!L59),1*'DU DOAN'!C59,0))))</f>
        <v>0</v>
      </c>
      <c r="CV59" s="98">
        <f>IF(OR('DU DOAN'!K59="",'DU DOAN'!L59="",'DU DOAN'!GQ59="",'DU DOAN'!GR59=""),0,IF(AND('DU DOAN'!GQ59='DU DOAN'!K59,'DU DOAN'!GR59='DU DOAN'!L59),3*'DU DOAN'!C59,IF(('DU DOAN'!GQ59-'DU DOAN'!GR59)=('DU DOAN'!K59-'DU DOAN'!L59),2*'DU DOAN'!C59,IF(SIGN('DU DOAN'!GQ59-'DU DOAN'!GR59)=SIGN('DU DOAN'!K59-'DU DOAN'!L59),1*'DU DOAN'!C59,0))))</f>
        <v>0</v>
      </c>
      <c r="CW59" s="98">
        <f>IF(OR('DU DOAN'!K59="",'DU DOAN'!L59="",'DU DOAN'!GS59="",'DU DOAN'!GT59=""),0,IF(AND('DU DOAN'!GS59='DU DOAN'!K59,'DU DOAN'!GT59='DU DOAN'!L59),3*'DU DOAN'!C59,IF(('DU DOAN'!GS59-'DU DOAN'!GT59)=('DU DOAN'!K59-'DU DOAN'!L59),2*'DU DOAN'!C59,IF(SIGN('DU DOAN'!GS59-'DU DOAN'!GT59)=SIGN('DU DOAN'!K59-'DU DOAN'!L59),1*'DU DOAN'!C59,0))))</f>
        <v>0</v>
      </c>
      <c r="CX59" s="98">
        <f>IF(OR('DU DOAN'!K59="",'DU DOAN'!L59="",'DU DOAN'!GU59="",'DU DOAN'!GV59=""),0,IF(AND('DU DOAN'!GU59='DU DOAN'!K59,'DU DOAN'!GV59='DU DOAN'!L59),3*'DU DOAN'!C59,IF(('DU DOAN'!GU59-'DU DOAN'!GV59)=('DU DOAN'!K59-'DU DOAN'!L59),2*'DU DOAN'!C59,IF(SIGN('DU DOAN'!GU59-'DU DOAN'!GV59)=SIGN('DU DOAN'!K59-'DU DOAN'!L59),1*'DU DOAN'!C59,0))))</f>
        <v>0</v>
      </c>
      <c r="CY59" s="98">
        <f>IF(OR('DU DOAN'!K59="",'DU DOAN'!L59="",'DU DOAN'!GW59="",'DU DOAN'!GX59=""),0,IF(AND('DU DOAN'!GW59='DU DOAN'!K59,'DU DOAN'!GX59='DU DOAN'!L59),3*'DU DOAN'!C59,IF(('DU DOAN'!GW59-'DU DOAN'!GX59)=('DU DOAN'!K59-'DU DOAN'!L59),2*'DU DOAN'!C59,IF(SIGN('DU DOAN'!GW59-'DU DOAN'!GX59)=SIGN('DU DOAN'!K59-'DU DOAN'!L59),1*'DU DOAN'!C59,0))))</f>
        <v>0</v>
      </c>
      <c r="CZ59" s="98">
        <f>IF(OR('DU DOAN'!K59="",'DU DOAN'!L59="",'DU DOAN'!GY59="",'DU DOAN'!GZ59=""),0,IF(AND('DU DOAN'!GY59='DU DOAN'!K59,'DU DOAN'!GZ59='DU DOAN'!L59),3*'DU DOAN'!C59,IF(('DU DOAN'!GY59-'DU DOAN'!GZ59)=('DU DOAN'!K59-'DU DOAN'!L59),2*'DU DOAN'!C59,IF(SIGN('DU DOAN'!GY59-'DU DOAN'!GZ59)=SIGN('DU DOAN'!K59-'DU DOAN'!L59),1*'DU DOAN'!C59,0))))</f>
        <v>0</v>
      </c>
      <c r="DA59" s="98">
        <f>IF(OR('DU DOAN'!K59="",'DU DOAN'!L59="",'DU DOAN'!HA59="",'DU DOAN'!HB59=""),0,IF(AND('DU DOAN'!HA59='DU DOAN'!K59,'DU DOAN'!HB59='DU DOAN'!L59),3*'DU DOAN'!C59,IF(('DU DOAN'!HA59-'DU DOAN'!HB59)=('DU DOAN'!K59-'DU DOAN'!L59),2*'DU DOAN'!C59,IF(SIGN('DU DOAN'!HA59-'DU DOAN'!HB59)=SIGN('DU DOAN'!K59-'DU DOAN'!L59),1*'DU DOAN'!C59,0))))</f>
        <v>0</v>
      </c>
      <c r="DB59" s="98">
        <f>IF(OR('DU DOAN'!K59="",'DU DOAN'!L59="",'DU DOAN'!HC59="",'DU DOAN'!HD59=""),0,IF(AND('DU DOAN'!HC59='DU DOAN'!K59,'DU DOAN'!HD59='DU DOAN'!L59),3*'DU DOAN'!C59,IF(('DU DOAN'!HC59-'DU DOAN'!HD59)=('DU DOAN'!K59-'DU DOAN'!L59),2*'DU DOAN'!C59,IF(SIGN('DU DOAN'!HC59-'DU DOAN'!HD59)=SIGN('DU DOAN'!K59-'DU DOAN'!L59),1*'DU DOAN'!C59,0))))</f>
        <v>0</v>
      </c>
    </row>
    <row r="60" spans="1:106" ht="15" customHeight="1">
      <c r="A60" s="94">
        <f>'DU DOAN'!A60</f>
        <v>57</v>
      </c>
      <c r="B60" s="95" t="str">
        <f>'DU DOAN'!B60</f>
        <v>Vòng bảng</v>
      </c>
      <c r="C60" s="96">
        <f>'DU DOAN'!C60</f>
        <v>1</v>
      </c>
      <c r="D60" s="95" t="str">
        <f>'DU DOAN'!H60</f>
        <v>Argentina</v>
      </c>
      <c r="E60" s="95" t="str">
        <f>'DU DOAN'!I60</f>
        <v>Austria</v>
      </c>
      <c r="F60" s="97" t="str">
        <f>IF(OR('DU DOAN'!K60="",'DU DOAN'!L60=""),"Chưa đá",'DU DOAN'!K60&amp;"-"&amp;'DU DOAN'!L60)</f>
        <v>Chưa đá</v>
      </c>
      <c r="G60" s="98">
        <f>IF(OR('DU DOAN'!K60="",'DU DOAN'!L60="",'DU DOAN'!M60="",'DU DOAN'!N60=""),0,IF(AND('DU DOAN'!M60='DU DOAN'!K60,'DU DOAN'!N60='DU DOAN'!L60),3*'DU DOAN'!C60,IF(('DU DOAN'!M60-'DU DOAN'!N60)=('DU DOAN'!K60-'DU DOAN'!L60),2*'DU DOAN'!C60,IF(SIGN('DU DOAN'!M60-'DU DOAN'!N60)=SIGN('DU DOAN'!K60-'DU DOAN'!L60),1*'DU DOAN'!C60,0))))</f>
        <v>0</v>
      </c>
      <c r="H60" s="98">
        <f>IF(OR('DU DOAN'!K60="",'DU DOAN'!L60="",'DU DOAN'!O60="",'DU DOAN'!P60=""),0,IF(AND('DU DOAN'!O60='DU DOAN'!K60,'DU DOAN'!P60='DU DOAN'!L60),3*'DU DOAN'!C60,IF(('DU DOAN'!O60-'DU DOAN'!P60)=('DU DOAN'!K60-'DU DOAN'!L60),2*'DU DOAN'!C60,IF(SIGN('DU DOAN'!O60-'DU DOAN'!P60)=SIGN('DU DOAN'!K60-'DU DOAN'!L60),1*'DU DOAN'!C60,0))))</f>
        <v>0</v>
      </c>
      <c r="I60" s="98">
        <f>IF(OR('DU DOAN'!K60="",'DU DOAN'!L60="",'DU DOAN'!Q60="",'DU DOAN'!R60=""),0,IF(AND('DU DOAN'!Q60='DU DOAN'!K60,'DU DOAN'!R60='DU DOAN'!L60),3*'DU DOAN'!C60,IF(('DU DOAN'!Q60-'DU DOAN'!R60)=('DU DOAN'!K60-'DU DOAN'!L60),2*'DU DOAN'!C60,IF(SIGN('DU DOAN'!Q60-'DU DOAN'!R60)=SIGN('DU DOAN'!K60-'DU DOAN'!L60),1*'DU DOAN'!C60,0))))</f>
        <v>0</v>
      </c>
      <c r="J60" s="98">
        <f>IF(OR('DU DOAN'!K60="",'DU DOAN'!L60="",'DU DOAN'!S60="",'DU DOAN'!T60=""),0,IF(AND('DU DOAN'!S60='DU DOAN'!K60,'DU DOAN'!T60='DU DOAN'!L60),3*'DU DOAN'!C60,IF(('DU DOAN'!S60-'DU DOAN'!T60)=('DU DOAN'!K60-'DU DOAN'!L60),2*'DU DOAN'!C60,IF(SIGN('DU DOAN'!S60-'DU DOAN'!T60)=SIGN('DU DOAN'!K60-'DU DOAN'!L60),1*'DU DOAN'!C60,0))))</f>
        <v>0</v>
      </c>
      <c r="K60" s="98">
        <f>IF(OR('DU DOAN'!K60="",'DU DOAN'!L60="",'DU DOAN'!U60="",'DU DOAN'!V60=""),0,IF(AND('DU DOAN'!U60='DU DOAN'!K60,'DU DOAN'!V60='DU DOAN'!L60),3*'DU DOAN'!C60,IF(('DU DOAN'!U60-'DU DOAN'!V60)=('DU DOAN'!K60-'DU DOAN'!L60),2*'DU DOAN'!C60,IF(SIGN('DU DOAN'!U60-'DU DOAN'!V60)=SIGN('DU DOAN'!K60-'DU DOAN'!L60),1*'DU DOAN'!C60,0))))</f>
        <v>0</v>
      </c>
      <c r="L60" s="98">
        <f>IF(OR('DU DOAN'!K60="",'DU DOAN'!L60="",'DU DOAN'!W60="",'DU DOAN'!X60=""),0,IF(AND('DU DOAN'!W60='DU DOAN'!K60,'DU DOAN'!X60='DU DOAN'!L60),3*'DU DOAN'!C60,IF(('DU DOAN'!W60-'DU DOAN'!X60)=('DU DOAN'!K60-'DU DOAN'!L60),2*'DU DOAN'!C60,IF(SIGN('DU DOAN'!W60-'DU DOAN'!X60)=SIGN('DU DOAN'!K60-'DU DOAN'!L60),1*'DU DOAN'!C60,0))))</f>
        <v>0</v>
      </c>
      <c r="M60" s="98">
        <f>IF(OR('DU DOAN'!K60="",'DU DOAN'!L60="",'DU DOAN'!Y60="",'DU DOAN'!Z60=""),0,IF(AND('DU DOAN'!Y60='DU DOAN'!K60,'DU DOAN'!Z60='DU DOAN'!L60),3*'DU DOAN'!C60,IF(('DU DOAN'!Y60-'DU DOAN'!Z60)=('DU DOAN'!K60-'DU DOAN'!L60),2*'DU DOAN'!C60,IF(SIGN('DU DOAN'!Y60-'DU DOAN'!Z60)=SIGN('DU DOAN'!K60-'DU DOAN'!L60),1*'DU DOAN'!C60,0))))</f>
        <v>0</v>
      </c>
      <c r="N60" s="98">
        <f>IF(OR('DU DOAN'!K60="",'DU DOAN'!L60="",'DU DOAN'!AA60="",'DU DOAN'!AB60=""),0,IF(AND('DU DOAN'!AA60='DU DOAN'!K60,'DU DOAN'!AB60='DU DOAN'!L60),3*'DU DOAN'!C60,IF(('DU DOAN'!AA60-'DU DOAN'!AB60)=('DU DOAN'!K60-'DU DOAN'!L60),2*'DU DOAN'!C60,IF(SIGN('DU DOAN'!AA60-'DU DOAN'!AB60)=SIGN('DU DOAN'!K60-'DU DOAN'!L60),1*'DU DOAN'!C60,0))))</f>
        <v>0</v>
      </c>
      <c r="O60" s="98">
        <f>IF(OR('DU DOAN'!K60="",'DU DOAN'!L60="",'DU DOAN'!AC60="",'DU DOAN'!AD60=""),0,IF(AND('DU DOAN'!AC60='DU DOAN'!K60,'DU DOAN'!AD60='DU DOAN'!L60),3*'DU DOAN'!C60,IF(('DU DOAN'!AC60-'DU DOAN'!AD60)=('DU DOAN'!K60-'DU DOAN'!L60),2*'DU DOAN'!C60,IF(SIGN('DU DOAN'!AC60-'DU DOAN'!AD60)=SIGN('DU DOAN'!K60-'DU DOAN'!L60),1*'DU DOAN'!C60,0))))</f>
        <v>0</v>
      </c>
      <c r="P60" s="98">
        <f>IF(OR('DU DOAN'!K60="",'DU DOAN'!L60="",'DU DOAN'!AE60="",'DU DOAN'!AF60=""),0,IF(AND('DU DOAN'!AE60='DU DOAN'!K60,'DU DOAN'!AF60='DU DOAN'!L60),3*'DU DOAN'!C60,IF(('DU DOAN'!AE60-'DU DOAN'!AF60)=('DU DOAN'!K60-'DU DOAN'!L60),2*'DU DOAN'!C60,IF(SIGN('DU DOAN'!AE60-'DU DOAN'!AF60)=SIGN('DU DOAN'!K60-'DU DOAN'!L60),1*'DU DOAN'!C60,0))))</f>
        <v>0</v>
      </c>
      <c r="Q60" s="98">
        <f>IF(OR('DU DOAN'!K60="",'DU DOAN'!L60="",'DU DOAN'!AG60="",'DU DOAN'!AH60=""),0,IF(AND('DU DOAN'!AG60='DU DOAN'!K60,'DU DOAN'!AH60='DU DOAN'!L60),3*'DU DOAN'!C60,IF(('DU DOAN'!AG60-'DU DOAN'!AH60)=('DU DOAN'!K60-'DU DOAN'!L60),2*'DU DOAN'!C60,IF(SIGN('DU DOAN'!AG60-'DU DOAN'!AH60)=SIGN('DU DOAN'!K60-'DU DOAN'!L60),1*'DU DOAN'!C60,0))))</f>
        <v>0</v>
      </c>
      <c r="R60" s="98">
        <f>IF(OR('DU DOAN'!K60="",'DU DOAN'!L60="",'DU DOAN'!AI60="",'DU DOAN'!AJ60=""),0,IF(AND('DU DOAN'!AI60='DU DOAN'!K60,'DU DOAN'!AJ60='DU DOAN'!L60),3*'DU DOAN'!C60,IF(('DU DOAN'!AI60-'DU DOAN'!AJ60)=('DU DOAN'!K60-'DU DOAN'!L60),2*'DU DOAN'!C60,IF(SIGN('DU DOAN'!AI60-'DU DOAN'!AJ60)=SIGN('DU DOAN'!K60-'DU DOAN'!L60),1*'DU DOAN'!C60,0))))</f>
        <v>0</v>
      </c>
      <c r="S60" s="98">
        <f>IF(OR('DU DOAN'!K60="",'DU DOAN'!L60="",'DU DOAN'!AK60="",'DU DOAN'!AL60=""),0,IF(AND('DU DOAN'!AK60='DU DOAN'!K60,'DU DOAN'!AL60='DU DOAN'!L60),3*'DU DOAN'!C60,IF(('DU DOAN'!AK60-'DU DOAN'!AL60)=('DU DOAN'!K60-'DU DOAN'!L60),2*'DU DOAN'!C60,IF(SIGN('DU DOAN'!AK60-'DU DOAN'!AL60)=SIGN('DU DOAN'!K60-'DU DOAN'!L60),1*'DU DOAN'!C60,0))))</f>
        <v>0</v>
      </c>
      <c r="T60" s="98">
        <f>IF(OR('DU DOAN'!K60="",'DU DOAN'!L60="",'DU DOAN'!AM60="",'DU DOAN'!AN60=""),0,IF(AND('DU DOAN'!AM60='DU DOAN'!K60,'DU DOAN'!AN60='DU DOAN'!L60),3*'DU DOAN'!C60,IF(('DU DOAN'!AM60-'DU DOAN'!AN60)=('DU DOAN'!K60-'DU DOAN'!L60),2*'DU DOAN'!C60,IF(SIGN('DU DOAN'!AM60-'DU DOAN'!AN60)=SIGN('DU DOAN'!K60-'DU DOAN'!L60),1*'DU DOAN'!C60,0))))</f>
        <v>0</v>
      </c>
      <c r="U60" s="98">
        <f>IF(OR('DU DOAN'!K60="",'DU DOAN'!L60="",'DU DOAN'!AO60="",'DU DOAN'!AP60=""),0,IF(AND('DU DOAN'!AO60='DU DOAN'!K60,'DU DOAN'!AP60='DU DOAN'!L60),3*'DU DOAN'!C60,IF(('DU DOAN'!AO60-'DU DOAN'!AP60)=('DU DOAN'!K60-'DU DOAN'!L60),2*'DU DOAN'!C60,IF(SIGN('DU DOAN'!AO60-'DU DOAN'!AP60)=SIGN('DU DOAN'!K60-'DU DOAN'!L60),1*'DU DOAN'!C60,0))))</f>
        <v>0</v>
      </c>
      <c r="V60" s="98">
        <f>IF(OR('DU DOAN'!K60="",'DU DOAN'!L60="",'DU DOAN'!AQ60="",'DU DOAN'!AR60=""),0,IF(AND('DU DOAN'!AQ60='DU DOAN'!K60,'DU DOAN'!AR60='DU DOAN'!L60),3*'DU DOAN'!C60,IF(('DU DOAN'!AQ60-'DU DOAN'!AR60)=('DU DOAN'!K60-'DU DOAN'!L60),2*'DU DOAN'!C60,IF(SIGN('DU DOAN'!AQ60-'DU DOAN'!AR60)=SIGN('DU DOAN'!K60-'DU DOAN'!L60),1*'DU DOAN'!C60,0))))</f>
        <v>0</v>
      </c>
      <c r="W60" s="98">
        <f>IF(OR('DU DOAN'!K60="",'DU DOAN'!L60="",'DU DOAN'!AS60="",'DU DOAN'!AT60=""),0,IF(AND('DU DOAN'!AS60='DU DOAN'!K60,'DU DOAN'!AT60='DU DOAN'!L60),3*'DU DOAN'!C60,IF(('DU DOAN'!AS60-'DU DOAN'!AT60)=('DU DOAN'!K60-'DU DOAN'!L60),2*'DU DOAN'!C60,IF(SIGN('DU DOAN'!AS60-'DU DOAN'!AT60)=SIGN('DU DOAN'!K60-'DU DOAN'!L60),1*'DU DOAN'!C60,0))))</f>
        <v>0</v>
      </c>
      <c r="X60" s="98">
        <f>IF(OR('DU DOAN'!K60="",'DU DOAN'!L60="",'DU DOAN'!AU60="",'DU DOAN'!AV60=""),0,IF(AND('DU DOAN'!AU60='DU DOAN'!K60,'DU DOAN'!AV60='DU DOAN'!L60),3*'DU DOAN'!C60,IF(('DU DOAN'!AU60-'DU DOAN'!AV60)=('DU DOAN'!K60-'DU DOAN'!L60),2*'DU DOAN'!C60,IF(SIGN('DU DOAN'!AU60-'DU DOAN'!AV60)=SIGN('DU DOAN'!K60-'DU DOAN'!L60),1*'DU DOAN'!C60,0))))</f>
        <v>0</v>
      </c>
      <c r="Y60" s="98">
        <f>IF(OR('DU DOAN'!K60="",'DU DOAN'!L60="",'DU DOAN'!AW60="",'DU DOAN'!AX60=""),0,IF(AND('DU DOAN'!AW60='DU DOAN'!K60,'DU DOAN'!AX60='DU DOAN'!L60),3*'DU DOAN'!C60,IF(('DU DOAN'!AW60-'DU DOAN'!AX60)=('DU DOAN'!K60-'DU DOAN'!L60),2*'DU DOAN'!C60,IF(SIGN('DU DOAN'!AW60-'DU DOAN'!AX60)=SIGN('DU DOAN'!K60-'DU DOAN'!L60),1*'DU DOAN'!C60,0))))</f>
        <v>0</v>
      </c>
      <c r="Z60" s="98">
        <f>IF(OR('DU DOAN'!K60="",'DU DOAN'!L60="",'DU DOAN'!AY60="",'DU DOAN'!AZ60=""),0,IF(AND('DU DOAN'!AY60='DU DOAN'!K60,'DU DOAN'!AZ60='DU DOAN'!L60),3*'DU DOAN'!C60,IF(('DU DOAN'!AY60-'DU DOAN'!AZ60)=('DU DOAN'!K60-'DU DOAN'!L60),2*'DU DOAN'!C60,IF(SIGN('DU DOAN'!AY60-'DU DOAN'!AZ60)=SIGN('DU DOAN'!K60-'DU DOAN'!L60),1*'DU DOAN'!C60,0))))</f>
        <v>0</v>
      </c>
      <c r="AA60" s="98">
        <f>IF(OR('DU DOAN'!K60="",'DU DOAN'!L60="",'DU DOAN'!BA60="",'DU DOAN'!BB60=""),0,IF(AND('DU DOAN'!BA60='DU DOAN'!K60,'DU DOAN'!BB60='DU DOAN'!L60),3*'DU DOAN'!C60,IF(('DU DOAN'!BA60-'DU DOAN'!BB60)=('DU DOAN'!K60-'DU DOAN'!L60),2*'DU DOAN'!C60,IF(SIGN('DU DOAN'!BA60-'DU DOAN'!BB60)=SIGN('DU DOAN'!K60-'DU DOAN'!L60),1*'DU DOAN'!C60,0))))</f>
        <v>0</v>
      </c>
      <c r="AB60" s="98">
        <f>IF(OR('DU DOAN'!K60="",'DU DOAN'!L60="",'DU DOAN'!BC60="",'DU DOAN'!BD60=""),0,IF(AND('DU DOAN'!BC60='DU DOAN'!K60,'DU DOAN'!BD60='DU DOAN'!L60),3*'DU DOAN'!C60,IF(('DU DOAN'!BC60-'DU DOAN'!BD60)=('DU DOAN'!K60-'DU DOAN'!L60),2*'DU DOAN'!C60,IF(SIGN('DU DOAN'!BC60-'DU DOAN'!BD60)=SIGN('DU DOAN'!K60-'DU DOAN'!L60),1*'DU DOAN'!C60,0))))</f>
        <v>0</v>
      </c>
      <c r="AC60" s="98">
        <f>IF(OR('DU DOAN'!K60="",'DU DOAN'!L60="",'DU DOAN'!BE60="",'DU DOAN'!BF60=""),0,IF(AND('DU DOAN'!BE60='DU DOAN'!K60,'DU DOAN'!BF60='DU DOAN'!L60),3*'DU DOAN'!C60,IF(('DU DOAN'!BE60-'DU DOAN'!BF60)=('DU DOAN'!K60-'DU DOAN'!L60),2*'DU DOAN'!C60,IF(SIGN('DU DOAN'!BE60-'DU DOAN'!BF60)=SIGN('DU DOAN'!K60-'DU DOAN'!L60),1*'DU DOAN'!C60,0))))</f>
        <v>0</v>
      </c>
      <c r="AD60" s="98">
        <f>IF(OR('DU DOAN'!K60="",'DU DOAN'!L60="",'DU DOAN'!BG60="",'DU DOAN'!BH60=""),0,IF(AND('DU DOAN'!BG60='DU DOAN'!K60,'DU DOAN'!BH60='DU DOAN'!L60),3*'DU DOAN'!C60,IF(('DU DOAN'!BG60-'DU DOAN'!BH60)=('DU DOAN'!K60-'DU DOAN'!L60),2*'DU DOAN'!C60,IF(SIGN('DU DOAN'!BG60-'DU DOAN'!BH60)=SIGN('DU DOAN'!K60-'DU DOAN'!L60),1*'DU DOAN'!C60,0))))</f>
        <v>0</v>
      </c>
      <c r="AE60" s="98">
        <f>IF(OR('DU DOAN'!K60="",'DU DOAN'!L60="",'DU DOAN'!BI60="",'DU DOAN'!BJ60=""),0,IF(AND('DU DOAN'!BI60='DU DOAN'!K60,'DU DOAN'!BJ60='DU DOAN'!L60),3*'DU DOAN'!C60,IF(('DU DOAN'!BI60-'DU DOAN'!BJ60)=('DU DOAN'!K60-'DU DOAN'!L60),2*'DU DOAN'!C60,IF(SIGN('DU DOAN'!BI60-'DU DOAN'!BJ60)=SIGN('DU DOAN'!K60-'DU DOAN'!L60),1*'DU DOAN'!C60,0))))</f>
        <v>0</v>
      </c>
      <c r="AF60" s="98">
        <f>IF(OR('DU DOAN'!K60="",'DU DOAN'!L60="",'DU DOAN'!BK60="",'DU DOAN'!BL60=""),0,IF(AND('DU DOAN'!BK60='DU DOAN'!K60,'DU DOAN'!BL60='DU DOAN'!L60),3*'DU DOAN'!C60,IF(('DU DOAN'!BK60-'DU DOAN'!BL60)=('DU DOAN'!K60-'DU DOAN'!L60),2*'DU DOAN'!C60,IF(SIGN('DU DOAN'!BK60-'DU DOAN'!BL60)=SIGN('DU DOAN'!K60-'DU DOAN'!L60),1*'DU DOAN'!C60,0))))</f>
        <v>0</v>
      </c>
      <c r="AG60" s="98">
        <f>IF(OR('DU DOAN'!K60="",'DU DOAN'!L60="",'DU DOAN'!BM60="",'DU DOAN'!BN60=""),0,IF(AND('DU DOAN'!BM60='DU DOAN'!K60,'DU DOAN'!BN60='DU DOAN'!L60),3*'DU DOAN'!C60,IF(('DU DOAN'!BM60-'DU DOAN'!BN60)=('DU DOAN'!K60-'DU DOAN'!L60),2*'DU DOAN'!C60,IF(SIGN('DU DOAN'!BM60-'DU DOAN'!BN60)=SIGN('DU DOAN'!K60-'DU DOAN'!L60),1*'DU DOAN'!C60,0))))</f>
        <v>0</v>
      </c>
      <c r="AH60" s="98">
        <f>IF(OR('DU DOAN'!K60="",'DU DOAN'!L60="",'DU DOAN'!BO60="",'DU DOAN'!BP60=""),0,IF(AND('DU DOAN'!BO60='DU DOAN'!K60,'DU DOAN'!BP60='DU DOAN'!L60),3*'DU DOAN'!C60,IF(('DU DOAN'!BO60-'DU DOAN'!BP60)=('DU DOAN'!K60-'DU DOAN'!L60),2*'DU DOAN'!C60,IF(SIGN('DU DOAN'!BO60-'DU DOAN'!BP60)=SIGN('DU DOAN'!K60-'DU DOAN'!L60),1*'DU DOAN'!C60,0))))</f>
        <v>0</v>
      </c>
      <c r="AI60" s="98">
        <f>IF(OR('DU DOAN'!K60="",'DU DOAN'!L60="",'DU DOAN'!BQ60="",'DU DOAN'!BR60=""),0,IF(AND('DU DOAN'!BQ60='DU DOAN'!K60,'DU DOAN'!BR60='DU DOAN'!L60),3*'DU DOAN'!C60,IF(('DU DOAN'!BQ60-'DU DOAN'!BR60)=('DU DOAN'!K60-'DU DOAN'!L60),2*'DU DOAN'!C60,IF(SIGN('DU DOAN'!BQ60-'DU DOAN'!BR60)=SIGN('DU DOAN'!K60-'DU DOAN'!L60),1*'DU DOAN'!C60,0))))</f>
        <v>0</v>
      </c>
      <c r="AJ60" s="98">
        <f>IF(OR('DU DOAN'!K60="",'DU DOAN'!L60="",'DU DOAN'!BS60="",'DU DOAN'!BT60=""),0,IF(AND('DU DOAN'!BS60='DU DOAN'!K60,'DU DOAN'!BT60='DU DOAN'!L60),3*'DU DOAN'!C60,IF(('DU DOAN'!BS60-'DU DOAN'!BT60)=('DU DOAN'!K60-'DU DOAN'!L60),2*'DU DOAN'!C60,IF(SIGN('DU DOAN'!BS60-'DU DOAN'!BT60)=SIGN('DU DOAN'!K60-'DU DOAN'!L60),1*'DU DOAN'!C60,0))))</f>
        <v>0</v>
      </c>
      <c r="AK60" s="98">
        <f>IF(OR('DU DOAN'!K60="",'DU DOAN'!L60="",'DU DOAN'!BU60="",'DU DOAN'!BV60=""),0,IF(AND('DU DOAN'!BU60='DU DOAN'!K60,'DU DOAN'!BV60='DU DOAN'!L60),3*'DU DOAN'!C60,IF(('DU DOAN'!BU60-'DU DOAN'!BV60)=('DU DOAN'!K60-'DU DOAN'!L60),2*'DU DOAN'!C60,IF(SIGN('DU DOAN'!BU60-'DU DOAN'!BV60)=SIGN('DU DOAN'!K60-'DU DOAN'!L60),1*'DU DOAN'!C60,0))))</f>
        <v>0</v>
      </c>
      <c r="AL60" s="98">
        <f>IF(OR('DU DOAN'!K60="",'DU DOAN'!L60="",'DU DOAN'!BW60="",'DU DOAN'!BX60=""),0,IF(AND('DU DOAN'!BW60='DU DOAN'!K60,'DU DOAN'!BX60='DU DOAN'!L60),3*'DU DOAN'!C60,IF(('DU DOAN'!BW60-'DU DOAN'!BX60)=('DU DOAN'!K60-'DU DOAN'!L60),2*'DU DOAN'!C60,IF(SIGN('DU DOAN'!BW60-'DU DOAN'!BX60)=SIGN('DU DOAN'!K60-'DU DOAN'!L60),1*'DU DOAN'!C60,0))))</f>
        <v>0</v>
      </c>
      <c r="AM60" s="98">
        <f>IF(OR('DU DOAN'!K60="",'DU DOAN'!L60="",'DU DOAN'!BY60="",'DU DOAN'!BZ60=""),0,IF(AND('DU DOAN'!BY60='DU DOAN'!K60,'DU DOAN'!BZ60='DU DOAN'!L60),3*'DU DOAN'!C60,IF(('DU DOAN'!BY60-'DU DOAN'!BZ60)=('DU DOAN'!K60-'DU DOAN'!L60),2*'DU DOAN'!C60,IF(SIGN('DU DOAN'!BY60-'DU DOAN'!BZ60)=SIGN('DU DOAN'!K60-'DU DOAN'!L60),1*'DU DOAN'!C60,0))))</f>
        <v>0</v>
      </c>
      <c r="AN60" s="98">
        <f>IF(OR('DU DOAN'!K60="",'DU DOAN'!L60="",'DU DOAN'!CA60="",'DU DOAN'!CB60=""),0,IF(AND('DU DOAN'!CA60='DU DOAN'!K60,'DU DOAN'!CB60='DU DOAN'!L60),3*'DU DOAN'!C60,IF(('DU DOAN'!CA60-'DU DOAN'!CB60)=('DU DOAN'!K60-'DU DOAN'!L60),2*'DU DOAN'!C60,IF(SIGN('DU DOAN'!CA60-'DU DOAN'!CB60)=SIGN('DU DOAN'!K60-'DU DOAN'!L60),1*'DU DOAN'!C60,0))))</f>
        <v>0</v>
      </c>
      <c r="AO60" s="98">
        <f>IF(OR('DU DOAN'!K60="",'DU DOAN'!L60="",'DU DOAN'!CC60="",'DU DOAN'!CD60=""),0,IF(AND('DU DOAN'!CC60='DU DOAN'!K60,'DU DOAN'!CD60='DU DOAN'!L60),3*'DU DOAN'!C60,IF(('DU DOAN'!CC60-'DU DOAN'!CD60)=('DU DOAN'!K60-'DU DOAN'!L60),2*'DU DOAN'!C60,IF(SIGN('DU DOAN'!CC60-'DU DOAN'!CD60)=SIGN('DU DOAN'!K60-'DU DOAN'!L60),1*'DU DOAN'!C60,0))))</f>
        <v>0</v>
      </c>
      <c r="AP60" s="98">
        <f>IF(OR('DU DOAN'!K60="",'DU DOAN'!L60="",'DU DOAN'!CE60="",'DU DOAN'!CF60=""),0,IF(AND('DU DOAN'!CE60='DU DOAN'!K60,'DU DOAN'!CF60='DU DOAN'!L60),3*'DU DOAN'!C60,IF(('DU DOAN'!CE60-'DU DOAN'!CF60)=('DU DOAN'!K60-'DU DOAN'!L60),2*'DU DOAN'!C60,IF(SIGN('DU DOAN'!CE60-'DU DOAN'!CF60)=SIGN('DU DOAN'!K60-'DU DOAN'!L60),1*'DU DOAN'!C60,0))))</f>
        <v>0</v>
      </c>
      <c r="AQ60" s="98">
        <f>IF(OR('DU DOAN'!K60="",'DU DOAN'!L60="",'DU DOAN'!CG60="",'DU DOAN'!CH60=""),0,IF(AND('DU DOAN'!CG60='DU DOAN'!K60,'DU DOAN'!CH60='DU DOAN'!L60),3*'DU DOAN'!C60,IF(('DU DOAN'!CG60-'DU DOAN'!CH60)=('DU DOAN'!K60-'DU DOAN'!L60),2*'DU DOAN'!C60,IF(SIGN('DU DOAN'!CG60-'DU DOAN'!CH60)=SIGN('DU DOAN'!K60-'DU DOAN'!L60),1*'DU DOAN'!C60,0))))</f>
        <v>0</v>
      </c>
      <c r="AR60" s="98">
        <f>IF(OR('DU DOAN'!K60="",'DU DOAN'!L60="",'DU DOAN'!CI60="",'DU DOAN'!CJ60=""),0,IF(AND('DU DOAN'!CI60='DU DOAN'!K60,'DU DOAN'!CJ60='DU DOAN'!L60),3*'DU DOAN'!C60,IF(('DU DOAN'!CI60-'DU DOAN'!CJ60)=('DU DOAN'!K60-'DU DOAN'!L60),2*'DU DOAN'!C60,IF(SIGN('DU DOAN'!CI60-'DU DOAN'!CJ60)=SIGN('DU DOAN'!K60-'DU DOAN'!L60),1*'DU DOAN'!C60,0))))</f>
        <v>0</v>
      </c>
      <c r="AS60" s="98">
        <f>IF(OR('DU DOAN'!K60="",'DU DOAN'!L60="",'DU DOAN'!CK60="",'DU DOAN'!CL60=""),0,IF(AND('DU DOAN'!CK60='DU DOAN'!K60,'DU DOAN'!CL60='DU DOAN'!L60),3*'DU DOAN'!C60,IF(('DU DOAN'!CK60-'DU DOAN'!CL60)=('DU DOAN'!K60-'DU DOAN'!L60),2*'DU DOAN'!C60,IF(SIGN('DU DOAN'!CK60-'DU DOAN'!CL60)=SIGN('DU DOAN'!K60-'DU DOAN'!L60),1*'DU DOAN'!C60,0))))</f>
        <v>0</v>
      </c>
      <c r="AT60" s="98">
        <f>IF(OR('DU DOAN'!K60="",'DU DOAN'!L60="",'DU DOAN'!CM60="",'DU DOAN'!CN60=""),0,IF(AND('DU DOAN'!CM60='DU DOAN'!K60,'DU DOAN'!CN60='DU DOAN'!L60),3*'DU DOAN'!C60,IF(('DU DOAN'!CM60-'DU DOAN'!CN60)=('DU DOAN'!K60-'DU DOAN'!L60),2*'DU DOAN'!C60,IF(SIGN('DU DOAN'!CM60-'DU DOAN'!CN60)=SIGN('DU DOAN'!K60-'DU DOAN'!L60),1*'DU DOAN'!C60,0))))</f>
        <v>0</v>
      </c>
      <c r="AU60" s="98">
        <f>IF(OR('DU DOAN'!K60="",'DU DOAN'!L60="",'DU DOAN'!CO60="",'DU DOAN'!CP60=""),0,IF(AND('DU DOAN'!CO60='DU DOAN'!K60,'DU DOAN'!CP60='DU DOAN'!L60),3*'DU DOAN'!C60,IF(('DU DOAN'!CO60-'DU DOAN'!CP60)=('DU DOAN'!K60-'DU DOAN'!L60),2*'DU DOAN'!C60,IF(SIGN('DU DOAN'!CO60-'DU DOAN'!CP60)=SIGN('DU DOAN'!K60-'DU DOAN'!L60),1*'DU DOAN'!C60,0))))</f>
        <v>0</v>
      </c>
      <c r="AV60" s="98">
        <f>IF(OR('DU DOAN'!K60="",'DU DOAN'!L60="",'DU DOAN'!CQ60="",'DU DOAN'!CR60=""),0,IF(AND('DU DOAN'!CQ60='DU DOAN'!K60,'DU DOAN'!CR60='DU DOAN'!L60),3*'DU DOAN'!C60,IF(('DU DOAN'!CQ60-'DU DOAN'!CR60)=('DU DOAN'!K60-'DU DOAN'!L60),2*'DU DOAN'!C60,IF(SIGN('DU DOAN'!CQ60-'DU DOAN'!CR60)=SIGN('DU DOAN'!K60-'DU DOAN'!L60),1*'DU DOAN'!C60,0))))</f>
        <v>0</v>
      </c>
      <c r="AW60" s="98">
        <f>IF(OR('DU DOAN'!K60="",'DU DOAN'!L60="",'DU DOAN'!CS60="",'DU DOAN'!CT60=""),0,IF(AND('DU DOAN'!CS60='DU DOAN'!K60,'DU DOAN'!CT60='DU DOAN'!L60),3*'DU DOAN'!C60,IF(('DU DOAN'!CS60-'DU DOAN'!CT60)=('DU DOAN'!K60-'DU DOAN'!L60),2*'DU DOAN'!C60,IF(SIGN('DU DOAN'!CS60-'DU DOAN'!CT60)=SIGN('DU DOAN'!K60-'DU DOAN'!L60),1*'DU DOAN'!C60,0))))</f>
        <v>0</v>
      </c>
      <c r="AX60" s="98">
        <f>IF(OR('DU DOAN'!K60="",'DU DOAN'!L60="",'DU DOAN'!CU60="",'DU DOAN'!CV60=""),0,IF(AND('DU DOAN'!CU60='DU DOAN'!K60,'DU DOAN'!CV60='DU DOAN'!L60),3*'DU DOAN'!C60,IF(('DU DOAN'!CU60-'DU DOAN'!CV60)=('DU DOAN'!K60-'DU DOAN'!L60),2*'DU DOAN'!C60,IF(SIGN('DU DOAN'!CU60-'DU DOAN'!CV60)=SIGN('DU DOAN'!K60-'DU DOAN'!L60),1*'DU DOAN'!C60,0))))</f>
        <v>0</v>
      </c>
      <c r="AY60" s="98">
        <f>IF(OR('DU DOAN'!K60="",'DU DOAN'!L60="",'DU DOAN'!CW60="",'DU DOAN'!CX60=""),0,IF(AND('DU DOAN'!CW60='DU DOAN'!K60,'DU DOAN'!CX60='DU DOAN'!L60),3*'DU DOAN'!C60,IF(('DU DOAN'!CW60-'DU DOAN'!CX60)=('DU DOAN'!K60-'DU DOAN'!L60),2*'DU DOAN'!C60,IF(SIGN('DU DOAN'!CW60-'DU DOAN'!CX60)=SIGN('DU DOAN'!K60-'DU DOAN'!L60),1*'DU DOAN'!C60,0))))</f>
        <v>0</v>
      </c>
      <c r="AZ60" s="98">
        <f>IF(OR('DU DOAN'!K60="",'DU DOAN'!L60="",'DU DOAN'!CY60="",'DU DOAN'!CZ60=""),0,IF(AND('DU DOAN'!CY60='DU DOAN'!K60,'DU DOAN'!CZ60='DU DOAN'!L60),3*'DU DOAN'!C60,IF(('DU DOAN'!CY60-'DU DOAN'!CZ60)=('DU DOAN'!K60-'DU DOAN'!L60),2*'DU DOAN'!C60,IF(SIGN('DU DOAN'!CY60-'DU DOAN'!CZ60)=SIGN('DU DOAN'!K60-'DU DOAN'!L60),1*'DU DOAN'!C60,0))))</f>
        <v>0</v>
      </c>
      <c r="BA60" s="98">
        <f>IF(OR('DU DOAN'!K60="",'DU DOAN'!L60="",'DU DOAN'!DA60="",'DU DOAN'!DB60=""),0,IF(AND('DU DOAN'!DA60='DU DOAN'!K60,'DU DOAN'!DB60='DU DOAN'!L60),3*'DU DOAN'!C60,IF(('DU DOAN'!DA60-'DU DOAN'!DB60)=('DU DOAN'!K60-'DU DOAN'!L60),2*'DU DOAN'!C60,IF(SIGN('DU DOAN'!DA60-'DU DOAN'!DB60)=SIGN('DU DOAN'!K60-'DU DOAN'!L60),1*'DU DOAN'!C60,0))))</f>
        <v>0</v>
      </c>
      <c r="BB60" s="98">
        <f>IF(OR('DU DOAN'!K60="",'DU DOAN'!L60="",'DU DOAN'!DC60="",'DU DOAN'!DD60=""),0,IF(AND('DU DOAN'!DC60='DU DOAN'!K60,'DU DOAN'!DD60='DU DOAN'!L60),3*'DU DOAN'!C60,IF(('DU DOAN'!DC60-'DU DOAN'!DD60)=('DU DOAN'!K60-'DU DOAN'!L60),2*'DU DOAN'!C60,IF(SIGN('DU DOAN'!DC60-'DU DOAN'!DD60)=SIGN('DU DOAN'!K60-'DU DOAN'!L60),1*'DU DOAN'!C60,0))))</f>
        <v>0</v>
      </c>
      <c r="BC60" s="98">
        <f>IF(OR('DU DOAN'!K60="",'DU DOAN'!L60="",'DU DOAN'!DE60="",'DU DOAN'!DF60=""),0,IF(AND('DU DOAN'!DE60='DU DOAN'!K60,'DU DOAN'!DF60='DU DOAN'!L60),3*'DU DOAN'!C60,IF(('DU DOAN'!DE60-'DU DOAN'!DF60)=('DU DOAN'!K60-'DU DOAN'!L60),2*'DU DOAN'!C60,IF(SIGN('DU DOAN'!DE60-'DU DOAN'!DF60)=SIGN('DU DOAN'!K60-'DU DOAN'!L60),1*'DU DOAN'!C60,0))))</f>
        <v>0</v>
      </c>
      <c r="BD60" s="98">
        <f>IF(OR('DU DOAN'!K60="",'DU DOAN'!L60="",'DU DOAN'!DG60="",'DU DOAN'!DH60=""),0,IF(AND('DU DOAN'!DG60='DU DOAN'!K60,'DU DOAN'!DH60='DU DOAN'!L60),3*'DU DOAN'!C60,IF(('DU DOAN'!DG60-'DU DOAN'!DH60)=('DU DOAN'!K60-'DU DOAN'!L60),2*'DU DOAN'!C60,IF(SIGN('DU DOAN'!DG60-'DU DOAN'!DH60)=SIGN('DU DOAN'!K60-'DU DOAN'!L60),1*'DU DOAN'!C60,0))))</f>
        <v>0</v>
      </c>
      <c r="BE60" s="98">
        <f>IF(OR('DU DOAN'!K60="",'DU DOAN'!L60="",'DU DOAN'!DI60="",'DU DOAN'!DJ60=""),0,IF(AND('DU DOAN'!DI60='DU DOAN'!K60,'DU DOAN'!DJ60='DU DOAN'!L60),3*'DU DOAN'!C60,IF(('DU DOAN'!DI60-'DU DOAN'!DJ60)=('DU DOAN'!K60-'DU DOAN'!L60),2*'DU DOAN'!C60,IF(SIGN('DU DOAN'!DI60-'DU DOAN'!DJ60)=SIGN('DU DOAN'!K60-'DU DOAN'!L60),1*'DU DOAN'!C60,0))))</f>
        <v>0</v>
      </c>
      <c r="BF60" s="98">
        <f>IF(OR('DU DOAN'!K60="",'DU DOAN'!L60="",'DU DOAN'!DK60="",'DU DOAN'!DL60=""),0,IF(AND('DU DOAN'!DK60='DU DOAN'!K60,'DU DOAN'!DL60='DU DOAN'!L60),3*'DU DOAN'!C60,IF(('DU DOAN'!DK60-'DU DOAN'!DL60)=('DU DOAN'!K60-'DU DOAN'!L60),2*'DU DOAN'!C60,IF(SIGN('DU DOAN'!DK60-'DU DOAN'!DL60)=SIGN('DU DOAN'!K60-'DU DOAN'!L60),1*'DU DOAN'!C60,0))))</f>
        <v>0</v>
      </c>
      <c r="BG60" s="98">
        <f>IF(OR('DU DOAN'!K60="",'DU DOAN'!L60="",'DU DOAN'!DM60="",'DU DOAN'!DN60=""),0,IF(AND('DU DOAN'!DM60='DU DOAN'!K60,'DU DOAN'!DN60='DU DOAN'!L60),3*'DU DOAN'!C60,IF(('DU DOAN'!DM60-'DU DOAN'!DN60)=('DU DOAN'!K60-'DU DOAN'!L60),2*'DU DOAN'!C60,IF(SIGN('DU DOAN'!DM60-'DU DOAN'!DN60)=SIGN('DU DOAN'!K60-'DU DOAN'!L60),1*'DU DOAN'!C60,0))))</f>
        <v>0</v>
      </c>
      <c r="BH60" s="98">
        <f>IF(OR('DU DOAN'!K60="",'DU DOAN'!L60="",'DU DOAN'!DO60="",'DU DOAN'!DP60=""),0,IF(AND('DU DOAN'!DO60='DU DOAN'!K60,'DU DOAN'!DP60='DU DOAN'!L60),3*'DU DOAN'!C60,IF(('DU DOAN'!DO60-'DU DOAN'!DP60)=('DU DOAN'!K60-'DU DOAN'!L60),2*'DU DOAN'!C60,IF(SIGN('DU DOAN'!DO60-'DU DOAN'!DP60)=SIGN('DU DOAN'!K60-'DU DOAN'!L60),1*'DU DOAN'!C60,0))))</f>
        <v>0</v>
      </c>
      <c r="BI60" s="98">
        <f>IF(OR('DU DOAN'!K60="",'DU DOAN'!L60="",'DU DOAN'!DQ60="",'DU DOAN'!DR60=""),0,IF(AND('DU DOAN'!DQ60='DU DOAN'!K60,'DU DOAN'!DR60='DU DOAN'!L60),3*'DU DOAN'!C60,IF(('DU DOAN'!DQ60-'DU DOAN'!DR60)=('DU DOAN'!K60-'DU DOAN'!L60),2*'DU DOAN'!C60,IF(SIGN('DU DOAN'!DQ60-'DU DOAN'!DR60)=SIGN('DU DOAN'!K60-'DU DOAN'!L60),1*'DU DOAN'!C60,0))))</f>
        <v>0</v>
      </c>
      <c r="BJ60" s="98">
        <f>IF(OR('DU DOAN'!K60="",'DU DOAN'!L60="",'DU DOAN'!DS60="",'DU DOAN'!DT60=""),0,IF(AND('DU DOAN'!DS60='DU DOAN'!K60,'DU DOAN'!DT60='DU DOAN'!L60),3*'DU DOAN'!C60,IF(('DU DOAN'!DS60-'DU DOAN'!DT60)=('DU DOAN'!K60-'DU DOAN'!L60),2*'DU DOAN'!C60,IF(SIGN('DU DOAN'!DS60-'DU DOAN'!DT60)=SIGN('DU DOAN'!K60-'DU DOAN'!L60),1*'DU DOAN'!C60,0))))</f>
        <v>0</v>
      </c>
      <c r="BK60" s="98">
        <f>IF(OR('DU DOAN'!K60="",'DU DOAN'!L60="",'DU DOAN'!DU60="",'DU DOAN'!DV60=""),0,IF(AND('DU DOAN'!DU60='DU DOAN'!K60,'DU DOAN'!DV60='DU DOAN'!L60),3*'DU DOAN'!C60,IF(('DU DOAN'!DU60-'DU DOAN'!DV60)=('DU DOAN'!K60-'DU DOAN'!L60),2*'DU DOAN'!C60,IF(SIGN('DU DOAN'!DU60-'DU DOAN'!DV60)=SIGN('DU DOAN'!K60-'DU DOAN'!L60),1*'DU DOAN'!C60,0))))</f>
        <v>0</v>
      </c>
      <c r="BL60" s="98">
        <f>IF(OR('DU DOAN'!K60="",'DU DOAN'!L60="",'DU DOAN'!DW60="",'DU DOAN'!DX60=""),0,IF(AND('DU DOAN'!DW60='DU DOAN'!K60,'DU DOAN'!DX60='DU DOAN'!L60),3*'DU DOAN'!C60,IF(('DU DOAN'!DW60-'DU DOAN'!DX60)=('DU DOAN'!K60-'DU DOAN'!L60),2*'DU DOAN'!C60,IF(SIGN('DU DOAN'!DW60-'DU DOAN'!DX60)=SIGN('DU DOAN'!K60-'DU DOAN'!L60),1*'DU DOAN'!C60,0))))</f>
        <v>0</v>
      </c>
      <c r="BM60" s="98">
        <f>IF(OR('DU DOAN'!K60="",'DU DOAN'!L60="",'DU DOAN'!DY60="",'DU DOAN'!DZ60=""),0,IF(AND('DU DOAN'!DY60='DU DOAN'!K60,'DU DOAN'!DZ60='DU DOAN'!L60),3*'DU DOAN'!C60,IF(('DU DOAN'!DY60-'DU DOAN'!DZ60)=('DU DOAN'!K60-'DU DOAN'!L60),2*'DU DOAN'!C60,IF(SIGN('DU DOAN'!DY60-'DU DOAN'!DZ60)=SIGN('DU DOAN'!K60-'DU DOAN'!L60),1*'DU DOAN'!C60,0))))</f>
        <v>0</v>
      </c>
      <c r="BN60" s="98">
        <f>IF(OR('DU DOAN'!K60="",'DU DOAN'!L60="",'DU DOAN'!EA60="",'DU DOAN'!EB60=""),0,IF(AND('DU DOAN'!EA60='DU DOAN'!K60,'DU DOAN'!EB60='DU DOAN'!L60),3*'DU DOAN'!C60,IF(('DU DOAN'!EA60-'DU DOAN'!EB60)=('DU DOAN'!K60-'DU DOAN'!L60),2*'DU DOAN'!C60,IF(SIGN('DU DOAN'!EA60-'DU DOAN'!EB60)=SIGN('DU DOAN'!K60-'DU DOAN'!L60),1*'DU DOAN'!C60,0))))</f>
        <v>0</v>
      </c>
      <c r="BO60" s="98">
        <f>IF(OR('DU DOAN'!K60="",'DU DOAN'!L60="",'DU DOAN'!EC60="",'DU DOAN'!ED60=""),0,IF(AND('DU DOAN'!EC60='DU DOAN'!K60,'DU DOAN'!ED60='DU DOAN'!L60),3*'DU DOAN'!C60,IF(('DU DOAN'!EC60-'DU DOAN'!ED60)=('DU DOAN'!K60-'DU DOAN'!L60),2*'DU DOAN'!C60,IF(SIGN('DU DOAN'!EC60-'DU DOAN'!ED60)=SIGN('DU DOAN'!K60-'DU DOAN'!L60),1*'DU DOAN'!C60,0))))</f>
        <v>0</v>
      </c>
      <c r="BP60" s="98">
        <f>IF(OR('DU DOAN'!K60="",'DU DOAN'!L60="",'DU DOAN'!EE60="",'DU DOAN'!EF60=""),0,IF(AND('DU DOAN'!EE60='DU DOAN'!K60,'DU DOAN'!EF60='DU DOAN'!L60),3*'DU DOAN'!C60,IF(('DU DOAN'!EE60-'DU DOAN'!EF60)=('DU DOAN'!K60-'DU DOAN'!L60),2*'DU DOAN'!C60,IF(SIGN('DU DOAN'!EE60-'DU DOAN'!EF60)=SIGN('DU DOAN'!K60-'DU DOAN'!L60),1*'DU DOAN'!C60,0))))</f>
        <v>0</v>
      </c>
      <c r="BQ60" s="98">
        <f>IF(OR('DU DOAN'!K60="",'DU DOAN'!L60="",'DU DOAN'!EG60="",'DU DOAN'!EH60=""),0,IF(AND('DU DOAN'!EG60='DU DOAN'!K60,'DU DOAN'!EH60='DU DOAN'!L60),3*'DU DOAN'!C60,IF(('DU DOAN'!EG60-'DU DOAN'!EH60)=('DU DOAN'!K60-'DU DOAN'!L60),2*'DU DOAN'!C60,IF(SIGN('DU DOAN'!EG60-'DU DOAN'!EH60)=SIGN('DU DOAN'!K60-'DU DOAN'!L60),1*'DU DOAN'!C60,0))))</f>
        <v>0</v>
      </c>
      <c r="BR60" s="98">
        <f>IF(OR('DU DOAN'!K60="",'DU DOAN'!L60="",'DU DOAN'!EI60="",'DU DOAN'!EJ60=""),0,IF(AND('DU DOAN'!EI60='DU DOAN'!K60,'DU DOAN'!EJ60='DU DOAN'!L60),3*'DU DOAN'!C60,IF(('DU DOAN'!EI60-'DU DOAN'!EJ60)=('DU DOAN'!K60-'DU DOAN'!L60),2*'DU DOAN'!C60,IF(SIGN('DU DOAN'!EI60-'DU DOAN'!EJ60)=SIGN('DU DOAN'!K60-'DU DOAN'!L60),1*'DU DOAN'!C60,0))))</f>
        <v>0</v>
      </c>
      <c r="BS60" s="98">
        <f>IF(OR('DU DOAN'!K60="",'DU DOAN'!L60="",'DU DOAN'!EK60="",'DU DOAN'!EL60=""),0,IF(AND('DU DOAN'!EK60='DU DOAN'!K60,'DU DOAN'!EL60='DU DOAN'!L60),3*'DU DOAN'!C60,IF(('DU DOAN'!EK60-'DU DOAN'!EL60)=('DU DOAN'!K60-'DU DOAN'!L60),2*'DU DOAN'!C60,IF(SIGN('DU DOAN'!EK60-'DU DOAN'!EL60)=SIGN('DU DOAN'!K60-'DU DOAN'!L60),1*'DU DOAN'!C60,0))))</f>
        <v>0</v>
      </c>
      <c r="BT60" s="98">
        <f>IF(OR('DU DOAN'!K60="",'DU DOAN'!L60="",'DU DOAN'!EM60="",'DU DOAN'!EN60=""),0,IF(AND('DU DOAN'!EM60='DU DOAN'!K60,'DU DOAN'!EN60='DU DOAN'!L60),3*'DU DOAN'!C60,IF(('DU DOAN'!EM60-'DU DOAN'!EN60)=('DU DOAN'!K60-'DU DOAN'!L60),2*'DU DOAN'!C60,IF(SIGN('DU DOAN'!EM60-'DU DOAN'!EN60)=SIGN('DU DOAN'!K60-'DU DOAN'!L60),1*'DU DOAN'!C60,0))))</f>
        <v>0</v>
      </c>
      <c r="BU60" s="98">
        <f>IF(OR('DU DOAN'!K60="",'DU DOAN'!L60="",'DU DOAN'!EO60="",'DU DOAN'!EP60=""),0,IF(AND('DU DOAN'!EO60='DU DOAN'!K60,'DU DOAN'!EP60='DU DOAN'!L60),3*'DU DOAN'!C60,IF(('DU DOAN'!EO60-'DU DOAN'!EP60)=('DU DOAN'!K60-'DU DOAN'!L60),2*'DU DOAN'!C60,IF(SIGN('DU DOAN'!EO60-'DU DOAN'!EP60)=SIGN('DU DOAN'!K60-'DU DOAN'!L60),1*'DU DOAN'!C60,0))))</f>
        <v>0</v>
      </c>
      <c r="BV60" s="98">
        <f>IF(OR('DU DOAN'!K60="",'DU DOAN'!L60="",'DU DOAN'!EQ60="",'DU DOAN'!ER60=""),0,IF(AND('DU DOAN'!EQ60='DU DOAN'!K60,'DU DOAN'!ER60='DU DOAN'!L60),3*'DU DOAN'!C60,IF(('DU DOAN'!EQ60-'DU DOAN'!ER60)=('DU DOAN'!K60-'DU DOAN'!L60),2*'DU DOAN'!C60,IF(SIGN('DU DOAN'!EQ60-'DU DOAN'!ER60)=SIGN('DU DOAN'!K60-'DU DOAN'!L60),1*'DU DOAN'!C60,0))))</f>
        <v>0</v>
      </c>
      <c r="BW60" s="98">
        <f>IF(OR('DU DOAN'!K60="",'DU DOAN'!L60="",'DU DOAN'!ES60="",'DU DOAN'!ET60=""),0,IF(AND('DU DOAN'!ES60='DU DOAN'!K60,'DU DOAN'!ET60='DU DOAN'!L60),3*'DU DOAN'!C60,IF(('DU DOAN'!ES60-'DU DOAN'!ET60)=('DU DOAN'!K60-'DU DOAN'!L60),2*'DU DOAN'!C60,IF(SIGN('DU DOAN'!ES60-'DU DOAN'!ET60)=SIGN('DU DOAN'!K60-'DU DOAN'!L60),1*'DU DOAN'!C60,0))))</f>
        <v>0</v>
      </c>
      <c r="BX60" s="98">
        <f>IF(OR('DU DOAN'!K60="",'DU DOAN'!L60="",'DU DOAN'!EU60="",'DU DOAN'!EV60=""),0,IF(AND('DU DOAN'!EU60='DU DOAN'!K60,'DU DOAN'!EV60='DU DOAN'!L60),3*'DU DOAN'!C60,IF(('DU DOAN'!EU60-'DU DOAN'!EV60)=('DU DOAN'!K60-'DU DOAN'!L60),2*'DU DOAN'!C60,IF(SIGN('DU DOAN'!EU60-'DU DOAN'!EV60)=SIGN('DU DOAN'!K60-'DU DOAN'!L60),1*'DU DOAN'!C60,0))))</f>
        <v>0</v>
      </c>
      <c r="BY60" s="98">
        <f>IF(OR('DU DOAN'!K60="",'DU DOAN'!L60="",'DU DOAN'!EW60="",'DU DOAN'!EX60=""),0,IF(AND('DU DOAN'!EW60='DU DOAN'!K60,'DU DOAN'!EX60='DU DOAN'!L60),3*'DU DOAN'!C60,IF(('DU DOAN'!EW60-'DU DOAN'!EX60)=('DU DOAN'!K60-'DU DOAN'!L60),2*'DU DOAN'!C60,IF(SIGN('DU DOAN'!EW60-'DU DOAN'!EX60)=SIGN('DU DOAN'!K60-'DU DOAN'!L60),1*'DU DOAN'!C60,0))))</f>
        <v>0</v>
      </c>
      <c r="BZ60" s="98">
        <f>IF(OR('DU DOAN'!K60="",'DU DOAN'!L60="",'DU DOAN'!EY60="",'DU DOAN'!EZ60=""),0,IF(AND('DU DOAN'!EY60='DU DOAN'!K60,'DU DOAN'!EZ60='DU DOAN'!L60),3*'DU DOAN'!C60,IF(('DU DOAN'!EY60-'DU DOAN'!EZ60)=('DU DOAN'!K60-'DU DOAN'!L60),2*'DU DOAN'!C60,IF(SIGN('DU DOAN'!EY60-'DU DOAN'!EZ60)=SIGN('DU DOAN'!K60-'DU DOAN'!L60),1*'DU DOAN'!C60,0))))</f>
        <v>0</v>
      </c>
      <c r="CA60" s="98">
        <f>IF(OR('DU DOAN'!K60="",'DU DOAN'!L60="",'DU DOAN'!FA60="",'DU DOAN'!FB60=""),0,IF(AND('DU DOAN'!FA60='DU DOAN'!K60,'DU DOAN'!FB60='DU DOAN'!L60),3*'DU DOAN'!C60,IF(('DU DOAN'!FA60-'DU DOAN'!FB60)=('DU DOAN'!K60-'DU DOAN'!L60),2*'DU DOAN'!C60,IF(SIGN('DU DOAN'!FA60-'DU DOAN'!FB60)=SIGN('DU DOAN'!K60-'DU DOAN'!L60),1*'DU DOAN'!C60,0))))</f>
        <v>0</v>
      </c>
      <c r="CB60" s="98">
        <f>IF(OR('DU DOAN'!K60="",'DU DOAN'!L60="",'DU DOAN'!FC60="",'DU DOAN'!FD60=""),0,IF(AND('DU DOAN'!FC60='DU DOAN'!K60,'DU DOAN'!FD60='DU DOAN'!L60),3*'DU DOAN'!C60,IF(('DU DOAN'!FC60-'DU DOAN'!FD60)=('DU DOAN'!K60-'DU DOAN'!L60),2*'DU DOAN'!C60,IF(SIGN('DU DOAN'!FC60-'DU DOAN'!FD60)=SIGN('DU DOAN'!K60-'DU DOAN'!L60),1*'DU DOAN'!C60,0))))</f>
        <v>0</v>
      </c>
      <c r="CC60" s="98">
        <f>IF(OR('DU DOAN'!K60="",'DU DOAN'!L60="",'DU DOAN'!FE60="",'DU DOAN'!FF60=""),0,IF(AND('DU DOAN'!FE60='DU DOAN'!K60,'DU DOAN'!FF60='DU DOAN'!L60),3*'DU DOAN'!C60,IF(('DU DOAN'!FE60-'DU DOAN'!FF60)=('DU DOAN'!K60-'DU DOAN'!L60),2*'DU DOAN'!C60,IF(SIGN('DU DOAN'!FE60-'DU DOAN'!FF60)=SIGN('DU DOAN'!K60-'DU DOAN'!L60),1*'DU DOAN'!C60,0))))</f>
        <v>0</v>
      </c>
      <c r="CD60" s="98">
        <f>IF(OR('DU DOAN'!K60="",'DU DOAN'!L60="",'DU DOAN'!FG60="",'DU DOAN'!FH60=""),0,IF(AND('DU DOAN'!FG60='DU DOAN'!K60,'DU DOAN'!FH60='DU DOAN'!L60),3*'DU DOAN'!C60,IF(('DU DOAN'!FG60-'DU DOAN'!FH60)=('DU DOAN'!K60-'DU DOAN'!L60),2*'DU DOAN'!C60,IF(SIGN('DU DOAN'!FG60-'DU DOAN'!FH60)=SIGN('DU DOAN'!K60-'DU DOAN'!L60),1*'DU DOAN'!C60,0))))</f>
        <v>0</v>
      </c>
      <c r="CE60" s="98">
        <f>IF(OR('DU DOAN'!K60="",'DU DOAN'!L60="",'DU DOAN'!FI60="",'DU DOAN'!FJ60=""),0,IF(AND('DU DOAN'!FI60='DU DOAN'!K60,'DU DOAN'!FJ60='DU DOAN'!L60),3*'DU DOAN'!C60,IF(('DU DOAN'!FI60-'DU DOAN'!FJ60)=('DU DOAN'!K60-'DU DOAN'!L60),2*'DU DOAN'!C60,IF(SIGN('DU DOAN'!FI60-'DU DOAN'!FJ60)=SIGN('DU DOAN'!K60-'DU DOAN'!L60),1*'DU DOAN'!C60,0))))</f>
        <v>0</v>
      </c>
      <c r="CF60" s="98">
        <f>IF(OR('DU DOAN'!K60="",'DU DOAN'!L60="",'DU DOAN'!FK60="",'DU DOAN'!FL60=""),0,IF(AND('DU DOAN'!FK60='DU DOAN'!K60,'DU DOAN'!FL60='DU DOAN'!L60),3*'DU DOAN'!C60,IF(('DU DOAN'!FK60-'DU DOAN'!FL60)=('DU DOAN'!K60-'DU DOAN'!L60),2*'DU DOAN'!C60,IF(SIGN('DU DOAN'!FK60-'DU DOAN'!FL60)=SIGN('DU DOAN'!K60-'DU DOAN'!L60),1*'DU DOAN'!C60,0))))</f>
        <v>0</v>
      </c>
      <c r="CG60" s="98">
        <f>IF(OR('DU DOAN'!K60="",'DU DOAN'!L60="",'DU DOAN'!FM60="",'DU DOAN'!FN60=""),0,IF(AND('DU DOAN'!FM60='DU DOAN'!K60,'DU DOAN'!FN60='DU DOAN'!L60),3*'DU DOAN'!C60,IF(('DU DOAN'!FM60-'DU DOAN'!FN60)=('DU DOAN'!K60-'DU DOAN'!L60),2*'DU DOAN'!C60,IF(SIGN('DU DOAN'!FM60-'DU DOAN'!FN60)=SIGN('DU DOAN'!K60-'DU DOAN'!L60),1*'DU DOAN'!C60,0))))</f>
        <v>0</v>
      </c>
      <c r="CH60" s="98">
        <f>IF(OR('DU DOAN'!K60="",'DU DOAN'!L60="",'DU DOAN'!FO60="",'DU DOAN'!FP60=""),0,IF(AND('DU DOAN'!FO60='DU DOAN'!K60,'DU DOAN'!FP60='DU DOAN'!L60),3*'DU DOAN'!C60,IF(('DU DOAN'!FO60-'DU DOAN'!FP60)=('DU DOAN'!K60-'DU DOAN'!L60),2*'DU DOAN'!C60,IF(SIGN('DU DOAN'!FO60-'DU DOAN'!FP60)=SIGN('DU DOAN'!K60-'DU DOAN'!L60),1*'DU DOAN'!C60,0))))</f>
        <v>0</v>
      </c>
      <c r="CI60" s="98">
        <f>IF(OR('DU DOAN'!K60="",'DU DOAN'!L60="",'DU DOAN'!FQ60="",'DU DOAN'!FR60=""),0,IF(AND('DU DOAN'!FQ60='DU DOAN'!K60,'DU DOAN'!FR60='DU DOAN'!L60),3*'DU DOAN'!C60,IF(('DU DOAN'!FQ60-'DU DOAN'!FR60)=('DU DOAN'!K60-'DU DOAN'!L60),2*'DU DOAN'!C60,IF(SIGN('DU DOAN'!FQ60-'DU DOAN'!FR60)=SIGN('DU DOAN'!K60-'DU DOAN'!L60),1*'DU DOAN'!C60,0))))</f>
        <v>0</v>
      </c>
      <c r="CJ60" s="98">
        <f>IF(OR('DU DOAN'!K60="",'DU DOAN'!L60="",'DU DOAN'!FS60="",'DU DOAN'!FT60=""),0,IF(AND('DU DOAN'!FS60='DU DOAN'!K60,'DU DOAN'!FT60='DU DOAN'!L60),3*'DU DOAN'!C60,IF(('DU DOAN'!FS60-'DU DOAN'!FT60)=('DU DOAN'!K60-'DU DOAN'!L60),2*'DU DOAN'!C60,IF(SIGN('DU DOAN'!FS60-'DU DOAN'!FT60)=SIGN('DU DOAN'!K60-'DU DOAN'!L60),1*'DU DOAN'!C60,0))))</f>
        <v>0</v>
      </c>
      <c r="CK60" s="98">
        <f>IF(OR('DU DOAN'!K60="",'DU DOAN'!L60="",'DU DOAN'!FU60="",'DU DOAN'!FV60=""),0,IF(AND('DU DOAN'!FU60='DU DOAN'!K60,'DU DOAN'!FV60='DU DOAN'!L60),3*'DU DOAN'!C60,IF(('DU DOAN'!FU60-'DU DOAN'!FV60)=('DU DOAN'!K60-'DU DOAN'!L60),2*'DU DOAN'!C60,IF(SIGN('DU DOAN'!FU60-'DU DOAN'!FV60)=SIGN('DU DOAN'!K60-'DU DOAN'!L60),1*'DU DOAN'!C60,0))))</f>
        <v>0</v>
      </c>
      <c r="CL60" s="98">
        <f>IF(OR('DU DOAN'!K60="",'DU DOAN'!L60="",'DU DOAN'!FW60="",'DU DOAN'!FX60=""),0,IF(AND('DU DOAN'!FW60='DU DOAN'!K60,'DU DOAN'!FX60='DU DOAN'!L60),3*'DU DOAN'!C60,IF(('DU DOAN'!FW60-'DU DOAN'!FX60)=('DU DOAN'!K60-'DU DOAN'!L60),2*'DU DOAN'!C60,IF(SIGN('DU DOAN'!FW60-'DU DOAN'!FX60)=SIGN('DU DOAN'!K60-'DU DOAN'!L60),1*'DU DOAN'!C60,0))))</f>
        <v>0</v>
      </c>
      <c r="CM60" s="98">
        <f>IF(OR('DU DOAN'!K60="",'DU DOAN'!L60="",'DU DOAN'!FY60="",'DU DOAN'!FZ60=""),0,IF(AND('DU DOAN'!FY60='DU DOAN'!K60,'DU DOAN'!FZ60='DU DOAN'!L60),3*'DU DOAN'!C60,IF(('DU DOAN'!FY60-'DU DOAN'!FZ60)=('DU DOAN'!K60-'DU DOAN'!L60),2*'DU DOAN'!C60,IF(SIGN('DU DOAN'!FY60-'DU DOAN'!FZ60)=SIGN('DU DOAN'!K60-'DU DOAN'!L60),1*'DU DOAN'!C60,0))))</f>
        <v>0</v>
      </c>
      <c r="CN60" s="98">
        <f>IF(OR('DU DOAN'!K60="",'DU DOAN'!L60="",'DU DOAN'!GA60="",'DU DOAN'!GB60=""),0,IF(AND('DU DOAN'!GA60='DU DOAN'!K60,'DU DOAN'!GB60='DU DOAN'!L60),3*'DU DOAN'!C60,IF(('DU DOAN'!GA60-'DU DOAN'!GB60)=('DU DOAN'!K60-'DU DOAN'!L60),2*'DU DOAN'!C60,IF(SIGN('DU DOAN'!GA60-'DU DOAN'!GB60)=SIGN('DU DOAN'!K60-'DU DOAN'!L60),1*'DU DOAN'!C60,0))))</f>
        <v>0</v>
      </c>
      <c r="CO60" s="98">
        <f>IF(OR('DU DOAN'!K60="",'DU DOAN'!L60="",'DU DOAN'!GC60="",'DU DOAN'!GD60=""),0,IF(AND('DU DOAN'!GC60='DU DOAN'!K60,'DU DOAN'!GD60='DU DOAN'!L60),3*'DU DOAN'!C60,IF(('DU DOAN'!GC60-'DU DOAN'!GD60)=('DU DOAN'!K60-'DU DOAN'!L60),2*'DU DOAN'!C60,IF(SIGN('DU DOAN'!GC60-'DU DOAN'!GD60)=SIGN('DU DOAN'!K60-'DU DOAN'!L60),1*'DU DOAN'!C60,0))))</f>
        <v>0</v>
      </c>
      <c r="CP60" s="98">
        <f>IF(OR('DU DOAN'!K60="",'DU DOAN'!L60="",'DU DOAN'!GE60="",'DU DOAN'!GF60=""),0,IF(AND('DU DOAN'!GE60='DU DOAN'!K60,'DU DOAN'!GF60='DU DOAN'!L60),3*'DU DOAN'!C60,IF(('DU DOAN'!GE60-'DU DOAN'!GF60)=('DU DOAN'!K60-'DU DOAN'!L60),2*'DU DOAN'!C60,IF(SIGN('DU DOAN'!GE60-'DU DOAN'!GF60)=SIGN('DU DOAN'!K60-'DU DOAN'!L60),1*'DU DOAN'!C60,0))))</f>
        <v>0</v>
      </c>
      <c r="CQ60" s="98">
        <f>IF(OR('DU DOAN'!K60="",'DU DOAN'!L60="",'DU DOAN'!GG60="",'DU DOAN'!GH60=""),0,IF(AND('DU DOAN'!GG60='DU DOAN'!K60,'DU DOAN'!GH60='DU DOAN'!L60),3*'DU DOAN'!C60,IF(('DU DOAN'!GG60-'DU DOAN'!GH60)=('DU DOAN'!K60-'DU DOAN'!L60),2*'DU DOAN'!C60,IF(SIGN('DU DOAN'!GG60-'DU DOAN'!GH60)=SIGN('DU DOAN'!K60-'DU DOAN'!L60),1*'DU DOAN'!C60,0))))</f>
        <v>0</v>
      </c>
      <c r="CR60" s="98">
        <f>IF(OR('DU DOAN'!K60="",'DU DOAN'!L60="",'DU DOAN'!GI60="",'DU DOAN'!GJ60=""),0,IF(AND('DU DOAN'!GI60='DU DOAN'!K60,'DU DOAN'!GJ60='DU DOAN'!L60),3*'DU DOAN'!C60,IF(('DU DOAN'!GI60-'DU DOAN'!GJ60)=('DU DOAN'!K60-'DU DOAN'!L60),2*'DU DOAN'!C60,IF(SIGN('DU DOAN'!GI60-'DU DOAN'!GJ60)=SIGN('DU DOAN'!K60-'DU DOAN'!L60),1*'DU DOAN'!C60,0))))</f>
        <v>0</v>
      </c>
      <c r="CS60" s="98">
        <f>IF(OR('DU DOAN'!K60="",'DU DOAN'!L60="",'DU DOAN'!GK60="",'DU DOAN'!GL60=""),0,IF(AND('DU DOAN'!GK60='DU DOAN'!K60,'DU DOAN'!GL60='DU DOAN'!L60),3*'DU DOAN'!C60,IF(('DU DOAN'!GK60-'DU DOAN'!GL60)=('DU DOAN'!K60-'DU DOAN'!L60),2*'DU DOAN'!C60,IF(SIGN('DU DOAN'!GK60-'DU DOAN'!GL60)=SIGN('DU DOAN'!K60-'DU DOAN'!L60),1*'DU DOAN'!C60,0))))</f>
        <v>0</v>
      </c>
      <c r="CT60" s="98">
        <f>IF(OR('DU DOAN'!K60="",'DU DOAN'!L60="",'DU DOAN'!GM60="",'DU DOAN'!GN60=""),0,IF(AND('DU DOAN'!GM60='DU DOAN'!K60,'DU DOAN'!GN60='DU DOAN'!L60),3*'DU DOAN'!C60,IF(('DU DOAN'!GM60-'DU DOAN'!GN60)=('DU DOAN'!K60-'DU DOAN'!L60),2*'DU DOAN'!C60,IF(SIGN('DU DOAN'!GM60-'DU DOAN'!GN60)=SIGN('DU DOAN'!K60-'DU DOAN'!L60),1*'DU DOAN'!C60,0))))</f>
        <v>0</v>
      </c>
      <c r="CU60" s="98">
        <f>IF(OR('DU DOAN'!K60="",'DU DOAN'!L60="",'DU DOAN'!GO60="",'DU DOAN'!GP60=""),0,IF(AND('DU DOAN'!GO60='DU DOAN'!K60,'DU DOAN'!GP60='DU DOAN'!L60),3*'DU DOAN'!C60,IF(('DU DOAN'!GO60-'DU DOAN'!GP60)=('DU DOAN'!K60-'DU DOAN'!L60),2*'DU DOAN'!C60,IF(SIGN('DU DOAN'!GO60-'DU DOAN'!GP60)=SIGN('DU DOAN'!K60-'DU DOAN'!L60),1*'DU DOAN'!C60,0))))</f>
        <v>0</v>
      </c>
      <c r="CV60" s="98">
        <f>IF(OR('DU DOAN'!K60="",'DU DOAN'!L60="",'DU DOAN'!GQ60="",'DU DOAN'!GR60=""),0,IF(AND('DU DOAN'!GQ60='DU DOAN'!K60,'DU DOAN'!GR60='DU DOAN'!L60),3*'DU DOAN'!C60,IF(('DU DOAN'!GQ60-'DU DOAN'!GR60)=('DU DOAN'!K60-'DU DOAN'!L60),2*'DU DOAN'!C60,IF(SIGN('DU DOAN'!GQ60-'DU DOAN'!GR60)=SIGN('DU DOAN'!K60-'DU DOAN'!L60),1*'DU DOAN'!C60,0))))</f>
        <v>0</v>
      </c>
      <c r="CW60" s="98">
        <f>IF(OR('DU DOAN'!K60="",'DU DOAN'!L60="",'DU DOAN'!GS60="",'DU DOAN'!GT60=""),0,IF(AND('DU DOAN'!GS60='DU DOAN'!K60,'DU DOAN'!GT60='DU DOAN'!L60),3*'DU DOAN'!C60,IF(('DU DOAN'!GS60-'DU DOAN'!GT60)=('DU DOAN'!K60-'DU DOAN'!L60),2*'DU DOAN'!C60,IF(SIGN('DU DOAN'!GS60-'DU DOAN'!GT60)=SIGN('DU DOAN'!K60-'DU DOAN'!L60),1*'DU DOAN'!C60,0))))</f>
        <v>0</v>
      </c>
      <c r="CX60" s="98">
        <f>IF(OR('DU DOAN'!K60="",'DU DOAN'!L60="",'DU DOAN'!GU60="",'DU DOAN'!GV60=""),0,IF(AND('DU DOAN'!GU60='DU DOAN'!K60,'DU DOAN'!GV60='DU DOAN'!L60),3*'DU DOAN'!C60,IF(('DU DOAN'!GU60-'DU DOAN'!GV60)=('DU DOAN'!K60-'DU DOAN'!L60),2*'DU DOAN'!C60,IF(SIGN('DU DOAN'!GU60-'DU DOAN'!GV60)=SIGN('DU DOAN'!K60-'DU DOAN'!L60),1*'DU DOAN'!C60,0))))</f>
        <v>0</v>
      </c>
      <c r="CY60" s="98">
        <f>IF(OR('DU DOAN'!K60="",'DU DOAN'!L60="",'DU DOAN'!GW60="",'DU DOAN'!GX60=""),0,IF(AND('DU DOAN'!GW60='DU DOAN'!K60,'DU DOAN'!GX60='DU DOAN'!L60),3*'DU DOAN'!C60,IF(('DU DOAN'!GW60-'DU DOAN'!GX60)=('DU DOAN'!K60-'DU DOAN'!L60),2*'DU DOAN'!C60,IF(SIGN('DU DOAN'!GW60-'DU DOAN'!GX60)=SIGN('DU DOAN'!K60-'DU DOAN'!L60),1*'DU DOAN'!C60,0))))</f>
        <v>0</v>
      </c>
      <c r="CZ60" s="98">
        <f>IF(OR('DU DOAN'!K60="",'DU DOAN'!L60="",'DU DOAN'!GY60="",'DU DOAN'!GZ60=""),0,IF(AND('DU DOAN'!GY60='DU DOAN'!K60,'DU DOAN'!GZ60='DU DOAN'!L60),3*'DU DOAN'!C60,IF(('DU DOAN'!GY60-'DU DOAN'!GZ60)=('DU DOAN'!K60-'DU DOAN'!L60),2*'DU DOAN'!C60,IF(SIGN('DU DOAN'!GY60-'DU DOAN'!GZ60)=SIGN('DU DOAN'!K60-'DU DOAN'!L60),1*'DU DOAN'!C60,0))))</f>
        <v>0</v>
      </c>
      <c r="DA60" s="98">
        <f>IF(OR('DU DOAN'!K60="",'DU DOAN'!L60="",'DU DOAN'!HA60="",'DU DOAN'!HB60=""),0,IF(AND('DU DOAN'!HA60='DU DOAN'!K60,'DU DOAN'!HB60='DU DOAN'!L60),3*'DU DOAN'!C60,IF(('DU DOAN'!HA60-'DU DOAN'!HB60)=('DU DOAN'!K60-'DU DOAN'!L60),2*'DU DOAN'!C60,IF(SIGN('DU DOAN'!HA60-'DU DOAN'!HB60)=SIGN('DU DOAN'!K60-'DU DOAN'!L60),1*'DU DOAN'!C60,0))))</f>
        <v>0</v>
      </c>
      <c r="DB60" s="98">
        <f>IF(OR('DU DOAN'!K60="",'DU DOAN'!L60="",'DU DOAN'!HC60="",'DU DOAN'!HD60=""),0,IF(AND('DU DOAN'!HC60='DU DOAN'!K60,'DU DOAN'!HD60='DU DOAN'!L60),3*'DU DOAN'!C60,IF(('DU DOAN'!HC60-'DU DOAN'!HD60)=('DU DOAN'!K60-'DU DOAN'!L60),2*'DU DOAN'!C60,IF(SIGN('DU DOAN'!HC60-'DU DOAN'!HD60)=SIGN('DU DOAN'!K60-'DU DOAN'!L60),1*'DU DOAN'!C60,0))))</f>
        <v>0</v>
      </c>
    </row>
    <row r="61" spans="1:106" ht="15" customHeight="1">
      <c r="A61" s="94">
        <f>'DU DOAN'!A61</f>
        <v>58</v>
      </c>
      <c r="B61" s="95" t="str">
        <f>'DU DOAN'!B61</f>
        <v>Vòng bảng</v>
      </c>
      <c r="C61" s="96">
        <f>'DU DOAN'!C61</f>
        <v>1</v>
      </c>
      <c r="D61" s="95" t="str">
        <f>'DU DOAN'!H61</f>
        <v>Jordan</v>
      </c>
      <c r="E61" s="95" t="str">
        <f>'DU DOAN'!I61</f>
        <v>Algeria</v>
      </c>
      <c r="F61" s="97" t="str">
        <f>IF(OR('DU DOAN'!K61="",'DU DOAN'!L61=""),"Chưa đá",'DU DOAN'!K61&amp;"-"&amp;'DU DOAN'!L61)</f>
        <v>Chưa đá</v>
      </c>
      <c r="G61" s="98">
        <f>IF(OR('DU DOAN'!K61="",'DU DOAN'!L61="",'DU DOAN'!M61="",'DU DOAN'!N61=""),0,IF(AND('DU DOAN'!M61='DU DOAN'!K61,'DU DOAN'!N61='DU DOAN'!L61),3*'DU DOAN'!C61,IF(('DU DOAN'!M61-'DU DOAN'!N61)=('DU DOAN'!K61-'DU DOAN'!L61),2*'DU DOAN'!C61,IF(SIGN('DU DOAN'!M61-'DU DOAN'!N61)=SIGN('DU DOAN'!K61-'DU DOAN'!L61),1*'DU DOAN'!C61,0))))</f>
        <v>0</v>
      </c>
      <c r="H61" s="98">
        <f>IF(OR('DU DOAN'!K61="",'DU DOAN'!L61="",'DU DOAN'!O61="",'DU DOAN'!P61=""),0,IF(AND('DU DOAN'!O61='DU DOAN'!K61,'DU DOAN'!P61='DU DOAN'!L61),3*'DU DOAN'!C61,IF(('DU DOAN'!O61-'DU DOAN'!P61)=('DU DOAN'!K61-'DU DOAN'!L61),2*'DU DOAN'!C61,IF(SIGN('DU DOAN'!O61-'DU DOAN'!P61)=SIGN('DU DOAN'!K61-'DU DOAN'!L61),1*'DU DOAN'!C61,0))))</f>
        <v>0</v>
      </c>
      <c r="I61" s="98">
        <f>IF(OR('DU DOAN'!K61="",'DU DOAN'!L61="",'DU DOAN'!Q61="",'DU DOAN'!R61=""),0,IF(AND('DU DOAN'!Q61='DU DOAN'!K61,'DU DOAN'!R61='DU DOAN'!L61),3*'DU DOAN'!C61,IF(('DU DOAN'!Q61-'DU DOAN'!R61)=('DU DOAN'!K61-'DU DOAN'!L61),2*'DU DOAN'!C61,IF(SIGN('DU DOAN'!Q61-'DU DOAN'!R61)=SIGN('DU DOAN'!K61-'DU DOAN'!L61),1*'DU DOAN'!C61,0))))</f>
        <v>0</v>
      </c>
      <c r="J61" s="98">
        <f>IF(OR('DU DOAN'!K61="",'DU DOAN'!L61="",'DU DOAN'!S61="",'DU DOAN'!T61=""),0,IF(AND('DU DOAN'!S61='DU DOAN'!K61,'DU DOAN'!T61='DU DOAN'!L61),3*'DU DOAN'!C61,IF(('DU DOAN'!S61-'DU DOAN'!T61)=('DU DOAN'!K61-'DU DOAN'!L61),2*'DU DOAN'!C61,IF(SIGN('DU DOAN'!S61-'DU DOAN'!T61)=SIGN('DU DOAN'!K61-'DU DOAN'!L61),1*'DU DOAN'!C61,0))))</f>
        <v>0</v>
      </c>
      <c r="K61" s="98">
        <f>IF(OR('DU DOAN'!K61="",'DU DOAN'!L61="",'DU DOAN'!U61="",'DU DOAN'!V61=""),0,IF(AND('DU DOAN'!U61='DU DOAN'!K61,'DU DOAN'!V61='DU DOAN'!L61),3*'DU DOAN'!C61,IF(('DU DOAN'!U61-'DU DOAN'!V61)=('DU DOAN'!K61-'DU DOAN'!L61),2*'DU DOAN'!C61,IF(SIGN('DU DOAN'!U61-'DU DOAN'!V61)=SIGN('DU DOAN'!K61-'DU DOAN'!L61),1*'DU DOAN'!C61,0))))</f>
        <v>0</v>
      </c>
      <c r="L61" s="98">
        <f>IF(OR('DU DOAN'!K61="",'DU DOAN'!L61="",'DU DOAN'!W61="",'DU DOAN'!X61=""),0,IF(AND('DU DOAN'!W61='DU DOAN'!K61,'DU DOAN'!X61='DU DOAN'!L61),3*'DU DOAN'!C61,IF(('DU DOAN'!W61-'DU DOAN'!X61)=('DU DOAN'!K61-'DU DOAN'!L61),2*'DU DOAN'!C61,IF(SIGN('DU DOAN'!W61-'DU DOAN'!X61)=SIGN('DU DOAN'!K61-'DU DOAN'!L61),1*'DU DOAN'!C61,0))))</f>
        <v>0</v>
      </c>
      <c r="M61" s="98">
        <f>IF(OR('DU DOAN'!K61="",'DU DOAN'!L61="",'DU DOAN'!Y61="",'DU DOAN'!Z61=""),0,IF(AND('DU DOAN'!Y61='DU DOAN'!K61,'DU DOAN'!Z61='DU DOAN'!L61),3*'DU DOAN'!C61,IF(('DU DOAN'!Y61-'DU DOAN'!Z61)=('DU DOAN'!K61-'DU DOAN'!L61),2*'DU DOAN'!C61,IF(SIGN('DU DOAN'!Y61-'DU DOAN'!Z61)=SIGN('DU DOAN'!K61-'DU DOAN'!L61),1*'DU DOAN'!C61,0))))</f>
        <v>0</v>
      </c>
      <c r="N61" s="98">
        <f>IF(OR('DU DOAN'!K61="",'DU DOAN'!L61="",'DU DOAN'!AA61="",'DU DOAN'!AB61=""),0,IF(AND('DU DOAN'!AA61='DU DOAN'!K61,'DU DOAN'!AB61='DU DOAN'!L61),3*'DU DOAN'!C61,IF(('DU DOAN'!AA61-'DU DOAN'!AB61)=('DU DOAN'!K61-'DU DOAN'!L61),2*'DU DOAN'!C61,IF(SIGN('DU DOAN'!AA61-'DU DOAN'!AB61)=SIGN('DU DOAN'!K61-'DU DOAN'!L61),1*'DU DOAN'!C61,0))))</f>
        <v>0</v>
      </c>
      <c r="O61" s="98">
        <f>IF(OR('DU DOAN'!K61="",'DU DOAN'!L61="",'DU DOAN'!AC61="",'DU DOAN'!AD61=""),0,IF(AND('DU DOAN'!AC61='DU DOAN'!K61,'DU DOAN'!AD61='DU DOAN'!L61),3*'DU DOAN'!C61,IF(('DU DOAN'!AC61-'DU DOAN'!AD61)=('DU DOAN'!K61-'DU DOAN'!L61),2*'DU DOAN'!C61,IF(SIGN('DU DOAN'!AC61-'DU DOAN'!AD61)=SIGN('DU DOAN'!K61-'DU DOAN'!L61),1*'DU DOAN'!C61,0))))</f>
        <v>0</v>
      </c>
      <c r="P61" s="98">
        <f>IF(OR('DU DOAN'!K61="",'DU DOAN'!L61="",'DU DOAN'!AE61="",'DU DOAN'!AF61=""),0,IF(AND('DU DOAN'!AE61='DU DOAN'!K61,'DU DOAN'!AF61='DU DOAN'!L61),3*'DU DOAN'!C61,IF(('DU DOAN'!AE61-'DU DOAN'!AF61)=('DU DOAN'!K61-'DU DOAN'!L61),2*'DU DOAN'!C61,IF(SIGN('DU DOAN'!AE61-'DU DOAN'!AF61)=SIGN('DU DOAN'!K61-'DU DOAN'!L61),1*'DU DOAN'!C61,0))))</f>
        <v>0</v>
      </c>
      <c r="Q61" s="98">
        <f>IF(OR('DU DOAN'!K61="",'DU DOAN'!L61="",'DU DOAN'!AG61="",'DU DOAN'!AH61=""),0,IF(AND('DU DOAN'!AG61='DU DOAN'!K61,'DU DOAN'!AH61='DU DOAN'!L61),3*'DU DOAN'!C61,IF(('DU DOAN'!AG61-'DU DOAN'!AH61)=('DU DOAN'!K61-'DU DOAN'!L61),2*'DU DOAN'!C61,IF(SIGN('DU DOAN'!AG61-'DU DOAN'!AH61)=SIGN('DU DOAN'!K61-'DU DOAN'!L61),1*'DU DOAN'!C61,0))))</f>
        <v>0</v>
      </c>
      <c r="R61" s="98">
        <f>IF(OR('DU DOAN'!K61="",'DU DOAN'!L61="",'DU DOAN'!AI61="",'DU DOAN'!AJ61=""),0,IF(AND('DU DOAN'!AI61='DU DOAN'!K61,'DU DOAN'!AJ61='DU DOAN'!L61),3*'DU DOAN'!C61,IF(('DU DOAN'!AI61-'DU DOAN'!AJ61)=('DU DOAN'!K61-'DU DOAN'!L61),2*'DU DOAN'!C61,IF(SIGN('DU DOAN'!AI61-'DU DOAN'!AJ61)=SIGN('DU DOAN'!K61-'DU DOAN'!L61),1*'DU DOAN'!C61,0))))</f>
        <v>0</v>
      </c>
      <c r="S61" s="98">
        <f>IF(OR('DU DOAN'!K61="",'DU DOAN'!L61="",'DU DOAN'!AK61="",'DU DOAN'!AL61=""),0,IF(AND('DU DOAN'!AK61='DU DOAN'!K61,'DU DOAN'!AL61='DU DOAN'!L61),3*'DU DOAN'!C61,IF(('DU DOAN'!AK61-'DU DOAN'!AL61)=('DU DOAN'!K61-'DU DOAN'!L61),2*'DU DOAN'!C61,IF(SIGN('DU DOAN'!AK61-'DU DOAN'!AL61)=SIGN('DU DOAN'!K61-'DU DOAN'!L61),1*'DU DOAN'!C61,0))))</f>
        <v>0</v>
      </c>
      <c r="T61" s="98">
        <f>IF(OR('DU DOAN'!K61="",'DU DOAN'!L61="",'DU DOAN'!AM61="",'DU DOAN'!AN61=""),0,IF(AND('DU DOAN'!AM61='DU DOAN'!K61,'DU DOAN'!AN61='DU DOAN'!L61),3*'DU DOAN'!C61,IF(('DU DOAN'!AM61-'DU DOAN'!AN61)=('DU DOAN'!K61-'DU DOAN'!L61),2*'DU DOAN'!C61,IF(SIGN('DU DOAN'!AM61-'DU DOAN'!AN61)=SIGN('DU DOAN'!K61-'DU DOAN'!L61),1*'DU DOAN'!C61,0))))</f>
        <v>0</v>
      </c>
      <c r="U61" s="98">
        <f>IF(OR('DU DOAN'!K61="",'DU DOAN'!L61="",'DU DOAN'!AO61="",'DU DOAN'!AP61=""),0,IF(AND('DU DOAN'!AO61='DU DOAN'!K61,'DU DOAN'!AP61='DU DOAN'!L61),3*'DU DOAN'!C61,IF(('DU DOAN'!AO61-'DU DOAN'!AP61)=('DU DOAN'!K61-'DU DOAN'!L61),2*'DU DOAN'!C61,IF(SIGN('DU DOAN'!AO61-'DU DOAN'!AP61)=SIGN('DU DOAN'!K61-'DU DOAN'!L61),1*'DU DOAN'!C61,0))))</f>
        <v>0</v>
      </c>
      <c r="V61" s="98">
        <f>IF(OR('DU DOAN'!K61="",'DU DOAN'!L61="",'DU DOAN'!AQ61="",'DU DOAN'!AR61=""),0,IF(AND('DU DOAN'!AQ61='DU DOAN'!K61,'DU DOAN'!AR61='DU DOAN'!L61),3*'DU DOAN'!C61,IF(('DU DOAN'!AQ61-'DU DOAN'!AR61)=('DU DOAN'!K61-'DU DOAN'!L61),2*'DU DOAN'!C61,IF(SIGN('DU DOAN'!AQ61-'DU DOAN'!AR61)=SIGN('DU DOAN'!K61-'DU DOAN'!L61),1*'DU DOAN'!C61,0))))</f>
        <v>0</v>
      </c>
      <c r="W61" s="98">
        <f>IF(OR('DU DOAN'!K61="",'DU DOAN'!L61="",'DU DOAN'!AS61="",'DU DOAN'!AT61=""),0,IF(AND('DU DOAN'!AS61='DU DOAN'!K61,'DU DOAN'!AT61='DU DOAN'!L61),3*'DU DOAN'!C61,IF(('DU DOAN'!AS61-'DU DOAN'!AT61)=('DU DOAN'!K61-'DU DOAN'!L61),2*'DU DOAN'!C61,IF(SIGN('DU DOAN'!AS61-'DU DOAN'!AT61)=SIGN('DU DOAN'!K61-'DU DOAN'!L61),1*'DU DOAN'!C61,0))))</f>
        <v>0</v>
      </c>
      <c r="X61" s="98">
        <f>IF(OR('DU DOAN'!K61="",'DU DOAN'!L61="",'DU DOAN'!AU61="",'DU DOAN'!AV61=""),0,IF(AND('DU DOAN'!AU61='DU DOAN'!K61,'DU DOAN'!AV61='DU DOAN'!L61),3*'DU DOAN'!C61,IF(('DU DOAN'!AU61-'DU DOAN'!AV61)=('DU DOAN'!K61-'DU DOAN'!L61),2*'DU DOAN'!C61,IF(SIGN('DU DOAN'!AU61-'DU DOAN'!AV61)=SIGN('DU DOAN'!K61-'DU DOAN'!L61),1*'DU DOAN'!C61,0))))</f>
        <v>0</v>
      </c>
      <c r="Y61" s="98">
        <f>IF(OR('DU DOAN'!K61="",'DU DOAN'!L61="",'DU DOAN'!AW61="",'DU DOAN'!AX61=""),0,IF(AND('DU DOAN'!AW61='DU DOAN'!K61,'DU DOAN'!AX61='DU DOAN'!L61),3*'DU DOAN'!C61,IF(('DU DOAN'!AW61-'DU DOAN'!AX61)=('DU DOAN'!K61-'DU DOAN'!L61),2*'DU DOAN'!C61,IF(SIGN('DU DOAN'!AW61-'DU DOAN'!AX61)=SIGN('DU DOAN'!K61-'DU DOAN'!L61),1*'DU DOAN'!C61,0))))</f>
        <v>0</v>
      </c>
      <c r="Z61" s="98">
        <f>IF(OR('DU DOAN'!K61="",'DU DOAN'!L61="",'DU DOAN'!AY61="",'DU DOAN'!AZ61=""),0,IF(AND('DU DOAN'!AY61='DU DOAN'!K61,'DU DOAN'!AZ61='DU DOAN'!L61),3*'DU DOAN'!C61,IF(('DU DOAN'!AY61-'DU DOAN'!AZ61)=('DU DOAN'!K61-'DU DOAN'!L61),2*'DU DOAN'!C61,IF(SIGN('DU DOAN'!AY61-'DU DOAN'!AZ61)=SIGN('DU DOAN'!K61-'DU DOAN'!L61),1*'DU DOAN'!C61,0))))</f>
        <v>0</v>
      </c>
      <c r="AA61" s="98">
        <f>IF(OR('DU DOAN'!K61="",'DU DOAN'!L61="",'DU DOAN'!BA61="",'DU DOAN'!BB61=""),0,IF(AND('DU DOAN'!BA61='DU DOAN'!K61,'DU DOAN'!BB61='DU DOAN'!L61),3*'DU DOAN'!C61,IF(('DU DOAN'!BA61-'DU DOAN'!BB61)=('DU DOAN'!K61-'DU DOAN'!L61),2*'DU DOAN'!C61,IF(SIGN('DU DOAN'!BA61-'DU DOAN'!BB61)=SIGN('DU DOAN'!K61-'DU DOAN'!L61),1*'DU DOAN'!C61,0))))</f>
        <v>0</v>
      </c>
      <c r="AB61" s="98">
        <f>IF(OR('DU DOAN'!K61="",'DU DOAN'!L61="",'DU DOAN'!BC61="",'DU DOAN'!BD61=""),0,IF(AND('DU DOAN'!BC61='DU DOAN'!K61,'DU DOAN'!BD61='DU DOAN'!L61),3*'DU DOAN'!C61,IF(('DU DOAN'!BC61-'DU DOAN'!BD61)=('DU DOAN'!K61-'DU DOAN'!L61),2*'DU DOAN'!C61,IF(SIGN('DU DOAN'!BC61-'DU DOAN'!BD61)=SIGN('DU DOAN'!K61-'DU DOAN'!L61),1*'DU DOAN'!C61,0))))</f>
        <v>0</v>
      </c>
      <c r="AC61" s="98">
        <f>IF(OR('DU DOAN'!K61="",'DU DOAN'!L61="",'DU DOAN'!BE61="",'DU DOAN'!BF61=""),0,IF(AND('DU DOAN'!BE61='DU DOAN'!K61,'DU DOAN'!BF61='DU DOAN'!L61),3*'DU DOAN'!C61,IF(('DU DOAN'!BE61-'DU DOAN'!BF61)=('DU DOAN'!K61-'DU DOAN'!L61),2*'DU DOAN'!C61,IF(SIGN('DU DOAN'!BE61-'DU DOAN'!BF61)=SIGN('DU DOAN'!K61-'DU DOAN'!L61),1*'DU DOAN'!C61,0))))</f>
        <v>0</v>
      </c>
      <c r="AD61" s="98">
        <f>IF(OR('DU DOAN'!K61="",'DU DOAN'!L61="",'DU DOAN'!BG61="",'DU DOAN'!BH61=""),0,IF(AND('DU DOAN'!BG61='DU DOAN'!K61,'DU DOAN'!BH61='DU DOAN'!L61),3*'DU DOAN'!C61,IF(('DU DOAN'!BG61-'DU DOAN'!BH61)=('DU DOAN'!K61-'DU DOAN'!L61),2*'DU DOAN'!C61,IF(SIGN('DU DOAN'!BG61-'DU DOAN'!BH61)=SIGN('DU DOAN'!K61-'DU DOAN'!L61),1*'DU DOAN'!C61,0))))</f>
        <v>0</v>
      </c>
      <c r="AE61" s="98">
        <f>IF(OR('DU DOAN'!K61="",'DU DOAN'!L61="",'DU DOAN'!BI61="",'DU DOAN'!BJ61=""),0,IF(AND('DU DOAN'!BI61='DU DOAN'!K61,'DU DOAN'!BJ61='DU DOAN'!L61),3*'DU DOAN'!C61,IF(('DU DOAN'!BI61-'DU DOAN'!BJ61)=('DU DOAN'!K61-'DU DOAN'!L61),2*'DU DOAN'!C61,IF(SIGN('DU DOAN'!BI61-'DU DOAN'!BJ61)=SIGN('DU DOAN'!K61-'DU DOAN'!L61),1*'DU DOAN'!C61,0))))</f>
        <v>0</v>
      </c>
      <c r="AF61" s="98">
        <f>IF(OR('DU DOAN'!K61="",'DU DOAN'!L61="",'DU DOAN'!BK61="",'DU DOAN'!BL61=""),0,IF(AND('DU DOAN'!BK61='DU DOAN'!K61,'DU DOAN'!BL61='DU DOAN'!L61),3*'DU DOAN'!C61,IF(('DU DOAN'!BK61-'DU DOAN'!BL61)=('DU DOAN'!K61-'DU DOAN'!L61),2*'DU DOAN'!C61,IF(SIGN('DU DOAN'!BK61-'DU DOAN'!BL61)=SIGN('DU DOAN'!K61-'DU DOAN'!L61),1*'DU DOAN'!C61,0))))</f>
        <v>0</v>
      </c>
      <c r="AG61" s="98">
        <f>IF(OR('DU DOAN'!K61="",'DU DOAN'!L61="",'DU DOAN'!BM61="",'DU DOAN'!BN61=""),0,IF(AND('DU DOAN'!BM61='DU DOAN'!K61,'DU DOAN'!BN61='DU DOAN'!L61),3*'DU DOAN'!C61,IF(('DU DOAN'!BM61-'DU DOAN'!BN61)=('DU DOAN'!K61-'DU DOAN'!L61),2*'DU DOAN'!C61,IF(SIGN('DU DOAN'!BM61-'DU DOAN'!BN61)=SIGN('DU DOAN'!K61-'DU DOAN'!L61),1*'DU DOAN'!C61,0))))</f>
        <v>0</v>
      </c>
      <c r="AH61" s="98">
        <f>IF(OR('DU DOAN'!K61="",'DU DOAN'!L61="",'DU DOAN'!BO61="",'DU DOAN'!BP61=""),0,IF(AND('DU DOAN'!BO61='DU DOAN'!K61,'DU DOAN'!BP61='DU DOAN'!L61),3*'DU DOAN'!C61,IF(('DU DOAN'!BO61-'DU DOAN'!BP61)=('DU DOAN'!K61-'DU DOAN'!L61),2*'DU DOAN'!C61,IF(SIGN('DU DOAN'!BO61-'DU DOAN'!BP61)=SIGN('DU DOAN'!K61-'DU DOAN'!L61),1*'DU DOAN'!C61,0))))</f>
        <v>0</v>
      </c>
      <c r="AI61" s="98">
        <f>IF(OR('DU DOAN'!K61="",'DU DOAN'!L61="",'DU DOAN'!BQ61="",'DU DOAN'!BR61=""),0,IF(AND('DU DOAN'!BQ61='DU DOAN'!K61,'DU DOAN'!BR61='DU DOAN'!L61),3*'DU DOAN'!C61,IF(('DU DOAN'!BQ61-'DU DOAN'!BR61)=('DU DOAN'!K61-'DU DOAN'!L61),2*'DU DOAN'!C61,IF(SIGN('DU DOAN'!BQ61-'DU DOAN'!BR61)=SIGN('DU DOAN'!K61-'DU DOAN'!L61),1*'DU DOAN'!C61,0))))</f>
        <v>0</v>
      </c>
      <c r="AJ61" s="98">
        <f>IF(OR('DU DOAN'!K61="",'DU DOAN'!L61="",'DU DOAN'!BS61="",'DU DOAN'!BT61=""),0,IF(AND('DU DOAN'!BS61='DU DOAN'!K61,'DU DOAN'!BT61='DU DOAN'!L61),3*'DU DOAN'!C61,IF(('DU DOAN'!BS61-'DU DOAN'!BT61)=('DU DOAN'!K61-'DU DOAN'!L61),2*'DU DOAN'!C61,IF(SIGN('DU DOAN'!BS61-'DU DOAN'!BT61)=SIGN('DU DOAN'!K61-'DU DOAN'!L61),1*'DU DOAN'!C61,0))))</f>
        <v>0</v>
      </c>
      <c r="AK61" s="98">
        <f>IF(OR('DU DOAN'!K61="",'DU DOAN'!L61="",'DU DOAN'!BU61="",'DU DOAN'!BV61=""),0,IF(AND('DU DOAN'!BU61='DU DOAN'!K61,'DU DOAN'!BV61='DU DOAN'!L61),3*'DU DOAN'!C61,IF(('DU DOAN'!BU61-'DU DOAN'!BV61)=('DU DOAN'!K61-'DU DOAN'!L61),2*'DU DOAN'!C61,IF(SIGN('DU DOAN'!BU61-'DU DOAN'!BV61)=SIGN('DU DOAN'!K61-'DU DOAN'!L61),1*'DU DOAN'!C61,0))))</f>
        <v>0</v>
      </c>
      <c r="AL61" s="98">
        <f>IF(OR('DU DOAN'!K61="",'DU DOAN'!L61="",'DU DOAN'!BW61="",'DU DOAN'!BX61=""),0,IF(AND('DU DOAN'!BW61='DU DOAN'!K61,'DU DOAN'!BX61='DU DOAN'!L61),3*'DU DOAN'!C61,IF(('DU DOAN'!BW61-'DU DOAN'!BX61)=('DU DOAN'!K61-'DU DOAN'!L61),2*'DU DOAN'!C61,IF(SIGN('DU DOAN'!BW61-'DU DOAN'!BX61)=SIGN('DU DOAN'!K61-'DU DOAN'!L61),1*'DU DOAN'!C61,0))))</f>
        <v>0</v>
      </c>
      <c r="AM61" s="98">
        <f>IF(OR('DU DOAN'!K61="",'DU DOAN'!L61="",'DU DOAN'!BY61="",'DU DOAN'!BZ61=""),0,IF(AND('DU DOAN'!BY61='DU DOAN'!K61,'DU DOAN'!BZ61='DU DOAN'!L61),3*'DU DOAN'!C61,IF(('DU DOAN'!BY61-'DU DOAN'!BZ61)=('DU DOAN'!K61-'DU DOAN'!L61),2*'DU DOAN'!C61,IF(SIGN('DU DOAN'!BY61-'DU DOAN'!BZ61)=SIGN('DU DOAN'!K61-'DU DOAN'!L61),1*'DU DOAN'!C61,0))))</f>
        <v>0</v>
      </c>
      <c r="AN61" s="98">
        <f>IF(OR('DU DOAN'!K61="",'DU DOAN'!L61="",'DU DOAN'!CA61="",'DU DOAN'!CB61=""),0,IF(AND('DU DOAN'!CA61='DU DOAN'!K61,'DU DOAN'!CB61='DU DOAN'!L61),3*'DU DOAN'!C61,IF(('DU DOAN'!CA61-'DU DOAN'!CB61)=('DU DOAN'!K61-'DU DOAN'!L61),2*'DU DOAN'!C61,IF(SIGN('DU DOAN'!CA61-'DU DOAN'!CB61)=SIGN('DU DOAN'!K61-'DU DOAN'!L61),1*'DU DOAN'!C61,0))))</f>
        <v>0</v>
      </c>
      <c r="AO61" s="98">
        <f>IF(OR('DU DOAN'!K61="",'DU DOAN'!L61="",'DU DOAN'!CC61="",'DU DOAN'!CD61=""),0,IF(AND('DU DOAN'!CC61='DU DOAN'!K61,'DU DOAN'!CD61='DU DOAN'!L61),3*'DU DOAN'!C61,IF(('DU DOAN'!CC61-'DU DOAN'!CD61)=('DU DOAN'!K61-'DU DOAN'!L61),2*'DU DOAN'!C61,IF(SIGN('DU DOAN'!CC61-'DU DOAN'!CD61)=SIGN('DU DOAN'!K61-'DU DOAN'!L61),1*'DU DOAN'!C61,0))))</f>
        <v>0</v>
      </c>
      <c r="AP61" s="98">
        <f>IF(OR('DU DOAN'!K61="",'DU DOAN'!L61="",'DU DOAN'!CE61="",'DU DOAN'!CF61=""),0,IF(AND('DU DOAN'!CE61='DU DOAN'!K61,'DU DOAN'!CF61='DU DOAN'!L61),3*'DU DOAN'!C61,IF(('DU DOAN'!CE61-'DU DOAN'!CF61)=('DU DOAN'!K61-'DU DOAN'!L61),2*'DU DOAN'!C61,IF(SIGN('DU DOAN'!CE61-'DU DOAN'!CF61)=SIGN('DU DOAN'!K61-'DU DOAN'!L61),1*'DU DOAN'!C61,0))))</f>
        <v>0</v>
      </c>
      <c r="AQ61" s="98">
        <f>IF(OR('DU DOAN'!K61="",'DU DOAN'!L61="",'DU DOAN'!CG61="",'DU DOAN'!CH61=""),0,IF(AND('DU DOAN'!CG61='DU DOAN'!K61,'DU DOAN'!CH61='DU DOAN'!L61),3*'DU DOAN'!C61,IF(('DU DOAN'!CG61-'DU DOAN'!CH61)=('DU DOAN'!K61-'DU DOAN'!L61),2*'DU DOAN'!C61,IF(SIGN('DU DOAN'!CG61-'DU DOAN'!CH61)=SIGN('DU DOAN'!K61-'DU DOAN'!L61),1*'DU DOAN'!C61,0))))</f>
        <v>0</v>
      </c>
      <c r="AR61" s="98">
        <f>IF(OR('DU DOAN'!K61="",'DU DOAN'!L61="",'DU DOAN'!CI61="",'DU DOAN'!CJ61=""),0,IF(AND('DU DOAN'!CI61='DU DOAN'!K61,'DU DOAN'!CJ61='DU DOAN'!L61),3*'DU DOAN'!C61,IF(('DU DOAN'!CI61-'DU DOAN'!CJ61)=('DU DOAN'!K61-'DU DOAN'!L61),2*'DU DOAN'!C61,IF(SIGN('DU DOAN'!CI61-'DU DOAN'!CJ61)=SIGN('DU DOAN'!K61-'DU DOAN'!L61),1*'DU DOAN'!C61,0))))</f>
        <v>0</v>
      </c>
      <c r="AS61" s="98">
        <f>IF(OR('DU DOAN'!K61="",'DU DOAN'!L61="",'DU DOAN'!CK61="",'DU DOAN'!CL61=""),0,IF(AND('DU DOAN'!CK61='DU DOAN'!K61,'DU DOAN'!CL61='DU DOAN'!L61),3*'DU DOAN'!C61,IF(('DU DOAN'!CK61-'DU DOAN'!CL61)=('DU DOAN'!K61-'DU DOAN'!L61),2*'DU DOAN'!C61,IF(SIGN('DU DOAN'!CK61-'DU DOAN'!CL61)=SIGN('DU DOAN'!K61-'DU DOAN'!L61),1*'DU DOAN'!C61,0))))</f>
        <v>0</v>
      </c>
      <c r="AT61" s="98">
        <f>IF(OR('DU DOAN'!K61="",'DU DOAN'!L61="",'DU DOAN'!CM61="",'DU DOAN'!CN61=""),0,IF(AND('DU DOAN'!CM61='DU DOAN'!K61,'DU DOAN'!CN61='DU DOAN'!L61),3*'DU DOAN'!C61,IF(('DU DOAN'!CM61-'DU DOAN'!CN61)=('DU DOAN'!K61-'DU DOAN'!L61),2*'DU DOAN'!C61,IF(SIGN('DU DOAN'!CM61-'DU DOAN'!CN61)=SIGN('DU DOAN'!K61-'DU DOAN'!L61),1*'DU DOAN'!C61,0))))</f>
        <v>0</v>
      </c>
      <c r="AU61" s="98">
        <f>IF(OR('DU DOAN'!K61="",'DU DOAN'!L61="",'DU DOAN'!CO61="",'DU DOAN'!CP61=""),0,IF(AND('DU DOAN'!CO61='DU DOAN'!K61,'DU DOAN'!CP61='DU DOAN'!L61),3*'DU DOAN'!C61,IF(('DU DOAN'!CO61-'DU DOAN'!CP61)=('DU DOAN'!K61-'DU DOAN'!L61),2*'DU DOAN'!C61,IF(SIGN('DU DOAN'!CO61-'DU DOAN'!CP61)=SIGN('DU DOAN'!K61-'DU DOAN'!L61),1*'DU DOAN'!C61,0))))</f>
        <v>0</v>
      </c>
      <c r="AV61" s="98">
        <f>IF(OR('DU DOAN'!K61="",'DU DOAN'!L61="",'DU DOAN'!CQ61="",'DU DOAN'!CR61=""),0,IF(AND('DU DOAN'!CQ61='DU DOAN'!K61,'DU DOAN'!CR61='DU DOAN'!L61),3*'DU DOAN'!C61,IF(('DU DOAN'!CQ61-'DU DOAN'!CR61)=('DU DOAN'!K61-'DU DOAN'!L61),2*'DU DOAN'!C61,IF(SIGN('DU DOAN'!CQ61-'DU DOAN'!CR61)=SIGN('DU DOAN'!K61-'DU DOAN'!L61),1*'DU DOAN'!C61,0))))</f>
        <v>0</v>
      </c>
      <c r="AW61" s="98">
        <f>IF(OR('DU DOAN'!K61="",'DU DOAN'!L61="",'DU DOAN'!CS61="",'DU DOAN'!CT61=""),0,IF(AND('DU DOAN'!CS61='DU DOAN'!K61,'DU DOAN'!CT61='DU DOAN'!L61),3*'DU DOAN'!C61,IF(('DU DOAN'!CS61-'DU DOAN'!CT61)=('DU DOAN'!K61-'DU DOAN'!L61),2*'DU DOAN'!C61,IF(SIGN('DU DOAN'!CS61-'DU DOAN'!CT61)=SIGN('DU DOAN'!K61-'DU DOAN'!L61),1*'DU DOAN'!C61,0))))</f>
        <v>0</v>
      </c>
      <c r="AX61" s="98">
        <f>IF(OR('DU DOAN'!K61="",'DU DOAN'!L61="",'DU DOAN'!CU61="",'DU DOAN'!CV61=""),0,IF(AND('DU DOAN'!CU61='DU DOAN'!K61,'DU DOAN'!CV61='DU DOAN'!L61),3*'DU DOAN'!C61,IF(('DU DOAN'!CU61-'DU DOAN'!CV61)=('DU DOAN'!K61-'DU DOAN'!L61),2*'DU DOAN'!C61,IF(SIGN('DU DOAN'!CU61-'DU DOAN'!CV61)=SIGN('DU DOAN'!K61-'DU DOAN'!L61),1*'DU DOAN'!C61,0))))</f>
        <v>0</v>
      </c>
      <c r="AY61" s="98">
        <f>IF(OR('DU DOAN'!K61="",'DU DOAN'!L61="",'DU DOAN'!CW61="",'DU DOAN'!CX61=""),0,IF(AND('DU DOAN'!CW61='DU DOAN'!K61,'DU DOAN'!CX61='DU DOAN'!L61),3*'DU DOAN'!C61,IF(('DU DOAN'!CW61-'DU DOAN'!CX61)=('DU DOAN'!K61-'DU DOAN'!L61),2*'DU DOAN'!C61,IF(SIGN('DU DOAN'!CW61-'DU DOAN'!CX61)=SIGN('DU DOAN'!K61-'DU DOAN'!L61),1*'DU DOAN'!C61,0))))</f>
        <v>0</v>
      </c>
      <c r="AZ61" s="98">
        <f>IF(OR('DU DOAN'!K61="",'DU DOAN'!L61="",'DU DOAN'!CY61="",'DU DOAN'!CZ61=""),0,IF(AND('DU DOAN'!CY61='DU DOAN'!K61,'DU DOAN'!CZ61='DU DOAN'!L61),3*'DU DOAN'!C61,IF(('DU DOAN'!CY61-'DU DOAN'!CZ61)=('DU DOAN'!K61-'DU DOAN'!L61),2*'DU DOAN'!C61,IF(SIGN('DU DOAN'!CY61-'DU DOAN'!CZ61)=SIGN('DU DOAN'!K61-'DU DOAN'!L61),1*'DU DOAN'!C61,0))))</f>
        <v>0</v>
      </c>
      <c r="BA61" s="98">
        <f>IF(OR('DU DOAN'!K61="",'DU DOAN'!L61="",'DU DOAN'!DA61="",'DU DOAN'!DB61=""),0,IF(AND('DU DOAN'!DA61='DU DOAN'!K61,'DU DOAN'!DB61='DU DOAN'!L61),3*'DU DOAN'!C61,IF(('DU DOAN'!DA61-'DU DOAN'!DB61)=('DU DOAN'!K61-'DU DOAN'!L61),2*'DU DOAN'!C61,IF(SIGN('DU DOAN'!DA61-'DU DOAN'!DB61)=SIGN('DU DOAN'!K61-'DU DOAN'!L61),1*'DU DOAN'!C61,0))))</f>
        <v>0</v>
      </c>
      <c r="BB61" s="98">
        <f>IF(OR('DU DOAN'!K61="",'DU DOAN'!L61="",'DU DOAN'!DC61="",'DU DOAN'!DD61=""),0,IF(AND('DU DOAN'!DC61='DU DOAN'!K61,'DU DOAN'!DD61='DU DOAN'!L61),3*'DU DOAN'!C61,IF(('DU DOAN'!DC61-'DU DOAN'!DD61)=('DU DOAN'!K61-'DU DOAN'!L61),2*'DU DOAN'!C61,IF(SIGN('DU DOAN'!DC61-'DU DOAN'!DD61)=SIGN('DU DOAN'!K61-'DU DOAN'!L61),1*'DU DOAN'!C61,0))))</f>
        <v>0</v>
      </c>
      <c r="BC61" s="98">
        <f>IF(OR('DU DOAN'!K61="",'DU DOAN'!L61="",'DU DOAN'!DE61="",'DU DOAN'!DF61=""),0,IF(AND('DU DOAN'!DE61='DU DOAN'!K61,'DU DOAN'!DF61='DU DOAN'!L61),3*'DU DOAN'!C61,IF(('DU DOAN'!DE61-'DU DOAN'!DF61)=('DU DOAN'!K61-'DU DOAN'!L61),2*'DU DOAN'!C61,IF(SIGN('DU DOAN'!DE61-'DU DOAN'!DF61)=SIGN('DU DOAN'!K61-'DU DOAN'!L61),1*'DU DOAN'!C61,0))))</f>
        <v>0</v>
      </c>
      <c r="BD61" s="98">
        <f>IF(OR('DU DOAN'!K61="",'DU DOAN'!L61="",'DU DOAN'!DG61="",'DU DOAN'!DH61=""),0,IF(AND('DU DOAN'!DG61='DU DOAN'!K61,'DU DOAN'!DH61='DU DOAN'!L61),3*'DU DOAN'!C61,IF(('DU DOAN'!DG61-'DU DOAN'!DH61)=('DU DOAN'!K61-'DU DOAN'!L61),2*'DU DOAN'!C61,IF(SIGN('DU DOAN'!DG61-'DU DOAN'!DH61)=SIGN('DU DOAN'!K61-'DU DOAN'!L61),1*'DU DOAN'!C61,0))))</f>
        <v>0</v>
      </c>
      <c r="BE61" s="98">
        <f>IF(OR('DU DOAN'!K61="",'DU DOAN'!L61="",'DU DOAN'!DI61="",'DU DOAN'!DJ61=""),0,IF(AND('DU DOAN'!DI61='DU DOAN'!K61,'DU DOAN'!DJ61='DU DOAN'!L61),3*'DU DOAN'!C61,IF(('DU DOAN'!DI61-'DU DOAN'!DJ61)=('DU DOAN'!K61-'DU DOAN'!L61),2*'DU DOAN'!C61,IF(SIGN('DU DOAN'!DI61-'DU DOAN'!DJ61)=SIGN('DU DOAN'!K61-'DU DOAN'!L61),1*'DU DOAN'!C61,0))))</f>
        <v>0</v>
      </c>
      <c r="BF61" s="98">
        <f>IF(OR('DU DOAN'!K61="",'DU DOAN'!L61="",'DU DOAN'!DK61="",'DU DOAN'!DL61=""),0,IF(AND('DU DOAN'!DK61='DU DOAN'!K61,'DU DOAN'!DL61='DU DOAN'!L61),3*'DU DOAN'!C61,IF(('DU DOAN'!DK61-'DU DOAN'!DL61)=('DU DOAN'!K61-'DU DOAN'!L61),2*'DU DOAN'!C61,IF(SIGN('DU DOAN'!DK61-'DU DOAN'!DL61)=SIGN('DU DOAN'!K61-'DU DOAN'!L61),1*'DU DOAN'!C61,0))))</f>
        <v>0</v>
      </c>
      <c r="BG61" s="98">
        <f>IF(OR('DU DOAN'!K61="",'DU DOAN'!L61="",'DU DOAN'!DM61="",'DU DOAN'!DN61=""),0,IF(AND('DU DOAN'!DM61='DU DOAN'!K61,'DU DOAN'!DN61='DU DOAN'!L61),3*'DU DOAN'!C61,IF(('DU DOAN'!DM61-'DU DOAN'!DN61)=('DU DOAN'!K61-'DU DOAN'!L61),2*'DU DOAN'!C61,IF(SIGN('DU DOAN'!DM61-'DU DOAN'!DN61)=SIGN('DU DOAN'!K61-'DU DOAN'!L61),1*'DU DOAN'!C61,0))))</f>
        <v>0</v>
      </c>
      <c r="BH61" s="98">
        <f>IF(OR('DU DOAN'!K61="",'DU DOAN'!L61="",'DU DOAN'!DO61="",'DU DOAN'!DP61=""),0,IF(AND('DU DOAN'!DO61='DU DOAN'!K61,'DU DOAN'!DP61='DU DOAN'!L61),3*'DU DOAN'!C61,IF(('DU DOAN'!DO61-'DU DOAN'!DP61)=('DU DOAN'!K61-'DU DOAN'!L61),2*'DU DOAN'!C61,IF(SIGN('DU DOAN'!DO61-'DU DOAN'!DP61)=SIGN('DU DOAN'!K61-'DU DOAN'!L61),1*'DU DOAN'!C61,0))))</f>
        <v>0</v>
      </c>
      <c r="BI61" s="98">
        <f>IF(OR('DU DOAN'!K61="",'DU DOAN'!L61="",'DU DOAN'!DQ61="",'DU DOAN'!DR61=""),0,IF(AND('DU DOAN'!DQ61='DU DOAN'!K61,'DU DOAN'!DR61='DU DOAN'!L61),3*'DU DOAN'!C61,IF(('DU DOAN'!DQ61-'DU DOAN'!DR61)=('DU DOAN'!K61-'DU DOAN'!L61),2*'DU DOAN'!C61,IF(SIGN('DU DOAN'!DQ61-'DU DOAN'!DR61)=SIGN('DU DOAN'!K61-'DU DOAN'!L61),1*'DU DOAN'!C61,0))))</f>
        <v>0</v>
      </c>
      <c r="BJ61" s="98">
        <f>IF(OR('DU DOAN'!K61="",'DU DOAN'!L61="",'DU DOAN'!DS61="",'DU DOAN'!DT61=""),0,IF(AND('DU DOAN'!DS61='DU DOAN'!K61,'DU DOAN'!DT61='DU DOAN'!L61),3*'DU DOAN'!C61,IF(('DU DOAN'!DS61-'DU DOAN'!DT61)=('DU DOAN'!K61-'DU DOAN'!L61),2*'DU DOAN'!C61,IF(SIGN('DU DOAN'!DS61-'DU DOAN'!DT61)=SIGN('DU DOAN'!K61-'DU DOAN'!L61),1*'DU DOAN'!C61,0))))</f>
        <v>0</v>
      </c>
      <c r="BK61" s="98">
        <f>IF(OR('DU DOAN'!K61="",'DU DOAN'!L61="",'DU DOAN'!DU61="",'DU DOAN'!DV61=""),0,IF(AND('DU DOAN'!DU61='DU DOAN'!K61,'DU DOAN'!DV61='DU DOAN'!L61),3*'DU DOAN'!C61,IF(('DU DOAN'!DU61-'DU DOAN'!DV61)=('DU DOAN'!K61-'DU DOAN'!L61),2*'DU DOAN'!C61,IF(SIGN('DU DOAN'!DU61-'DU DOAN'!DV61)=SIGN('DU DOAN'!K61-'DU DOAN'!L61),1*'DU DOAN'!C61,0))))</f>
        <v>0</v>
      </c>
      <c r="BL61" s="98">
        <f>IF(OR('DU DOAN'!K61="",'DU DOAN'!L61="",'DU DOAN'!DW61="",'DU DOAN'!DX61=""),0,IF(AND('DU DOAN'!DW61='DU DOAN'!K61,'DU DOAN'!DX61='DU DOAN'!L61),3*'DU DOAN'!C61,IF(('DU DOAN'!DW61-'DU DOAN'!DX61)=('DU DOAN'!K61-'DU DOAN'!L61),2*'DU DOAN'!C61,IF(SIGN('DU DOAN'!DW61-'DU DOAN'!DX61)=SIGN('DU DOAN'!K61-'DU DOAN'!L61),1*'DU DOAN'!C61,0))))</f>
        <v>0</v>
      </c>
      <c r="BM61" s="98">
        <f>IF(OR('DU DOAN'!K61="",'DU DOAN'!L61="",'DU DOAN'!DY61="",'DU DOAN'!DZ61=""),0,IF(AND('DU DOAN'!DY61='DU DOAN'!K61,'DU DOAN'!DZ61='DU DOAN'!L61),3*'DU DOAN'!C61,IF(('DU DOAN'!DY61-'DU DOAN'!DZ61)=('DU DOAN'!K61-'DU DOAN'!L61),2*'DU DOAN'!C61,IF(SIGN('DU DOAN'!DY61-'DU DOAN'!DZ61)=SIGN('DU DOAN'!K61-'DU DOAN'!L61),1*'DU DOAN'!C61,0))))</f>
        <v>0</v>
      </c>
      <c r="BN61" s="98">
        <f>IF(OR('DU DOAN'!K61="",'DU DOAN'!L61="",'DU DOAN'!EA61="",'DU DOAN'!EB61=""),0,IF(AND('DU DOAN'!EA61='DU DOAN'!K61,'DU DOAN'!EB61='DU DOAN'!L61),3*'DU DOAN'!C61,IF(('DU DOAN'!EA61-'DU DOAN'!EB61)=('DU DOAN'!K61-'DU DOAN'!L61),2*'DU DOAN'!C61,IF(SIGN('DU DOAN'!EA61-'DU DOAN'!EB61)=SIGN('DU DOAN'!K61-'DU DOAN'!L61),1*'DU DOAN'!C61,0))))</f>
        <v>0</v>
      </c>
      <c r="BO61" s="98">
        <f>IF(OR('DU DOAN'!K61="",'DU DOAN'!L61="",'DU DOAN'!EC61="",'DU DOAN'!ED61=""),0,IF(AND('DU DOAN'!EC61='DU DOAN'!K61,'DU DOAN'!ED61='DU DOAN'!L61),3*'DU DOAN'!C61,IF(('DU DOAN'!EC61-'DU DOAN'!ED61)=('DU DOAN'!K61-'DU DOAN'!L61),2*'DU DOAN'!C61,IF(SIGN('DU DOAN'!EC61-'DU DOAN'!ED61)=SIGN('DU DOAN'!K61-'DU DOAN'!L61),1*'DU DOAN'!C61,0))))</f>
        <v>0</v>
      </c>
      <c r="BP61" s="98">
        <f>IF(OR('DU DOAN'!K61="",'DU DOAN'!L61="",'DU DOAN'!EE61="",'DU DOAN'!EF61=""),0,IF(AND('DU DOAN'!EE61='DU DOAN'!K61,'DU DOAN'!EF61='DU DOAN'!L61),3*'DU DOAN'!C61,IF(('DU DOAN'!EE61-'DU DOAN'!EF61)=('DU DOAN'!K61-'DU DOAN'!L61),2*'DU DOAN'!C61,IF(SIGN('DU DOAN'!EE61-'DU DOAN'!EF61)=SIGN('DU DOAN'!K61-'DU DOAN'!L61),1*'DU DOAN'!C61,0))))</f>
        <v>0</v>
      </c>
      <c r="BQ61" s="98">
        <f>IF(OR('DU DOAN'!K61="",'DU DOAN'!L61="",'DU DOAN'!EG61="",'DU DOAN'!EH61=""),0,IF(AND('DU DOAN'!EG61='DU DOAN'!K61,'DU DOAN'!EH61='DU DOAN'!L61),3*'DU DOAN'!C61,IF(('DU DOAN'!EG61-'DU DOAN'!EH61)=('DU DOAN'!K61-'DU DOAN'!L61),2*'DU DOAN'!C61,IF(SIGN('DU DOAN'!EG61-'DU DOAN'!EH61)=SIGN('DU DOAN'!K61-'DU DOAN'!L61),1*'DU DOAN'!C61,0))))</f>
        <v>0</v>
      </c>
      <c r="BR61" s="98">
        <f>IF(OR('DU DOAN'!K61="",'DU DOAN'!L61="",'DU DOAN'!EI61="",'DU DOAN'!EJ61=""),0,IF(AND('DU DOAN'!EI61='DU DOAN'!K61,'DU DOAN'!EJ61='DU DOAN'!L61),3*'DU DOAN'!C61,IF(('DU DOAN'!EI61-'DU DOAN'!EJ61)=('DU DOAN'!K61-'DU DOAN'!L61),2*'DU DOAN'!C61,IF(SIGN('DU DOAN'!EI61-'DU DOAN'!EJ61)=SIGN('DU DOAN'!K61-'DU DOAN'!L61),1*'DU DOAN'!C61,0))))</f>
        <v>0</v>
      </c>
      <c r="BS61" s="98">
        <f>IF(OR('DU DOAN'!K61="",'DU DOAN'!L61="",'DU DOAN'!EK61="",'DU DOAN'!EL61=""),0,IF(AND('DU DOAN'!EK61='DU DOAN'!K61,'DU DOAN'!EL61='DU DOAN'!L61),3*'DU DOAN'!C61,IF(('DU DOAN'!EK61-'DU DOAN'!EL61)=('DU DOAN'!K61-'DU DOAN'!L61),2*'DU DOAN'!C61,IF(SIGN('DU DOAN'!EK61-'DU DOAN'!EL61)=SIGN('DU DOAN'!K61-'DU DOAN'!L61),1*'DU DOAN'!C61,0))))</f>
        <v>0</v>
      </c>
      <c r="BT61" s="98">
        <f>IF(OR('DU DOAN'!K61="",'DU DOAN'!L61="",'DU DOAN'!EM61="",'DU DOAN'!EN61=""),0,IF(AND('DU DOAN'!EM61='DU DOAN'!K61,'DU DOAN'!EN61='DU DOAN'!L61),3*'DU DOAN'!C61,IF(('DU DOAN'!EM61-'DU DOAN'!EN61)=('DU DOAN'!K61-'DU DOAN'!L61),2*'DU DOAN'!C61,IF(SIGN('DU DOAN'!EM61-'DU DOAN'!EN61)=SIGN('DU DOAN'!K61-'DU DOAN'!L61),1*'DU DOAN'!C61,0))))</f>
        <v>0</v>
      </c>
      <c r="BU61" s="98">
        <f>IF(OR('DU DOAN'!K61="",'DU DOAN'!L61="",'DU DOAN'!EO61="",'DU DOAN'!EP61=""),0,IF(AND('DU DOAN'!EO61='DU DOAN'!K61,'DU DOAN'!EP61='DU DOAN'!L61),3*'DU DOAN'!C61,IF(('DU DOAN'!EO61-'DU DOAN'!EP61)=('DU DOAN'!K61-'DU DOAN'!L61),2*'DU DOAN'!C61,IF(SIGN('DU DOAN'!EO61-'DU DOAN'!EP61)=SIGN('DU DOAN'!K61-'DU DOAN'!L61),1*'DU DOAN'!C61,0))))</f>
        <v>0</v>
      </c>
      <c r="BV61" s="98">
        <f>IF(OR('DU DOAN'!K61="",'DU DOAN'!L61="",'DU DOAN'!EQ61="",'DU DOAN'!ER61=""),0,IF(AND('DU DOAN'!EQ61='DU DOAN'!K61,'DU DOAN'!ER61='DU DOAN'!L61),3*'DU DOAN'!C61,IF(('DU DOAN'!EQ61-'DU DOAN'!ER61)=('DU DOAN'!K61-'DU DOAN'!L61),2*'DU DOAN'!C61,IF(SIGN('DU DOAN'!EQ61-'DU DOAN'!ER61)=SIGN('DU DOAN'!K61-'DU DOAN'!L61),1*'DU DOAN'!C61,0))))</f>
        <v>0</v>
      </c>
      <c r="BW61" s="98">
        <f>IF(OR('DU DOAN'!K61="",'DU DOAN'!L61="",'DU DOAN'!ES61="",'DU DOAN'!ET61=""),0,IF(AND('DU DOAN'!ES61='DU DOAN'!K61,'DU DOAN'!ET61='DU DOAN'!L61),3*'DU DOAN'!C61,IF(('DU DOAN'!ES61-'DU DOAN'!ET61)=('DU DOAN'!K61-'DU DOAN'!L61),2*'DU DOAN'!C61,IF(SIGN('DU DOAN'!ES61-'DU DOAN'!ET61)=SIGN('DU DOAN'!K61-'DU DOAN'!L61),1*'DU DOAN'!C61,0))))</f>
        <v>0</v>
      </c>
      <c r="BX61" s="98">
        <f>IF(OR('DU DOAN'!K61="",'DU DOAN'!L61="",'DU DOAN'!EU61="",'DU DOAN'!EV61=""),0,IF(AND('DU DOAN'!EU61='DU DOAN'!K61,'DU DOAN'!EV61='DU DOAN'!L61),3*'DU DOAN'!C61,IF(('DU DOAN'!EU61-'DU DOAN'!EV61)=('DU DOAN'!K61-'DU DOAN'!L61),2*'DU DOAN'!C61,IF(SIGN('DU DOAN'!EU61-'DU DOAN'!EV61)=SIGN('DU DOAN'!K61-'DU DOAN'!L61),1*'DU DOAN'!C61,0))))</f>
        <v>0</v>
      </c>
      <c r="BY61" s="98">
        <f>IF(OR('DU DOAN'!K61="",'DU DOAN'!L61="",'DU DOAN'!EW61="",'DU DOAN'!EX61=""),0,IF(AND('DU DOAN'!EW61='DU DOAN'!K61,'DU DOAN'!EX61='DU DOAN'!L61),3*'DU DOAN'!C61,IF(('DU DOAN'!EW61-'DU DOAN'!EX61)=('DU DOAN'!K61-'DU DOAN'!L61),2*'DU DOAN'!C61,IF(SIGN('DU DOAN'!EW61-'DU DOAN'!EX61)=SIGN('DU DOAN'!K61-'DU DOAN'!L61),1*'DU DOAN'!C61,0))))</f>
        <v>0</v>
      </c>
      <c r="BZ61" s="98">
        <f>IF(OR('DU DOAN'!K61="",'DU DOAN'!L61="",'DU DOAN'!EY61="",'DU DOAN'!EZ61=""),0,IF(AND('DU DOAN'!EY61='DU DOAN'!K61,'DU DOAN'!EZ61='DU DOAN'!L61),3*'DU DOAN'!C61,IF(('DU DOAN'!EY61-'DU DOAN'!EZ61)=('DU DOAN'!K61-'DU DOAN'!L61),2*'DU DOAN'!C61,IF(SIGN('DU DOAN'!EY61-'DU DOAN'!EZ61)=SIGN('DU DOAN'!K61-'DU DOAN'!L61),1*'DU DOAN'!C61,0))))</f>
        <v>0</v>
      </c>
      <c r="CA61" s="98">
        <f>IF(OR('DU DOAN'!K61="",'DU DOAN'!L61="",'DU DOAN'!FA61="",'DU DOAN'!FB61=""),0,IF(AND('DU DOAN'!FA61='DU DOAN'!K61,'DU DOAN'!FB61='DU DOAN'!L61),3*'DU DOAN'!C61,IF(('DU DOAN'!FA61-'DU DOAN'!FB61)=('DU DOAN'!K61-'DU DOAN'!L61),2*'DU DOAN'!C61,IF(SIGN('DU DOAN'!FA61-'DU DOAN'!FB61)=SIGN('DU DOAN'!K61-'DU DOAN'!L61),1*'DU DOAN'!C61,0))))</f>
        <v>0</v>
      </c>
      <c r="CB61" s="98">
        <f>IF(OR('DU DOAN'!K61="",'DU DOAN'!L61="",'DU DOAN'!FC61="",'DU DOAN'!FD61=""),0,IF(AND('DU DOAN'!FC61='DU DOAN'!K61,'DU DOAN'!FD61='DU DOAN'!L61),3*'DU DOAN'!C61,IF(('DU DOAN'!FC61-'DU DOAN'!FD61)=('DU DOAN'!K61-'DU DOAN'!L61),2*'DU DOAN'!C61,IF(SIGN('DU DOAN'!FC61-'DU DOAN'!FD61)=SIGN('DU DOAN'!K61-'DU DOAN'!L61),1*'DU DOAN'!C61,0))))</f>
        <v>0</v>
      </c>
      <c r="CC61" s="98">
        <f>IF(OR('DU DOAN'!K61="",'DU DOAN'!L61="",'DU DOAN'!FE61="",'DU DOAN'!FF61=""),0,IF(AND('DU DOAN'!FE61='DU DOAN'!K61,'DU DOAN'!FF61='DU DOAN'!L61),3*'DU DOAN'!C61,IF(('DU DOAN'!FE61-'DU DOAN'!FF61)=('DU DOAN'!K61-'DU DOAN'!L61),2*'DU DOAN'!C61,IF(SIGN('DU DOAN'!FE61-'DU DOAN'!FF61)=SIGN('DU DOAN'!K61-'DU DOAN'!L61),1*'DU DOAN'!C61,0))))</f>
        <v>0</v>
      </c>
      <c r="CD61" s="98">
        <f>IF(OR('DU DOAN'!K61="",'DU DOAN'!L61="",'DU DOAN'!FG61="",'DU DOAN'!FH61=""),0,IF(AND('DU DOAN'!FG61='DU DOAN'!K61,'DU DOAN'!FH61='DU DOAN'!L61),3*'DU DOAN'!C61,IF(('DU DOAN'!FG61-'DU DOAN'!FH61)=('DU DOAN'!K61-'DU DOAN'!L61),2*'DU DOAN'!C61,IF(SIGN('DU DOAN'!FG61-'DU DOAN'!FH61)=SIGN('DU DOAN'!K61-'DU DOAN'!L61),1*'DU DOAN'!C61,0))))</f>
        <v>0</v>
      </c>
      <c r="CE61" s="98">
        <f>IF(OR('DU DOAN'!K61="",'DU DOAN'!L61="",'DU DOAN'!FI61="",'DU DOAN'!FJ61=""),0,IF(AND('DU DOAN'!FI61='DU DOAN'!K61,'DU DOAN'!FJ61='DU DOAN'!L61),3*'DU DOAN'!C61,IF(('DU DOAN'!FI61-'DU DOAN'!FJ61)=('DU DOAN'!K61-'DU DOAN'!L61),2*'DU DOAN'!C61,IF(SIGN('DU DOAN'!FI61-'DU DOAN'!FJ61)=SIGN('DU DOAN'!K61-'DU DOAN'!L61),1*'DU DOAN'!C61,0))))</f>
        <v>0</v>
      </c>
      <c r="CF61" s="98">
        <f>IF(OR('DU DOAN'!K61="",'DU DOAN'!L61="",'DU DOAN'!FK61="",'DU DOAN'!FL61=""),0,IF(AND('DU DOAN'!FK61='DU DOAN'!K61,'DU DOAN'!FL61='DU DOAN'!L61),3*'DU DOAN'!C61,IF(('DU DOAN'!FK61-'DU DOAN'!FL61)=('DU DOAN'!K61-'DU DOAN'!L61),2*'DU DOAN'!C61,IF(SIGN('DU DOAN'!FK61-'DU DOAN'!FL61)=SIGN('DU DOAN'!K61-'DU DOAN'!L61),1*'DU DOAN'!C61,0))))</f>
        <v>0</v>
      </c>
      <c r="CG61" s="98">
        <f>IF(OR('DU DOAN'!K61="",'DU DOAN'!L61="",'DU DOAN'!FM61="",'DU DOAN'!FN61=""),0,IF(AND('DU DOAN'!FM61='DU DOAN'!K61,'DU DOAN'!FN61='DU DOAN'!L61),3*'DU DOAN'!C61,IF(('DU DOAN'!FM61-'DU DOAN'!FN61)=('DU DOAN'!K61-'DU DOAN'!L61),2*'DU DOAN'!C61,IF(SIGN('DU DOAN'!FM61-'DU DOAN'!FN61)=SIGN('DU DOAN'!K61-'DU DOAN'!L61),1*'DU DOAN'!C61,0))))</f>
        <v>0</v>
      </c>
      <c r="CH61" s="98">
        <f>IF(OR('DU DOAN'!K61="",'DU DOAN'!L61="",'DU DOAN'!FO61="",'DU DOAN'!FP61=""),0,IF(AND('DU DOAN'!FO61='DU DOAN'!K61,'DU DOAN'!FP61='DU DOAN'!L61),3*'DU DOAN'!C61,IF(('DU DOAN'!FO61-'DU DOAN'!FP61)=('DU DOAN'!K61-'DU DOAN'!L61),2*'DU DOAN'!C61,IF(SIGN('DU DOAN'!FO61-'DU DOAN'!FP61)=SIGN('DU DOAN'!K61-'DU DOAN'!L61),1*'DU DOAN'!C61,0))))</f>
        <v>0</v>
      </c>
      <c r="CI61" s="98">
        <f>IF(OR('DU DOAN'!K61="",'DU DOAN'!L61="",'DU DOAN'!FQ61="",'DU DOAN'!FR61=""),0,IF(AND('DU DOAN'!FQ61='DU DOAN'!K61,'DU DOAN'!FR61='DU DOAN'!L61),3*'DU DOAN'!C61,IF(('DU DOAN'!FQ61-'DU DOAN'!FR61)=('DU DOAN'!K61-'DU DOAN'!L61),2*'DU DOAN'!C61,IF(SIGN('DU DOAN'!FQ61-'DU DOAN'!FR61)=SIGN('DU DOAN'!K61-'DU DOAN'!L61),1*'DU DOAN'!C61,0))))</f>
        <v>0</v>
      </c>
      <c r="CJ61" s="98">
        <f>IF(OR('DU DOAN'!K61="",'DU DOAN'!L61="",'DU DOAN'!FS61="",'DU DOAN'!FT61=""),0,IF(AND('DU DOAN'!FS61='DU DOAN'!K61,'DU DOAN'!FT61='DU DOAN'!L61),3*'DU DOAN'!C61,IF(('DU DOAN'!FS61-'DU DOAN'!FT61)=('DU DOAN'!K61-'DU DOAN'!L61),2*'DU DOAN'!C61,IF(SIGN('DU DOAN'!FS61-'DU DOAN'!FT61)=SIGN('DU DOAN'!K61-'DU DOAN'!L61),1*'DU DOAN'!C61,0))))</f>
        <v>0</v>
      </c>
      <c r="CK61" s="98">
        <f>IF(OR('DU DOAN'!K61="",'DU DOAN'!L61="",'DU DOAN'!FU61="",'DU DOAN'!FV61=""),0,IF(AND('DU DOAN'!FU61='DU DOAN'!K61,'DU DOAN'!FV61='DU DOAN'!L61),3*'DU DOAN'!C61,IF(('DU DOAN'!FU61-'DU DOAN'!FV61)=('DU DOAN'!K61-'DU DOAN'!L61),2*'DU DOAN'!C61,IF(SIGN('DU DOAN'!FU61-'DU DOAN'!FV61)=SIGN('DU DOAN'!K61-'DU DOAN'!L61),1*'DU DOAN'!C61,0))))</f>
        <v>0</v>
      </c>
      <c r="CL61" s="98">
        <f>IF(OR('DU DOAN'!K61="",'DU DOAN'!L61="",'DU DOAN'!FW61="",'DU DOAN'!FX61=""),0,IF(AND('DU DOAN'!FW61='DU DOAN'!K61,'DU DOAN'!FX61='DU DOAN'!L61),3*'DU DOAN'!C61,IF(('DU DOAN'!FW61-'DU DOAN'!FX61)=('DU DOAN'!K61-'DU DOAN'!L61),2*'DU DOAN'!C61,IF(SIGN('DU DOAN'!FW61-'DU DOAN'!FX61)=SIGN('DU DOAN'!K61-'DU DOAN'!L61),1*'DU DOAN'!C61,0))))</f>
        <v>0</v>
      </c>
      <c r="CM61" s="98">
        <f>IF(OR('DU DOAN'!K61="",'DU DOAN'!L61="",'DU DOAN'!FY61="",'DU DOAN'!FZ61=""),0,IF(AND('DU DOAN'!FY61='DU DOAN'!K61,'DU DOAN'!FZ61='DU DOAN'!L61),3*'DU DOAN'!C61,IF(('DU DOAN'!FY61-'DU DOAN'!FZ61)=('DU DOAN'!K61-'DU DOAN'!L61),2*'DU DOAN'!C61,IF(SIGN('DU DOAN'!FY61-'DU DOAN'!FZ61)=SIGN('DU DOAN'!K61-'DU DOAN'!L61),1*'DU DOAN'!C61,0))))</f>
        <v>0</v>
      </c>
      <c r="CN61" s="98">
        <f>IF(OR('DU DOAN'!K61="",'DU DOAN'!L61="",'DU DOAN'!GA61="",'DU DOAN'!GB61=""),0,IF(AND('DU DOAN'!GA61='DU DOAN'!K61,'DU DOAN'!GB61='DU DOAN'!L61),3*'DU DOAN'!C61,IF(('DU DOAN'!GA61-'DU DOAN'!GB61)=('DU DOAN'!K61-'DU DOAN'!L61),2*'DU DOAN'!C61,IF(SIGN('DU DOAN'!GA61-'DU DOAN'!GB61)=SIGN('DU DOAN'!K61-'DU DOAN'!L61),1*'DU DOAN'!C61,0))))</f>
        <v>0</v>
      </c>
      <c r="CO61" s="98">
        <f>IF(OR('DU DOAN'!K61="",'DU DOAN'!L61="",'DU DOAN'!GC61="",'DU DOAN'!GD61=""),0,IF(AND('DU DOAN'!GC61='DU DOAN'!K61,'DU DOAN'!GD61='DU DOAN'!L61),3*'DU DOAN'!C61,IF(('DU DOAN'!GC61-'DU DOAN'!GD61)=('DU DOAN'!K61-'DU DOAN'!L61),2*'DU DOAN'!C61,IF(SIGN('DU DOAN'!GC61-'DU DOAN'!GD61)=SIGN('DU DOAN'!K61-'DU DOAN'!L61),1*'DU DOAN'!C61,0))))</f>
        <v>0</v>
      </c>
      <c r="CP61" s="98">
        <f>IF(OR('DU DOAN'!K61="",'DU DOAN'!L61="",'DU DOAN'!GE61="",'DU DOAN'!GF61=""),0,IF(AND('DU DOAN'!GE61='DU DOAN'!K61,'DU DOAN'!GF61='DU DOAN'!L61),3*'DU DOAN'!C61,IF(('DU DOAN'!GE61-'DU DOAN'!GF61)=('DU DOAN'!K61-'DU DOAN'!L61),2*'DU DOAN'!C61,IF(SIGN('DU DOAN'!GE61-'DU DOAN'!GF61)=SIGN('DU DOAN'!K61-'DU DOAN'!L61),1*'DU DOAN'!C61,0))))</f>
        <v>0</v>
      </c>
      <c r="CQ61" s="98">
        <f>IF(OR('DU DOAN'!K61="",'DU DOAN'!L61="",'DU DOAN'!GG61="",'DU DOAN'!GH61=""),0,IF(AND('DU DOAN'!GG61='DU DOAN'!K61,'DU DOAN'!GH61='DU DOAN'!L61),3*'DU DOAN'!C61,IF(('DU DOAN'!GG61-'DU DOAN'!GH61)=('DU DOAN'!K61-'DU DOAN'!L61),2*'DU DOAN'!C61,IF(SIGN('DU DOAN'!GG61-'DU DOAN'!GH61)=SIGN('DU DOAN'!K61-'DU DOAN'!L61),1*'DU DOAN'!C61,0))))</f>
        <v>0</v>
      </c>
      <c r="CR61" s="98">
        <f>IF(OR('DU DOAN'!K61="",'DU DOAN'!L61="",'DU DOAN'!GI61="",'DU DOAN'!GJ61=""),0,IF(AND('DU DOAN'!GI61='DU DOAN'!K61,'DU DOAN'!GJ61='DU DOAN'!L61),3*'DU DOAN'!C61,IF(('DU DOAN'!GI61-'DU DOAN'!GJ61)=('DU DOAN'!K61-'DU DOAN'!L61),2*'DU DOAN'!C61,IF(SIGN('DU DOAN'!GI61-'DU DOAN'!GJ61)=SIGN('DU DOAN'!K61-'DU DOAN'!L61),1*'DU DOAN'!C61,0))))</f>
        <v>0</v>
      </c>
      <c r="CS61" s="98">
        <f>IF(OR('DU DOAN'!K61="",'DU DOAN'!L61="",'DU DOAN'!GK61="",'DU DOAN'!GL61=""),0,IF(AND('DU DOAN'!GK61='DU DOAN'!K61,'DU DOAN'!GL61='DU DOAN'!L61),3*'DU DOAN'!C61,IF(('DU DOAN'!GK61-'DU DOAN'!GL61)=('DU DOAN'!K61-'DU DOAN'!L61),2*'DU DOAN'!C61,IF(SIGN('DU DOAN'!GK61-'DU DOAN'!GL61)=SIGN('DU DOAN'!K61-'DU DOAN'!L61),1*'DU DOAN'!C61,0))))</f>
        <v>0</v>
      </c>
      <c r="CT61" s="98">
        <f>IF(OR('DU DOAN'!K61="",'DU DOAN'!L61="",'DU DOAN'!GM61="",'DU DOAN'!GN61=""),0,IF(AND('DU DOAN'!GM61='DU DOAN'!K61,'DU DOAN'!GN61='DU DOAN'!L61),3*'DU DOAN'!C61,IF(('DU DOAN'!GM61-'DU DOAN'!GN61)=('DU DOAN'!K61-'DU DOAN'!L61),2*'DU DOAN'!C61,IF(SIGN('DU DOAN'!GM61-'DU DOAN'!GN61)=SIGN('DU DOAN'!K61-'DU DOAN'!L61),1*'DU DOAN'!C61,0))))</f>
        <v>0</v>
      </c>
      <c r="CU61" s="98">
        <f>IF(OR('DU DOAN'!K61="",'DU DOAN'!L61="",'DU DOAN'!GO61="",'DU DOAN'!GP61=""),0,IF(AND('DU DOAN'!GO61='DU DOAN'!K61,'DU DOAN'!GP61='DU DOAN'!L61),3*'DU DOAN'!C61,IF(('DU DOAN'!GO61-'DU DOAN'!GP61)=('DU DOAN'!K61-'DU DOAN'!L61),2*'DU DOAN'!C61,IF(SIGN('DU DOAN'!GO61-'DU DOAN'!GP61)=SIGN('DU DOAN'!K61-'DU DOAN'!L61),1*'DU DOAN'!C61,0))))</f>
        <v>0</v>
      </c>
      <c r="CV61" s="98">
        <f>IF(OR('DU DOAN'!K61="",'DU DOAN'!L61="",'DU DOAN'!GQ61="",'DU DOAN'!GR61=""),0,IF(AND('DU DOAN'!GQ61='DU DOAN'!K61,'DU DOAN'!GR61='DU DOAN'!L61),3*'DU DOAN'!C61,IF(('DU DOAN'!GQ61-'DU DOAN'!GR61)=('DU DOAN'!K61-'DU DOAN'!L61),2*'DU DOAN'!C61,IF(SIGN('DU DOAN'!GQ61-'DU DOAN'!GR61)=SIGN('DU DOAN'!K61-'DU DOAN'!L61),1*'DU DOAN'!C61,0))))</f>
        <v>0</v>
      </c>
      <c r="CW61" s="98">
        <f>IF(OR('DU DOAN'!K61="",'DU DOAN'!L61="",'DU DOAN'!GS61="",'DU DOAN'!GT61=""),0,IF(AND('DU DOAN'!GS61='DU DOAN'!K61,'DU DOAN'!GT61='DU DOAN'!L61),3*'DU DOAN'!C61,IF(('DU DOAN'!GS61-'DU DOAN'!GT61)=('DU DOAN'!K61-'DU DOAN'!L61),2*'DU DOAN'!C61,IF(SIGN('DU DOAN'!GS61-'DU DOAN'!GT61)=SIGN('DU DOAN'!K61-'DU DOAN'!L61),1*'DU DOAN'!C61,0))))</f>
        <v>0</v>
      </c>
      <c r="CX61" s="98">
        <f>IF(OR('DU DOAN'!K61="",'DU DOAN'!L61="",'DU DOAN'!GU61="",'DU DOAN'!GV61=""),0,IF(AND('DU DOAN'!GU61='DU DOAN'!K61,'DU DOAN'!GV61='DU DOAN'!L61),3*'DU DOAN'!C61,IF(('DU DOAN'!GU61-'DU DOAN'!GV61)=('DU DOAN'!K61-'DU DOAN'!L61),2*'DU DOAN'!C61,IF(SIGN('DU DOAN'!GU61-'DU DOAN'!GV61)=SIGN('DU DOAN'!K61-'DU DOAN'!L61),1*'DU DOAN'!C61,0))))</f>
        <v>0</v>
      </c>
      <c r="CY61" s="98">
        <f>IF(OR('DU DOAN'!K61="",'DU DOAN'!L61="",'DU DOAN'!GW61="",'DU DOAN'!GX61=""),0,IF(AND('DU DOAN'!GW61='DU DOAN'!K61,'DU DOAN'!GX61='DU DOAN'!L61),3*'DU DOAN'!C61,IF(('DU DOAN'!GW61-'DU DOAN'!GX61)=('DU DOAN'!K61-'DU DOAN'!L61),2*'DU DOAN'!C61,IF(SIGN('DU DOAN'!GW61-'DU DOAN'!GX61)=SIGN('DU DOAN'!K61-'DU DOAN'!L61),1*'DU DOAN'!C61,0))))</f>
        <v>0</v>
      </c>
      <c r="CZ61" s="98">
        <f>IF(OR('DU DOAN'!K61="",'DU DOAN'!L61="",'DU DOAN'!GY61="",'DU DOAN'!GZ61=""),0,IF(AND('DU DOAN'!GY61='DU DOAN'!K61,'DU DOAN'!GZ61='DU DOAN'!L61),3*'DU DOAN'!C61,IF(('DU DOAN'!GY61-'DU DOAN'!GZ61)=('DU DOAN'!K61-'DU DOAN'!L61),2*'DU DOAN'!C61,IF(SIGN('DU DOAN'!GY61-'DU DOAN'!GZ61)=SIGN('DU DOAN'!K61-'DU DOAN'!L61),1*'DU DOAN'!C61,0))))</f>
        <v>0</v>
      </c>
      <c r="DA61" s="98">
        <f>IF(OR('DU DOAN'!K61="",'DU DOAN'!L61="",'DU DOAN'!HA61="",'DU DOAN'!HB61=""),0,IF(AND('DU DOAN'!HA61='DU DOAN'!K61,'DU DOAN'!HB61='DU DOAN'!L61),3*'DU DOAN'!C61,IF(('DU DOAN'!HA61-'DU DOAN'!HB61)=('DU DOAN'!K61-'DU DOAN'!L61),2*'DU DOAN'!C61,IF(SIGN('DU DOAN'!HA61-'DU DOAN'!HB61)=SIGN('DU DOAN'!K61-'DU DOAN'!L61),1*'DU DOAN'!C61,0))))</f>
        <v>0</v>
      </c>
      <c r="DB61" s="98">
        <f>IF(OR('DU DOAN'!K61="",'DU DOAN'!L61="",'DU DOAN'!HC61="",'DU DOAN'!HD61=""),0,IF(AND('DU DOAN'!HC61='DU DOAN'!K61,'DU DOAN'!HD61='DU DOAN'!L61),3*'DU DOAN'!C61,IF(('DU DOAN'!HC61-'DU DOAN'!HD61)=('DU DOAN'!K61-'DU DOAN'!L61),2*'DU DOAN'!C61,IF(SIGN('DU DOAN'!HC61-'DU DOAN'!HD61)=SIGN('DU DOAN'!K61-'DU DOAN'!L61),1*'DU DOAN'!C61,0))))</f>
        <v>0</v>
      </c>
    </row>
    <row r="62" spans="1:106" ht="15" customHeight="1">
      <c r="A62" s="94">
        <f>'DU DOAN'!A62</f>
        <v>59</v>
      </c>
      <c r="B62" s="95" t="str">
        <f>'DU DOAN'!B62</f>
        <v>Vòng bảng</v>
      </c>
      <c r="C62" s="96">
        <f>'DU DOAN'!C62</f>
        <v>1</v>
      </c>
      <c r="D62" s="95" t="str">
        <f>'DU DOAN'!H62</f>
        <v>Jordan</v>
      </c>
      <c r="E62" s="95" t="str">
        <f>'DU DOAN'!I62</f>
        <v>Argentina</v>
      </c>
      <c r="F62" s="97" t="str">
        <f>IF(OR('DU DOAN'!K62="",'DU DOAN'!L62=""),"Chưa đá",'DU DOAN'!K62&amp;"-"&amp;'DU DOAN'!L62)</f>
        <v>Chưa đá</v>
      </c>
      <c r="G62" s="98">
        <f>IF(OR('DU DOAN'!K62="",'DU DOAN'!L62="",'DU DOAN'!M62="",'DU DOAN'!N62=""),0,IF(AND('DU DOAN'!M62='DU DOAN'!K62,'DU DOAN'!N62='DU DOAN'!L62),3*'DU DOAN'!C62,IF(('DU DOAN'!M62-'DU DOAN'!N62)=('DU DOAN'!K62-'DU DOAN'!L62),2*'DU DOAN'!C62,IF(SIGN('DU DOAN'!M62-'DU DOAN'!N62)=SIGN('DU DOAN'!K62-'DU DOAN'!L62),1*'DU DOAN'!C62,0))))</f>
        <v>0</v>
      </c>
      <c r="H62" s="98">
        <f>IF(OR('DU DOAN'!K62="",'DU DOAN'!L62="",'DU DOAN'!O62="",'DU DOAN'!P62=""),0,IF(AND('DU DOAN'!O62='DU DOAN'!K62,'DU DOAN'!P62='DU DOAN'!L62),3*'DU DOAN'!C62,IF(('DU DOAN'!O62-'DU DOAN'!P62)=('DU DOAN'!K62-'DU DOAN'!L62),2*'DU DOAN'!C62,IF(SIGN('DU DOAN'!O62-'DU DOAN'!P62)=SIGN('DU DOAN'!K62-'DU DOAN'!L62),1*'DU DOAN'!C62,0))))</f>
        <v>0</v>
      </c>
      <c r="I62" s="98">
        <f>IF(OR('DU DOAN'!K62="",'DU DOAN'!L62="",'DU DOAN'!Q62="",'DU DOAN'!R62=""),0,IF(AND('DU DOAN'!Q62='DU DOAN'!K62,'DU DOAN'!R62='DU DOAN'!L62),3*'DU DOAN'!C62,IF(('DU DOAN'!Q62-'DU DOAN'!R62)=('DU DOAN'!K62-'DU DOAN'!L62),2*'DU DOAN'!C62,IF(SIGN('DU DOAN'!Q62-'DU DOAN'!R62)=SIGN('DU DOAN'!K62-'DU DOAN'!L62),1*'DU DOAN'!C62,0))))</f>
        <v>0</v>
      </c>
      <c r="J62" s="98">
        <f>IF(OR('DU DOAN'!K62="",'DU DOAN'!L62="",'DU DOAN'!S62="",'DU DOAN'!T62=""),0,IF(AND('DU DOAN'!S62='DU DOAN'!K62,'DU DOAN'!T62='DU DOAN'!L62),3*'DU DOAN'!C62,IF(('DU DOAN'!S62-'DU DOAN'!T62)=('DU DOAN'!K62-'DU DOAN'!L62),2*'DU DOAN'!C62,IF(SIGN('DU DOAN'!S62-'DU DOAN'!T62)=SIGN('DU DOAN'!K62-'DU DOAN'!L62),1*'DU DOAN'!C62,0))))</f>
        <v>0</v>
      </c>
      <c r="K62" s="98">
        <f>IF(OR('DU DOAN'!K62="",'DU DOAN'!L62="",'DU DOAN'!U62="",'DU DOAN'!V62=""),0,IF(AND('DU DOAN'!U62='DU DOAN'!K62,'DU DOAN'!V62='DU DOAN'!L62),3*'DU DOAN'!C62,IF(('DU DOAN'!U62-'DU DOAN'!V62)=('DU DOAN'!K62-'DU DOAN'!L62),2*'DU DOAN'!C62,IF(SIGN('DU DOAN'!U62-'DU DOAN'!V62)=SIGN('DU DOAN'!K62-'DU DOAN'!L62),1*'DU DOAN'!C62,0))))</f>
        <v>0</v>
      </c>
      <c r="L62" s="98">
        <f>IF(OR('DU DOAN'!K62="",'DU DOAN'!L62="",'DU DOAN'!W62="",'DU DOAN'!X62=""),0,IF(AND('DU DOAN'!W62='DU DOAN'!K62,'DU DOAN'!X62='DU DOAN'!L62),3*'DU DOAN'!C62,IF(('DU DOAN'!W62-'DU DOAN'!X62)=('DU DOAN'!K62-'DU DOAN'!L62),2*'DU DOAN'!C62,IF(SIGN('DU DOAN'!W62-'DU DOAN'!X62)=SIGN('DU DOAN'!K62-'DU DOAN'!L62),1*'DU DOAN'!C62,0))))</f>
        <v>0</v>
      </c>
      <c r="M62" s="98">
        <f>IF(OR('DU DOAN'!K62="",'DU DOAN'!L62="",'DU DOAN'!Y62="",'DU DOAN'!Z62=""),0,IF(AND('DU DOAN'!Y62='DU DOAN'!K62,'DU DOAN'!Z62='DU DOAN'!L62),3*'DU DOAN'!C62,IF(('DU DOAN'!Y62-'DU DOAN'!Z62)=('DU DOAN'!K62-'DU DOAN'!L62),2*'DU DOAN'!C62,IF(SIGN('DU DOAN'!Y62-'DU DOAN'!Z62)=SIGN('DU DOAN'!K62-'DU DOAN'!L62),1*'DU DOAN'!C62,0))))</f>
        <v>0</v>
      </c>
      <c r="N62" s="98">
        <f>IF(OR('DU DOAN'!K62="",'DU DOAN'!L62="",'DU DOAN'!AA62="",'DU DOAN'!AB62=""),0,IF(AND('DU DOAN'!AA62='DU DOAN'!K62,'DU DOAN'!AB62='DU DOAN'!L62),3*'DU DOAN'!C62,IF(('DU DOAN'!AA62-'DU DOAN'!AB62)=('DU DOAN'!K62-'DU DOAN'!L62),2*'DU DOAN'!C62,IF(SIGN('DU DOAN'!AA62-'DU DOAN'!AB62)=SIGN('DU DOAN'!K62-'DU DOAN'!L62),1*'DU DOAN'!C62,0))))</f>
        <v>0</v>
      </c>
      <c r="O62" s="98">
        <f>IF(OR('DU DOAN'!K62="",'DU DOAN'!L62="",'DU DOAN'!AC62="",'DU DOAN'!AD62=""),0,IF(AND('DU DOAN'!AC62='DU DOAN'!K62,'DU DOAN'!AD62='DU DOAN'!L62),3*'DU DOAN'!C62,IF(('DU DOAN'!AC62-'DU DOAN'!AD62)=('DU DOAN'!K62-'DU DOAN'!L62),2*'DU DOAN'!C62,IF(SIGN('DU DOAN'!AC62-'DU DOAN'!AD62)=SIGN('DU DOAN'!K62-'DU DOAN'!L62),1*'DU DOAN'!C62,0))))</f>
        <v>0</v>
      </c>
      <c r="P62" s="98">
        <f>IF(OR('DU DOAN'!K62="",'DU DOAN'!L62="",'DU DOAN'!AE62="",'DU DOAN'!AF62=""),0,IF(AND('DU DOAN'!AE62='DU DOAN'!K62,'DU DOAN'!AF62='DU DOAN'!L62),3*'DU DOAN'!C62,IF(('DU DOAN'!AE62-'DU DOAN'!AF62)=('DU DOAN'!K62-'DU DOAN'!L62),2*'DU DOAN'!C62,IF(SIGN('DU DOAN'!AE62-'DU DOAN'!AF62)=SIGN('DU DOAN'!K62-'DU DOAN'!L62),1*'DU DOAN'!C62,0))))</f>
        <v>0</v>
      </c>
      <c r="Q62" s="98">
        <f>IF(OR('DU DOAN'!K62="",'DU DOAN'!L62="",'DU DOAN'!AG62="",'DU DOAN'!AH62=""),0,IF(AND('DU DOAN'!AG62='DU DOAN'!K62,'DU DOAN'!AH62='DU DOAN'!L62),3*'DU DOAN'!C62,IF(('DU DOAN'!AG62-'DU DOAN'!AH62)=('DU DOAN'!K62-'DU DOAN'!L62),2*'DU DOAN'!C62,IF(SIGN('DU DOAN'!AG62-'DU DOAN'!AH62)=SIGN('DU DOAN'!K62-'DU DOAN'!L62),1*'DU DOAN'!C62,0))))</f>
        <v>0</v>
      </c>
      <c r="R62" s="98">
        <f>IF(OR('DU DOAN'!K62="",'DU DOAN'!L62="",'DU DOAN'!AI62="",'DU DOAN'!AJ62=""),0,IF(AND('DU DOAN'!AI62='DU DOAN'!K62,'DU DOAN'!AJ62='DU DOAN'!L62),3*'DU DOAN'!C62,IF(('DU DOAN'!AI62-'DU DOAN'!AJ62)=('DU DOAN'!K62-'DU DOAN'!L62),2*'DU DOAN'!C62,IF(SIGN('DU DOAN'!AI62-'DU DOAN'!AJ62)=SIGN('DU DOAN'!K62-'DU DOAN'!L62),1*'DU DOAN'!C62,0))))</f>
        <v>0</v>
      </c>
      <c r="S62" s="98">
        <f>IF(OR('DU DOAN'!K62="",'DU DOAN'!L62="",'DU DOAN'!AK62="",'DU DOAN'!AL62=""),0,IF(AND('DU DOAN'!AK62='DU DOAN'!K62,'DU DOAN'!AL62='DU DOAN'!L62),3*'DU DOAN'!C62,IF(('DU DOAN'!AK62-'DU DOAN'!AL62)=('DU DOAN'!K62-'DU DOAN'!L62),2*'DU DOAN'!C62,IF(SIGN('DU DOAN'!AK62-'DU DOAN'!AL62)=SIGN('DU DOAN'!K62-'DU DOAN'!L62),1*'DU DOAN'!C62,0))))</f>
        <v>0</v>
      </c>
      <c r="T62" s="98">
        <f>IF(OR('DU DOAN'!K62="",'DU DOAN'!L62="",'DU DOAN'!AM62="",'DU DOAN'!AN62=""),0,IF(AND('DU DOAN'!AM62='DU DOAN'!K62,'DU DOAN'!AN62='DU DOAN'!L62),3*'DU DOAN'!C62,IF(('DU DOAN'!AM62-'DU DOAN'!AN62)=('DU DOAN'!K62-'DU DOAN'!L62),2*'DU DOAN'!C62,IF(SIGN('DU DOAN'!AM62-'DU DOAN'!AN62)=SIGN('DU DOAN'!K62-'DU DOAN'!L62),1*'DU DOAN'!C62,0))))</f>
        <v>0</v>
      </c>
      <c r="U62" s="98">
        <f>IF(OR('DU DOAN'!K62="",'DU DOAN'!L62="",'DU DOAN'!AO62="",'DU DOAN'!AP62=""),0,IF(AND('DU DOAN'!AO62='DU DOAN'!K62,'DU DOAN'!AP62='DU DOAN'!L62),3*'DU DOAN'!C62,IF(('DU DOAN'!AO62-'DU DOAN'!AP62)=('DU DOAN'!K62-'DU DOAN'!L62),2*'DU DOAN'!C62,IF(SIGN('DU DOAN'!AO62-'DU DOAN'!AP62)=SIGN('DU DOAN'!K62-'DU DOAN'!L62),1*'DU DOAN'!C62,0))))</f>
        <v>0</v>
      </c>
      <c r="V62" s="98">
        <f>IF(OR('DU DOAN'!K62="",'DU DOAN'!L62="",'DU DOAN'!AQ62="",'DU DOAN'!AR62=""),0,IF(AND('DU DOAN'!AQ62='DU DOAN'!K62,'DU DOAN'!AR62='DU DOAN'!L62),3*'DU DOAN'!C62,IF(('DU DOAN'!AQ62-'DU DOAN'!AR62)=('DU DOAN'!K62-'DU DOAN'!L62),2*'DU DOAN'!C62,IF(SIGN('DU DOAN'!AQ62-'DU DOAN'!AR62)=SIGN('DU DOAN'!K62-'DU DOAN'!L62),1*'DU DOAN'!C62,0))))</f>
        <v>0</v>
      </c>
      <c r="W62" s="98">
        <f>IF(OR('DU DOAN'!K62="",'DU DOAN'!L62="",'DU DOAN'!AS62="",'DU DOAN'!AT62=""),0,IF(AND('DU DOAN'!AS62='DU DOAN'!K62,'DU DOAN'!AT62='DU DOAN'!L62),3*'DU DOAN'!C62,IF(('DU DOAN'!AS62-'DU DOAN'!AT62)=('DU DOAN'!K62-'DU DOAN'!L62),2*'DU DOAN'!C62,IF(SIGN('DU DOAN'!AS62-'DU DOAN'!AT62)=SIGN('DU DOAN'!K62-'DU DOAN'!L62),1*'DU DOAN'!C62,0))))</f>
        <v>0</v>
      </c>
      <c r="X62" s="98">
        <f>IF(OR('DU DOAN'!K62="",'DU DOAN'!L62="",'DU DOAN'!AU62="",'DU DOAN'!AV62=""),0,IF(AND('DU DOAN'!AU62='DU DOAN'!K62,'DU DOAN'!AV62='DU DOAN'!L62),3*'DU DOAN'!C62,IF(('DU DOAN'!AU62-'DU DOAN'!AV62)=('DU DOAN'!K62-'DU DOAN'!L62),2*'DU DOAN'!C62,IF(SIGN('DU DOAN'!AU62-'DU DOAN'!AV62)=SIGN('DU DOAN'!K62-'DU DOAN'!L62),1*'DU DOAN'!C62,0))))</f>
        <v>0</v>
      </c>
      <c r="Y62" s="98">
        <f>IF(OR('DU DOAN'!K62="",'DU DOAN'!L62="",'DU DOAN'!AW62="",'DU DOAN'!AX62=""),0,IF(AND('DU DOAN'!AW62='DU DOAN'!K62,'DU DOAN'!AX62='DU DOAN'!L62),3*'DU DOAN'!C62,IF(('DU DOAN'!AW62-'DU DOAN'!AX62)=('DU DOAN'!K62-'DU DOAN'!L62),2*'DU DOAN'!C62,IF(SIGN('DU DOAN'!AW62-'DU DOAN'!AX62)=SIGN('DU DOAN'!K62-'DU DOAN'!L62),1*'DU DOAN'!C62,0))))</f>
        <v>0</v>
      </c>
      <c r="Z62" s="98">
        <f>IF(OR('DU DOAN'!K62="",'DU DOAN'!L62="",'DU DOAN'!AY62="",'DU DOAN'!AZ62=""),0,IF(AND('DU DOAN'!AY62='DU DOAN'!K62,'DU DOAN'!AZ62='DU DOAN'!L62),3*'DU DOAN'!C62,IF(('DU DOAN'!AY62-'DU DOAN'!AZ62)=('DU DOAN'!K62-'DU DOAN'!L62),2*'DU DOAN'!C62,IF(SIGN('DU DOAN'!AY62-'DU DOAN'!AZ62)=SIGN('DU DOAN'!K62-'DU DOAN'!L62),1*'DU DOAN'!C62,0))))</f>
        <v>0</v>
      </c>
      <c r="AA62" s="98">
        <f>IF(OR('DU DOAN'!K62="",'DU DOAN'!L62="",'DU DOAN'!BA62="",'DU DOAN'!BB62=""),0,IF(AND('DU DOAN'!BA62='DU DOAN'!K62,'DU DOAN'!BB62='DU DOAN'!L62),3*'DU DOAN'!C62,IF(('DU DOAN'!BA62-'DU DOAN'!BB62)=('DU DOAN'!K62-'DU DOAN'!L62),2*'DU DOAN'!C62,IF(SIGN('DU DOAN'!BA62-'DU DOAN'!BB62)=SIGN('DU DOAN'!K62-'DU DOAN'!L62),1*'DU DOAN'!C62,0))))</f>
        <v>0</v>
      </c>
      <c r="AB62" s="98">
        <f>IF(OR('DU DOAN'!K62="",'DU DOAN'!L62="",'DU DOAN'!BC62="",'DU DOAN'!BD62=""),0,IF(AND('DU DOAN'!BC62='DU DOAN'!K62,'DU DOAN'!BD62='DU DOAN'!L62),3*'DU DOAN'!C62,IF(('DU DOAN'!BC62-'DU DOAN'!BD62)=('DU DOAN'!K62-'DU DOAN'!L62),2*'DU DOAN'!C62,IF(SIGN('DU DOAN'!BC62-'DU DOAN'!BD62)=SIGN('DU DOAN'!K62-'DU DOAN'!L62),1*'DU DOAN'!C62,0))))</f>
        <v>0</v>
      </c>
      <c r="AC62" s="98">
        <f>IF(OR('DU DOAN'!K62="",'DU DOAN'!L62="",'DU DOAN'!BE62="",'DU DOAN'!BF62=""),0,IF(AND('DU DOAN'!BE62='DU DOAN'!K62,'DU DOAN'!BF62='DU DOAN'!L62),3*'DU DOAN'!C62,IF(('DU DOAN'!BE62-'DU DOAN'!BF62)=('DU DOAN'!K62-'DU DOAN'!L62),2*'DU DOAN'!C62,IF(SIGN('DU DOAN'!BE62-'DU DOAN'!BF62)=SIGN('DU DOAN'!K62-'DU DOAN'!L62),1*'DU DOAN'!C62,0))))</f>
        <v>0</v>
      </c>
      <c r="AD62" s="98">
        <f>IF(OR('DU DOAN'!K62="",'DU DOAN'!L62="",'DU DOAN'!BG62="",'DU DOAN'!BH62=""),0,IF(AND('DU DOAN'!BG62='DU DOAN'!K62,'DU DOAN'!BH62='DU DOAN'!L62),3*'DU DOAN'!C62,IF(('DU DOAN'!BG62-'DU DOAN'!BH62)=('DU DOAN'!K62-'DU DOAN'!L62),2*'DU DOAN'!C62,IF(SIGN('DU DOAN'!BG62-'DU DOAN'!BH62)=SIGN('DU DOAN'!K62-'DU DOAN'!L62),1*'DU DOAN'!C62,0))))</f>
        <v>0</v>
      </c>
      <c r="AE62" s="98">
        <f>IF(OR('DU DOAN'!K62="",'DU DOAN'!L62="",'DU DOAN'!BI62="",'DU DOAN'!BJ62=""),0,IF(AND('DU DOAN'!BI62='DU DOAN'!K62,'DU DOAN'!BJ62='DU DOAN'!L62),3*'DU DOAN'!C62,IF(('DU DOAN'!BI62-'DU DOAN'!BJ62)=('DU DOAN'!K62-'DU DOAN'!L62),2*'DU DOAN'!C62,IF(SIGN('DU DOAN'!BI62-'DU DOAN'!BJ62)=SIGN('DU DOAN'!K62-'DU DOAN'!L62),1*'DU DOAN'!C62,0))))</f>
        <v>0</v>
      </c>
      <c r="AF62" s="98">
        <f>IF(OR('DU DOAN'!K62="",'DU DOAN'!L62="",'DU DOAN'!BK62="",'DU DOAN'!BL62=""),0,IF(AND('DU DOAN'!BK62='DU DOAN'!K62,'DU DOAN'!BL62='DU DOAN'!L62),3*'DU DOAN'!C62,IF(('DU DOAN'!BK62-'DU DOAN'!BL62)=('DU DOAN'!K62-'DU DOAN'!L62),2*'DU DOAN'!C62,IF(SIGN('DU DOAN'!BK62-'DU DOAN'!BL62)=SIGN('DU DOAN'!K62-'DU DOAN'!L62),1*'DU DOAN'!C62,0))))</f>
        <v>0</v>
      </c>
      <c r="AG62" s="98">
        <f>IF(OR('DU DOAN'!K62="",'DU DOAN'!L62="",'DU DOAN'!BM62="",'DU DOAN'!BN62=""),0,IF(AND('DU DOAN'!BM62='DU DOAN'!K62,'DU DOAN'!BN62='DU DOAN'!L62),3*'DU DOAN'!C62,IF(('DU DOAN'!BM62-'DU DOAN'!BN62)=('DU DOAN'!K62-'DU DOAN'!L62),2*'DU DOAN'!C62,IF(SIGN('DU DOAN'!BM62-'DU DOAN'!BN62)=SIGN('DU DOAN'!K62-'DU DOAN'!L62),1*'DU DOAN'!C62,0))))</f>
        <v>0</v>
      </c>
      <c r="AH62" s="98">
        <f>IF(OR('DU DOAN'!K62="",'DU DOAN'!L62="",'DU DOAN'!BO62="",'DU DOAN'!BP62=""),0,IF(AND('DU DOAN'!BO62='DU DOAN'!K62,'DU DOAN'!BP62='DU DOAN'!L62),3*'DU DOAN'!C62,IF(('DU DOAN'!BO62-'DU DOAN'!BP62)=('DU DOAN'!K62-'DU DOAN'!L62),2*'DU DOAN'!C62,IF(SIGN('DU DOAN'!BO62-'DU DOAN'!BP62)=SIGN('DU DOAN'!K62-'DU DOAN'!L62),1*'DU DOAN'!C62,0))))</f>
        <v>0</v>
      </c>
      <c r="AI62" s="98">
        <f>IF(OR('DU DOAN'!K62="",'DU DOAN'!L62="",'DU DOAN'!BQ62="",'DU DOAN'!BR62=""),0,IF(AND('DU DOAN'!BQ62='DU DOAN'!K62,'DU DOAN'!BR62='DU DOAN'!L62),3*'DU DOAN'!C62,IF(('DU DOAN'!BQ62-'DU DOAN'!BR62)=('DU DOAN'!K62-'DU DOAN'!L62),2*'DU DOAN'!C62,IF(SIGN('DU DOAN'!BQ62-'DU DOAN'!BR62)=SIGN('DU DOAN'!K62-'DU DOAN'!L62),1*'DU DOAN'!C62,0))))</f>
        <v>0</v>
      </c>
      <c r="AJ62" s="98">
        <f>IF(OR('DU DOAN'!K62="",'DU DOAN'!L62="",'DU DOAN'!BS62="",'DU DOAN'!BT62=""),0,IF(AND('DU DOAN'!BS62='DU DOAN'!K62,'DU DOAN'!BT62='DU DOAN'!L62),3*'DU DOAN'!C62,IF(('DU DOAN'!BS62-'DU DOAN'!BT62)=('DU DOAN'!K62-'DU DOAN'!L62),2*'DU DOAN'!C62,IF(SIGN('DU DOAN'!BS62-'DU DOAN'!BT62)=SIGN('DU DOAN'!K62-'DU DOAN'!L62),1*'DU DOAN'!C62,0))))</f>
        <v>0</v>
      </c>
      <c r="AK62" s="98">
        <f>IF(OR('DU DOAN'!K62="",'DU DOAN'!L62="",'DU DOAN'!BU62="",'DU DOAN'!BV62=""),0,IF(AND('DU DOAN'!BU62='DU DOAN'!K62,'DU DOAN'!BV62='DU DOAN'!L62),3*'DU DOAN'!C62,IF(('DU DOAN'!BU62-'DU DOAN'!BV62)=('DU DOAN'!K62-'DU DOAN'!L62),2*'DU DOAN'!C62,IF(SIGN('DU DOAN'!BU62-'DU DOAN'!BV62)=SIGN('DU DOAN'!K62-'DU DOAN'!L62),1*'DU DOAN'!C62,0))))</f>
        <v>0</v>
      </c>
      <c r="AL62" s="98">
        <f>IF(OR('DU DOAN'!K62="",'DU DOAN'!L62="",'DU DOAN'!BW62="",'DU DOAN'!BX62=""),0,IF(AND('DU DOAN'!BW62='DU DOAN'!K62,'DU DOAN'!BX62='DU DOAN'!L62),3*'DU DOAN'!C62,IF(('DU DOAN'!BW62-'DU DOAN'!BX62)=('DU DOAN'!K62-'DU DOAN'!L62),2*'DU DOAN'!C62,IF(SIGN('DU DOAN'!BW62-'DU DOAN'!BX62)=SIGN('DU DOAN'!K62-'DU DOAN'!L62),1*'DU DOAN'!C62,0))))</f>
        <v>0</v>
      </c>
      <c r="AM62" s="98">
        <f>IF(OR('DU DOAN'!K62="",'DU DOAN'!L62="",'DU DOAN'!BY62="",'DU DOAN'!BZ62=""),0,IF(AND('DU DOAN'!BY62='DU DOAN'!K62,'DU DOAN'!BZ62='DU DOAN'!L62),3*'DU DOAN'!C62,IF(('DU DOAN'!BY62-'DU DOAN'!BZ62)=('DU DOAN'!K62-'DU DOAN'!L62),2*'DU DOAN'!C62,IF(SIGN('DU DOAN'!BY62-'DU DOAN'!BZ62)=SIGN('DU DOAN'!K62-'DU DOAN'!L62),1*'DU DOAN'!C62,0))))</f>
        <v>0</v>
      </c>
      <c r="AN62" s="98">
        <f>IF(OR('DU DOAN'!K62="",'DU DOAN'!L62="",'DU DOAN'!CA62="",'DU DOAN'!CB62=""),0,IF(AND('DU DOAN'!CA62='DU DOAN'!K62,'DU DOAN'!CB62='DU DOAN'!L62),3*'DU DOAN'!C62,IF(('DU DOAN'!CA62-'DU DOAN'!CB62)=('DU DOAN'!K62-'DU DOAN'!L62),2*'DU DOAN'!C62,IF(SIGN('DU DOAN'!CA62-'DU DOAN'!CB62)=SIGN('DU DOAN'!K62-'DU DOAN'!L62),1*'DU DOAN'!C62,0))))</f>
        <v>0</v>
      </c>
      <c r="AO62" s="98">
        <f>IF(OR('DU DOAN'!K62="",'DU DOAN'!L62="",'DU DOAN'!CC62="",'DU DOAN'!CD62=""),0,IF(AND('DU DOAN'!CC62='DU DOAN'!K62,'DU DOAN'!CD62='DU DOAN'!L62),3*'DU DOAN'!C62,IF(('DU DOAN'!CC62-'DU DOAN'!CD62)=('DU DOAN'!K62-'DU DOAN'!L62),2*'DU DOAN'!C62,IF(SIGN('DU DOAN'!CC62-'DU DOAN'!CD62)=SIGN('DU DOAN'!K62-'DU DOAN'!L62),1*'DU DOAN'!C62,0))))</f>
        <v>0</v>
      </c>
      <c r="AP62" s="98">
        <f>IF(OR('DU DOAN'!K62="",'DU DOAN'!L62="",'DU DOAN'!CE62="",'DU DOAN'!CF62=""),0,IF(AND('DU DOAN'!CE62='DU DOAN'!K62,'DU DOAN'!CF62='DU DOAN'!L62),3*'DU DOAN'!C62,IF(('DU DOAN'!CE62-'DU DOAN'!CF62)=('DU DOAN'!K62-'DU DOAN'!L62),2*'DU DOAN'!C62,IF(SIGN('DU DOAN'!CE62-'DU DOAN'!CF62)=SIGN('DU DOAN'!K62-'DU DOAN'!L62),1*'DU DOAN'!C62,0))))</f>
        <v>0</v>
      </c>
      <c r="AQ62" s="98">
        <f>IF(OR('DU DOAN'!K62="",'DU DOAN'!L62="",'DU DOAN'!CG62="",'DU DOAN'!CH62=""),0,IF(AND('DU DOAN'!CG62='DU DOAN'!K62,'DU DOAN'!CH62='DU DOAN'!L62),3*'DU DOAN'!C62,IF(('DU DOAN'!CG62-'DU DOAN'!CH62)=('DU DOAN'!K62-'DU DOAN'!L62),2*'DU DOAN'!C62,IF(SIGN('DU DOAN'!CG62-'DU DOAN'!CH62)=SIGN('DU DOAN'!K62-'DU DOAN'!L62),1*'DU DOAN'!C62,0))))</f>
        <v>0</v>
      </c>
      <c r="AR62" s="98">
        <f>IF(OR('DU DOAN'!K62="",'DU DOAN'!L62="",'DU DOAN'!CI62="",'DU DOAN'!CJ62=""),0,IF(AND('DU DOAN'!CI62='DU DOAN'!K62,'DU DOAN'!CJ62='DU DOAN'!L62),3*'DU DOAN'!C62,IF(('DU DOAN'!CI62-'DU DOAN'!CJ62)=('DU DOAN'!K62-'DU DOAN'!L62),2*'DU DOAN'!C62,IF(SIGN('DU DOAN'!CI62-'DU DOAN'!CJ62)=SIGN('DU DOAN'!K62-'DU DOAN'!L62),1*'DU DOAN'!C62,0))))</f>
        <v>0</v>
      </c>
      <c r="AS62" s="98">
        <f>IF(OR('DU DOAN'!K62="",'DU DOAN'!L62="",'DU DOAN'!CK62="",'DU DOAN'!CL62=""),0,IF(AND('DU DOAN'!CK62='DU DOAN'!K62,'DU DOAN'!CL62='DU DOAN'!L62),3*'DU DOAN'!C62,IF(('DU DOAN'!CK62-'DU DOAN'!CL62)=('DU DOAN'!K62-'DU DOAN'!L62),2*'DU DOAN'!C62,IF(SIGN('DU DOAN'!CK62-'DU DOAN'!CL62)=SIGN('DU DOAN'!K62-'DU DOAN'!L62),1*'DU DOAN'!C62,0))))</f>
        <v>0</v>
      </c>
      <c r="AT62" s="98">
        <f>IF(OR('DU DOAN'!K62="",'DU DOAN'!L62="",'DU DOAN'!CM62="",'DU DOAN'!CN62=""),0,IF(AND('DU DOAN'!CM62='DU DOAN'!K62,'DU DOAN'!CN62='DU DOAN'!L62),3*'DU DOAN'!C62,IF(('DU DOAN'!CM62-'DU DOAN'!CN62)=('DU DOAN'!K62-'DU DOAN'!L62),2*'DU DOAN'!C62,IF(SIGN('DU DOAN'!CM62-'DU DOAN'!CN62)=SIGN('DU DOAN'!K62-'DU DOAN'!L62),1*'DU DOAN'!C62,0))))</f>
        <v>0</v>
      </c>
      <c r="AU62" s="98">
        <f>IF(OR('DU DOAN'!K62="",'DU DOAN'!L62="",'DU DOAN'!CO62="",'DU DOAN'!CP62=""),0,IF(AND('DU DOAN'!CO62='DU DOAN'!K62,'DU DOAN'!CP62='DU DOAN'!L62),3*'DU DOAN'!C62,IF(('DU DOAN'!CO62-'DU DOAN'!CP62)=('DU DOAN'!K62-'DU DOAN'!L62),2*'DU DOAN'!C62,IF(SIGN('DU DOAN'!CO62-'DU DOAN'!CP62)=SIGN('DU DOAN'!K62-'DU DOAN'!L62),1*'DU DOAN'!C62,0))))</f>
        <v>0</v>
      </c>
      <c r="AV62" s="98">
        <f>IF(OR('DU DOAN'!K62="",'DU DOAN'!L62="",'DU DOAN'!CQ62="",'DU DOAN'!CR62=""),0,IF(AND('DU DOAN'!CQ62='DU DOAN'!K62,'DU DOAN'!CR62='DU DOAN'!L62),3*'DU DOAN'!C62,IF(('DU DOAN'!CQ62-'DU DOAN'!CR62)=('DU DOAN'!K62-'DU DOAN'!L62),2*'DU DOAN'!C62,IF(SIGN('DU DOAN'!CQ62-'DU DOAN'!CR62)=SIGN('DU DOAN'!K62-'DU DOAN'!L62),1*'DU DOAN'!C62,0))))</f>
        <v>0</v>
      </c>
      <c r="AW62" s="98">
        <f>IF(OR('DU DOAN'!K62="",'DU DOAN'!L62="",'DU DOAN'!CS62="",'DU DOAN'!CT62=""),0,IF(AND('DU DOAN'!CS62='DU DOAN'!K62,'DU DOAN'!CT62='DU DOAN'!L62),3*'DU DOAN'!C62,IF(('DU DOAN'!CS62-'DU DOAN'!CT62)=('DU DOAN'!K62-'DU DOAN'!L62),2*'DU DOAN'!C62,IF(SIGN('DU DOAN'!CS62-'DU DOAN'!CT62)=SIGN('DU DOAN'!K62-'DU DOAN'!L62),1*'DU DOAN'!C62,0))))</f>
        <v>0</v>
      </c>
      <c r="AX62" s="98">
        <f>IF(OR('DU DOAN'!K62="",'DU DOAN'!L62="",'DU DOAN'!CU62="",'DU DOAN'!CV62=""),0,IF(AND('DU DOAN'!CU62='DU DOAN'!K62,'DU DOAN'!CV62='DU DOAN'!L62),3*'DU DOAN'!C62,IF(('DU DOAN'!CU62-'DU DOAN'!CV62)=('DU DOAN'!K62-'DU DOAN'!L62),2*'DU DOAN'!C62,IF(SIGN('DU DOAN'!CU62-'DU DOAN'!CV62)=SIGN('DU DOAN'!K62-'DU DOAN'!L62),1*'DU DOAN'!C62,0))))</f>
        <v>0</v>
      </c>
      <c r="AY62" s="98">
        <f>IF(OR('DU DOAN'!K62="",'DU DOAN'!L62="",'DU DOAN'!CW62="",'DU DOAN'!CX62=""),0,IF(AND('DU DOAN'!CW62='DU DOAN'!K62,'DU DOAN'!CX62='DU DOAN'!L62),3*'DU DOAN'!C62,IF(('DU DOAN'!CW62-'DU DOAN'!CX62)=('DU DOAN'!K62-'DU DOAN'!L62),2*'DU DOAN'!C62,IF(SIGN('DU DOAN'!CW62-'DU DOAN'!CX62)=SIGN('DU DOAN'!K62-'DU DOAN'!L62),1*'DU DOAN'!C62,0))))</f>
        <v>0</v>
      </c>
      <c r="AZ62" s="98">
        <f>IF(OR('DU DOAN'!K62="",'DU DOAN'!L62="",'DU DOAN'!CY62="",'DU DOAN'!CZ62=""),0,IF(AND('DU DOAN'!CY62='DU DOAN'!K62,'DU DOAN'!CZ62='DU DOAN'!L62),3*'DU DOAN'!C62,IF(('DU DOAN'!CY62-'DU DOAN'!CZ62)=('DU DOAN'!K62-'DU DOAN'!L62),2*'DU DOAN'!C62,IF(SIGN('DU DOAN'!CY62-'DU DOAN'!CZ62)=SIGN('DU DOAN'!K62-'DU DOAN'!L62),1*'DU DOAN'!C62,0))))</f>
        <v>0</v>
      </c>
      <c r="BA62" s="98">
        <f>IF(OR('DU DOAN'!K62="",'DU DOAN'!L62="",'DU DOAN'!DA62="",'DU DOAN'!DB62=""),0,IF(AND('DU DOAN'!DA62='DU DOAN'!K62,'DU DOAN'!DB62='DU DOAN'!L62),3*'DU DOAN'!C62,IF(('DU DOAN'!DA62-'DU DOAN'!DB62)=('DU DOAN'!K62-'DU DOAN'!L62),2*'DU DOAN'!C62,IF(SIGN('DU DOAN'!DA62-'DU DOAN'!DB62)=SIGN('DU DOAN'!K62-'DU DOAN'!L62),1*'DU DOAN'!C62,0))))</f>
        <v>0</v>
      </c>
      <c r="BB62" s="98">
        <f>IF(OR('DU DOAN'!K62="",'DU DOAN'!L62="",'DU DOAN'!DC62="",'DU DOAN'!DD62=""),0,IF(AND('DU DOAN'!DC62='DU DOAN'!K62,'DU DOAN'!DD62='DU DOAN'!L62),3*'DU DOAN'!C62,IF(('DU DOAN'!DC62-'DU DOAN'!DD62)=('DU DOAN'!K62-'DU DOAN'!L62),2*'DU DOAN'!C62,IF(SIGN('DU DOAN'!DC62-'DU DOAN'!DD62)=SIGN('DU DOAN'!K62-'DU DOAN'!L62),1*'DU DOAN'!C62,0))))</f>
        <v>0</v>
      </c>
      <c r="BC62" s="98">
        <f>IF(OR('DU DOAN'!K62="",'DU DOAN'!L62="",'DU DOAN'!DE62="",'DU DOAN'!DF62=""),0,IF(AND('DU DOAN'!DE62='DU DOAN'!K62,'DU DOAN'!DF62='DU DOAN'!L62),3*'DU DOAN'!C62,IF(('DU DOAN'!DE62-'DU DOAN'!DF62)=('DU DOAN'!K62-'DU DOAN'!L62),2*'DU DOAN'!C62,IF(SIGN('DU DOAN'!DE62-'DU DOAN'!DF62)=SIGN('DU DOAN'!K62-'DU DOAN'!L62),1*'DU DOAN'!C62,0))))</f>
        <v>0</v>
      </c>
      <c r="BD62" s="98">
        <f>IF(OR('DU DOAN'!K62="",'DU DOAN'!L62="",'DU DOAN'!DG62="",'DU DOAN'!DH62=""),0,IF(AND('DU DOAN'!DG62='DU DOAN'!K62,'DU DOAN'!DH62='DU DOAN'!L62),3*'DU DOAN'!C62,IF(('DU DOAN'!DG62-'DU DOAN'!DH62)=('DU DOAN'!K62-'DU DOAN'!L62),2*'DU DOAN'!C62,IF(SIGN('DU DOAN'!DG62-'DU DOAN'!DH62)=SIGN('DU DOAN'!K62-'DU DOAN'!L62),1*'DU DOAN'!C62,0))))</f>
        <v>0</v>
      </c>
      <c r="BE62" s="98">
        <f>IF(OR('DU DOAN'!K62="",'DU DOAN'!L62="",'DU DOAN'!DI62="",'DU DOAN'!DJ62=""),0,IF(AND('DU DOAN'!DI62='DU DOAN'!K62,'DU DOAN'!DJ62='DU DOAN'!L62),3*'DU DOAN'!C62,IF(('DU DOAN'!DI62-'DU DOAN'!DJ62)=('DU DOAN'!K62-'DU DOAN'!L62),2*'DU DOAN'!C62,IF(SIGN('DU DOAN'!DI62-'DU DOAN'!DJ62)=SIGN('DU DOAN'!K62-'DU DOAN'!L62),1*'DU DOAN'!C62,0))))</f>
        <v>0</v>
      </c>
      <c r="BF62" s="98">
        <f>IF(OR('DU DOAN'!K62="",'DU DOAN'!L62="",'DU DOAN'!DK62="",'DU DOAN'!DL62=""),0,IF(AND('DU DOAN'!DK62='DU DOAN'!K62,'DU DOAN'!DL62='DU DOAN'!L62),3*'DU DOAN'!C62,IF(('DU DOAN'!DK62-'DU DOAN'!DL62)=('DU DOAN'!K62-'DU DOAN'!L62),2*'DU DOAN'!C62,IF(SIGN('DU DOAN'!DK62-'DU DOAN'!DL62)=SIGN('DU DOAN'!K62-'DU DOAN'!L62),1*'DU DOAN'!C62,0))))</f>
        <v>0</v>
      </c>
      <c r="BG62" s="98">
        <f>IF(OR('DU DOAN'!K62="",'DU DOAN'!L62="",'DU DOAN'!DM62="",'DU DOAN'!DN62=""),0,IF(AND('DU DOAN'!DM62='DU DOAN'!K62,'DU DOAN'!DN62='DU DOAN'!L62),3*'DU DOAN'!C62,IF(('DU DOAN'!DM62-'DU DOAN'!DN62)=('DU DOAN'!K62-'DU DOAN'!L62),2*'DU DOAN'!C62,IF(SIGN('DU DOAN'!DM62-'DU DOAN'!DN62)=SIGN('DU DOAN'!K62-'DU DOAN'!L62),1*'DU DOAN'!C62,0))))</f>
        <v>0</v>
      </c>
      <c r="BH62" s="98">
        <f>IF(OR('DU DOAN'!K62="",'DU DOAN'!L62="",'DU DOAN'!DO62="",'DU DOAN'!DP62=""),0,IF(AND('DU DOAN'!DO62='DU DOAN'!K62,'DU DOAN'!DP62='DU DOAN'!L62),3*'DU DOAN'!C62,IF(('DU DOAN'!DO62-'DU DOAN'!DP62)=('DU DOAN'!K62-'DU DOAN'!L62),2*'DU DOAN'!C62,IF(SIGN('DU DOAN'!DO62-'DU DOAN'!DP62)=SIGN('DU DOAN'!K62-'DU DOAN'!L62),1*'DU DOAN'!C62,0))))</f>
        <v>0</v>
      </c>
      <c r="BI62" s="98">
        <f>IF(OR('DU DOAN'!K62="",'DU DOAN'!L62="",'DU DOAN'!DQ62="",'DU DOAN'!DR62=""),0,IF(AND('DU DOAN'!DQ62='DU DOAN'!K62,'DU DOAN'!DR62='DU DOAN'!L62),3*'DU DOAN'!C62,IF(('DU DOAN'!DQ62-'DU DOAN'!DR62)=('DU DOAN'!K62-'DU DOAN'!L62),2*'DU DOAN'!C62,IF(SIGN('DU DOAN'!DQ62-'DU DOAN'!DR62)=SIGN('DU DOAN'!K62-'DU DOAN'!L62),1*'DU DOAN'!C62,0))))</f>
        <v>0</v>
      </c>
      <c r="BJ62" s="98">
        <f>IF(OR('DU DOAN'!K62="",'DU DOAN'!L62="",'DU DOAN'!DS62="",'DU DOAN'!DT62=""),0,IF(AND('DU DOAN'!DS62='DU DOAN'!K62,'DU DOAN'!DT62='DU DOAN'!L62),3*'DU DOAN'!C62,IF(('DU DOAN'!DS62-'DU DOAN'!DT62)=('DU DOAN'!K62-'DU DOAN'!L62),2*'DU DOAN'!C62,IF(SIGN('DU DOAN'!DS62-'DU DOAN'!DT62)=SIGN('DU DOAN'!K62-'DU DOAN'!L62),1*'DU DOAN'!C62,0))))</f>
        <v>0</v>
      </c>
      <c r="BK62" s="98">
        <f>IF(OR('DU DOAN'!K62="",'DU DOAN'!L62="",'DU DOAN'!DU62="",'DU DOAN'!DV62=""),0,IF(AND('DU DOAN'!DU62='DU DOAN'!K62,'DU DOAN'!DV62='DU DOAN'!L62),3*'DU DOAN'!C62,IF(('DU DOAN'!DU62-'DU DOAN'!DV62)=('DU DOAN'!K62-'DU DOAN'!L62),2*'DU DOAN'!C62,IF(SIGN('DU DOAN'!DU62-'DU DOAN'!DV62)=SIGN('DU DOAN'!K62-'DU DOAN'!L62),1*'DU DOAN'!C62,0))))</f>
        <v>0</v>
      </c>
      <c r="BL62" s="98">
        <f>IF(OR('DU DOAN'!K62="",'DU DOAN'!L62="",'DU DOAN'!DW62="",'DU DOAN'!DX62=""),0,IF(AND('DU DOAN'!DW62='DU DOAN'!K62,'DU DOAN'!DX62='DU DOAN'!L62),3*'DU DOAN'!C62,IF(('DU DOAN'!DW62-'DU DOAN'!DX62)=('DU DOAN'!K62-'DU DOAN'!L62),2*'DU DOAN'!C62,IF(SIGN('DU DOAN'!DW62-'DU DOAN'!DX62)=SIGN('DU DOAN'!K62-'DU DOAN'!L62),1*'DU DOAN'!C62,0))))</f>
        <v>0</v>
      </c>
      <c r="BM62" s="98">
        <f>IF(OR('DU DOAN'!K62="",'DU DOAN'!L62="",'DU DOAN'!DY62="",'DU DOAN'!DZ62=""),0,IF(AND('DU DOAN'!DY62='DU DOAN'!K62,'DU DOAN'!DZ62='DU DOAN'!L62),3*'DU DOAN'!C62,IF(('DU DOAN'!DY62-'DU DOAN'!DZ62)=('DU DOAN'!K62-'DU DOAN'!L62),2*'DU DOAN'!C62,IF(SIGN('DU DOAN'!DY62-'DU DOAN'!DZ62)=SIGN('DU DOAN'!K62-'DU DOAN'!L62),1*'DU DOAN'!C62,0))))</f>
        <v>0</v>
      </c>
      <c r="BN62" s="98">
        <f>IF(OR('DU DOAN'!K62="",'DU DOAN'!L62="",'DU DOAN'!EA62="",'DU DOAN'!EB62=""),0,IF(AND('DU DOAN'!EA62='DU DOAN'!K62,'DU DOAN'!EB62='DU DOAN'!L62),3*'DU DOAN'!C62,IF(('DU DOAN'!EA62-'DU DOAN'!EB62)=('DU DOAN'!K62-'DU DOAN'!L62),2*'DU DOAN'!C62,IF(SIGN('DU DOAN'!EA62-'DU DOAN'!EB62)=SIGN('DU DOAN'!K62-'DU DOAN'!L62),1*'DU DOAN'!C62,0))))</f>
        <v>0</v>
      </c>
      <c r="BO62" s="98">
        <f>IF(OR('DU DOAN'!K62="",'DU DOAN'!L62="",'DU DOAN'!EC62="",'DU DOAN'!ED62=""),0,IF(AND('DU DOAN'!EC62='DU DOAN'!K62,'DU DOAN'!ED62='DU DOAN'!L62),3*'DU DOAN'!C62,IF(('DU DOAN'!EC62-'DU DOAN'!ED62)=('DU DOAN'!K62-'DU DOAN'!L62),2*'DU DOAN'!C62,IF(SIGN('DU DOAN'!EC62-'DU DOAN'!ED62)=SIGN('DU DOAN'!K62-'DU DOAN'!L62),1*'DU DOAN'!C62,0))))</f>
        <v>0</v>
      </c>
      <c r="BP62" s="98">
        <f>IF(OR('DU DOAN'!K62="",'DU DOAN'!L62="",'DU DOAN'!EE62="",'DU DOAN'!EF62=""),0,IF(AND('DU DOAN'!EE62='DU DOAN'!K62,'DU DOAN'!EF62='DU DOAN'!L62),3*'DU DOAN'!C62,IF(('DU DOAN'!EE62-'DU DOAN'!EF62)=('DU DOAN'!K62-'DU DOAN'!L62),2*'DU DOAN'!C62,IF(SIGN('DU DOAN'!EE62-'DU DOAN'!EF62)=SIGN('DU DOAN'!K62-'DU DOAN'!L62),1*'DU DOAN'!C62,0))))</f>
        <v>0</v>
      </c>
      <c r="BQ62" s="98">
        <f>IF(OR('DU DOAN'!K62="",'DU DOAN'!L62="",'DU DOAN'!EG62="",'DU DOAN'!EH62=""),0,IF(AND('DU DOAN'!EG62='DU DOAN'!K62,'DU DOAN'!EH62='DU DOAN'!L62),3*'DU DOAN'!C62,IF(('DU DOAN'!EG62-'DU DOAN'!EH62)=('DU DOAN'!K62-'DU DOAN'!L62),2*'DU DOAN'!C62,IF(SIGN('DU DOAN'!EG62-'DU DOAN'!EH62)=SIGN('DU DOAN'!K62-'DU DOAN'!L62),1*'DU DOAN'!C62,0))))</f>
        <v>0</v>
      </c>
      <c r="BR62" s="98">
        <f>IF(OR('DU DOAN'!K62="",'DU DOAN'!L62="",'DU DOAN'!EI62="",'DU DOAN'!EJ62=""),0,IF(AND('DU DOAN'!EI62='DU DOAN'!K62,'DU DOAN'!EJ62='DU DOAN'!L62),3*'DU DOAN'!C62,IF(('DU DOAN'!EI62-'DU DOAN'!EJ62)=('DU DOAN'!K62-'DU DOAN'!L62),2*'DU DOAN'!C62,IF(SIGN('DU DOAN'!EI62-'DU DOAN'!EJ62)=SIGN('DU DOAN'!K62-'DU DOAN'!L62),1*'DU DOAN'!C62,0))))</f>
        <v>0</v>
      </c>
      <c r="BS62" s="98">
        <f>IF(OR('DU DOAN'!K62="",'DU DOAN'!L62="",'DU DOAN'!EK62="",'DU DOAN'!EL62=""),0,IF(AND('DU DOAN'!EK62='DU DOAN'!K62,'DU DOAN'!EL62='DU DOAN'!L62),3*'DU DOAN'!C62,IF(('DU DOAN'!EK62-'DU DOAN'!EL62)=('DU DOAN'!K62-'DU DOAN'!L62),2*'DU DOAN'!C62,IF(SIGN('DU DOAN'!EK62-'DU DOAN'!EL62)=SIGN('DU DOAN'!K62-'DU DOAN'!L62),1*'DU DOAN'!C62,0))))</f>
        <v>0</v>
      </c>
      <c r="BT62" s="98">
        <f>IF(OR('DU DOAN'!K62="",'DU DOAN'!L62="",'DU DOAN'!EM62="",'DU DOAN'!EN62=""),0,IF(AND('DU DOAN'!EM62='DU DOAN'!K62,'DU DOAN'!EN62='DU DOAN'!L62),3*'DU DOAN'!C62,IF(('DU DOAN'!EM62-'DU DOAN'!EN62)=('DU DOAN'!K62-'DU DOAN'!L62),2*'DU DOAN'!C62,IF(SIGN('DU DOAN'!EM62-'DU DOAN'!EN62)=SIGN('DU DOAN'!K62-'DU DOAN'!L62),1*'DU DOAN'!C62,0))))</f>
        <v>0</v>
      </c>
      <c r="BU62" s="98">
        <f>IF(OR('DU DOAN'!K62="",'DU DOAN'!L62="",'DU DOAN'!EO62="",'DU DOAN'!EP62=""),0,IF(AND('DU DOAN'!EO62='DU DOAN'!K62,'DU DOAN'!EP62='DU DOAN'!L62),3*'DU DOAN'!C62,IF(('DU DOAN'!EO62-'DU DOAN'!EP62)=('DU DOAN'!K62-'DU DOAN'!L62),2*'DU DOAN'!C62,IF(SIGN('DU DOAN'!EO62-'DU DOAN'!EP62)=SIGN('DU DOAN'!K62-'DU DOAN'!L62),1*'DU DOAN'!C62,0))))</f>
        <v>0</v>
      </c>
      <c r="BV62" s="98">
        <f>IF(OR('DU DOAN'!K62="",'DU DOAN'!L62="",'DU DOAN'!EQ62="",'DU DOAN'!ER62=""),0,IF(AND('DU DOAN'!EQ62='DU DOAN'!K62,'DU DOAN'!ER62='DU DOAN'!L62),3*'DU DOAN'!C62,IF(('DU DOAN'!EQ62-'DU DOAN'!ER62)=('DU DOAN'!K62-'DU DOAN'!L62),2*'DU DOAN'!C62,IF(SIGN('DU DOAN'!EQ62-'DU DOAN'!ER62)=SIGN('DU DOAN'!K62-'DU DOAN'!L62),1*'DU DOAN'!C62,0))))</f>
        <v>0</v>
      </c>
      <c r="BW62" s="98">
        <f>IF(OR('DU DOAN'!K62="",'DU DOAN'!L62="",'DU DOAN'!ES62="",'DU DOAN'!ET62=""),0,IF(AND('DU DOAN'!ES62='DU DOAN'!K62,'DU DOAN'!ET62='DU DOAN'!L62),3*'DU DOAN'!C62,IF(('DU DOAN'!ES62-'DU DOAN'!ET62)=('DU DOAN'!K62-'DU DOAN'!L62),2*'DU DOAN'!C62,IF(SIGN('DU DOAN'!ES62-'DU DOAN'!ET62)=SIGN('DU DOAN'!K62-'DU DOAN'!L62),1*'DU DOAN'!C62,0))))</f>
        <v>0</v>
      </c>
      <c r="BX62" s="98">
        <f>IF(OR('DU DOAN'!K62="",'DU DOAN'!L62="",'DU DOAN'!EU62="",'DU DOAN'!EV62=""),0,IF(AND('DU DOAN'!EU62='DU DOAN'!K62,'DU DOAN'!EV62='DU DOAN'!L62),3*'DU DOAN'!C62,IF(('DU DOAN'!EU62-'DU DOAN'!EV62)=('DU DOAN'!K62-'DU DOAN'!L62),2*'DU DOAN'!C62,IF(SIGN('DU DOAN'!EU62-'DU DOAN'!EV62)=SIGN('DU DOAN'!K62-'DU DOAN'!L62),1*'DU DOAN'!C62,0))))</f>
        <v>0</v>
      </c>
      <c r="BY62" s="98">
        <f>IF(OR('DU DOAN'!K62="",'DU DOAN'!L62="",'DU DOAN'!EW62="",'DU DOAN'!EX62=""),0,IF(AND('DU DOAN'!EW62='DU DOAN'!K62,'DU DOAN'!EX62='DU DOAN'!L62),3*'DU DOAN'!C62,IF(('DU DOAN'!EW62-'DU DOAN'!EX62)=('DU DOAN'!K62-'DU DOAN'!L62),2*'DU DOAN'!C62,IF(SIGN('DU DOAN'!EW62-'DU DOAN'!EX62)=SIGN('DU DOAN'!K62-'DU DOAN'!L62),1*'DU DOAN'!C62,0))))</f>
        <v>0</v>
      </c>
      <c r="BZ62" s="98">
        <f>IF(OR('DU DOAN'!K62="",'DU DOAN'!L62="",'DU DOAN'!EY62="",'DU DOAN'!EZ62=""),0,IF(AND('DU DOAN'!EY62='DU DOAN'!K62,'DU DOAN'!EZ62='DU DOAN'!L62),3*'DU DOAN'!C62,IF(('DU DOAN'!EY62-'DU DOAN'!EZ62)=('DU DOAN'!K62-'DU DOAN'!L62),2*'DU DOAN'!C62,IF(SIGN('DU DOAN'!EY62-'DU DOAN'!EZ62)=SIGN('DU DOAN'!K62-'DU DOAN'!L62),1*'DU DOAN'!C62,0))))</f>
        <v>0</v>
      </c>
      <c r="CA62" s="98">
        <f>IF(OR('DU DOAN'!K62="",'DU DOAN'!L62="",'DU DOAN'!FA62="",'DU DOAN'!FB62=""),0,IF(AND('DU DOAN'!FA62='DU DOAN'!K62,'DU DOAN'!FB62='DU DOAN'!L62),3*'DU DOAN'!C62,IF(('DU DOAN'!FA62-'DU DOAN'!FB62)=('DU DOAN'!K62-'DU DOAN'!L62),2*'DU DOAN'!C62,IF(SIGN('DU DOAN'!FA62-'DU DOAN'!FB62)=SIGN('DU DOAN'!K62-'DU DOAN'!L62),1*'DU DOAN'!C62,0))))</f>
        <v>0</v>
      </c>
      <c r="CB62" s="98">
        <f>IF(OR('DU DOAN'!K62="",'DU DOAN'!L62="",'DU DOAN'!FC62="",'DU DOAN'!FD62=""),0,IF(AND('DU DOAN'!FC62='DU DOAN'!K62,'DU DOAN'!FD62='DU DOAN'!L62),3*'DU DOAN'!C62,IF(('DU DOAN'!FC62-'DU DOAN'!FD62)=('DU DOAN'!K62-'DU DOAN'!L62),2*'DU DOAN'!C62,IF(SIGN('DU DOAN'!FC62-'DU DOAN'!FD62)=SIGN('DU DOAN'!K62-'DU DOAN'!L62),1*'DU DOAN'!C62,0))))</f>
        <v>0</v>
      </c>
      <c r="CC62" s="98">
        <f>IF(OR('DU DOAN'!K62="",'DU DOAN'!L62="",'DU DOAN'!FE62="",'DU DOAN'!FF62=""),0,IF(AND('DU DOAN'!FE62='DU DOAN'!K62,'DU DOAN'!FF62='DU DOAN'!L62),3*'DU DOAN'!C62,IF(('DU DOAN'!FE62-'DU DOAN'!FF62)=('DU DOAN'!K62-'DU DOAN'!L62),2*'DU DOAN'!C62,IF(SIGN('DU DOAN'!FE62-'DU DOAN'!FF62)=SIGN('DU DOAN'!K62-'DU DOAN'!L62),1*'DU DOAN'!C62,0))))</f>
        <v>0</v>
      </c>
      <c r="CD62" s="98">
        <f>IF(OR('DU DOAN'!K62="",'DU DOAN'!L62="",'DU DOAN'!FG62="",'DU DOAN'!FH62=""),0,IF(AND('DU DOAN'!FG62='DU DOAN'!K62,'DU DOAN'!FH62='DU DOAN'!L62),3*'DU DOAN'!C62,IF(('DU DOAN'!FG62-'DU DOAN'!FH62)=('DU DOAN'!K62-'DU DOAN'!L62),2*'DU DOAN'!C62,IF(SIGN('DU DOAN'!FG62-'DU DOAN'!FH62)=SIGN('DU DOAN'!K62-'DU DOAN'!L62),1*'DU DOAN'!C62,0))))</f>
        <v>0</v>
      </c>
      <c r="CE62" s="98">
        <f>IF(OR('DU DOAN'!K62="",'DU DOAN'!L62="",'DU DOAN'!FI62="",'DU DOAN'!FJ62=""),0,IF(AND('DU DOAN'!FI62='DU DOAN'!K62,'DU DOAN'!FJ62='DU DOAN'!L62),3*'DU DOAN'!C62,IF(('DU DOAN'!FI62-'DU DOAN'!FJ62)=('DU DOAN'!K62-'DU DOAN'!L62),2*'DU DOAN'!C62,IF(SIGN('DU DOAN'!FI62-'DU DOAN'!FJ62)=SIGN('DU DOAN'!K62-'DU DOAN'!L62),1*'DU DOAN'!C62,0))))</f>
        <v>0</v>
      </c>
      <c r="CF62" s="98">
        <f>IF(OR('DU DOAN'!K62="",'DU DOAN'!L62="",'DU DOAN'!FK62="",'DU DOAN'!FL62=""),0,IF(AND('DU DOAN'!FK62='DU DOAN'!K62,'DU DOAN'!FL62='DU DOAN'!L62),3*'DU DOAN'!C62,IF(('DU DOAN'!FK62-'DU DOAN'!FL62)=('DU DOAN'!K62-'DU DOAN'!L62),2*'DU DOAN'!C62,IF(SIGN('DU DOAN'!FK62-'DU DOAN'!FL62)=SIGN('DU DOAN'!K62-'DU DOAN'!L62),1*'DU DOAN'!C62,0))))</f>
        <v>0</v>
      </c>
      <c r="CG62" s="98">
        <f>IF(OR('DU DOAN'!K62="",'DU DOAN'!L62="",'DU DOAN'!FM62="",'DU DOAN'!FN62=""),0,IF(AND('DU DOAN'!FM62='DU DOAN'!K62,'DU DOAN'!FN62='DU DOAN'!L62),3*'DU DOAN'!C62,IF(('DU DOAN'!FM62-'DU DOAN'!FN62)=('DU DOAN'!K62-'DU DOAN'!L62),2*'DU DOAN'!C62,IF(SIGN('DU DOAN'!FM62-'DU DOAN'!FN62)=SIGN('DU DOAN'!K62-'DU DOAN'!L62),1*'DU DOAN'!C62,0))))</f>
        <v>0</v>
      </c>
      <c r="CH62" s="98">
        <f>IF(OR('DU DOAN'!K62="",'DU DOAN'!L62="",'DU DOAN'!FO62="",'DU DOAN'!FP62=""),0,IF(AND('DU DOAN'!FO62='DU DOAN'!K62,'DU DOAN'!FP62='DU DOAN'!L62),3*'DU DOAN'!C62,IF(('DU DOAN'!FO62-'DU DOAN'!FP62)=('DU DOAN'!K62-'DU DOAN'!L62),2*'DU DOAN'!C62,IF(SIGN('DU DOAN'!FO62-'DU DOAN'!FP62)=SIGN('DU DOAN'!K62-'DU DOAN'!L62),1*'DU DOAN'!C62,0))))</f>
        <v>0</v>
      </c>
      <c r="CI62" s="98">
        <f>IF(OR('DU DOAN'!K62="",'DU DOAN'!L62="",'DU DOAN'!FQ62="",'DU DOAN'!FR62=""),0,IF(AND('DU DOAN'!FQ62='DU DOAN'!K62,'DU DOAN'!FR62='DU DOAN'!L62),3*'DU DOAN'!C62,IF(('DU DOAN'!FQ62-'DU DOAN'!FR62)=('DU DOAN'!K62-'DU DOAN'!L62),2*'DU DOAN'!C62,IF(SIGN('DU DOAN'!FQ62-'DU DOAN'!FR62)=SIGN('DU DOAN'!K62-'DU DOAN'!L62),1*'DU DOAN'!C62,0))))</f>
        <v>0</v>
      </c>
      <c r="CJ62" s="98">
        <f>IF(OR('DU DOAN'!K62="",'DU DOAN'!L62="",'DU DOAN'!FS62="",'DU DOAN'!FT62=""),0,IF(AND('DU DOAN'!FS62='DU DOAN'!K62,'DU DOAN'!FT62='DU DOAN'!L62),3*'DU DOAN'!C62,IF(('DU DOAN'!FS62-'DU DOAN'!FT62)=('DU DOAN'!K62-'DU DOAN'!L62),2*'DU DOAN'!C62,IF(SIGN('DU DOAN'!FS62-'DU DOAN'!FT62)=SIGN('DU DOAN'!K62-'DU DOAN'!L62),1*'DU DOAN'!C62,0))))</f>
        <v>0</v>
      </c>
      <c r="CK62" s="98">
        <f>IF(OR('DU DOAN'!K62="",'DU DOAN'!L62="",'DU DOAN'!FU62="",'DU DOAN'!FV62=""),0,IF(AND('DU DOAN'!FU62='DU DOAN'!K62,'DU DOAN'!FV62='DU DOAN'!L62),3*'DU DOAN'!C62,IF(('DU DOAN'!FU62-'DU DOAN'!FV62)=('DU DOAN'!K62-'DU DOAN'!L62),2*'DU DOAN'!C62,IF(SIGN('DU DOAN'!FU62-'DU DOAN'!FV62)=SIGN('DU DOAN'!K62-'DU DOAN'!L62),1*'DU DOAN'!C62,0))))</f>
        <v>0</v>
      </c>
      <c r="CL62" s="98">
        <f>IF(OR('DU DOAN'!K62="",'DU DOAN'!L62="",'DU DOAN'!FW62="",'DU DOAN'!FX62=""),0,IF(AND('DU DOAN'!FW62='DU DOAN'!K62,'DU DOAN'!FX62='DU DOAN'!L62),3*'DU DOAN'!C62,IF(('DU DOAN'!FW62-'DU DOAN'!FX62)=('DU DOAN'!K62-'DU DOAN'!L62),2*'DU DOAN'!C62,IF(SIGN('DU DOAN'!FW62-'DU DOAN'!FX62)=SIGN('DU DOAN'!K62-'DU DOAN'!L62),1*'DU DOAN'!C62,0))))</f>
        <v>0</v>
      </c>
      <c r="CM62" s="98">
        <f>IF(OR('DU DOAN'!K62="",'DU DOAN'!L62="",'DU DOAN'!FY62="",'DU DOAN'!FZ62=""),0,IF(AND('DU DOAN'!FY62='DU DOAN'!K62,'DU DOAN'!FZ62='DU DOAN'!L62),3*'DU DOAN'!C62,IF(('DU DOAN'!FY62-'DU DOAN'!FZ62)=('DU DOAN'!K62-'DU DOAN'!L62),2*'DU DOAN'!C62,IF(SIGN('DU DOAN'!FY62-'DU DOAN'!FZ62)=SIGN('DU DOAN'!K62-'DU DOAN'!L62),1*'DU DOAN'!C62,0))))</f>
        <v>0</v>
      </c>
      <c r="CN62" s="98">
        <f>IF(OR('DU DOAN'!K62="",'DU DOAN'!L62="",'DU DOAN'!GA62="",'DU DOAN'!GB62=""),0,IF(AND('DU DOAN'!GA62='DU DOAN'!K62,'DU DOAN'!GB62='DU DOAN'!L62),3*'DU DOAN'!C62,IF(('DU DOAN'!GA62-'DU DOAN'!GB62)=('DU DOAN'!K62-'DU DOAN'!L62),2*'DU DOAN'!C62,IF(SIGN('DU DOAN'!GA62-'DU DOAN'!GB62)=SIGN('DU DOAN'!K62-'DU DOAN'!L62),1*'DU DOAN'!C62,0))))</f>
        <v>0</v>
      </c>
      <c r="CO62" s="98">
        <f>IF(OR('DU DOAN'!K62="",'DU DOAN'!L62="",'DU DOAN'!GC62="",'DU DOAN'!GD62=""),0,IF(AND('DU DOAN'!GC62='DU DOAN'!K62,'DU DOAN'!GD62='DU DOAN'!L62),3*'DU DOAN'!C62,IF(('DU DOAN'!GC62-'DU DOAN'!GD62)=('DU DOAN'!K62-'DU DOAN'!L62),2*'DU DOAN'!C62,IF(SIGN('DU DOAN'!GC62-'DU DOAN'!GD62)=SIGN('DU DOAN'!K62-'DU DOAN'!L62),1*'DU DOAN'!C62,0))))</f>
        <v>0</v>
      </c>
      <c r="CP62" s="98">
        <f>IF(OR('DU DOAN'!K62="",'DU DOAN'!L62="",'DU DOAN'!GE62="",'DU DOAN'!GF62=""),0,IF(AND('DU DOAN'!GE62='DU DOAN'!K62,'DU DOAN'!GF62='DU DOAN'!L62),3*'DU DOAN'!C62,IF(('DU DOAN'!GE62-'DU DOAN'!GF62)=('DU DOAN'!K62-'DU DOAN'!L62),2*'DU DOAN'!C62,IF(SIGN('DU DOAN'!GE62-'DU DOAN'!GF62)=SIGN('DU DOAN'!K62-'DU DOAN'!L62),1*'DU DOAN'!C62,0))))</f>
        <v>0</v>
      </c>
      <c r="CQ62" s="98">
        <f>IF(OR('DU DOAN'!K62="",'DU DOAN'!L62="",'DU DOAN'!GG62="",'DU DOAN'!GH62=""),0,IF(AND('DU DOAN'!GG62='DU DOAN'!K62,'DU DOAN'!GH62='DU DOAN'!L62),3*'DU DOAN'!C62,IF(('DU DOAN'!GG62-'DU DOAN'!GH62)=('DU DOAN'!K62-'DU DOAN'!L62),2*'DU DOAN'!C62,IF(SIGN('DU DOAN'!GG62-'DU DOAN'!GH62)=SIGN('DU DOAN'!K62-'DU DOAN'!L62),1*'DU DOAN'!C62,0))))</f>
        <v>0</v>
      </c>
      <c r="CR62" s="98">
        <f>IF(OR('DU DOAN'!K62="",'DU DOAN'!L62="",'DU DOAN'!GI62="",'DU DOAN'!GJ62=""),0,IF(AND('DU DOAN'!GI62='DU DOAN'!K62,'DU DOAN'!GJ62='DU DOAN'!L62),3*'DU DOAN'!C62,IF(('DU DOAN'!GI62-'DU DOAN'!GJ62)=('DU DOAN'!K62-'DU DOAN'!L62),2*'DU DOAN'!C62,IF(SIGN('DU DOAN'!GI62-'DU DOAN'!GJ62)=SIGN('DU DOAN'!K62-'DU DOAN'!L62),1*'DU DOAN'!C62,0))))</f>
        <v>0</v>
      </c>
      <c r="CS62" s="98">
        <f>IF(OR('DU DOAN'!K62="",'DU DOAN'!L62="",'DU DOAN'!GK62="",'DU DOAN'!GL62=""),0,IF(AND('DU DOAN'!GK62='DU DOAN'!K62,'DU DOAN'!GL62='DU DOAN'!L62),3*'DU DOAN'!C62,IF(('DU DOAN'!GK62-'DU DOAN'!GL62)=('DU DOAN'!K62-'DU DOAN'!L62),2*'DU DOAN'!C62,IF(SIGN('DU DOAN'!GK62-'DU DOAN'!GL62)=SIGN('DU DOAN'!K62-'DU DOAN'!L62),1*'DU DOAN'!C62,0))))</f>
        <v>0</v>
      </c>
      <c r="CT62" s="98">
        <f>IF(OR('DU DOAN'!K62="",'DU DOAN'!L62="",'DU DOAN'!GM62="",'DU DOAN'!GN62=""),0,IF(AND('DU DOAN'!GM62='DU DOAN'!K62,'DU DOAN'!GN62='DU DOAN'!L62),3*'DU DOAN'!C62,IF(('DU DOAN'!GM62-'DU DOAN'!GN62)=('DU DOAN'!K62-'DU DOAN'!L62),2*'DU DOAN'!C62,IF(SIGN('DU DOAN'!GM62-'DU DOAN'!GN62)=SIGN('DU DOAN'!K62-'DU DOAN'!L62),1*'DU DOAN'!C62,0))))</f>
        <v>0</v>
      </c>
      <c r="CU62" s="98">
        <f>IF(OR('DU DOAN'!K62="",'DU DOAN'!L62="",'DU DOAN'!GO62="",'DU DOAN'!GP62=""),0,IF(AND('DU DOAN'!GO62='DU DOAN'!K62,'DU DOAN'!GP62='DU DOAN'!L62),3*'DU DOAN'!C62,IF(('DU DOAN'!GO62-'DU DOAN'!GP62)=('DU DOAN'!K62-'DU DOAN'!L62),2*'DU DOAN'!C62,IF(SIGN('DU DOAN'!GO62-'DU DOAN'!GP62)=SIGN('DU DOAN'!K62-'DU DOAN'!L62),1*'DU DOAN'!C62,0))))</f>
        <v>0</v>
      </c>
      <c r="CV62" s="98">
        <f>IF(OR('DU DOAN'!K62="",'DU DOAN'!L62="",'DU DOAN'!GQ62="",'DU DOAN'!GR62=""),0,IF(AND('DU DOAN'!GQ62='DU DOAN'!K62,'DU DOAN'!GR62='DU DOAN'!L62),3*'DU DOAN'!C62,IF(('DU DOAN'!GQ62-'DU DOAN'!GR62)=('DU DOAN'!K62-'DU DOAN'!L62),2*'DU DOAN'!C62,IF(SIGN('DU DOAN'!GQ62-'DU DOAN'!GR62)=SIGN('DU DOAN'!K62-'DU DOAN'!L62),1*'DU DOAN'!C62,0))))</f>
        <v>0</v>
      </c>
      <c r="CW62" s="98">
        <f>IF(OR('DU DOAN'!K62="",'DU DOAN'!L62="",'DU DOAN'!GS62="",'DU DOAN'!GT62=""),0,IF(AND('DU DOAN'!GS62='DU DOAN'!K62,'DU DOAN'!GT62='DU DOAN'!L62),3*'DU DOAN'!C62,IF(('DU DOAN'!GS62-'DU DOAN'!GT62)=('DU DOAN'!K62-'DU DOAN'!L62),2*'DU DOAN'!C62,IF(SIGN('DU DOAN'!GS62-'DU DOAN'!GT62)=SIGN('DU DOAN'!K62-'DU DOAN'!L62),1*'DU DOAN'!C62,0))))</f>
        <v>0</v>
      </c>
      <c r="CX62" s="98">
        <f>IF(OR('DU DOAN'!K62="",'DU DOAN'!L62="",'DU DOAN'!GU62="",'DU DOAN'!GV62=""),0,IF(AND('DU DOAN'!GU62='DU DOAN'!K62,'DU DOAN'!GV62='DU DOAN'!L62),3*'DU DOAN'!C62,IF(('DU DOAN'!GU62-'DU DOAN'!GV62)=('DU DOAN'!K62-'DU DOAN'!L62),2*'DU DOAN'!C62,IF(SIGN('DU DOAN'!GU62-'DU DOAN'!GV62)=SIGN('DU DOAN'!K62-'DU DOAN'!L62),1*'DU DOAN'!C62,0))))</f>
        <v>0</v>
      </c>
      <c r="CY62" s="98">
        <f>IF(OR('DU DOAN'!K62="",'DU DOAN'!L62="",'DU DOAN'!GW62="",'DU DOAN'!GX62=""),0,IF(AND('DU DOAN'!GW62='DU DOAN'!K62,'DU DOAN'!GX62='DU DOAN'!L62),3*'DU DOAN'!C62,IF(('DU DOAN'!GW62-'DU DOAN'!GX62)=('DU DOAN'!K62-'DU DOAN'!L62),2*'DU DOAN'!C62,IF(SIGN('DU DOAN'!GW62-'DU DOAN'!GX62)=SIGN('DU DOAN'!K62-'DU DOAN'!L62),1*'DU DOAN'!C62,0))))</f>
        <v>0</v>
      </c>
      <c r="CZ62" s="98">
        <f>IF(OR('DU DOAN'!K62="",'DU DOAN'!L62="",'DU DOAN'!GY62="",'DU DOAN'!GZ62=""),0,IF(AND('DU DOAN'!GY62='DU DOAN'!K62,'DU DOAN'!GZ62='DU DOAN'!L62),3*'DU DOAN'!C62,IF(('DU DOAN'!GY62-'DU DOAN'!GZ62)=('DU DOAN'!K62-'DU DOAN'!L62),2*'DU DOAN'!C62,IF(SIGN('DU DOAN'!GY62-'DU DOAN'!GZ62)=SIGN('DU DOAN'!K62-'DU DOAN'!L62),1*'DU DOAN'!C62,0))))</f>
        <v>0</v>
      </c>
      <c r="DA62" s="98">
        <f>IF(OR('DU DOAN'!K62="",'DU DOAN'!L62="",'DU DOAN'!HA62="",'DU DOAN'!HB62=""),0,IF(AND('DU DOAN'!HA62='DU DOAN'!K62,'DU DOAN'!HB62='DU DOAN'!L62),3*'DU DOAN'!C62,IF(('DU DOAN'!HA62-'DU DOAN'!HB62)=('DU DOAN'!K62-'DU DOAN'!L62),2*'DU DOAN'!C62,IF(SIGN('DU DOAN'!HA62-'DU DOAN'!HB62)=SIGN('DU DOAN'!K62-'DU DOAN'!L62),1*'DU DOAN'!C62,0))))</f>
        <v>0</v>
      </c>
      <c r="DB62" s="98">
        <f>IF(OR('DU DOAN'!K62="",'DU DOAN'!L62="",'DU DOAN'!HC62="",'DU DOAN'!HD62=""),0,IF(AND('DU DOAN'!HC62='DU DOAN'!K62,'DU DOAN'!HD62='DU DOAN'!L62),3*'DU DOAN'!C62,IF(('DU DOAN'!HC62-'DU DOAN'!HD62)=('DU DOAN'!K62-'DU DOAN'!L62),2*'DU DOAN'!C62,IF(SIGN('DU DOAN'!HC62-'DU DOAN'!HD62)=SIGN('DU DOAN'!K62-'DU DOAN'!L62),1*'DU DOAN'!C62,0))))</f>
        <v>0</v>
      </c>
    </row>
    <row r="63" spans="1:106" ht="15" customHeight="1">
      <c r="A63" s="94">
        <f>'DU DOAN'!A63</f>
        <v>60</v>
      </c>
      <c r="B63" s="95" t="str">
        <f>'DU DOAN'!B63</f>
        <v>Vòng bảng</v>
      </c>
      <c r="C63" s="96">
        <f>'DU DOAN'!C63</f>
        <v>1</v>
      </c>
      <c r="D63" s="95" t="str">
        <f>'DU DOAN'!H63</f>
        <v>Algeria</v>
      </c>
      <c r="E63" s="95" t="str">
        <f>'DU DOAN'!I63</f>
        <v>Austria</v>
      </c>
      <c r="F63" s="97" t="str">
        <f>IF(OR('DU DOAN'!K63="",'DU DOAN'!L63=""),"Chưa đá",'DU DOAN'!K63&amp;"-"&amp;'DU DOAN'!L63)</f>
        <v>Chưa đá</v>
      </c>
      <c r="G63" s="98">
        <f>IF(OR('DU DOAN'!K63="",'DU DOAN'!L63="",'DU DOAN'!M63="",'DU DOAN'!N63=""),0,IF(AND('DU DOAN'!M63='DU DOAN'!K63,'DU DOAN'!N63='DU DOAN'!L63),3*'DU DOAN'!C63,IF(('DU DOAN'!M63-'DU DOAN'!N63)=('DU DOAN'!K63-'DU DOAN'!L63),2*'DU DOAN'!C63,IF(SIGN('DU DOAN'!M63-'DU DOAN'!N63)=SIGN('DU DOAN'!K63-'DU DOAN'!L63),1*'DU DOAN'!C63,0))))</f>
        <v>0</v>
      </c>
      <c r="H63" s="98">
        <f>IF(OR('DU DOAN'!K63="",'DU DOAN'!L63="",'DU DOAN'!O63="",'DU DOAN'!P63=""),0,IF(AND('DU DOAN'!O63='DU DOAN'!K63,'DU DOAN'!P63='DU DOAN'!L63),3*'DU DOAN'!C63,IF(('DU DOAN'!O63-'DU DOAN'!P63)=('DU DOAN'!K63-'DU DOAN'!L63),2*'DU DOAN'!C63,IF(SIGN('DU DOAN'!O63-'DU DOAN'!P63)=SIGN('DU DOAN'!K63-'DU DOAN'!L63),1*'DU DOAN'!C63,0))))</f>
        <v>0</v>
      </c>
      <c r="I63" s="98">
        <f>IF(OR('DU DOAN'!K63="",'DU DOAN'!L63="",'DU DOAN'!Q63="",'DU DOAN'!R63=""),0,IF(AND('DU DOAN'!Q63='DU DOAN'!K63,'DU DOAN'!R63='DU DOAN'!L63),3*'DU DOAN'!C63,IF(('DU DOAN'!Q63-'DU DOAN'!R63)=('DU DOAN'!K63-'DU DOAN'!L63),2*'DU DOAN'!C63,IF(SIGN('DU DOAN'!Q63-'DU DOAN'!R63)=SIGN('DU DOAN'!K63-'DU DOAN'!L63),1*'DU DOAN'!C63,0))))</f>
        <v>0</v>
      </c>
      <c r="J63" s="98">
        <f>IF(OR('DU DOAN'!K63="",'DU DOAN'!L63="",'DU DOAN'!S63="",'DU DOAN'!T63=""),0,IF(AND('DU DOAN'!S63='DU DOAN'!K63,'DU DOAN'!T63='DU DOAN'!L63),3*'DU DOAN'!C63,IF(('DU DOAN'!S63-'DU DOAN'!T63)=('DU DOAN'!K63-'DU DOAN'!L63),2*'DU DOAN'!C63,IF(SIGN('DU DOAN'!S63-'DU DOAN'!T63)=SIGN('DU DOAN'!K63-'DU DOAN'!L63),1*'DU DOAN'!C63,0))))</f>
        <v>0</v>
      </c>
      <c r="K63" s="98">
        <f>IF(OR('DU DOAN'!K63="",'DU DOAN'!L63="",'DU DOAN'!U63="",'DU DOAN'!V63=""),0,IF(AND('DU DOAN'!U63='DU DOAN'!K63,'DU DOAN'!V63='DU DOAN'!L63),3*'DU DOAN'!C63,IF(('DU DOAN'!U63-'DU DOAN'!V63)=('DU DOAN'!K63-'DU DOAN'!L63),2*'DU DOAN'!C63,IF(SIGN('DU DOAN'!U63-'DU DOAN'!V63)=SIGN('DU DOAN'!K63-'DU DOAN'!L63),1*'DU DOAN'!C63,0))))</f>
        <v>0</v>
      </c>
      <c r="L63" s="98">
        <f>IF(OR('DU DOAN'!K63="",'DU DOAN'!L63="",'DU DOAN'!W63="",'DU DOAN'!X63=""),0,IF(AND('DU DOAN'!W63='DU DOAN'!K63,'DU DOAN'!X63='DU DOAN'!L63),3*'DU DOAN'!C63,IF(('DU DOAN'!W63-'DU DOAN'!X63)=('DU DOAN'!K63-'DU DOAN'!L63),2*'DU DOAN'!C63,IF(SIGN('DU DOAN'!W63-'DU DOAN'!X63)=SIGN('DU DOAN'!K63-'DU DOAN'!L63),1*'DU DOAN'!C63,0))))</f>
        <v>0</v>
      </c>
      <c r="M63" s="98">
        <f>IF(OR('DU DOAN'!K63="",'DU DOAN'!L63="",'DU DOAN'!Y63="",'DU DOAN'!Z63=""),0,IF(AND('DU DOAN'!Y63='DU DOAN'!K63,'DU DOAN'!Z63='DU DOAN'!L63),3*'DU DOAN'!C63,IF(('DU DOAN'!Y63-'DU DOAN'!Z63)=('DU DOAN'!K63-'DU DOAN'!L63),2*'DU DOAN'!C63,IF(SIGN('DU DOAN'!Y63-'DU DOAN'!Z63)=SIGN('DU DOAN'!K63-'DU DOAN'!L63),1*'DU DOAN'!C63,0))))</f>
        <v>0</v>
      </c>
      <c r="N63" s="98">
        <f>IF(OR('DU DOAN'!K63="",'DU DOAN'!L63="",'DU DOAN'!AA63="",'DU DOAN'!AB63=""),0,IF(AND('DU DOAN'!AA63='DU DOAN'!K63,'DU DOAN'!AB63='DU DOAN'!L63),3*'DU DOAN'!C63,IF(('DU DOAN'!AA63-'DU DOAN'!AB63)=('DU DOAN'!K63-'DU DOAN'!L63),2*'DU DOAN'!C63,IF(SIGN('DU DOAN'!AA63-'DU DOAN'!AB63)=SIGN('DU DOAN'!K63-'DU DOAN'!L63),1*'DU DOAN'!C63,0))))</f>
        <v>0</v>
      </c>
      <c r="O63" s="98">
        <f>IF(OR('DU DOAN'!K63="",'DU DOAN'!L63="",'DU DOAN'!AC63="",'DU DOAN'!AD63=""),0,IF(AND('DU DOAN'!AC63='DU DOAN'!K63,'DU DOAN'!AD63='DU DOAN'!L63),3*'DU DOAN'!C63,IF(('DU DOAN'!AC63-'DU DOAN'!AD63)=('DU DOAN'!K63-'DU DOAN'!L63),2*'DU DOAN'!C63,IF(SIGN('DU DOAN'!AC63-'DU DOAN'!AD63)=SIGN('DU DOAN'!K63-'DU DOAN'!L63),1*'DU DOAN'!C63,0))))</f>
        <v>0</v>
      </c>
      <c r="P63" s="98">
        <f>IF(OR('DU DOAN'!K63="",'DU DOAN'!L63="",'DU DOAN'!AE63="",'DU DOAN'!AF63=""),0,IF(AND('DU DOAN'!AE63='DU DOAN'!K63,'DU DOAN'!AF63='DU DOAN'!L63),3*'DU DOAN'!C63,IF(('DU DOAN'!AE63-'DU DOAN'!AF63)=('DU DOAN'!K63-'DU DOAN'!L63),2*'DU DOAN'!C63,IF(SIGN('DU DOAN'!AE63-'DU DOAN'!AF63)=SIGN('DU DOAN'!K63-'DU DOAN'!L63),1*'DU DOAN'!C63,0))))</f>
        <v>0</v>
      </c>
      <c r="Q63" s="98">
        <f>IF(OR('DU DOAN'!K63="",'DU DOAN'!L63="",'DU DOAN'!AG63="",'DU DOAN'!AH63=""),0,IF(AND('DU DOAN'!AG63='DU DOAN'!K63,'DU DOAN'!AH63='DU DOAN'!L63),3*'DU DOAN'!C63,IF(('DU DOAN'!AG63-'DU DOAN'!AH63)=('DU DOAN'!K63-'DU DOAN'!L63),2*'DU DOAN'!C63,IF(SIGN('DU DOAN'!AG63-'DU DOAN'!AH63)=SIGN('DU DOAN'!K63-'DU DOAN'!L63),1*'DU DOAN'!C63,0))))</f>
        <v>0</v>
      </c>
      <c r="R63" s="98">
        <f>IF(OR('DU DOAN'!K63="",'DU DOAN'!L63="",'DU DOAN'!AI63="",'DU DOAN'!AJ63=""),0,IF(AND('DU DOAN'!AI63='DU DOAN'!K63,'DU DOAN'!AJ63='DU DOAN'!L63),3*'DU DOAN'!C63,IF(('DU DOAN'!AI63-'DU DOAN'!AJ63)=('DU DOAN'!K63-'DU DOAN'!L63),2*'DU DOAN'!C63,IF(SIGN('DU DOAN'!AI63-'DU DOAN'!AJ63)=SIGN('DU DOAN'!K63-'DU DOAN'!L63),1*'DU DOAN'!C63,0))))</f>
        <v>0</v>
      </c>
      <c r="S63" s="98">
        <f>IF(OR('DU DOAN'!K63="",'DU DOAN'!L63="",'DU DOAN'!AK63="",'DU DOAN'!AL63=""),0,IF(AND('DU DOAN'!AK63='DU DOAN'!K63,'DU DOAN'!AL63='DU DOAN'!L63),3*'DU DOAN'!C63,IF(('DU DOAN'!AK63-'DU DOAN'!AL63)=('DU DOAN'!K63-'DU DOAN'!L63),2*'DU DOAN'!C63,IF(SIGN('DU DOAN'!AK63-'DU DOAN'!AL63)=SIGN('DU DOAN'!K63-'DU DOAN'!L63),1*'DU DOAN'!C63,0))))</f>
        <v>0</v>
      </c>
      <c r="T63" s="98">
        <f>IF(OR('DU DOAN'!K63="",'DU DOAN'!L63="",'DU DOAN'!AM63="",'DU DOAN'!AN63=""),0,IF(AND('DU DOAN'!AM63='DU DOAN'!K63,'DU DOAN'!AN63='DU DOAN'!L63),3*'DU DOAN'!C63,IF(('DU DOAN'!AM63-'DU DOAN'!AN63)=('DU DOAN'!K63-'DU DOAN'!L63),2*'DU DOAN'!C63,IF(SIGN('DU DOAN'!AM63-'DU DOAN'!AN63)=SIGN('DU DOAN'!K63-'DU DOAN'!L63),1*'DU DOAN'!C63,0))))</f>
        <v>0</v>
      </c>
      <c r="U63" s="98">
        <f>IF(OR('DU DOAN'!K63="",'DU DOAN'!L63="",'DU DOAN'!AO63="",'DU DOAN'!AP63=""),0,IF(AND('DU DOAN'!AO63='DU DOAN'!K63,'DU DOAN'!AP63='DU DOAN'!L63),3*'DU DOAN'!C63,IF(('DU DOAN'!AO63-'DU DOAN'!AP63)=('DU DOAN'!K63-'DU DOAN'!L63),2*'DU DOAN'!C63,IF(SIGN('DU DOAN'!AO63-'DU DOAN'!AP63)=SIGN('DU DOAN'!K63-'DU DOAN'!L63),1*'DU DOAN'!C63,0))))</f>
        <v>0</v>
      </c>
      <c r="V63" s="98">
        <f>IF(OR('DU DOAN'!K63="",'DU DOAN'!L63="",'DU DOAN'!AQ63="",'DU DOAN'!AR63=""),0,IF(AND('DU DOAN'!AQ63='DU DOAN'!K63,'DU DOAN'!AR63='DU DOAN'!L63),3*'DU DOAN'!C63,IF(('DU DOAN'!AQ63-'DU DOAN'!AR63)=('DU DOAN'!K63-'DU DOAN'!L63),2*'DU DOAN'!C63,IF(SIGN('DU DOAN'!AQ63-'DU DOAN'!AR63)=SIGN('DU DOAN'!K63-'DU DOAN'!L63),1*'DU DOAN'!C63,0))))</f>
        <v>0</v>
      </c>
      <c r="W63" s="98">
        <f>IF(OR('DU DOAN'!K63="",'DU DOAN'!L63="",'DU DOAN'!AS63="",'DU DOAN'!AT63=""),0,IF(AND('DU DOAN'!AS63='DU DOAN'!K63,'DU DOAN'!AT63='DU DOAN'!L63),3*'DU DOAN'!C63,IF(('DU DOAN'!AS63-'DU DOAN'!AT63)=('DU DOAN'!K63-'DU DOAN'!L63),2*'DU DOAN'!C63,IF(SIGN('DU DOAN'!AS63-'DU DOAN'!AT63)=SIGN('DU DOAN'!K63-'DU DOAN'!L63),1*'DU DOAN'!C63,0))))</f>
        <v>0</v>
      </c>
      <c r="X63" s="98">
        <f>IF(OR('DU DOAN'!K63="",'DU DOAN'!L63="",'DU DOAN'!AU63="",'DU DOAN'!AV63=""),0,IF(AND('DU DOAN'!AU63='DU DOAN'!K63,'DU DOAN'!AV63='DU DOAN'!L63),3*'DU DOAN'!C63,IF(('DU DOAN'!AU63-'DU DOAN'!AV63)=('DU DOAN'!K63-'DU DOAN'!L63),2*'DU DOAN'!C63,IF(SIGN('DU DOAN'!AU63-'DU DOAN'!AV63)=SIGN('DU DOAN'!K63-'DU DOAN'!L63),1*'DU DOAN'!C63,0))))</f>
        <v>0</v>
      </c>
      <c r="Y63" s="98">
        <f>IF(OR('DU DOAN'!K63="",'DU DOAN'!L63="",'DU DOAN'!AW63="",'DU DOAN'!AX63=""),0,IF(AND('DU DOAN'!AW63='DU DOAN'!K63,'DU DOAN'!AX63='DU DOAN'!L63),3*'DU DOAN'!C63,IF(('DU DOAN'!AW63-'DU DOAN'!AX63)=('DU DOAN'!K63-'DU DOAN'!L63),2*'DU DOAN'!C63,IF(SIGN('DU DOAN'!AW63-'DU DOAN'!AX63)=SIGN('DU DOAN'!K63-'DU DOAN'!L63),1*'DU DOAN'!C63,0))))</f>
        <v>0</v>
      </c>
      <c r="Z63" s="98">
        <f>IF(OR('DU DOAN'!K63="",'DU DOAN'!L63="",'DU DOAN'!AY63="",'DU DOAN'!AZ63=""),0,IF(AND('DU DOAN'!AY63='DU DOAN'!K63,'DU DOAN'!AZ63='DU DOAN'!L63),3*'DU DOAN'!C63,IF(('DU DOAN'!AY63-'DU DOAN'!AZ63)=('DU DOAN'!K63-'DU DOAN'!L63),2*'DU DOAN'!C63,IF(SIGN('DU DOAN'!AY63-'DU DOAN'!AZ63)=SIGN('DU DOAN'!K63-'DU DOAN'!L63),1*'DU DOAN'!C63,0))))</f>
        <v>0</v>
      </c>
      <c r="AA63" s="98">
        <f>IF(OR('DU DOAN'!K63="",'DU DOAN'!L63="",'DU DOAN'!BA63="",'DU DOAN'!BB63=""),0,IF(AND('DU DOAN'!BA63='DU DOAN'!K63,'DU DOAN'!BB63='DU DOAN'!L63),3*'DU DOAN'!C63,IF(('DU DOAN'!BA63-'DU DOAN'!BB63)=('DU DOAN'!K63-'DU DOAN'!L63),2*'DU DOAN'!C63,IF(SIGN('DU DOAN'!BA63-'DU DOAN'!BB63)=SIGN('DU DOAN'!K63-'DU DOAN'!L63),1*'DU DOAN'!C63,0))))</f>
        <v>0</v>
      </c>
      <c r="AB63" s="98">
        <f>IF(OR('DU DOAN'!K63="",'DU DOAN'!L63="",'DU DOAN'!BC63="",'DU DOAN'!BD63=""),0,IF(AND('DU DOAN'!BC63='DU DOAN'!K63,'DU DOAN'!BD63='DU DOAN'!L63),3*'DU DOAN'!C63,IF(('DU DOAN'!BC63-'DU DOAN'!BD63)=('DU DOAN'!K63-'DU DOAN'!L63),2*'DU DOAN'!C63,IF(SIGN('DU DOAN'!BC63-'DU DOAN'!BD63)=SIGN('DU DOAN'!K63-'DU DOAN'!L63),1*'DU DOAN'!C63,0))))</f>
        <v>0</v>
      </c>
      <c r="AC63" s="98">
        <f>IF(OR('DU DOAN'!K63="",'DU DOAN'!L63="",'DU DOAN'!BE63="",'DU DOAN'!BF63=""),0,IF(AND('DU DOAN'!BE63='DU DOAN'!K63,'DU DOAN'!BF63='DU DOAN'!L63),3*'DU DOAN'!C63,IF(('DU DOAN'!BE63-'DU DOAN'!BF63)=('DU DOAN'!K63-'DU DOAN'!L63),2*'DU DOAN'!C63,IF(SIGN('DU DOAN'!BE63-'DU DOAN'!BF63)=SIGN('DU DOAN'!K63-'DU DOAN'!L63),1*'DU DOAN'!C63,0))))</f>
        <v>0</v>
      </c>
      <c r="AD63" s="98">
        <f>IF(OR('DU DOAN'!K63="",'DU DOAN'!L63="",'DU DOAN'!BG63="",'DU DOAN'!BH63=""),0,IF(AND('DU DOAN'!BG63='DU DOAN'!K63,'DU DOAN'!BH63='DU DOAN'!L63),3*'DU DOAN'!C63,IF(('DU DOAN'!BG63-'DU DOAN'!BH63)=('DU DOAN'!K63-'DU DOAN'!L63),2*'DU DOAN'!C63,IF(SIGN('DU DOAN'!BG63-'DU DOAN'!BH63)=SIGN('DU DOAN'!K63-'DU DOAN'!L63),1*'DU DOAN'!C63,0))))</f>
        <v>0</v>
      </c>
      <c r="AE63" s="98">
        <f>IF(OR('DU DOAN'!K63="",'DU DOAN'!L63="",'DU DOAN'!BI63="",'DU DOAN'!BJ63=""),0,IF(AND('DU DOAN'!BI63='DU DOAN'!K63,'DU DOAN'!BJ63='DU DOAN'!L63),3*'DU DOAN'!C63,IF(('DU DOAN'!BI63-'DU DOAN'!BJ63)=('DU DOAN'!K63-'DU DOAN'!L63),2*'DU DOAN'!C63,IF(SIGN('DU DOAN'!BI63-'DU DOAN'!BJ63)=SIGN('DU DOAN'!K63-'DU DOAN'!L63),1*'DU DOAN'!C63,0))))</f>
        <v>0</v>
      </c>
      <c r="AF63" s="98">
        <f>IF(OR('DU DOAN'!K63="",'DU DOAN'!L63="",'DU DOAN'!BK63="",'DU DOAN'!BL63=""),0,IF(AND('DU DOAN'!BK63='DU DOAN'!K63,'DU DOAN'!BL63='DU DOAN'!L63),3*'DU DOAN'!C63,IF(('DU DOAN'!BK63-'DU DOAN'!BL63)=('DU DOAN'!K63-'DU DOAN'!L63),2*'DU DOAN'!C63,IF(SIGN('DU DOAN'!BK63-'DU DOAN'!BL63)=SIGN('DU DOAN'!K63-'DU DOAN'!L63),1*'DU DOAN'!C63,0))))</f>
        <v>0</v>
      </c>
      <c r="AG63" s="98">
        <f>IF(OR('DU DOAN'!K63="",'DU DOAN'!L63="",'DU DOAN'!BM63="",'DU DOAN'!BN63=""),0,IF(AND('DU DOAN'!BM63='DU DOAN'!K63,'DU DOAN'!BN63='DU DOAN'!L63),3*'DU DOAN'!C63,IF(('DU DOAN'!BM63-'DU DOAN'!BN63)=('DU DOAN'!K63-'DU DOAN'!L63),2*'DU DOAN'!C63,IF(SIGN('DU DOAN'!BM63-'DU DOAN'!BN63)=SIGN('DU DOAN'!K63-'DU DOAN'!L63),1*'DU DOAN'!C63,0))))</f>
        <v>0</v>
      </c>
      <c r="AH63" s="98">
        <f>IF(OR('DU DOAN'!K63="",'DU DOAN'!L63="",'DU DOAN'!BO63="",'DU DOAN'!BP63=""),0,IF(AND('DU DOAN'!BO63='DU DOAN'!K63,'DU DOAN'!BP63='DU DOAN'!L63),3*'DU DOAN'!C63,IF(('DU DOAN'!BO63-'DU DOAN'!BP63)=('DU DOAN'!K63-'DU DOAN'!L63),2*'DU DOAN'!C63,IF(SIGN('DU DOAN'!BO63-'DU DOAN'!BP63)=SIGN('DU DOAN'!K63-'DU DOAN'!L63),1*'DU DOAN'!C63,0))))</f>
        <v>0</v>
      </c>
      <c r="AI63" s="98">
        <f>IF(OR('DU DOAN'!K63="",'DU DOAN'!L63="",'DU DOAN'!BQ63="",'DU DOAN'!BR63=""),0,IF(AND('DU DOAN'!BQ63='DU DOAN'!K63,'DU DOAN'!BR63='DU DOAN'!L63),3*'DU DOAN'!C63,IF(('DU DOAN'!BQ63-'DU DOAN'!BR63)=('DU DOAN'!K63-'DU DOAN'!L63),2*'DU DOAN'!C63,IF(SIGN('DU DOAN'!BQ63-'DU DOAN'!BR63)=SIGN('DU DOAN'!K63-'DU DOAN'!L63),1*'DU DOAN'!C63,0))))</f>
        <v>0</v>
      </c>
      <c r="AJ63" s="98">
        <f>IF(OR('DU DOAN'!K63="",'DU DOAN'!L63="",'DU DOAN'!BS63="",'DU DOAN'!BT63=""),0,IF(AND('DU DOAN'!BS63='DU DOAN'!K63,'DU DOAN'!BT63='DU DOAN'!L63),3*'DU DOAN'!C63,IF(('DU DOAN'!BS63-'DU DOAN'!BT63)=('DU DOAN'!K63-'DU DOAN'!L63),2*'DU DOAN'!C63,IF(SIGN('DU DOAN'!BS63-'DU DOAN'!BT63)=SIGN('DU DOAN'!K63-'DU DOAN'!L63),1*'DU DOAN'!C63,0))))</f>
        <v>0</v>
      </c>
      <c r="AK63" s="98">
        <f>IF(OR('DU DOAN'!K63="",'DU DOAN'!L63="",'DU DOAN'!BU63="",'DU DOAN'!BV63=""),0,IF(AND('DU DOAN'!BU63='DU DOAN'!K63,'DU DOAN'!BV63='DU DOAN'!L63),3*'DU DOAN'!C63,IF(('DU DOAN'!BU63-'DU DOAN'!BV63)=('DU DOAN'!K63-'DU DOAN'!L63),2*'DU DOAN'!C63,IF(SIGN('DU DOAN'!BU63-'DU DOAN'!BV63)=SIGN('DU DOAN'!K63-'DU DOAN'!L63),1*'DU DOAN'!C63,0))))</f>
        <v>0</v>
      </c>
      <c r="AL63" s="98">
        <f>IF(OR('DU DOAN'!K63="",'DU DOAN'!L63="",'DU DOAN'!BW63="",'DU DOAN'!BX63=""),0,IF(AND('DU DOAN'!BW63='DU DOAN'!K63,'DU DOAN'!BX63='DU DOAN'!L63),3*'DU DOAN'!C63,IF(('DU DOAN'!BW63-'DU DOAN'!BX63)=('DU DOAN'!K63-'DU DOAN'!L63),2*'DU DOAN'!C63,IF(SIGN('DU DOAN'!BW63-'DU DOAN'!BX63)=SIGN('DU DOAN'!K63-'DU DOAN'!L63),1*'DU DOAN'!C63,0))))</f>
        <v>0</v>
      </c>
      <c r="AM63" s="98">
        <f>IF(OR('DU DOAN'!K63="",'DU DOAN'!L63="",'DU DOAN'!BY63="",'DU DOAN'!BZ63=""),0,IF(AND('DU DOAN'!BY63='DU DOAN'!K63,'DU DOAN'!BZ63='DU DOAN'!L63),3*'DU DOAN'!C63,IF(('DU DOAN'!BY63-'DU DOAN'!BZ63)=('DU DOAN'!K63-'DU DOAN'!L63),2*'DU DOAN'!C63,IF(SIGN('DU DOAN'!BY63-'DU DOAN'!BZ63)=SIGN('DU DOAN'!K63-'DU DOAN'!L63),1*'DU DOAN'!C63,0))))</f>
        <v>0</v>
      </c>
      <c r="AN63" s="98">
        <f>IF(OR('DU DOAN'!K63="",'DU DOAN'!L63="",'DU DOAN'!CA63="",'DU DOAN'!CB63=""),0,IF(AND('DU DOAN'!CA63='DU DOAN'!K63,'DU DOAN'!CB63='DU DOAN'!L63),3*'DU DOAN'!C63,IF(('DU DOAN'!CA63-'DU DOAN'!CB63)=('DU DOAN'!K63-'DU DOAN'!L63),2*'DU DOAN'!C63,IF(SIGN('DU DOAN'!CA63-'DU DOAN'!CB63)=SIGN('DU DOAN'!K63-'DU DOAN'!L63),1*'DU DOAN'!C63,0))))</f>
        <v>0</v>
      </c>
      <c r="AO63" s="98">
        <f>IF(OR('DU DOAN'!K63="",'DU DOAN'!L63="",'DU DOAN'!CC63="",'DU DOAN'!CD63=""),0,IF(AND('DU DOAN'!CC63='DU DOAN'!K63,'DU DOAN'!CD63='DU DOAN'!L63),3*'DU DOAN'!C63,IF(('DU DOAN'!CC63-'DU DOAN'!CD63)=('DU DOAN'!K63-'DU DOAN'!L63),2*'DU DOAN'!C63,IF(SIGN('DU DOAN'!CC63-'DU DOAN'!CD63)=SIGN('DU DOAN'!K63-'DU DOAN'!L63),1*'DU DOAN'!C63,0))))</f>
        <v>0</v>
      </c>
      <c r="AP63" s="98">
        <f>IF(OR('DU DOAN'!K63="",'DU DOAN'!L63="",'DU DOAN'!CE63="",'DU DOAN'!CF63=""),0,IF(AND('DU DOAN'!CE63='DU DOAN'!K63,'DU DOAN'!CF63='DU DOAN'!L63),3*'DU DOAN'!C63,IF(('DU DOAN'!CE63-'DU DOAN'!CF63)=('DU DOAN'!K63-'DU DOAN'!L63),2*'DU DOAN'!C63,IF(SIGN('DU DOAN'!CE63-'DU DOAN'!CF63)=SIGN('DU DOAN'!K63-'DU DOAN'!L63),1*'DU DOAN'!C63,0))))</f>
        <v>0</v>
      </c>
      <c r="AQ63" s="98">
        <f>IF(OR('DU DOAN'!K63="",'DU DOAN'!L63="",'DU DOAN'!CG63="",'DU DOAN'!CH63=""),0,IF(AND('DU DOAN'!CG63='DU DOAN'!K63,'DU DOAN'!CH63='DU DOAN'!L63),3*'DU DOAN'!C63,IF(('DU DOAN'!CG63-'DU DOAN'!CH63)=('DU DOAN'!K63-'DU DOAN'!L63),2*'DU DOAN'!C63,IF(SIGN('DU DOAN'!CG63-'DU DOAN'!CH63)=SIGN('DU DOAN'!K63-'DU DOAN'!L63),1*'DU DOAN'!C63,0))))</f>
        <v>0</v>
      </c>
      <c r="AR63" s="98">
        <f>IF(OR('DU DOAN'!K63="",'DU DOAN'!L63="",'DU DOAN'!CI63="",'DU DOAN'!CJ63=""),0,IF(AND('DU DOAN'!CI63='DU DOAN'!K63,'DU DOAN'!CJ63='DU DOAN'!L63),3*'DU DOAN'!C63,IF(('DU DOAN'!CI63-'DU DOAN'!CJ63)=('DU DOAN'!K63-'DU DOAN'!L63),2*'DU DOAN'!C63,IF(SIGN('DU DOAN'!CI63-'DU DOAN'!CJ63)=SIGN('DU DOAN'!K63-'DU DOAN'!L63),1*'DU DOAN'!C63,0))))</f>
        <v>0</v>
      </c>
      <c r="AS63" s="98">
        <f>IF(OR('DU DOAN'!K63="",'DU DOAN'!L63="",'DU DOAN'!CK63="",'DU DOAN'!CL63=""),0,IF(AND('DU DOAN'!CK63='DU DOAN'!K63,'DU DOAN'!CL63='DU DOAN'!L63),3*'DU DOAN'!C63,IF(('DU DOAN'!CK63-'DU DOAN'!CL63)=('DU DOAN'!K63-'DU DOAN'!L63),2*'DU DOAN'!C63,IF(SIGN('DU DOAN'!CK63-'DU DOAN'!CL63)=SIGN('DU DOAN'!K63-'DU DOAN'!L63),1*'DU DOAN'!C63,0))))</f>
        <v>0</v>
      </c>
      <c r="AT63" s="98">
        <f>IF(OR('DU DOAN'!K63="",'DU DOAN'!L63="",'DU DOAN'!CM63="",'DU DOAN'!CN63=""),0,IF(AND('DU DOAN'!CM63='DU DOAN'!K63,'DU DOAN'!CN63='DU DOAN'!L63),3*'DU DOAN'!C63,IF(('DU DOAN'!CM63-'DU DOAN'!CN63)=('DU DOAN'!K63-'DU DOAN'!L63),2*'DU DOAN'!C63,IF(SIGN('DU DOAN'!CM63-'DU DOAN'!CN63)=SIGN('DU DOAN'!K63-'DU DOAN'!L63),1*'DU DOAN'!C63,0))))</f>
        <v>0</v>
      </c>
      <c r="AU63" s="98">
        <f>IF(OR('DU DOAN'!K63="",'DU DOAN'!L63="",'DU DOAN'!CO63="",'DU DOAN'!CP63=""),0,IF(AND('DU DOAN'!CO63='DU DOAN'!K63,'DU DOAN'!CP63='DU DOAN'!L63),3*'DU DOAN'!C63,IF(('DU DOAN'!CO63-'DU DOAN'!CP63)=('DU DOAN'!K63-'DU DOAN'!L63),2*'DU DOAN'!C63,IF(SIGN('DU DOAN'!CO63-'DU DOAN'!CP63)=SIGN('DU DOAN'!K63-'DU DOAN'!L63),1*'DU DOAN'!C63,0))))</f>
        <v>0</v>
      </c>
      <c r="AV63" s="98">
        <f>IF(OR('DU DOAN'!K63="",'DU DOAN'!L63="",'DU DOAN'!CQ63="",'DU DOAN'!CR63=""),0,IF(AND('DU DOAN'!CQ63='DU DOAN'!K63,'DU DOAN'!CR63='DU DOAN'!L63),3*'DU DOAN'!C63,IF(('DU DOAN'!CQ63-'DU DOAN'!CR63)=('DU DOAN'!K63-'DU DOAN'!L63),2*'DU DOAN'!C63,IF(SIGN('DU DOAN'!CQ63-'DU DOAN'!CR63)=SIGN('DU DOAN'!K63-'DU DOAN'!L63),1*'DU DOAN'!C63,0))))</f>
        <v>0</v>
      </c>
      <c r="AW63" s="98">
        <f>IF(OR('DU DOAN'!K63="",'DU DOAN'!L63="",'DU DOAN'!CS63="",'DU DOAN'!CT63=""),0,IF(AND('DU DOAN'!CS63='DU DOAN'!K63,'DU DOAN'!CT63='DU DOAN'!L63),3*'DU DOAN'!C63,IF(('DU DOAN'!CS63-'DU DOAN'!CT63)=('DU DOAN'!K63-'DU DOAN'!L63),2*'DU DOAN'!C63,IF(SIGN('DU DOAN'!CS63-'DU DOAN'!CT63)=SIGN('DU DOAN'!K63-'DU DOAN'!L63),1*'DU DOAN'!C63,0))))</f>
        <v>0</v>
      </c>
      <c r="AX63" s="98">
        <f>IF(OR('DU DOAN'!K63="",'DU DOAN'!L63="",'DU DOAN'!CU63="",'DU DOAN'!CV63=""),0,IF(AND('DU DOAN'!CU63='DU DOAN'!K63,'DU DOAN'!CV63='DU DOAN'!L63),3*'DU DOAN'!C63,IF(('DU DOAN'!CU63-'DU DOAN'!CV63)=('DU DOAN'!K63-'DU DOAN'!L63),2*'DU DOAN'!C63,IF(SIGN('DU DOAN'!CU63-'DU DOAN'!CV63)=SIGN('DU DOAN'!K63-'DU DOAN'!L63),1*'DU DOAN'!C63,0))))</f>
        <v>0</v>
      </c>
      <c r="AY63" s="98">
        <f>IF(OR('DU DOAN'!K63="",'DU DOAN'!L63="",'DU DOAN'!CW63="",'DU DOAN'!CX63=""),0,IF(AND('DU DOAN'!CW63='DU DOAN'!K63,'DU DOAN'!CX63='DU DOAN'!L63),3*'DU DOAN'!C63,IF(('DU DOAN'!CW63-'DU DOAN'!CX63)=('DU DOAN'!K63-'DU DOAN'!L63),2*'DU DOAN'!C63,IF(SIGN('DU DOAN'!CW63-'DU DOAN'!CX63)=SIGN('DU DOAN'!K63-'DU DOAN'!L63),1*'DU DOAN'!C63,0))))</f>
        <v>0</v>
      </c>
      <c r="AZ63" s="98">
        <f>IF(OR('DU DOAN'!K63="",'DU DOAN'!L63="",'DU DOAN'!CY63="",'DU DOAN'!CZ63=""),0,IF(AND('DU DOAN'!CY63='DU DOAN'!K63,'DU DOAN'!CZ63='DU DOAN'!L63),3*'DU DOAN'!C63,IF(('DU DOAN'!CY63-'DU DOAN'!CZ63)=('DU DOAN'!K63-'DU DOAN'!L63),2*'DU DOAN'!C63,IF(SIGN('DU DOAN'!CY63-'DU DOAN'!CZ63)=SIGN('DU DOAN'!K63-'DU DOAN'!L63),1*'DU DOAN'!C63,0))))</f>
        <v>0</v>
      </c>
      <c r="BA63" s="98">
        <f>IF(OR('DU DOAN'!K63="",'DU DOAN'!L63="",'DU DOAN'!DA63="",'DU DOAN'!DB63=""),0,IF(AND('DU DOAN'!DA63='DU DOAN'!K63,'DU DOAN'!DB63='DU DOAN'!L63),3*'DU DOAN'!C63,IF(('DU DOAN'!DA63-'DU DOAN'!DB63)=('DU DOAN'!K63-'DU DOAN'!L63),2*'DU DOAN'!C63,IF(SIGN('DU DOAN'!DA63-'DU DOAN'!DB63)=SIGN('DU DOAN'!K63-'DU DOAN'!L63),1*'DU DOAN'!C63,0))))</f>
        <v>0</v>
      </c>
      <c r="BB63" s="98">
        <f>IF(OR('DU DOAN'!K63="",'DU DOAN'!L63="",'DU DOAN'!DC63="",'DU DOAN'!DD63=""),0,IF(AND('DU DOAN'!DC63='DU DOAN'!K63,'DU DOAN'!DD63='DU DOAN'!L63),3*'DU DOAN'!C63,IF(('DU DOAN'!DC63-'DU DOAN'!DD63)=('DU DOAN'!K63-'DU DOAN'!L63),2*'DU DOAN'!C63,IF(SIGN('DU DOAN'!DC63-'DU DOAN'!DD63)=SIGN('DU DOAN'!K63-'DU DOAN'!L63),1*'DU DOAN'!C63,0))))</f>
        <v>0</v>
      </c>
      <c r="BC63" s="98">
        <f>IF(OR('DU DOAN'!K63="",'DU DOAN'!L63="",'DU DOAN'!DE63="",'DU DOAN'!DF63=""),0,IF(AND('DU DOAN'!DE63='DU DOAN'!K63,'DU DOAN'!DF63='DU DOAN'!L63),3*'DU DOAN'!C63,IF(('DU DOAN'!DE63-'DU DOAN'!DF63)=('DU DOAN'!K63-'DU DOAN'!L63),2*'DU DOAN'!C63,IF(SIGN('DU DOAN'!DE63-'DU DOAN'!DF63)=SIGN('DU DOAN'!K63-'DU DOAN'!L63),1*'DU DOAN'!C63,0))))</f>
        <v>0</v>
      </c>
      <c r="BD63" s="98">
        <f>IF(OR('DU DOAN'!K63="",'DU DOAN'!L63="",'DU DOAN'!DG63="",'DU DOAN'!DH63=""),0,IF(AND('DU DOAN'!DG63='DU DOAN'!K63,'DU DOAN'!DH63='DU DOAN'!L63),3*'DU DOAN'!C63,IF(('DU DOAN'!DG63-'DU DOAN'!DH63)=('DU DOAN'!K63-'DU DOAN'!L63),2*'DU DOAN'!C63,IF(SIGN('DU DOAN'!DG63-'DU DOAN'!DH63)=SIGN('DU DOAN'!K63-'DU DOAN'!L63),1*'DU DOAN'!C63,0))))</f>
        <v>0</v>
      </c>
      <c r="BE63" s="98">
        <f>IF(OR('DU DOAN'!K63="",'DU DOAN'!L63="",'DU DOAN'!DI63="",'DU DOAN'!DJ63=""),0,IF(AND('DU DOAN'!DI63='DU DOAN'!K63,'DU DOAN'!DJ63='DU DOAN'!L63),3*'DU DOAN'!C63,IF(('DU DOAN'!DI63-'DU DOAN'!DJ63)=('DU DOAN'!K63-'DU DOAN'!L63),2*'DU DOAN'!C63,IF(SIGN('DU DOAN'!DI63-'DU DOAN'!DJ63)=SIGN('DU DOAN'!K63-'DU DOAN'!L63),1*'DU DOAN'!C63,0))))</f>
        <v>0</v>
      </c>
      <c r="BF63" s="98">
        <f>IF(OR('DU DOAN'!K63="",'DU DOAN'!L63="",'DU DOAN'!DK63="",'DU DOAN'!DL63=""),0,IF(AND('DU DOAN'!DK63='DU DOAN'!K63,'DU DOAN'!DL63='DU DOAN'!L63),3*'DU DOAN'!C63,IF(('DU DOAN'!DK63-'DU DOAN'!DL63)=('DU DOAN'!K63-'DU DOAN'!L63),2*'DU DOAN'!C63,IF(SIGN('DU DOAN'!DK63-'DU DOAN'!DL63)=SIGN('DU DOAN'!K63-'DU DOAN'!L63),1*'DU DOAN'!C63,0))))</f>
        <v>0</v>
      </c>
      <c r="BG63" s="98">
        <f>IF(OR('DU DOAN'!K63="",'DU DOAN'!L63="",'DU DOAN'!DM63="",'DU DOAN'!DN63=""),0,IF(AND('DU DOAN'!DM63='DU DOAN'!K63,'DU DOAN'!DN63='DU DOAN'!L63),3*'DU DOAN'!C63,IF(('DU DOAN'!DM63-'DU DOAN'!DN63)=('DU DOAN'!K63-'DU DOAN'!L63),2*'DU DOAN'!C63,IF(SIGN('DU DOAN'!DM63-'DU DOAN'!DN63)=SIGN('DU DOAN'!K63-'DU DOAN'!L63),1*'DU DOAN'!C63,0))))</f>
        <v>0</v>
      </c>
      <c r="BH63" s="98">
        <f>IF(OR('DU DOAN'!K63="",'DU DOAN'!L63="",'DU DOAN'!DO63="",'DU DOAN'!DP63=""),0,IF(AND('DU DOAN'!DO63='DU DOAN'!K63,'DU DOAN'!DP63='DU DOAN'!L63),3*'DU DOAN'!C63,IF(('DU DOAN'!DO63-'DU DOAN'!DP63)=('DU DOAN'!K63-'DU DOAN'!L63),2*'DU DOAN'!C63,IF(SIGN('DU DOAN'!DO63-'DU DOAN'!DP63)=SIGN('DU DOAN'!K63-'DU DOAN'!L63),1*'DU DOAN'!C63,0))))</f>
        <v>0</v>
      </c>
      <c r="BI63" s="98">
        <f>IF(OR('DU DOAN'!K63="",'DU DOAN'!L63="",'DU DOAN'!DQ63="",'DU DOAN'!DR63=""),0,IF(AND('DU DOAN'!DQ63='DU DOAN'!K63,'DU DOAN'!DR63='DU DOAN'!L63),3*'DU DOAN'!C63,IF(('DU DOAN'!DQ63-'DU DOAN'!DR63)=('DU DOAN'!K63-'DU DOAN'!L63),2*'DU DOAN'!C63,IF(SIGN('DU DOAN'!DQ63-'DU DOAN'!DR63)=SIGN('DU DOAN'!K63-'DU DOAN'!L63),1*'DU DOAN'!C63,0))))</f>
        <v>0</v>
      </c>
      <c r="BJ63" s="98">
        <f>IF(OR('DU DOAN'!K63="",'DU DOAN'!L63="",'DU DOAN'!DS63="",'DU DOAN'!DT63=""),0,IF(AND('DU DOAN'!DS63='DU DOAN'!K63,'DU DOAN'!DT63='DU DOAN'!L63),3*'DU DOAN'!C63,IF(('DU DOAN'!DS63-'DU DOAN'!DT63)=('DU DOAN'!K63-'DU DOAN'!L63),2*'DU DOAN'!C63,IF(SIGN('DU DOAN'!DS63-'DU DOAN'!DT63)=SIGN('DU DOAN'!K63-'DU DOAN'!L63),1*'DU DOAN'!C63,0))))</f>
        <v>0</v>
      </c>
      <c r="BK63" s="98">
        <f>IF(OR('DU DOAN'!K63="",'DU DOAN'!L63="",'DU DOAN'!DU63="",'DU DOAN'!DV63=""),0,IF(AND('DU DOAN'!DU63='DU DOAN'!K63,'DU DOAN'!DV63='DU DOAN'!L63),3*'DU DOAN'!C63,IF(('DU DOAN'!DU63-'DU DOAN'!DV63)=('DU DOAN'!K63-'DU DOAN'!L63),2*'DU DOAN'!C63,IF(SIGN('DU DOAN'!DU63-'DU DOAN'!DV63)=SIGN('DU DOAN'!K63-'DU DOAN'!L63),1*'DU DOAN'!C63,0))))</f>
        <v>0</v>
      </c>
      <c r="BL63" s="98">
        <f>IF(OR('DU DOAN'!K63="",'DU DOAN'!L63="",'DU DOAN'!DW63="",'DU DOAN'!DX63=""),0,IF(AND('DU DOAN'!DW63='DU DOAN'!K63,'DU DOAN'!DX63='DU DOAN'!L63),3*'DU DOAN'!C63,IF(('DU DOAN'!DW63-'DU DOAN'!DX63)=('DU DOAN'!K63-'DU DOAN'!L63),2*'DU DOAN'!C63,IF(SIGN('DU DOAN'!DW63-'DU DOAN'!DX63)=SIGN('DU DOAN'!K63-'DU DOAN'!L63),1*'DU DOAN'!C63,0))))</f>
        <v>0</v>
      </c>
      <c r="BM63" s="98">
        <f>IF(OR('DU DOAN'!K63="",'DU DOAN'!L63="",'DU DOAN'!DY63="",'DU DOAN'!DZ63=""),0,IF(AND('DU DOAN'!DY63='DU DOAN'!K63,'DU DOAN'!DZ63='DU DOAN'!L63),3*'DU DOAN'!C63,IF(('DU DOAN'!DY63-'DU DOAN'!DZ63)=('DU DOAN'!K63-'DU DOAN'!L63),2*'DU DOAN'!C63,IF(SIGN('DU DOAN'!DY63-'DU DOAN'!DZ63)=SIGN('DU DOAN'!K63-'DU DOAN'!L63),1*'DU DOAN'!C63,0))))</f>
        <v>0</v>
      </c>
      <c r="BN63" s="98">
        <f>IF(OR('DU DOAN'!K63="",'DU DOAN'!L63="",'DU DOAN'!EA63="",'DU DOAN'!EB63=""),0,IF(AND('DU DOAN'!EA63='DU DOAN'!K63,'DU DOAN'!EB63='DU DOAN'!L63),3*'DU DOAN'!C63,IF(('DU DOAN'!EA63-'DU DOAN'!EB63)=('DU DOAN'!K63-'DU DOAN'!L63),2*'DU DOAN'!C63,IF(SIGN('DU DOAN'!EA63-'DU DOAN'!EB63)=SIGN('DU DOAN'!K63-'DU DOAN'!L63),1*'DU DOAN'!C63,0))))</f>
        <v>0</v>
      </c>
      <c r="BO63" s="98">
        <f>IF(OR('DU DOAN'!K63="",'DU DOAN'!L63="",'DU DOAN'!EC63="",'DU DOAN'!ED63=""),0,IF(AND('DU DOAN'!EC63='DU DOAN'!K63,'DU DOAN'!ED63='DU DOAN'!L63),3*'DU DOAN'!C63,IF(('DU DOAN'!EC63-'DU DOAN'!ED63)=('DU DOAN'!K63-'DU DOAN'!L63),2*'DU DOAN'!C63,IF(SIGN('DU DOAN'!EC63-'DU DOAN'!ED63)=SIGN('DU DOAN'!K63-'DU DOAN'!L63),1*'DU DOAN'!C63,0))))</f>
        <v>0</v>
      </c>
      <c r="BP63" s="98">
        <f>IF(OR('DU DOAN'!K63="",'DU DOAN'!L63="",'DU DOAN'!EE63="",'DU DOAN'!EF63=""),0,IF(AND('DU DOAN'!EE63='DU DOAN'!K63,'DU DOAN'!EF63='DU DOAN'!L63),3*'DU DOAN'!C63,IF(('DU DOAN'!EE63-'DU DOAN'!EF63)=('DU DOAN'!K63-'DU DOAN'!L63),2*'DU DOAN'!C63,IF(SIGN('DU DOAN'!EE63-'DU DOAN'!EF63)=SIGN('DU DOAN'!K63-'DU DOAN'!L63),1*'DU DOAN'!C63,0))))</f>
        <v>0</v>
      </c>
      <c r="BQ63" s="98">
        <f>IF(OR('DU DOAN'!K63="",'DU DOAN'!L63="",'DU DOAN'!EG63="",'DU DOAN'!EH63=""),0,IF(AND('DU DOAN'!EG63='DU DOAN'!K63,'DU DOAN'!EH63='DU DOAN'!L63),3*'DU DOAN'!C63,IF(('DU DOAN'!EG63-'DU DOAN'!EH63)=('DU DOAN'!K63-'DU DOAN'!L63),2*'DU DOAN'!C63,IF(SIGN('DU DOAN'!EG63-'DU DOAN'!EH63)=SIGN('DU DOAN'!K63-'DU DOAN'!L63),1*'DU DOAN'!C63,0))))</f>
        <v>0</v>
      </c>
      <c r="BR63" s="98">
        <f>IF(OR('DU DOAN'!K63="",'DU DOAN'!L63="",'DU DOAN'!EI63="",'DU DOAN'!EJ63=""),0,IF(AND('DU DOAN'!EI63='DU DOAN'!K63,'DU DOAN'!EJ63='DU DOAN'!L63),3*'DU DOAN'!C63,IF(('DU DOAN'!EI63-'DU DOAN'!EJ63)=('DU DOAN'!K63-'DU DOAN'!L63),2*'DU DOAN'!C63,IF(SIGN('DU DOAN'!EI63-'DU DOAN'!EJ63)=SIGN('DU DOAN'!K63-'DU DOAN'!L63),1*'DU DOAN'!C63,0))))</f>
        <v>0</v>
      </c>
      <c r="BS63" s="98">
        <f>IF(OR('DU DOAN'!K63="",'DU DOAN'!L63="",'DU DOAN'!EK63="",'DU DOAN'!EL63=""),0,IF(AND('DU DOAN'!EK63='DU DOAN'!K63,'DU DOAN'!EL63='DU DOAN'!L63),3*'DU DOAN'!C63,IF(('DU DOAN'!EK63-'DU DOAN'!EL63)=('DU DOAN'!K63-'DU DOAN'!L63),2*'DU DOAN'!C63,IF(SIGN('DU DOAN'!EK63-'DU DOAN'!EL63)=SIGN('DU DOAN'!K63-'DU DOAN'!L63),1*'DU DOAN'!C63,0))))</f>
        <v>0</v>
      </c>
      <c r="BT63" s="98">
        <f>IF(OR('DU DOAN'!K63="",'DU DOAN'!L63="",'DU DOAN'!EM63="",'DU DOAN'!EN63=""),0,IF(AND('DU DOAN'!EM63='DU DOAN'!K63,'DU DOAN'!EN63='DU DOAN'!L63),3*'DU DOAN'!C63,IF(('DU DOAN'!EM63-'DU DOAN'!EN63)=('DU DOAN'!K63-'DU DOAN'!L63),2*'DU DOAN'!C63,IF(SIGN('DU DOAN'!EM63-'DU DOAN'!EN63)=SIGN('DU DOAN'!K63-'DU DOAN'!L63),1*'DU DOAN'!C63,0))))</f>
        <v>0</v>
      </c>
      <c r="BU63" s="98">
        <f>IF(OR('DU DOAN'!K63="",'DU DOAN'!L63="",'DU DOAN'!EO63="",'DU DOAN'!EP63=""),0,IF(AND('DU DOAN'!EO63='DU DOAN'!K63,'DU DOAN'!EP63='DU DOAN'!L63),3*'DU DOAN'!C63,IF(('DU DOAN'!EO63-'DU DOAN'!EP63)=('DU DOAN'!K63-'DU DOAN'!L63),2*'DU DOAN'!C63,IF(SIGN('DU DOAN'!EO63-'DU DOAN'!EP63)=SIGN('DU DOAN'!K63-'DU DOAN'!L63),1*'DU DOAN'!C63,0))))</f>
        <v>0</v>
      </c>
      <c r="BV63" s="98">
        <f>IF(OR('DU DOAN'!K63="",'DU DOAN'!L63="",'DU DOAN'!EQ63="",'DU DOAN'!ER63=""),0,IF(AND('DU DOAN'!EQ63='DU DOAN'!K63,'DU DOAN'!ER63='DU DOAN'!L63),3*'DU DOAN'!C63,IF(('DU DOAN'!EQ63-'DU DOAN'!ER63)=('DU DOAN'!K63-'DU DOAN'!L63),2*'DU DOAN'!C63,IF(SIGN('DU DOAN'!EQ63-'DU DOAN'!ER63)=SIGN('DU DOAN'!K63-'DU DOAN'!L63),1*'DU DOAN'!C63,0))))</f>
        <v>0</v>
      </c>
      <c r="BW63" s="98">
        <f>IF(OR('DU DOAN'!K63="",'DU DOAN'!L63="",'DU DOAN'!ES63="",'DU DOAN'!ET63=""),0,IF(AND('DU DOAN'!ES63='DU DOAN'!K63,'DU DOAN'!ET63='DU DOAN'!L63),3*'DU DOAN'!C63,IF(('DU DOAN'!ES63-'DU DOAN'!ET63)=('DU DOAN'!K63-'DU DOAN'!L63),2*'DU DOAN'!C63,IF(SIGN('DU DOAN'!ES63-'DU DOAN'!ET63)=SIGN('DU DOAN'!K63-'DU DOAN'!L63),1*'DU DOAN'!C63,0))))</f>
        <v>0</v>
      </c>
      <c r="BX63" s="98">
        <f>IF(OR('DU DOAN'!K63="",'DU DOAN'!L63="",'DU DOAN'!EU63="",'DU DOAN'!EV63=""),0,IF(AND('DU DOAN'!EU63='DU DOAN'!K63,'DU DOAN'!EV63='DU DOAN'!L63),3*'DU DOAN'!C63,IF(('DU DOAN'!EU63-'DU DOAN'!EV63)=('DU DOAN'!K63-'DU DOAN'!L63),2*'DU DOAN'!C63,IF(SIGN('DU DOAN'!EU63-'DU DOAN'!EV63)=SIGN('DU DOAN'!K63-'DU DOAN'!L63),1*'DU DOAN'!C63,0))))</f>
        <v>0</v>
      </c>
      <c r="BY63" s="98">
        <f>IF(OR('DU DOAN'!K63="",'DU DOAN'!L63="",'DU DOAN'!EW63="",'DU DOAN'!EX63=""),0,IF(AND('DU DOAN'!EW63='DU DOAN'!K63,'DU DOAN'!EX63='DU DOAN'!L63),3*'DU DOAN'!C63,IF(('DU DOAN'!EW63-'DU DOAN'!EX63)=('DU DOAN'!K63-'DU DOAN'!L63),2*'DU DOAN'!C63,IF(SIGN('DU DOAN'!EW63-'DU DOAN'!EX63)=SIGN('DU DOAN'!K63-'DU DOAN'!L63),1*'DU DOAN'!C63,0))))</f>
        <v>0</v>
      </c>
      <c r="BZ63" s="98">
        <f>IF(OR('DU DOAN'!K63="",'DU DOAN'!L63="",'DU DOAN'!EY63="",'DU DOAN'!EZ63=""),0,IF(AND('DU DOAN'!EY63='DU DOAN'!K63,'DU DOAN'!EZ63='DU DOAN'!L63),3*'DU DOAN'!C63,IF(('DU DOAN'!EY63-'DU DOAN'!EZ63)=('DU DOAN'!K63-'DU DOAN'!L63),2*'DU DOAN'!C63,IF(SIGN('DU DOAN'!EY63-'DU DOAN'!EZ63)=SIGN('DU DOAN'!K63-'DU DOAN'!L63),1*'DU DOAN'!C63,0))))</f>
        <v>0</v>
      </c>
      <c r="CA63" s="98">
        <f>IF(OR('DU DOAN'!K63="",'DU DOAN'!L63="",'DU DOAN'!FA63="",'DU DOAN'!FB63=""),0,IF(AND('DU DOAN'!FA63='DU DOAN'!K63,'DU DOAN'!FB63='DU DOAN'!L63),3*'DU DOAN'!C63,IF(('DU DOAN'!FA63-'DU DOAN'!FB63)=('DU DOAN'!K63-'DU DOAN'!L63),2*'DU DOAN'!C63,IF(SIGN('DU DOAN'!FA63-'DU DOAN'!FB63)=SIGN('DU DOAN'!K63-'DU DOAN'!L63),1*'DU DOAN'!C63,0))))</f>
        <v>0</v>
      </c>
      <c r="CB63" s="98">
        <f>IF(OR('DU DOAN'!K63="",'DU DOAN'!L63="",'DU DOAN'!FC63="",'DU DOAN'!FD63=""),0,IF(AND('DU DOAN'!FC63='DU DOAN'!K63,'DU DOAN'!FD63='DU DOAN'!L63),3*'DU DOAN'!C63,IF(('DU DOAN'!FC63-'DU DOAN'!FD63)=('DU DOAN'!K63-'DU DOAN'!L63),2*'DU DOAN'!C63,IF(SIGN('DU DOAN'!FC63-'DU DOAN'!FD63)=SIGN('DU DOAN'!K63-'DU DOAN'!L63),1*'DU DOAN'!C63,0))))</f>
        <v>0</v>
      </c>
      <c r="CC63" s="98">
        <f>IF(OR('DU DOAN'!K63="",'DU DOAN'!L63="",'DU DOAN'!FE63="",'DU DOAN'!FF63=""),0,IF(AND('DU DOAN'!FE63='DU DOAN'!K63,'DU DOAN'!FF63='DU DOAN'!L63),3*'DU DOAN'!C63,IF(('DU DOAN'!FE63-'DU DOAN'!FF63)=('DU DOAN'!K63-'DU DOAN'!L63),2*'DU DOAN'!C63,IF(SIGN('DU DOAN'!FE63-'DU DOAN'!FF63)=SIGN('DU DOAN'!K63-'DU DOAN'!L63),1*'DU DOAN'!C63,0))))</f>
        <v>0</v>
      </c>
      <c r="CD63" s="98">
        <f>IF(OR('DU DOAN'!K63="",'DU DOAN'!L63="",'DU DOAN'!FG63="",'DU DOAN'!FH63=""),0,IF(AND('DU DOAN'!FG63='DU DOAN'!K63,'DU DOAN'!FH63='DU DOAN'!L63),3*'DU DOAN'!C63,IF(('DU DOAN'!FG63-'DU DOAN'!FH63)=('DU DOAN'!K63-'DU DOAN'!L63),2*'DU DOAN'!C63,IF(SIGN('DU DOAN'!FG63-'DU DOAN'!FH63)=SIGN('DU DOAN'!K63-'DU DOAN'!L63),1*'DU DOAN'!C63,0))))</f>
        <v>0</v>
      </c>
      <c r="CE63" s="98">
        <f>IF(OR('DU DOAN'!K63="",'DU DOAN'!L63="",'DU DOAN'!FI63="",'DU DOAN'!FJ63=""),0,IF(AND('DU DOAN'!FI63='DU DOAN'!K63,'DU DOAN'!FJ63='DU DOAN'!L63),3*'DU DOAN'!C63,IF(('DU DOAN'!FI63-'DU DOAN'!FJ63)=('DU DOAN'!K63-'DU DOAN'!L63),2*'DU DOAN'!C63,IF(SIGN('DU DOAN'!FI63-'DU DOAN'!FJ63)=SIGN('DU DOAN'!K63-'DU DOAN'!L63),1*'DU DOAN'!C63,0))))</f>
        <v>0</v>
      </c>
      <c r="CF63" s="98">
        <f>IF(OR('DU DOAN'!K63="",'DU DOAN'!L63="",'DU DOAN'!FK63="",'DU DOAN'!FL63=""),0,IF(AND('DU DOAN'!FK63='DU DOAN'!K63,'DU DOAN'!FL63='DU DOAN'!L63),3*'DU DOAN'!C63,IF(('DU DOAN'!FK63-'DU DOAN'!FL63)=('DU DOAN'!K63-'DU DOAN'!L63),2*'DU DOAN'!C63,IF(SIGN('DU DOAN'!FK63-'DU DOAN'!FL63)=SIGN('DU DOAN'!K63-'DU DOAN'!L63),1*'DU DOAN'!C63,0))))</f>
        <v>0</v>
      </c>
      <c r="CG63" s="98">
        <f>IF(OR('DU DOAN'!K63="",'DU DOAN'!L63="",'DU DOAN'!FM63="",'DU DOAN'!FN63=""),0,IF(AND('DU DOAN'!FM63='DU DOAN'!K63,'DU DOAN'!FN63='DU DOAN'!L63),3*'DU DOAN'!C63,IF(('DU DOAN'!FM63-'DU DOAN'!FN63)=('DU DOAN'!K63-'DU DOAN'!L63),2*'DU DOAN'!C63,IF(SIGN('DU DOAN'!FM63-'DU DOAN'!FN63)=SIGN('DU DOAN'!K63-'DU DOAN'!L63),1*'DU DOAN'!C63,0))))</f>
        <v>0</v>
      </c>
      <c r="CH63" s="98">
        <f>IF(OR('DU DOAN'!K63="",'DU DOAN'!L63="",'DU DOAN'!FO63="",'DU DOAN'!FP63=""),0,IF(AND('DU DOAN'!FO63='DU DOAN'!K63,'DU DOAN'!FP63='DU DOAN'!L63),3*'DU DOAN'!C63,IF(('DU DOAN'!FO63-'DU DOAN'!FP63)=('DU DOAN'!K63-'DU DOAN'!L63),2*'DU DOAN'!C63,IF(SIGN('DU DOAN'!FO63-'DU DOAN'!FP63)=SIGN('DU DOAN'!K63-'DU DOAN'!L63),1*'DU DOAN'!C63,0))))</f>
        <v>0</v>
      </c>
      <c r="CI63" s="98">
        <f>IF(OR('DU DOAN'!K63="",'DU DOAN'!L63="",'DU DOAN'!FQ63="",'DU DOAN'!FR63=""),0,IF(AND('DU DOAN'!FQ63='DU DOAN'!K63,'DU DOAN'!FR63='DU DOAN'!L63),3*'DU DOAN'!C63,IF(('DU DOAN'!FQ63-'DU DOAN'!FR63)=('DU DOAN'!K63-'DU DOAN'!L63),2*'DU DOAN'!C63,IF(SIGN('DU DOAN'!FQ63-'DU DOAN'!FR63)=SIGN('DU DOAN'!K63-'DU DOAN'!L63),1*'DU DOAN'!C63,0))))</f>
        <v>0</v>
      </c>
      <c r="CJ63" s="98">
        <f>IF(OR('DU DOAN'!K63="",'DU DOAN'!L63="",'DU DOAN'!FS63="",'DU DOAN'!FT63=""),0,IF(AND('DU DOAN'!FS63='DU DOAN'!K63,'DU DOAN'!FT63='DU DOAN'!L63),3*'DU DOAN'!C63,IF(('DU DOAN'!FS63-'DU DOAN'!FT63)=('DU DOAN'!K63-'DU DOAN'!L63),2*'DU DOAN'!C63,IF(SIGN('DU DOAN'!FS63-'DU DOAN'!FT63)=SIGN('DU DOAN'!K63-'DU DOAN'!L63),1*'DU DOAN'!C63,0))))</f>
        <v>0</v>
      </c>
      <c r="CK63" s="98">
        <f>IF(OR('DU DOAN'!K63="",'DU DOAN'!L63="",'DU DOAN'!FU63="",'DU DOAN'!FV63=""),0,IF(AND('DU DOAN'!FU63='DU DOAN'!K63,'DU DOAN'!FV63='DU DOAN'!L63),3*'DU DOAN'!C63,IF(('DU DOAN'!FU63-'DU DOAN'!FV63)=('DU DOAN'!K63-'DU DOAN'!L63),2*'DU DOAN'!C63,IF(SIGN('DU DOAN'!FU63-'DU DOAN'!FV63)=SIGN('DU DOAN'!K63-'DU DOAN'!L63),1*'DU DOAN'!C63,0))))</f>
        <v>0</v>
      </c>
      <c r="CL63" s="98">
        <f>IF(OR('DU DOAN'!K63="",'DU DOAN'!L63="",'DU DOAN'!FW63="",'DU DOAN'!FX63=""),0,IF(AND('DU DOAN'!FW63='DU DOAN'!K63,'DU DOAN'!FX63='DU DOAN'!L63),3*'DU DOAN'!C63,IF(('DU DOAN'!FW63-'DU DOAN'!FX63)=('DU DOAN'!K63-'DU DOAN'!L63),2*'DU DOAN'!C63,IF(SIGN('DU DOAN'!FW63-'DU DOAN'!FX63)=SIGN('DU DOAN'!K63-'DU DOAN'!L63),1*'DU DOAN'!C63,0))))</f>
        <v>0</v>
      </c>
      <c r="CM63" s="98">
        <f>IF(OR('DU DOAN'!K63="",'DU DOAN'!L63="",'DU DOAN'!FY63="",'DU DOAN'!FZ63=""),0,IF(AND('DU DOAN'!FY63='DU DOAN'!K63,'DU DOAN'!FZ63='DU DOAN'!L63),3*'DU DOAN'!C63,IF(('DU DOAN'!FY63-'DU DOAN'!FZ63)=('DU DOAN'!K63-'DU DOAN'!L63),2*'DU DOAN'!C63,IF(SIGN('DU DOAN'!FY63-'DU DOAN'!FZ63)=SIGN('DU DOAN'!K63-'DU DOAN'!L63),1*'DU DOAN'!C63,0))))</f>
        <v>0</v>
      </c>
      <c r="CN63" s="98">
        <f>IF(OR('DU DOAN'!K63="",'DU DOAN'!L63="",'DU DOAN'!GA63="",'DU DOAN'!GB63=""),0,IF(AND('DU DOAN'!GA63='DU DOAN'!K63,'DU DOAN'!GB63='DU DOAN'!L63),3*'DU DOAN'!C63,IF(('DU DOAN'!GA63-'DU DOAN'!GB63)=('DU DOAN'!K63-'DU DOAN'!L63),2*'DU DOAN'!C63,IF(SIGN('DU DOAN'!GA63-'DU DOAN'!GB63)=SIGN('DU DOAN'!K63-'DU DOAN'!L63),1*'DU DOAN'!C63,0))))</f>
        <v>0</v>
      </c>
      <c r="CO63" s="98">
        <f>IF(OR('DU DOAN'!K63="",'DU DOAN'!L63="",'DU DOAN'!GC63="",'DU DOAN'!GD63=""),0,IF(AND('DU DOAN'!GC63='DU DOAN'!K63,'DU DOAN'!GD63='DU DOAN'!L63),3*'DU DOAN'!C63,IF(('DU DOAN'!GC63-'DU DOAN'!GD63)=('DU DOAN'!K63-'DU DOAN'!L63),2*'DU DOAN'!C63,IF(SIGN('DU DOAN'!GC63-'DU DOAN'!GD63)=SIGN('DU DOAN'!K63-'DU DOAN'!L63),1*'DU DOAN'!C63,0))))</f>
        <v>0</v>
      </c>
      <c r="CP63" s="98">
        <f>IF(OR('DU DOAN'!K63="",'DU DOAN'!L63="",'DU DOAN'!GE63="",'DU DOAN'!GF63=""),0,IF(AND('DU DOAN'!GE63='DU DOAN'!K63,'DU DOAN'!GF63='DU DOAN'!L63),3*'DU DOAN'!C63,IF(('DU DOAN'!GE63-'DU DOAN'!GF63)=('DU DOAN'!K63-'DU DOAN'!L63),2*'DU DOAN'!C63,IF(SIGN('DU DOAN'!GE63-'DU DOAN'!GF63)=SIGN('DU DOAN'!K63-'DU DOAN'!L63),1*'DU DOAN'!C63,0))))</f>
        <v>0</v>
      </c>
      <c r="CQ63" s="98">
        <f>IF(OR('DU DOAN'!K63="",'DU DOAN'!L63="",'DU DOAN'!GG63="",'DU DOAN'!GH63=""),0,IF(AND('DU DOAN'!GG63='DU DOAN'!K63,'DU DOAN'!GH63='DU DOAN'!L63),3*'DU DOAN'!C63,IF(('DU DOAN'!GG63-'DU DOAN'!GH63)=('DU DOAN'!K63-'DU DOAN'!L63),2*'DU DOAN'!C63,IF(SIGN('DU DOAN'!GG63-'DU DOAN'!GH63)=SIGN('DU DOAN'!K63-'DU DOAN'!L63),1*'DU DOAN'!C63,0))))</f>
        <v>0</v>
      </c>
      <c r="CR63" s="98">
        <f>IF(OR('DU DOAN'!K63="",'DU DOAN'!L63="",'DU DOAN'!GI63="",'DU DOAN'!GJ63=""),0,IF(AND('DU DOAN'!GI63='DU DOAN'!K63,'DU DOAN'!GJ63='DU DOAN'!L63),3*'DU DOAN'!C63,IF(('DU DOAN'!GI63-'DU DOAN'!GJ63)=('DU DOAN'!K63-'DU DOAN'!L63),2*'DU DOAN'!C63,IF(SIGN('DU DOAN'!GI63-'DU DOAN'!GJ63)=SIGN('DU DOAN'!K63-'DU DOAN'!L63),1*'DU DOAN'!C63,0))))</f>
        <v>0</v>
      </c>
      <c r="CS63" s="98">
        <f>IF(OR('DU DOAN'!K63="",'DU DOAN'!L63="",'DU DOAN'!GK63="",'DU DOAN'!GL63=""),0,IF(AND('DU DOAN'!GK63='DU DOAN'!K63,'DU DOAN'!GL63='DU DOAN'!L63),3*'DU DOAN'!C63,IF(('DU DOAN'!GK63-'DU DOAN'!GL63)=('DU DOAN'!K63-'DU DOAN'!L63),2*'DU DOAN'!C63,IF(SIGN('DU DOAN'!GK63-'DU DOAN'!GL63)=SIGN('DU DOAN'!K63-'DU DOAN'!L63),1*'DU DOAN'!C63,0))))</f>
        <v>0</v>
      </c>
      <c r="CT63" s="98">
        <f>IF(OR('DU DOAN'!K63="",'DU DOAN'!L63="",'DU DOAN'!GM63="",'DU DOAN'!GN63=""),0,IF(AND('DU DOAN'!GM63='DU DOAN'!K63,'DU DOAN'!GN63='DU DOAN'!L63),3*'DU DOAN'!C63,IF(('DU DOAN'!GM63-'DU DOAN'!GN63)=('DU DOAN'!K63-'DU DOAN'!L63),2*'DU DOAN'!C63,IF(SIGN('DU DOAN'!GM63-'DU DOAN'!GN63)=SIGN('DU DOAN'!K63-'DU DOAN'!L63),1*'DU DOAN'!C63,0))))</f>
        <v>0</v>
      </c>
      <c r="CU63" s="98">
        <f>IF(OR('DU DOAN'!K63="",'DU DOAN'!L63="",'DU DOAN'!GO63="",'DU DOAN'!GP63=""),0,IF(AND('DU DOAN'!GO63='DU DOAN'!K63,'DU DOAN'!GP63='DU DOAN'!L63),3*'DU DOAN'!C63,IF(('DU DOAN'!GO63-'DU DOAN'!GP63)=('DU DOAN'!K63-'DU DOAN'!L63),2*'DU DOAN'!C63,IF(SIGN('DU DOAN'!GO63-'DU DOAN'!GP63)=SIGN('DU DOAN'!K63-'DU DOAN'!L63),1*'DU DOAN'!C63,0))))</f>
        <v>0</v>
      </c>
      <c r="CV63" s="98">
        <f>IF(OR('DU DOAN'!K63="",'DU DOAN'!L63="",'DU DOAN'!GQ63="",'DU DOAN'!GR63=""),0,IF(AND('DU DOAN'!GQ63='DU DOAN'!K63,'DU DOAN'!GR63='DU DOAN'!L63),3*'DU DOAN'!C63,IF(('DU DOAN'!GQ63-'DU DOAN'!GR63)=('DU DOAN'!K63-'DU DOAN'!L63),2*'DU DOAN'!C63,IF(SIGN('DU DOAN'!GQ63-'DU DOAN'!GR63)=SIGN('DU DOAN'!K63-'DU DOAN'!L63),1*'DU DOAN'!C63,0))))</f>
        <v>0</v>
      </c>
      <c r="CW63" s="98">
        <f>IF(OR('DU DOAN'!K63="",'DU DOAN'!L63="",'DU DOAN'!GS63="",'DU DOAN'!GT63=""),0,IF(AND('DU DOAN'!GS63='DU DOAN'!K63,'DU DOAN'!GT63='DU DOAN'!L63),3*'DU DOAN'!C63,IF(('DU DOAN'!GS63-'DU DOAN'!GT63)=('DU DOAN'!K63-'DU DOAN'!L63),2*'DU DOAN'!C63,IF(SIGN('DU DOAN'!GS63-'DU DOAN'!GT63)=SIGN('DU DOAN'!K63-'DU DOAN'!L63),1*'DU DOAN'!C63,0))))</f>
        <v>0</v>
      </c>
      <c r="CX63" s="98">
        <f>IF(OR('DU DOAN'!K63="",'DU DOAN'!L63="",'DU DOAN'!GU63="",'DU DOAN'!GV63=""),0,IF(AND('DU DOAN'!GU63='DU DOAN'!K63,'DU DOAN'!GV63='DU DOAN'!L63),3*'DU DOAN'!C63,IF(('DU DOAN'!GU63-'DU DOAN'!GV63)=('DU DOAN'!K63-'DU DOAN'!L63),2*'DU DOAN'!C63,IF(SIGN('DU DOAN'!GU63-'DU DOAN'!GV63)=SIGN('DU DOAN'!K63-'DU DOAN'!L63),1*'DU DOAN'!C63,0))))</f>
        <v>0</v>
      </c>
      <c r="CY63" s="98">
        <f>IF(OR('DU DOAN'!K63="",'DU DOAN'!L63="",'DU DOAN'!GW63="",'DU DOAN'!GX63=""),0,IF(AND('DU DOAN'!GW63='DU DOAN'!K63,'DU DOAN'!GX63='DU DOAN'!L63),3*'DU DOAN'!C63,IF(('DU DOAN'!GW63-'DU DOAN'!GX63)=('DU DOAN'!K63-'DU DOAN'!L63),2*'DU DOAN'!C63,IF(SIGN('DU DOAN'!GW63-'DU DOAN'!GX63)=SIGN('DU DOAN'!K63-'DU DOAN'!L63),1*'DU DOAN'!C63,0))))</f>
        <v>0</v>
      </c>
      <c r="CZ63" s="98">
        <f>IF(OR('DU DOAN'!K63="",'DU DOAN'!L63="",'DU DOAN'!GY63="",'DU DOAN'!GZ63=""),0,IF(AND('DU DOAN'!GY63='DU DOAN'!K63,'DU DOAN'!GZ63='DU DOAN'!L63),3*'DU DOAN'!C63,IF(('DU DOAN'!GY63-'DU DOAN'!GZ63)=('DU DOAN'!K63-'DU DOAN'!L63),2*'DU DOAN'!C63,IF(SIGN('DU DOAN'!GY63-'DU DOAN'!GZ63)=SIGN('DU DOAN'!K63-'DU DOAN'!L63),1*'DU DOAN'!C63,0))))</f>
        <v>0</v>
      </c>
      <c r="DA63" s="98">
        <f>IF(OR('DU DOAN'!K63="",'DU DOAN'!L63="",'DU DOAN'!HA63="",'DU DOAN'!HB63=""),0,IF(AND('DU DOAN'!HA63='DU DOAN'!K63,'DU DOAN'!HB63='DU DOAN'!L63),3*'DU DOAN'!C63,IF(('DU DOAN'!HA63-'DU DOAN'!HB63)=('DU DOAN'!K63-'DU DOAN'!L63),2*'DU DOAN'!C63,IF(SIGN('DU DOAN'!HA63-'DU DOAN'!HB63)=SIGN('DU DOAN'!K63-'DU DOAN'!L63),1*'DU DOAN'!C63,0))))</f>
        <v>0</v>
      </c>
      <c r="DB63" s="98">
        <f>IF(OR('DU DOAN'!K63="",'DU DOAN'!L63="",'DU DOAN'!HC63="",'DU DOAN'!HD63=""),0,IF(AND('DU DOAN'!HC63='DU DOAN'!K63,'DU DOAN'!HD63='DU DOAN'!L63),3*'DU DOAN'!C63,IF(('DU DOAN'!HC63-'DU DOAN'!HD63)=('DU DOAN'!K63-'DU DOAN'!L63),2*'DU DOAN'!C63,IF(SIGN('DU DOAN'!HC63-'DU DOAN'!HD63)=SIGN('DU DOAN'!K63-'DU DOAN'!L63),1*'DU DOAN'!C63,0))))</f>
        <v>0</v>
      </c>
    </row>
    <row r="64" spans="1:106" ht="15" customHeight="1">
      <c r="A64" s="94">
        <f>'DU DOAN'!A64</f>
        <v>61</v>
      </c>
      <c r="B64" s="95" t="str">
        <f>'DU DOAN'!B64</f>
        <v>Vòng bảng</v>
      </c>
      <c r="C64" s="96">
        <f>'DU DOAN'!C64</f>
        <v>1</v>
      </c>
      <c r="D64" s="95" t="str">
        <f>'DU DOAN'!H64</f>
        <v>Portugal</v>
      </c>
      <c r="E64" s="95" t="str">
        <f>'DU DOAN'!I64</f>
        <v>DR Congo</v>
      </c>
      <c r="F64" s="97" t="str">
        <f>IF(OR('DU DOAN'!K64="",'DU DOAN'!L64=""),"Chưa đá",'DU DOAN'!K64&amp;"-"&amp;'DU DOAN'!L64)</f>
        <v>Chưa đá</v>
      </c>
      <c r="G64" s="98">
        <f>IF(OR('DU DOAN'!K64="",'DU DOAN'!L64="",'DU DOAN'!M64="",'DU DOAN'!N64=""),0,IF(AND('DU DOAN'!M64='DU DOAN'!K64,'DU DOAN'!N64='DU DOAN'!L64),3*'DU DOAN'!C64,IF(('DU DOAN'!M64-'DU DOAN'!N64)=('DU DOAN'!K64-'DU DOAN'!L64),2*'DU DOAN'!C64,IF(SIGN('DU DOAN'!M64-'DU DOAN'!N64)=SIGN('DU DOAN'!K64-'DU DOAN'!L64),1*'DU DOAN'!C64,0))))</f>
        <v>0</v>
      </c>
      <c r="H64" s="98">
        <f>IF(OR('DU DOAN'!K64="",'DU DOAN'!L64="",'DU DOAN'!O64="",'DU DOAN'!P64=""),0,IF(AND('DU DOAN'!O64='DU DOAN'!K64,'DU DOAN'!P64='DU DOAN'!L64),3*'DU DOAN'!C64,IF(('DU DOAN'!O64-'DU DOAN'!P64)=('DU DOAN'!K64-'DU DOAN'!L64),2*'DU DOAN'!C64,IF(SIGN('DU DOAN'!O64-'DU DOAN'!P64)=SIGN('DU DOAN'!K64-'DU DOAN'!L64),1*'DU DOAN'!C64,0))))</f>
        <v>0</v>
      </c>
      <c r="I64" s="98">
        <f>IF(OR('DU DOAN'!K64="",'DU DOAN'!L64="",'DU DOAN'!Q64="",'DU DOAN'!R64=""),0,IF(AND('DU DOAN'!Q64='DU DOAN'!K64,'DU DOAN'!R64='DU DOAN'!L64),3*'DU DOAN'!C64,IF(('DU DOAN'!Q64-'DU DOAN'!R64)=('DU DOAN'!K64-'DU DOAN'!L64),2*'DU DOAN'!C64,IF(SIGN('DU DOAN'!Q64-'DU DOAN'!R64)=SIGN('DU DOAN'!K64-'DU DOAN'!L64),1*'DU DOAN'!C64,0))))</f>
        <v>0</v>
      </c>
      <c r="J64" s="98">
        <f>IF(OR('DU DOAN'!K64="",'DU DOAN'!L64="",'DU DOAN'!S64="",'DU DOAN'!T64=""),0,IF(AND('DU DOAN'!S64='DU DOAN'!K64,'DU DOAN'!T64='DU DOAN'!L64),3*'DU DOAN'!C64,IF(('DU DOAN'!S64-'DU DOAN'!T64)=('DU DOAN'!K64-'DU DOAN'!L64),2*'DU DOAN'!C64,IF(SIGN('DU DOAN'!S64-'DU DOAN'!T64)=SIGN('DU DOAN'!K64-'DU DOAN'!L64),1*'DU DOAN'!C64,0))))</f>
        <v>0</v>
      </c>
      <c r="K64" s="98">
        <f>IF(OR('DU DOAN'!K64="",'DU DOAN'!L64="",'DU DOAN'!U64="",'DU DOAN'!V64=""),0,IF(AND('DU DOAN'!U64='DU DOAN'!K64,'DU DOAN'!V64='DU DOAN'!L64),3*'DU DOAN'!C64,IF(('DU DOAN'!U64-'DU DOAN'!V64)=('DU DOAN'!K64-'DU DOAN'!L64),2*'DU DOAN'!C64,IF(SIGN('DU DOAN'!U64-'DU DOAN'!V64)=SIGN('DU DOAN'!K64-'DU DOAN'!L64),1*'DU DOAN'!C64,0))))</f>
        <v>0</v>
      </c>
      <c r="L64" s="98">
        <f>IF(OR('DU DOAN'!K64="",'DU DOAN'!L64="",'DU DOAN'!W64="",'DU DOAN'!X64=""),0,IF(AND('DU DOAN'!W64='DU DOAN'!K64,'DU DOAN'!X64='DU DOAN'!L64),3*'DU DOAN'!C64,IF(('DU DOAN'!W64-'DU DOAN'!X64)=('DU DOAN'!K64-'DU DOAN'!L64),2*'DU DOAN'!C64,IF(SIGN('DU DOAN'!W64-'DU DOAN'!X64)=SIGN('DU DOAN'!K64-'DU DOAN'!L64),1*'DU DOAN'!C64,0))))</f>
        <v>0</v>
      </c>
      <c r="M64" s="98">
        <f>IF(OR('DU DOAN'!K64="",'DU DOAN'!L64="",'DU DOAN'!Y64="",'DU DOAN'!Z64=""),0,IF(AND('DU DOAN'!Y64='DU DOAN'!K64,'DU DOAN'!Z64='DU DOAN'!L64),3*'DU DOAN'!C64,IF(('DU DOAN'!Y64-'DU DOAN'!Z64)=('DU DOAN'!K64-'DU DOAN'!L64),2*'DU DOAN'!C64,IF(SIGN('DU DOAN'!Y64-'DU DOAN'!Z64)=SIGN('DU DOAN'!K64-'DU DOAN'!L64),1*'DU DOAN'!C64,0))))</f>
        <v>0</v>
      </c>
      <c r="N64" s="98">
        <f>IF(OR('DU DOAN'!K64="",'DU DOAN'!L64="",'DU DOAN'!AA64="",'DU DOAN'!AB64=""),0,IF(AND('DU DOAN'!AA64='DU DOAN'!K64,'DU DOAN'!AB64='DU DOAN'!L64),3*'DU DOAN'!C64,IF(('DU DOAN'!AA64-'DU DOAN'!AB64)=('DU DOAN'!K64-'DU DOAN'!L64),2*'DU DOAN'!C64,IF(SIGN('DU DOAN'!AA64-'DU DOAN'!AB64)=SIGN('DU DOAN'!K64-'DU DOAN'!L64),1*'DU DOAN'!C64,0))))</f>
        <v>0</v>
      </c>
      <c r="O64" s="98">
        <f>IF(OR('DU DOAN'!K64="",'DU DOAN'!L64="",'DU DOAN'!AC64="",'DU DOAN'!AD64=""),0,IF(AND('DU DOAN'!AC64='DU DOAN'!K64,'DU DOAN'!AD64='DU DOAN'!L64),3*'DU DOAN'!C64,IF(('DU DOAN'!AC64-'DU DOAN'!AD64)=('DU DOAN'!K64-'DU DOAN'!L64),2*'DU DOAN'!C64,IF(SIGN('DU DOAN'!AC64-'DU DOAN'!AD64)=SIGN('DU DOAN'!K64-'DU DOAN'!L64),1*'DU DOAN'!C64,0))))</f>
        <v>0</v>
      </c>
      <c r="P64" s="98">
        <f>IF(OR('DU DOAN'!K64="",'DU DOAN'!L64="",'DU DOAN'!AE64="",'DU DOAN'!AF64=""),0,IF(AND('DU DOAN'!AE64='DU DOAN'!K64,'DU DOAN'!AF64='DU DOAN'!L64),3*'DU DOAN'!C64,IF(('DU DOAN'!AE64-'DU DOAN'!AF64)=('DU DOAN'!K64-'DU DOAN'!L64),2*'DU DOAN'!C64,IF(SIGN('DU DOAN'!AE64-'DU DOAN'!AF64)=SIGN('DU DOAN'!K64-'DU DOAN'!L64),1*'DU DOAN'!C64,0))))</f>
        <v>0</v>
      </c>
      <c r="Q64" s="98">
        <f>IF(OR('DU DOAN'!K64="",'DU DOAN'!L64="",'DU DOAN'!AG64="",'DU DOAN'!AH64=""),0,IF(AND('DU DOAN'!AG64='DU DOAN'!K64,'DU DOAN'!AH64='DU DOAN'!L64),3*'DU DOAN'!C64,IF(('DU DOAN'!AG64-'DU DOAN'!AH64)=('DU DOAN'!K64-'DU DOAN'!L64),2*'DU DOAN'!C64,IF(SIGN('DU DOAN'!AG64-'DU DOAN'!AH64)=SIGN('DU DOAN'!K64-'DU DOAN'!L64),1*'DU DOAN'!C64,0))))</f>
        <v>0</v>
      </c>
      <c r="R64" s="98">
        <f>IF(OR('DU DOAN'!K64="",'DU DOAN'!L64="",'DU DOAN'!AI64="",'DU DOAN'!AJ64=""),0,IF(AND('DU DOAN'!AI64='DU DOAN'!K64,'DU DOAN'!AJ64='DU DOAN'!L64),3*'DU DOAN'!C64,IF(('DU DOAN'!AI64-'DU DOAN'!AJ64)=('DU DOAN'!K64-'DU DOAN'!L64),2*'DU DOAN'!C64,IF(SIGN('DU DOAN'!AI64-'DU DOAN'!AJ64)=SIGN('DU DOAN'!K64-'DU DOAN'!L64),1*'DU DOAN'!C64,0))))</f>
        <v>0</v>
      </c>
      <c r="S64" s="98">
        <f>IF(OR('DU DOAN'!K64="",'DU DOAN'!L64="",'DU DOAN'!AK64="",'DU DOAN'!AL64=""),0,IF(AND('DU DOAN'!AK64='DU DOAN'!K64,'DU DOAN'!AL64='DU DOAN'!L64),3*'DU DOAN'!C64,IF(('DU DOAN'!AK64-'DU DOAN'!AL64)=('DU DOAN'!K64-'DU DOAN'!L64),2*'DU DOAN'!C64,IF(SIGN('DU DOAN'!AK64-'DU DOAN'!AL64)=SIGN('DU DOAN'!K64-'DU DOAN'!L64),1*'DU DOAN'!C64,0))))</f>
        <v>0</v>
      </c>
      <c r="T64" s="98">
        <f>IF(OR('DU DOAN'!K64="",'DU DOAN'!L64="",'DU DOAN'!AM64="",'DU DOAN'!AN64=""),0,IF(AND('DU DOAN'!AM64='DU DOAN'!K64,'DU DOAN'!AN64='DU DOAN'!L64),3*'DU DOAN'!C64,IF(('DU DOAN'!AM64-'DU DOAN'!AN64)=('DU DOAN'!K64-'DU DOAN'!L64),2*'DU DOAN'!C64,IF(SIGN('DU DOAN'!AM64-'DU DOAN'!AN64)=SIGN('DU DOAN'!K64-'DU DOAN'!L64),1*'DU DOAN'!C64,0))))</f>
        <v>0</v>
      </c>
      <c r="U64" s="98">
        <f>IF(OR('DU DOAN'!K64="",'DU DOAN'!L64="",'DU DOAN'!AO64="",'DU DOAN'!AP64=""),0,IF(AND('DU DOAN'!AO64='DU DOAN'!K64,'DU DOAN'!AP64='DU DOAN'!L64),3*'DU DOAN'!C64,IF(('DU DOAN'!AO64-'DU DOAN'!AP64)=('DU DOAN'!K64-'DU DOAN'!L64),2*'DU DOAN'!C64,IF(SIGN('DU DOAN'!AO64-'DU DOAN'!AP64)=SIGN('DU DOAN'!K64-'DU DOAN'!L64),1*'DU DOAN'!C64,0))))</f>
        <v>0</v>
      </c>
      <c r="V64" s="98">
        <f>IF(OR('DU DOAN'!K64="",'DU DOAN'!L64="",'DU DOAN'!AQ64="",'DU DOAN'!AR64=""),0,IF(AND('DU DOAN'!AQ64='DU DOAN'!K64,'DU DOAN'!AR64='DU DOAN'!L64),3*'DU DOAN'!C64,IF(('DU DOAN'!AQ64-'DU DOAN'!AR64)=('DU DOAN'!K64-'DU DOAN'!L64),2*'DU DOAN'!C64,IF(SIGN('DU DOAN'!AQ64-'DU DOAN'!AR64)=SIGN('DU DOAN'!K64-'DU DOAN'!L64),1*'DU DOAN'!C64,0))))</f>
        <v>0</v>
      </c>
      <c r="W64" s="98">
        <f>IF(OR('DU DOAN'!K64="",'DU DOAN'!L64="",'DU DOAN'!AS64="",'DU DOAN'!AT64=""),0,IF(AND('DU DOAN'!AS64='DU DOAN'!K64,'DU DOAN'!AT64='DU DOAN'!L64),3*'DU DOAN'!C64,IF(('DU DOAN'!AS64-'DU DOAN'!AT64)=('DU DOAN'!K64-'DU DOAN'!L64),2*'DU DOAN'!C64,IF(SIGN('DU DOAN'!AS64-'DU DOAN'!AT64)=SIGN('DU DOAN'!K64-'DU DOAN'!L64),1*'DU DOAN'!C64,0))))</f>
        <v>0</v>
      </c>
      <c r="X64" s="98">
        <f>IF(OR('DU DOAN'!K64="",'DU DOAN'!L64="",'DU DOAN'!AU64="",'DU DOAN'!AV64=""),0,IF(AND('DU DOAN'!AU64='DU DOAN'!K64,'DU DOAN'!AV64='DU DOAN'!L64),3*'DU DOAN'!C64,IF(('DU DOAN'!AU64-'DU DOAN'!AV64)=('DU DOAN'!K64-'DU DOAN'!L64),2*'DU DOAN'!C64,IF(SIGN('DU DOAN'!AU64-'DU DOAN'!AV64)=SIGN('DU DOAN'!K64-'DU DOAN'!L64),1*'DU DOAN'!C64,0))))</f>
        <v>0</v>
      </c>
      <c r="Y64" s="98">
        <f>IF(OR('DU DOAN'!K64="",'DU DOAN'!L64="",'DU DOAN'!AW64="",'DU DOAN'!AX64=""),0,IF(AND('DU DOAN'!AW64='DU DOAN'!K64,'DU DOAN'!AX64='DU DOAN'!L64),3*'DU DOAN'!C64,IF(('DU DOAN'!AW64-'DU DOAN'!AX64)=('DU DOAN'!K64-'DU DOAN'!L64),2*'DU DOAN'!C64,IF(SIGN('DU DOAN'!AW64-'DU DOAN'!AX64)=SIGN('DU DOAN'!K64-'DU DOAN'!L64),1*'DU DOAN'!C64,0))))</f>
        <v>0</v>
      </c>
      <c r="Z64" s="98">
        <f>IF(OR('DU DOAN'!K64="",'DU DOAN'!L64="",'DU DOAN'!AY64="",'DU DOAN'!AZ64=""),0,IF(AND('DU DOAN'!AY64='DU DOAN'!K64,'DU DOAN'!AZ64='DU DOAN'!L64),3*'DU DOAN'!C64,IF(('DU DOAN'!AY64-'DU DOAN'!AZ64)=('DU DOAN'!K64-'DU DOAN'!L64),2*'DU DOAN'!C64,IF(SIGN('DU DOAN'!AY64-'DU DOAN'!AZ64)=SIGN('DU DOAN'!K64-'DU DOAN'!L64),1*'DU DOAN'!C64,0))))</f>
        <v>0</v>
      </c>
      <c r="AA64" s="98">
        <f>IF(OR('DU DOAN'!K64="",'DU DOAN'!L64="",'DU DOAN'!BA64="",'DU DOAN'!BB64=""),0,IF(AND('DU DOAN'!BA64='DU DOAN'!K64,'DU DOAN'!BB64='DU DOAN'!L64),3*'DU DOAN'!C64,IF(('DU DOAN'!BA64-'DU DOAN'!BB64)=('DU DOAN'!K64-'DU DOAN'!L64),2*'DU DOAN'!C64,IF(SIGN('DU DOAN'!BA64-'DU DOAN'!BB64)=SIGN('DU DOAN'!K64-'DU DOAN'!L64),1*'DU DOAN'!C64,0))))</f>
        <v>0</v>
      </c>
      <c r="AB64" s="98">
        <f>IF(OR('DU DOAN'!K64="",'DU DOAN'!L64="",'DU DOAN'!BC64="",'DU DOAN'!BD64=""),0,IF(AND('DU DOAN'!BC64='DU DOAN'!K64,'DU DOAN'!BD64='DU DOAN'!L64),3*'DU DOAN'!C64,IF(('DU DOAN'!BC64-'DU DOAN'!BD64)=('DU DOAN'!K64-'DU DOAN'!L64),2*'DU DOAN'!C64,IF(SIGN('DU DOAN'!BC64-'DU DOAN'!BD64)=SIGN('DU DOAN'!K64-'DU DOAN'!L64),1*'DU DOAN'!C64,0))))</f>
        <v>0</v>
      </c>
      <c r="AC64" s="98">
        <f>IF(OR('DU DOAN'!K64="",'DU DOAN'!L64="",'DU DOAN'!BE64="",'DU DOAN'!BF64=""),0,IF(AND('DU DOAN'!BE64='DU DOAN'!K64,'DU DOAN'!BF64='DU DOAN'!L64),3*'DU DOAN'!C64,IF(('DU DOAN'!BE64-'DU DOAN'!BF64)=('DU DOAN'!K64-'DU DOAN'!L64),2*'DU DOAN'!C64,IF(SIGN('DU DOAN'!BE64-'DU DOAN'!BF64)=SIGN('DU DOAN'!K64-'DU DOAN'!L64),1*'DU DOAN'!C64,0))))</f>
        <v>0</v>
      </c>
      <c r="AD64" s="98">
        <f>IF(OR('DU DOAN'!K64="",'DU DOAN'!L64="",'DU DOAN'!BG64="",'DU DOAN'!BH64=""),0,IF(AND('DU DOAN'!BG64='DU DOAN'!K64,'DU DOAN'!BH64='DU DOAN'!L64),3*'DU DOAN'!C64,IF(('DU DOAN'!BG64-'DU DOAN'!BH64)=('DU DOAN'!K64-'DU DOAN'!L64),2*'DU DOAN'!C64,IF(SIGN('DU DOAN'!BG64-'DU DOAN'!BH64)=SIGN('DU DOAN'!K64-'DU DOAN'!L64),1*'DU DOAN'!C64,0))))</f>
        <v>0</v>
      </c>
      <c r="AE64" s="98">
        <f>IF(OR('DU DOAN'!K64="",'DU DOAN'!L64="",'DU DOAN'!BI64="",'DU DOAN'!BJ64=""),0,IF(AND('DU DOAN'!BI64='DU DOAN'!K64,'DU DOAN'!BJ64='DU DOAN'!L64),3*'DU DOAN'!C64,IF(('DU DOAN'!BI64-'DU DOAN'!BJ64)=('DU DOAN'!K64-'DU DOAN'!L64),2*'DU DOAN'!C64,IF(SIGN('DU DOAN'!BI64-'DU DOAN'!BJ64)=SIGN('DU DOAN'!K64-'DU DOAN'!L64),1*'DU DOAN'!C64,0))))</f>
        <v>0</v>
      </c>
      <c r="AF64" s="98">
        <f>IF(OR('DU DOAN'!K64="",'DU DOAN'!L64="",'DU DOAN'!BK64="",'DU DOAN'!BL64=""),0,IF(AND('DU DOAN'!BK64='DU DOAN'!K64,'DU DOAN'!BL64='DU DOAN'!L64),3*'DU DOAN'!C64,IF(('DU DOAN'!BK64-'DU DOAN'!BL64)=('DU DOAN'!K64-'DU DOAN'!L64),2*'DU DOAN'!C64,IF(SIGN('DU DOAN'!BK64-'DU DOAN'!BL64)=SIGN('DU DOAN'!K64-'DU DOAN'!L64),1*'DU DOAN'!C64,0))))</f>
        <v>0</v>
      </c>
      <c r="AG64" s="98">
        <f>IF(OR('DU DOAN'!K64="",'DU DOAN'!L64="",'DU DOAN'!BM64="",'DU DOAN'!BN64=""),0,IF(AND('DU DOAN'!BM64='DU DOAN'!K64,'DU DOAN'!BN64='DU DOAN'!L64),3*'DU DOAN'!C64,IF(('DU DOAN'!BM64-'DU DOAN'!BN64)=('DU DOAN'!K64-'DU DOAN'!L64),2*'DU DOAN'!C64,IF(SIGN('DU DOAN'!BM64-'DU DOAN'!BN64)=SIGN('DU DOAN'!K64-'DU DOAN'!L64),1*'DU DOAN'!C64,0))))</f>
        <v>0</v>
      </c>
      <c r="AH64" s="98">
        <f>IF(OR('DU DOAN'!K64="",'DU DOAN'!L64="",'DU DOAN'!BO64="",'DU DOAN'!BP64=""),0,IF(AND('DU DOAN'!BO64='DU DOAN'!K64,'DU DOAN'!BP64='DU DOAN'!L64),3*'DU DOAN'!C64,IF(('DU DOAN'!BO64-'DU DOAN'!BP64)=('DU DOAN'!K64-'DU DOAN'!L64),2*'DU DOAN'!C64,IF(SIGN('DU DOAN'!BO64-'DU DOAN'!BP64)=SIGN('DU DOAN'!K64-'DU DOAN'!L64),1*'DU DOAN'!C64,0))))</f>
        <v>0</v>
      </c>
      <c r="AI64" s="98">
        <f>IF(OR('DU DOAN'!K64="",'DU DOAN'!L64="",'DU DOAN'!BQ64="",'DU DOAN'!BR64=""),0,IF(AND('DU DOAN'!BQ64='DU DOAN'!K64,'DU DOAN'!BR64='DU DOAN'!L64),3*'DU DOAN'!C64,IF(('DU DOAN'!BQ64-'DU DOAN'!BR64)=('DU DOAN'!K64-'DU DOAN'!L64),2*'DU DOAN'!C64,IF(SIGN('DU DOAN'!BQ64-'DU DOAN'!BR64)=SIGN('DU DOAN'!K64-'DU DOAN'!L64),1*'DU DOAN'!C64,0))))</f>
        <v>0</v>
      </c>
      <c r="AJ64" s="98">
        <f>IF(OR('DU DOAN'!K64="",'DU DOAN'!L64="",'DU DOAN'!BS64="",'DU DOAN'!BT64=""),0,IF(AND('DU DOAN'!BS64='DU DOAN'!K64,'DU DOAN'!BT64='DU DOAN'!L64),3*'DU DOAN'!C64,IF(('DU DOAN'!BS64-'DU DOAN'!BT64)=('DU DOAN'!K64-'DU DOAN'!L64),2*'DU DOAN'!C64,IF(SIGN('DU DOAN'!BS64-'DU DOAN'!BT64)=SIGN('DU DOAN'!K64-'DU DOAN'!L64),1*'DU DOAN'!C64,0))))</f>
        <v>0</v>
      </c>
      <c r="AK64" s="98">
        <f>IF(OR('DU DOAN'!K64="",'DU DOAN'!L64="",'DU DOAN'!BU64="",'DU DOAN'!BV64=""),0,IF(AND('DU DOAN'!BU64='DU DOAN'!K64,'DU DOAN'!BV64='DU DOAN'!L64),3*'DU DOAN'!C64,IF(('DU DOAN'!BU64-'DU DOAN'!BV64)=('DU DOAN'!K64-'DU DOAN'!L64),2*'DU DOAN'!C64,IF(SIGN('DU DOAN'!BU64-'DU DOAN'!BV64)=SIGN('DU DOAN'!K64-'DU DOAN'!L64),1*'DU DOAN'!C64,0))))</f>
        <v>0</v>
      </c>
      <c r="AL64" s="98">
        <f>IF(OR('DU DOAN'!K64="",'DU DOAN'!L64="",'DU DOAN'!BW64="",'DU DOAN'!BX64=""),0,IF(AND('DU DOAN'!BW64='DU DOAN'!K64,'DU DOAN'!BX64='DU DOAN'!L64),3*'DU DOAN'!C64,IF(('DU DOAN'!BW64-'DU DOAN'!BX64)=('DU DOAN'!K64-'DU DOAN'!L64),2*'DU DOAN'!C64,IF(SIGN('DU DOAN'!BW64-'DU DOAN'!BX64)=SIGN('DU DOAN'!K64-'DU DOAN'!L64),1*'DU DOAN'!C64,0))))</f>
        <v>0</v>
      </c>
      <c r="AM64" s="98">
        <f>IF(OR('DU DOAN'!K64="",'DU DOAN'!L64="",'DU DOAN'!BY64="",'DU DOAN'!BZ64=""),0,IF(AND('DU DOAN'!BY64='DU DOAN'!K64,'DU DOAN'!BZ64='DU DOAN'!L64),3*'DU DOAN'!C64,IF(('DU DOAN'!BY64-'DU DOAN'!BZ64)=('DU DOAN'!K64-'DU DOAN'!L64),2*'DU DOAN'!C64,IF(SIGN('DU DOAN'!BY64-'DU DOAN'!BZ64)=SIGN('DU DOAN'!K64-'DU DOAN'!L64),1*'DU DOAN'!C64,0))))</f>
        <v>0</v>
      </c>
      <c r="AN64" s="98">
        <f>IF(OR('DU DOAN'!K64="",'DU DOAN'!L64="",'DU DOAN'!CA64="",'DU DOAN'!CB64=""),0,IF(AND('DU DOAN'!CA64='DU DOAN'!K64,'DU DOAN'!CB64='DU DOAN'!L64),3*'DU DOAN'!C64,IF(('DU DOAN'!CA64-'DU DOAN'!CB64)=('DU DOAN'!K64-'DU DOAN'!L64),2*'DU DOAN'!C64,IF(SIGN('DU DOAN'!CA64-'DU DOAN'!CB64)=SIGN('DU DOAN'!K64-'DU DOAN'!L64),1*'DU DOAN'!C64,0))))</f>
        <v>0</v>
      </c>
      <c r="AO64" s="98">
        <f>IF(OR('DU DOAN'!K64="",'DU DOAN'!L64="",'DU DOAN'!CC64="",'DU DOAN'!CD64=""),0,IF(AND('DU DOAN'!CC64='DU DOAN'!K64,'DU DOAN'!CD64='DU DOAN'!L64),3*'DU DOAN'!C64,IF(('DU DOAN'!CC64-'DU DOAN'!CD64)=('DU DOAN'!K64-'DU DOAN'!L64),2*'DU DOAN'!C64,IF(SIGN('DU DOAN'!CC64-'DU DOAN'!CD64)=SIGN('DU DOAN'!K64-'DU DOAN'!L64),1*'DU DOAN'!C64,0))))</f>
        <v>0</v>
      </c>
      <c r="AP64" s="98">
        <f>IF(OR('DU DOAN'!K64="",'DU DOAN'!L64="",'DU DOAN'!CE64="",'DU DOAN'!CF64=""),0,IF(AND('DU DOAN'!CE64='DU DOAN'!K64,'DU DOAN'!CF64='DU DOAN'!L64),3*'DU DOAN'!C64,IF(('DU DOAN'!CE64-'DU DOAN'!CF64)=('DU DOAN'!K64-'DU DOAN'!L64),2*'DU DOAN'!C64,IF(SIGN('DU DOAN'!CE64-'DU DOAN'!CF64)=SIGN('DU DOAN'!K64-'DU DOAN'!L64),1*'DU DOAN'!C64,0))))</f>
        <v>0</v>
      </c>
      <c r="AQ64" s="98">
        <f>IF(OR('DU DOAN'!K64="",'DU DOAN'!L64="",'DU DOAN'!CG64="",'DU DOAN'!CH64=""),0,IF(AND('DU DOAN'!CG64='DU DOAN'!K64,'DU DOAN'!CH64='DU DOAN'!L64),3*'DU DOAN'!C64,IF(('DU DOAN'!CG64-'DU DOAN'!CH64)=('DU DOAN'!K64-'DU DOAN'!L64),2*'DU DOAN'!C64,IF(SIGN('DU DOAN'!CG64-'DU DOAN'!CH64)=SIGN('DU DOAN'!K64-'DU DOAN'!L64),1*'DU DOAN'!C64,0))))</f>
        <v>0</v>
      </c>
      <c r="AR64" s="98">
        <f>IF(OR('DU DOAN'!K64="",'DU DOAN'!L64="",'DU DOAN'!CI64="",'DU DOAN'!CJ64=""),0,IF(AND('DU DOAN'!CI64='DU DOAN'!K64,'DU DOAN'!CJ64='DU DOAN'!L64),3*'DU DOAN'!C64,IF(('DU DOAN'!CI64-'DU DOAN'!CJ64)=('DU DOAN'!K64-'DU DOAN'!L64),2*'DU DOAN'!C64,IF(SIGN('DU DOAN'!CI64-'DU DOAN'!CJ64)=SIGN('DU DOAN'!K64-'DU DOAN'!L64),1*'DU DOAN'!C64,0))))</f>
        <v>0</v>
      </c>
      <c r="AS64" s="98">
        <f>IF(OR('DU DOAN'!K64="",'DU DOAN'!L64="",'DU DOAN'!CK64="",'DU DOAN'!CL64=""),0,IF(AND('DU DOAN'!CK64='DU DOAN'!K64,'DU DOAN'!CL64='DU DOAN'!L64),3*'DU DOAN'!C64,IF(('DU DOAN'!CK64-'DU DOAN'!CL64)=('DU DOAN'!K64-'DU DOAN'!L64),2*'DU DOAN'!C64,IF(SIGN('DU DOAN'!CK64-'DU DOAN'!CL64)=SIGN('DU DOAN'!K64-'DU DOAN'!L64),1*'DU DOAN'!C64,0))))</f>
        <v>0</v>
      </c>
      <c r="AT64" s="98">
        <f>IF(OR('DU DOAN'!K64="",'DU DOAN'!L64="",'DU DOAN'!CM64="",'DU DOAN'!CN64=""),0,IF(AND('DU DOAN'!CM64='DU DOAN'!K64,'DU DOAN'!CN64='DU DOAN'!L64),3*'DU DOAN'!C64,IF(('DU DOAN'!CM64-'DU DOAN'!CN64)=('DU DOAN'!K64-'DU DOAN'!L64),2*'DU DOAN'!C64,IF(SIGN('DU DOAN'!CM64-'DU DOAN'!CN64)=SIGN('DU DOAN'!K64-'DU DOAN'!L64),1*'DU DOAN'!C64,0))))</f>
        <v>0</v>
      </c>
      <c r="AU64" s="98">
        <f>IF(OR('DU DOAN'!K64="",'DU DOAN'!L64="",'DU DOAN'!CO64="",'DU DOAN'!CP64=""),0,IF(AND('DU DOAN'!CO64='DU DOAN'!K64,'DU DOAN'!CP64='DU DOAN'!L64),3*'DU DOAN'!C64,IF(('DU DOAN'!CO64-'DU DOAN'!CP64)=('DU DOAN'!K64-'DU DOAN'!L64),2*'DU DOAN'!C64,IF(SIGN('DU DOAN'!CO64-'DU DOAN'!CP64)=SIGN('DU DOAN'!K64-'DU DOAN'!L64),1*'DU DOAN'!C64,0))))</f>
        <v>0</v>
      </c>
      <c r="AV64" s="98">
        <f>IF(OR('DU DOAN'!K64="",'DU DOAN'!L64="",'DU DOAN'!CQ64="",'DU DOAN'!CR64=""),0,IF(AND('DU DOAN'!CQ64='DU DOAN'!K64,'DU DOAN'!CR64='DU DOAN'!L64),3*'DU DOAN'!C64,IF(('DU DOAN'!CQ64-'DU DOAN'!CR64)=('DU DOAN'!K64-'DU DOAN'!L64),2*'DU DOAN'!C64,IF(SIGN('DU DOAN'!CQ64-'DU DOAN'!CR64)=SIGN('DU DOAN'!K64-'DU DOAN'!L64),1*'DU DOAN'!C64,0))))</f>
        <v>0</v>
      </c>
      <c r="AW64" s="98">
        <f>IF(OR('DU DOAN'!K64="",'DU DOAN'!L64="",'DU DOAN'!CS64="",'DU DOAN'!CT64=""),0,IF(AND('DU DOAN'!CS64='DU DOAN'!K64,'DU DOAN'!CT64='DU DOAN'!L64),3*'DU DOAN'!C64,IF(('DU DOAN'!CS64-'DU DOAN'!CT64)=('DU DOAN'!K64-'DU DOAN'!L64),2*'DU DOAN'!C64,IF(SIGN('DU DOAN'!CS64-'DU DOAN'!CT64)=SIGN('DU DOAN'!K64-'DU DOAN'!L64),1*'DU DOAN'!C64,0))))</f>
        <v>0</v>
      </c>
      <c r="AX64" s="98">
        <f>IF(OR('DU DOAN'!K64="",'DU DOAN'!L64="",'DU DOAN'!CU64="",'DU DOAN'!CV64=""),0,IF(AND('DU DOAN'!CU64='DU DOAN'!K64,'DU DOAN'!CV64='DU DOAN'!L64),3*'DU DOAN'!C64,IF(('DU DOAN'!CU64-'DU DOAN'!CV64)=('DU DOAN'!K64-'DU DOAN'!L64),2*'DU DOAN'!C64,IF(SIGN('DU DOAN'!CU64-'DU DOAN'!CV64)=SIGN('DU DOAN'!K64-'DU DOAN'!L64),1*'DU DOAN'!C64,0))))</f>
        <v>0</v>
      </c>
      <c r="AY64" s="98">
        <f>IF(OR('DU DOAN'!K64="",'DU DOAN'!L64="",'DU DOAN'!CW64="",'DU DOAN'!CX64=""),0,IF(AND('DU DOAN'!CW64='DU DOAN'!K64,'DU DOAN'!CX64='DU DOAN'!L64),3*'DU DOAN'!C64,IF(('DU DOAN'!CW64-'DU DOAN'!CX64)=('DU DOAN'!K64-'DU DOAN'!L64),2*'DU DOAN'!C64,IF(SIGN('DU DOAN'!CW64-'DU DOAN'!CX64)=SIGN('DU DOAN'!K64-'DU DOAN'!L64),1*'DU DOAN'!C64,0))))</f>
        <v>0</v>
      </c>
      <c r="AZ64" s="98">
        <f>IF(OR('DU DOAN'!K64="",'DU DOAN'!L64="",'DU DOAN'!CY64="",'DU DOAN'!CZ64=""),0,IF(AND('DU DOAN'!CY64='DU DOAN'!K64,'DU DOAN'!CZ64='DU DOAN'!L64),3*'DU DOAN'!C64,IF(('DU DOAN'!CY64-'DU DOAN'!CZ64)=('DU DOAN'!K64-'DU DOAN'!L64),2*'DU DOAN'!C64,IF(SIGN('DU DOAN'!CY64-'DU DOAN'!CZ64)=SIGN('DU DOAN'!K64-'DU DOAN'!L64),1*'DU DOAN'!C64,0))))</f>
        <v>0</v>
      </c>
      <c r="BA64" s="98">
        <f>IF(OR('DU DOAN'!K64="",'DU DOAN'!L64="",'DU DOAN'!DA64="",'DU DOAN'!DB64=""),0,IF(AND('DU DOAN'!DA64='DU DOAN'!K64,'DU DOAN'!DB64='DU DOAN'!L64),3*'DU DOAN'!C64,IF(('DU DOAN'!DA64-'DU DOAN'!DB64)=('DU DOAN'!K64-'DU DOAN'!L64),2*'DU DOAN'!C64,IF(SIGN('DU DOAN'!DA64-'DU DOAN'!DB64)=SIGN('DU DOAN'!K64-'DU DOAN'!L64),1*'DU DOAN'!C64,0))))</f>
        <v>0</v>
      </c>
      <c r="BB64" s="98">
        <f>IF(OR('DU DOAN'!K64="",'DU DOAN'!L64="",'DU DOAN'!DC64="",'DU DOAN'!DD64=""),0,IF(AND('DU DOAN'!DC64='DU DOAN'!K64,'DU DOAN'!DD64='DU DOAN'!L64),3*'DU DOAN'!C64,IF(('DU DOAN'!DC64-'DU DOAN'!DD64)=('DU DOAN'!K64-'DU DOAN'!L64),2*'DU DOAN'!C64,IF(SIGN('DU DOAN'!DC64-'DU DOAN'!DD64)=SIGN('DU DOAN'!K64-'DU DOAN'!L64),1*'DU DOAN'!C64,0))))</f>
        <v>0</v>
      </c>
      <c r="BC64" s="98">
        <f>IF(OR('DU DOAN'!K64="",'DU DOAN'!L64="",'DU DOAN'!DE64="",'DU DOAN'!DF64=""),0,IF(AND('DU DOAN'!DE64='DU DOAN'!K64,'DU DOAN'!DF64='DU DOAN'!L64),3*'DU DOAN'!C64,IF(('DU DOAN'!DE64-'DU DOAN'!DF64)=('DU DOAN'!K64-'DU DOAN'!L64),2*'DU DOAN'!C64,IF(SIGN('DU DOAN'!DE64-'DU DOAN'!DF64)=SIGN('DU DOAN'!K64-'DU DOAN'!L64),1*'DU DOAN'!C64,0))))</f>
        <v>0</v>
      </c>
      <c r="BD64" s="98">
        <f>IF(OR('DU DOAN'!K64="",'DU DOAN'!L64="",'DU DOAN'!DG64="",'DU DOAN'!DH64=""),0,IF(AND('DU DOAN'!DG64='DU DOAN'!K64,'DU DOAN'!DH64='DU DOAN'!L64),3*'DU DOAN'!C64,IF(('DU DOAN'!DG64-'DU DOAN'!DH64)=('DU DOAN'!K64-'DU DOAN'!L64),2*'DU DOAN'!C64,IF(SIGN('DU DOAN'!DG64-'DU DOAN'!DH64)=SIGN('DU DOAN'!K64-'DU DOAN'!L64),1*'DU DOAN'!C64,0))))</f>
        <v>0</v>
      </c>
      <c r="BE64" s="98">
        <f>IF(OR('DU DOAN'!K64="",'DU DOAN'!L64="",'DU DOAN'!DI64="",'DU DOAN'!DJ64=""),0,IF(AND('DU DOAN'!DI64='DU DOAN'!K64,'DU DOAN'!DJ64='DU DOAN'!L64),3*'DU DOAN'!C64,IF(('DU DOAN'!DI64-'DU DOAN'!DJ64)=('DU DOAN'!K64-'DU DOAN'!L64),2*'DU DOAN'!C64,IF(SIGN('DU DOAN'!DI64-'DU DOAN'!DJ64)=SIGN('DU DOAN'!K64-'DU DOAN'!L64),1*'DU DOAN'!C64,0))))</f>
        <v>0</v>
      </c>
      <c r="BF64" s="98">
        <f>IF(OR('DU DOAN'!K64="",'DU DOAN'!L64="",'DU DOAN'!DK64="",'DU DOAN'!DL64=""),0,IF(AND('DU DOAN'!DK64='DU DOAN'!K64,'DU DOAN'!DL64='DU DOAN'!L64),3*'DU DOAN'!C64,IF(('DU DOAN'!DK64-'DU DOAN'!DL64)=('DU DOAN'!K64-'DU DOAN'!L64),2*'DU DOAN'!C64,IF(SIGN('DU DOAN'!DK64-'DU DOAN'!DL64)=SIGN('DU DOAN'!K64-'DU DOAN'!L64),1*'DU DOAN'!C64,0))))</f>
        <v>0</v>
      </c>
      <c r="BG64" s="98">
        <f>IF(OR('DU DOAN'!K64="",'DU DOAN'!L64="",'DU DOAN'!DM64="",'DU DOAN'!DN64=""),0,IF(AND('DU DOAN'!DM64='DU DOAN'!K64,'DU DOAN'!DN64='DU DOAN'!L64),3*'DU DOAN'!C64,IF(('DU DOAN'!DM64-'DU DOAN'!DN64)=('DU DOAN'!K64-'DU DOAN'!L64),2*'DU DOAN'!C64,IF(SIGN('DU DOAN'!DM64-'DU DOAN'!DN64)=SIGN('DU DOAN'!K64-'DU DOAN'!L64),1*'DU DOAN'!C64,0))))</f>
        <v>0</v>
      </c>
      <c r="BH64" s="98">
        <f>IF(OR('DU DOAN'!K64="",'DU DOAN'!L64="",'DU DOAN'!DO64="",'DU DOAN'!DP64=""),0,IF(AND('DU DOAN'!DO64='DU DOAN'!K64,'DU DOAN'!DP64='DU DOAN'!L64),3*'DU DOAN'!C64,IF(('DU DOAN'!DO64-'DU DOAN'!DP64)=('DU DOAN'!K64-'DU DOAN'!L64),2*'DU DOAN'!C64,IF(SIGN('DU DOAN'!DO64-'DU DOAN'!DP64)=SIGN('DU DOAN'!K64-'DU DOAN'!L64),1*'DU DOAN'!C64,0))))</f>
        <v>0</v>
      </c>
      <c r="BI64" s="98">
        <f>IF(OR('DU DOAN'!K64="",'DU DOAN'!L64="",'DU DOAN'!DQ64="",'DU DOAN'!DR64=""),0,IF(AND('DU DOAN'!DQ64='DU DOAN'!K64,'DU DOAN'!DR64='DU DOAN'!L64),3*'DU DOAN'!C64,IF(('DU DOAN'!DQ64-'DU DOAN'!DR64)=('DU DOAN'!K64-'DU DOAN'!L64),2*'DU DOAN'!C64,IF(SIGN('DU DOAN'!DQ64-'DU DOAN'!DR64)=SIGN('DU DOAN'!K64-'DU DOAN'!L64),1*'DU DOAN'!C64,0))))</f>
        <v>0</v>
      </c>
      <c r="BJ64" s="98">
        <f>IF(OR('DU DOAN'!K64="",'DU DOAN'!L64="",'DU DOAN'!DS64="",'DU DOAN'!DT64=""),0,IF(AND('DU DOAN'!DS64='DU DOAN'!K64,'DU DOAN'!DT64='DU DOAN'!L64),3*'DU DOAN'!C64,IF(('DU DOAN'!DS64-'DU DOAN'!DT64)=('DU DOAN'!K64-'DU DOAN'!L64),2*'DU DOAN'!C64,IF(SIGN('DU DOAN'!DS64-'DU DOAN'!DT64)=SIGN('DU DOAN'!K64-'DU DOAN'!L64),1*'DU DOAN'!C64,0))))</f>
        <v>0</v>
      </c>
      <c r="BK64" s="98">
        <f>IF(OR('DU DOAN'!K64="",'DU DOAN'!L64="",'DU DOAN'!DU64="",'DU DOAN'!DV64=""),0,IF(AND('DU DOAN'!DU64='DU DOAN'!K64,'DU DOAN'!DV64='DU DOAN'!L64),3*'DU DOAN'!C64,IF(('DU DOAN'!DU64-'DU DOAN'!DV64)=('DU DOAN'!K64-'DU DOAN'!L64),2*'DU DOAN'!C64,IF(SIGN('DU DOAN'!DU64-'DU DOAN'!DV64)=SIGN('DU DOAN'!K64-'DU DOAN'!L64),1*'DU DOAN'!C64,0))))</f>
        <v>0</v>
      </c>
      <c r="BL64" s="98">
        <f>IF(OR('DU DOAN'!K64="",'DU DOAN'!L64="",'DU DOAN'!DW64="",'DU DOAN'!DX64=""),0,IF(AND('DU DOAN'!DW64='DU DOAN'!K64,'DU DOAN'!DX64='DU DOAN'!L64),3*'DU DOAN'!C64,IF(('DU DOAN'!DW64-'DU DOAN'!DX64)=('DU DOAN'!K64-'DU DOAN'!L64),2*'DU DOAN'!C64,IF(SIGN('DU DOAN'!DW64-'DU DOAN'!DX64)=SIGN('DU DOAN'!K64-'DU DOAN'!L64),1*'DU DOAN'!C64,0))))</f>
        <v>0</v>
      </c>
      <c r="BM64" s="98">
        <f>IF(OR('DU DOAN'!K64="",'DU DOAN'!L64="",'DU DOAN'!DY64="",'DU DOAN'!DZ64=""),0,IF(AND('DU DOAN'!DY64='DU DOAN'!K64,'DU DOAN'!DZ64='DU DOAN'!L64),3*'DU DOAN'!C64,IF(('DU DOAN'!DY64-'DU DOAN'!DZ64)=('DU DOAN'!K64-'DU DOAN'!L64),2*'DU DOAN'!C64,IF(SIGN('DU DOAN'!DY64-'DU DOAN'!DZ64)=SIGN('DU DOAN'!K64-'DU DOAN'!L64),1*'DU DOAN'!C64,0))))</f>
        <v>0</v>
      </c>
      <c r="BN64" s="98">
        <f>IF(OR('DU DOAN'!K64="",'DU DOAN'!L64="",'DU DOAN'!EA64="",'DU DOAN'!EB64=""),0,IF(AND('DU DOAN'!EA64='DU DOAN'!K64,'DU DOAN'!EB64='DU DOAN'!L64),3*'DU DOAN'!C64,IF(('DU DOAN'!EA64-'DU DOAN'!EB64)=('DU DOAN'!K64-'DU DOAN'!L64),2*'DU DOAN'!C64,IF(SIGN('DU DOAN'!EA64-'DU DOAN'!EB64)=SIGN('DU DOAN'!K64-'DU DOAN'!L64),1*'DU DOAN'!C64,0))))</f>
        <v>0</v>
      </c>
      <c r="BO64" s="98">
        <f>IF(OR('DU DOAN'!K64="",'DU DOAN'!L64="",'DU DOAN'!EC64="",'DU DOAN'!ED64=""),0,IF(AND('DU DOAN'!EC64='DU DOAN'!K64,'DU DOAN'!ED64='DU DOAN'!L64),3*'DU DOAN'!C64,IF(('DU DOAN'!EC64-'DU DOAN'!ED64)=('DU DOAN'!K64-'DU DOAN'!L64),2*'DU DOAN'!C64,IF(SIGN('DU DOAN'!EC64-'DU DOAN'!ED64)=SIGN('DU DOAN'!K64-'DU DOAN'!L64),1*'DU DOAN'!C64,0))))</f>
        <v>0</v>
      </c>
      <c r="BP64" s="98">
        <f>IF(OR('DU DOAN'!K64="",'DU DOAN'!L64="",'DU DOAN'!EE64="",'DU DOAN'!EF64=""),0,IF(AND('DU DOAN'!EE64='DU DOAN'!K64,'DU DOAN'!EF64='DU DOAN'!L64),3*'DU DOAN'!C64,IF(('DU DOAN'!EE64-'DU DOAN'!EF64)=('DU DOAN'!K64-'DU DOAN'!L64),2*'DU DOAN'!C64,IF(SIGN('DU DOAN'!EE64-'DU DOAN'!EF64)=SIGN('DU DOAN'!K64-'DU DOAN'!L64),1*'DU DOAN'!C64,0))))</f>
        <v>0</v>
      </c>
      <c r="BQ64" s="98">
        <f>IF(OR('DU DOAN'!K64="",'DU DOAN'!L64="",'DU DOAN'!EG64="",'DU DOAN'!EH64=""),0,IF(AND('DU DOAN'!EG64='DU DOAN'!K64,'DU DOAN'!EH64='DU DOAN'!L64),3*'DU DOAN'!C64,IF(('DU DOAN'!EG64-'DU DOAN'!EH64)=('DU DOAN'!K64-'DU DOAN'!L64),2*'DU DOAN'!C64,IF(SIGN('DU DOAN'!EG64-'DU DOAN'!EH64)=SIGN('DU DOAN'!K64-'DU DOAN'!L64),1*'DU DOAN'!C64,0))))</f>
        <v>0</v>
      </c>
      <c r="BR64" s="98">
        <f>IF(OR('DU DOAN'!K64="",'DU DOAN'!L64="",'DU DOAN'!EI64="",'DU DOAN'!EJ64=""),0,IF(AND('DU DOAN'!EI64='DU DOAN'!K64,'DU DOAN'!EJ64='DU DOAN'!L64),3*'DU DOAN'!C64,IF(('DU DOAN'!EI64-'DU DOAN'!EJ64)=('DU DOAN'!K64-'DU DOAN'!L64),2*'DU DOAN'!C64,IF(SIGN('DU DOAN'!EI64-'DU DOAN'!EJ64)=SIGN('DU DOAN'!K64-'DU DOAN'!L64),1*'DU DOAN'!C64,0))))</f>
        <v>0</v>
      </c>
      <c r="BS64" s="98">
        <f>IF(OR('DU DOAN'!K64="",'DU DOAN'!L64="",'DU DOAN'!EK64="",'DU DOAN'!EL64=""),0,IF(AND('DU DOAN'!EK64='DU DOAN'!K64,'DU DOAN'!EL64='DU DOAN'!L64),3*'DU DOAN'!C64,IF(('DU DOAN'!EK64-'DU DOAN'!EL64)=('DU DOAN'!K64-'DU DOAN'!L64),2*'DU DOAN'!C64,IF(SIGN('DU DOAN'!EK64-'DU DOAN'!EL64)=SIGN('DU DOAN'!K64-'DU DOAN'!L64),1*'DU DOAN'!C64,0))))</f>
        <v>0</v>
      </c>
      <c r="BT64" s="98">
        <f>IF(OR('DU DOAN'!K64="",'DU DOAN'!L64="",'DU DOAN'!EM64="",'DU DOAN'!EN64=""),0,IF(AND('DU DOAN'!EM64='DU DOAN'!K64,'DU DOAN'!EN64='DU DOAN'!L64),3*'DU DOAN'!C64,IF(('DU DOAN'!EM64-'DU DOAN'!EN64)=('DU DOAN'!K64-'DU DOAN'!L64),2*'DU DOAN'!C64,IF(SIGN('DU DOAN'!EM64-'DU DOAN'!EN64)=SIGN('DU DOAN'!K64-'DU DOAN'!L64),1*'DU DOAN'!C64,0))))</f>
        <v>0</v>
      </c>
      <c r="BU64" s="98">
        <f>IF(OR('DU DOAN'!K64="",'DU DOAN'!L64="",'DU DOAN'!EO64="",'DU DOAN'!EP64=""),0,IF(AND('DU DOAN'!EO64='DU DOAN'!K64,'DU DOAN'!EP64='DU DOAN'!L64),3*'DU DOAN'!C64,IF(('DU DOAN'!EO64-'DU DOAN'!EP64)=('DU DOAN'!K64-'DU DOAN'!L64),2*'DU DOAN'!C64,IF(SIGN('DU DOAN'!EO64-'DU DOAN'!EP64)=SIGN('DU DOAN'!K64-'DU DOAN'!L64),1*'DU DOAN'!C64,0))))</f>
        <v>0</v>
      </c>
      <c r="BV64" s="98">
        <f>IF(OR('DU DOAN'!K64="",'DU DOAN'!L64="",'DU DOAN'!EQ64="",'DU DOAN'!ER64=""),0,IF(AND('DU DOAN'!EQ64='DU DOAN'!K64,'DU DOAN'!ER64='DU DOAN'!L64),3*'DU DOAN'!C64,IF(('DU DOAN'!EQ64-'DU DOAN'!ER64)=('DU DOAN'!K64-'DU DOAN'!L64),2*'DU DOAN'!C64,IF(SIGN('DU DOAN'!EQ64-'DU DOAN'!ER64)=SIGN('DU DOAN'!K64-'DU DOAN'!L64),1*'DU DOAN'!C64,0))))</f>
        <v>0</v>
      </c>
      <c r="BW64" s="98">
        <f>IF(OR('DU DOAN'!K64="",'DU DOAN'!L64="",'DU DOAN'!ES64="",'DU DOAN'!ET64=""),0,IF(AND('DU DOAN'!ES64='DU DOAN'!K64,'DU DOAN'!ET64='DU DOAN'!L64),3*'DU DOAN'!C64,IF(('DU DOAN'!ES64-'DU DOAN'!ET64)=('DU DOAN'!K64-'DU DOAN'!L64),2*'DU DOAN'!C64,IF(SIGN('DU DOAN'!ES64-'DU DOAN'!ET64)=SIGN('DU DOAN'!K64-'DU DOAN'!L64),1*'DU DOAN'!C64,0))))</f>
        <v>0</v>
      </c>
      <c r="BX64" s="98">
        <f>IF(OR('DU DOAN'!K64="",'DU DOAN'!L64="",'DU DOAN'!EU64="",'DU DOAN'!EV64=""),0,IF(AND('DU DOAN'!EU64='DU DOAN'!K64,'DU DOAN'!EV64='DU DOAN'!L64),3*'DU DOAN'!C64,IF(('DU DOAN'!EU64-'DU DOAN'!EV64)=('DU DOAN'!K64-'DU DOAN'!L64),2*'DU DOAN'!C64,IF(SIGN('DU DOAN'!EU64-'DU DOAN'!EV64)=SIGN('DU DOAN'!K64-'DU DOAN'!L64),1*'DU DOAN'!C64,0))))</f>
        <v>0</v>
      </c>
      <c r="BY64" s="98">
        <f>IF(OR('DU DOAN'!K64="",'DU DOAN'!L64="",'DU DOAN'!EW64="",'DU DOAN'!EX64=""),0,IF(AND('DU DOAN'!EW64='DU DOAN'!K64,'DU DOAN'!EX64='DU DOAN'!L64),3*'DU DOAN'!C64,IF(('DU DOAN'!EW64-'DU DOAN'!EX64)=('DU DOAN'!K64-'DU DOAN'!L64),2*'DU DOAN'!C64,IF(SIGN('DU DOAN'!EW64-'DU DOAN'!EX64)=SIGN('DU DOAN'!K64-'DU DOAN'!L64),1*'DU DOAN'!C64,0))))</f>
        <v>0</v>
      </c>
      <c r="BZ64" s="98">
        <f>IF(OR('DU DOAN'!K64="",'DU DOAN'!L64="",'DU DOAN'!EY64="",'DU DOAN'!EZ64=""),0,IF(AND('DU DOAN'!EY64='DU DOAN'!K64,'DU DOAN'!EZ64='DU DOAN'!L64),3*'DU DOAN'!C64,IF(('DU DOAN'!EY64-'DU DOAN'!EZ64)=('DU DOAN'!K64-'DU DOAN'!L64),2*'DU DOAN'!C64,IF(SIGN('DU DOAN'!EY64-'DU DOAN'!EZ64)=SIGN('DU DOAN'!K64-'DU DOAN'!L64),1*'DU DOAN'!C64,0))))</f>
        <v>0</v>
      </c>
      <c r="CA64" s="98">
        <f>IF(OR('DU DOAN'!K64="",'DU DOAN'!L64="",'DU DOAN'!FA64="",'DU DOAN'!FB64=""),0,IF(AND('DU DOAN'!FA64='DU DOAN'!K64,'DU DOAN'!FB64='DU DOAN'!L64),3*'DU DOAN'!C64,IF(('DU DOAN'!FA64-'DU DOAN'!FB64)=('DU DOAN'!K64-'DU DOAN'!L64),2*'DU DOAN'!C64,IF(SIGN('DU DOAN'!FA64-'DU DOAN'!FB64)=SIGN('DU DOAN'!K64-'DU DOAN'!L64),1*'DU DOAN'!C64,0))))</f>
        <v>0</v>
      </c>
      <c r="CB64" s="98">
        <f>IF(OR('DU DOAN'!K64="",'DU DOAN'!L64="",'DU DOAN'!FC64="",'DU DOAN'!FD64=""),0,IF(AND('DU DOAN'!FC64='DU DOAN'!K64,'DU DOAN'!FD64='DU DOAN'!L64),3*'DU DOAN'!C64,IF(('DU DOAN'!FC64-'DU DOAN'!FD64)=('DU DOAN'!K64-'DU DOAN'!L64),2*'DU DOAN'!C64,IF(SIGN('DU DOAN'!FC64-'DU DOAN'!FD64)=SIGN('DU DOAN'!K64-'DU DOAN'!L64),1*'DU DOAN'!C64,0))))</f>
        <v>0</v>
      </c>
      <c r="CC64" s="98">
        <f>IF(OR('DU DOAN'!K64="",'DU DOAN'!L64="",'DU DOAN'!FE64="",'DU DOAN'!FF64=""),0,IF(AND('DU DOAN'!FE64='DU DOAN'!K64,'DU DOAN'!FF64='DU DOAN'!L64),3*'DU DOAN'!C64,IF(('DU DOAN'!FE64-'DU DOAN'!FF64)=('DU DOAN'!K64-'DU DOAN'!L64),2*'DU DOAN'!C64,IF(SIGN('DU DOAN'!FE64-'DU DOAN'!FF64)=SIGN('DU DOAN'!K64-'DU DOAN'!L64),1*'DU DOAN'!C64,0))))</f>
        <v>0</v>
      </c>
      <c r="CD64" s="98">
        <f>IF(OR('DU DOAN'!K64="",'DU DOAN'!L64="",'DU DOAN'!FG64="",'DU DOAN'!FH64=""),0,IF(AND('DU DOAN'!FG64='DU DOAN'!K64,'DU DOAN'!FH64='DU DOAN'!L64),3*'DU DOAN'!C64,IF(('DU DOAN'!FG64-'DU DOAN'!FH64)=('DU DOAN'!K64-'DU DOAN'!L64),2*'DU DOAN'!C64,IF(SIGN('DU DOAN'!FG64-'DU DOAN'!FH64)=SIGN('DU DOAN'!K64-'DU DOAN'!L64),1*'DU DOAN'!C64,0))))</f>
        <v>0</v>
      </c>
      <c r="CE64" s="98">
        <f>IF(OR('DU DOAN'!K64="",'DU DOAN'!L64="",'DU DOAN'!FI64="",'DU DOAN'!FJ64=""),0,IF(AND('DU DOAN'!FI64='DU DOAN'!K64,'DU DOAN'!FJ64='DU DOAN'!L64),3*'DU DOAN'!C64,IF(('DU DOAN'!FI64-'DU DOAN'!FJ64)=('DU DOAN'!K64-'DU DOAN'!L64),2*'DU DOAN'!C64,IF(SIGN('DU DOAN'!FI64-'DU DOAN'!FJ64)=SIGN('DU DOAN'!K64-'DU DOAN'!L64),1*'DU DOAN'!C64,0))))</f>
        <v>0</v>
      </c>
      <c r="CF64" s="98">
        <f>IF(OR('DU DOAN'!K64="",'DU DOAN'!L64="",'DU DOAN'!FK64="",'DU DOAN'!FL64=""),0,IF(AND('DU DOAN'!FK64='DU DOAN'!K64,'DU DOAN'!FL64='DU DOAN'!L64),3*'DU DOAN'!C64,IF(('DU DOAN'!FK64-'DU DOAN'!FL64)=('DU DOAN'!K64-'DU DOAN'!L64),2*'DU DOAN'!C64,IF(SIGN('DU DOAN'!FK64-'DU DOAN'!FL64)=SIGN('DU DOAN'!K64-'DU DOAN'!L64),1*'DU DOAN'!C64,0))))</f>
        <v>0</v>
      </c>
      <c r="CG64" s="98">
        <f>IF(OR('DU DOAN'!K64="",'DU DOAN'!L64="",'DU DOAN'!FM64="",'DU DOAN'!FN64=""),0,IF(AND('DU DOAN'!FM64='DU DOAN'!K64,'DU DOAN'!FN64='DU DOAN'!L64),3*'DU DOAN'!C64,IF(('DU DOAN'!FM64-'DU DOAN'!FN64)=('DU DOAN'!K64-'DU DOAN'!L64),2*'DU DOAN'!C64,IF(SIGN('DU DOAN'!FM64-'DU DOAN'!FN64)=SIGN('DU DOAN'!K64-'DU DOAN'!L64),1*'DU DOAN'!C64,0))))</f>
        <v>0</v>
      </c>
      <c r="CH64" s="98">
        <f>IF(OR('DU DOAN'!K64="",'DU DOAN'!L64="",'DU DOAN'!FO64="",'DU DOAN'!FP64=""),0,IF(AND('DU DOAN'!FO64='DU DOAN'!K64,'DU DOAN'!FP64='DU DOAN'!L64),3*'DU DOAN'!C64,IF(('DU DOAN'!FO64-'DU DOAN'!FP64)=('DU DOAN'!K64-'DU DOAN'!L64),2*'DU DOAN'!C64,IF(SIGN('DU DOAN'!FO64-'DU DOAN'!FP64)=SIGN('DU DOAN'!K64-'DU DOAN'!L64),1*'DU DOAN'!C64,0))))</f>
        <v>0</v>
      </c>
      <c r="CI64" s="98">
        <f>IF(OR('DU DOAN'!K64="",'DU DOAN'!L64="",'DU DOAN'!FQ64="",'DU DOAN'!FR64=""),0,IF(AND('DU DOAN'!FQ64='DU DOAN'!K64,'DU DOAN'!FR64='DU DOAN'!L64),3*'DU DOAN'!C64,IF(('DU DOAN'!FQ64-'DU DOAN'!FR64)=('DU DOAN'!K64-'DU DOAN'!L64),2*'DU DOAN'!C64,IF(SIGN('DU DOAN'!FQ64-'DU DOAN'!FR64)=SIGN('DU DOAN'!K64-'DU DOAN'!L64),1*'DU DOAN'!C64,0))))</f>
        <v>0</v>
      </c>
      <c r="CJ64" s="98">
        <f>IF(OR('DU DOAN'!K64="",'DU DOAN'!L64="",'DU DOAN'!FS64="",'DU DOAN'!FT64=""),0,IF(AND('DU DOAN'!FS64='DU DOAN'!K64,'DU DOAN'!FT64='DU DOAN'!L64),3*'DU DOAN'!C64,IF(('DU DOAN'!FS64-'DU DOAN'!FT64)=('DU DOAN'!K64-'DU DOAN'!L64),2*'DU DOAN'!C64,IF(SIGN('DU DOAN'!FS64-'DU DOAN'!FT64)=SIGN('DU DOAN'!K64-'DU DOAN'!L64),1*'DU DOAN'!C64,0))))</f>
        <v>0</v>
      </c>
      <c r="CK64" s="98">
        <f>IF(OR('DU DOAN'!K64="",'DU DOAN'!L64="",'DU DOAN'!FU64="",'DU DOAN'!FV64=""),0,IF(AND('DU DOAN'!FU64='DU DOAN'!K64,'DU DOAN'!FV64='DU DOAN'!L64),3*'DU DOAN'!C64,IF(('DU DOAN'!FU64-'DU DOAN'!FV64)=('DU DOAN'!K64-'DU DOAN'!L64),2*'DU DOAN'!C64,IF(SIGN('DU DOAN'!FU64-'DU DOAN'!FV64)=SIGN('DU DOAN'!K64-'DU DOAN'!L64),1*'DU DOAN'!C64,0))))</f>
        <v>0</v>
      </c>
      <c r="CL64" s="98">
        <f>IF(OR('DU DOAN'!K64="",'DU DOAN'!L64="",'DU DOAN'!FW64="",'DU DOAN'!FX64=""),0,IF(AND('DU DOAN'!FW64='DU DOAN'!K64,'DU DOAN'!FX64='DU DOAN'!L64),3*'DU DOAN'!C64,IF(('DU DOAN'!FW64-'DU DOAN'!FX64)=('DU DOAN'!K64-'DU DOAN'!L64),2*'DU DOAN'!C64,IF(SIGN('DU DOAN'!FW64-'DU DOAN'!FX64)=SIGN('DU DOAN'!K64-'DU DOAN'!L64),1*'DU DOAN'!C64,0))))</f>
        <v>0</v>
      </c>
      <c r="CM64" s="98">
        <f>IF(OR('DU DOAN'!K64="",'DU DOAN'!L64="",'DU DOAN'!FY64="",'DU DOAN'!FZ64=""),0,IF(AND('DU DOAN'!FY64='DU DOAN'!K64,'DU DOAN'!FZ64='DU DOAN'!L64),3*'DU DOAN'!C64,IF(('DU DOAN'!FY64-'DU DOAN'!FZ64)=('DU DOAN'!K64-'DU DOAN'!L64),2*'DU DOAN'!C64,IF(SIGN('DU DOAN'!FY64-'DU DOAN'!FZ64)=SIGN('DU DOAN'!K64-'DU DOAN'!L64),1*'DU DOAN'!C64,0))))</f>
        <v>0</v>
      </c>
      <c r="CN64" s="98">
        <f>IF(OR('DU DOAN'!K64="",'DU DOAN'!L64="",'DU DOAN'!GA64="",'DU DOAN'!GB64=""),0,IF(AND('DU DOAN'!GA64='DU DOAN'!K64,'DU DOAN'!GB64='DU DOAN'!L64),3*'DU DOAN'!C64,IF(('DU DOAN'!GA64-'DU DOAN'!GB64)=('DU DOAN'!K64-'DU DOAN'!L64),2*'DU DOAN'!C64,IF(SIGN('DU DOAN'!GA64-'DU DOAN'!GB64)=SIGN('DU DOAN'!K64-'DU DOAN'!L64),1*'DU DOAN'!C64,0))))</f>
        <v>0</v>
      </c>
      <c r="CO64" s="98">
        <f>IF(OR('DU DOAN'!K64="",'DU DOAN'!L64="",'DU DOAN'!GC64="",'DU DOAN'!GD64=""),0,IF(AND('DU DOAN'!GC64='DU DOAN'!K64,'DU DOAN'!GD64='DU DOAN'!L64),3*'DU DOAN'!C64,IF(('DU DOAN'!GC64-'DU DOAN'!GD64)=('DU DOAN'!K64-'DU DOAN'!L64),2*'DU DOAN'!C64,IF(SIGN('DU DOAN'!GC64-'DU DOAN'!GD64)=SIGN('DU DOAN'!K64-'DU DOAN'!L64),1*'DU DOAN'!C64,0))))</f>
        <v>0</v>
      </c>
      <c r="CP64" s="98">
        <f>IF(OR('DU DOAN'!K64="",'DU DOAN'!L64="",'DU DOAN'!GE64="",'DU DOAN'!GF64=""),0,IF(AND('DU DOAN'!GE64='DU DOAN'!K64,'DU DOAN'!GF64='DU DOAN'!L64),3*'DU DOAN'!C64,IF(('DU DOAN'!GE64-'DU DOAN'!GF64)=('DU DOAN'!K64-'DU DOAN'!L64),2*'DU DOAN'!C64,IF(SIGN('DU DOAN'!GE64-'DU DOAN'!GF64)=SIGN('DU DOAN'!K64-'DU DOAN'!L64),1*'DU DOAN'!C64,0))))</f>
        <v>0</v>
      </c>
      <c r="CQ64" s="98">
        <f>IF(OR('DU DOAN'!K64="",'DU DOAN'!L64="",'DU DOAN'!GG64="",'DU DOAN'!GH64=""),0,IF(AND('DU DOAN'!GG64='DU DOAN'!K64,'DU DOAN'!GH64='DU DOAN'!L64),3*'DU DOAN'!C64,IF(('DU DOAN'!GG64-'DU DOAN'!GH64)=('DU DOAN'!K64-'DU DOAN'!L64),2*'DU DOAN'!C64,IF(SIGN('DU DOAN'!GG64-'DU DOAN'!GH64)=SIGN('DU DOAN'!K64-'DU DOAN'!L64),1*'DU DOAN'!C64,0))))</f>
        <v>0</v>
      </c>
      <c r="CR64" s="98">
        <f>IF(OR('DU DOAN'!K64="",'DU DOAN'!L64="",'DU DOAN'!GI64="",'DU DOAN'!GJ64=""),0,IF(AND('DU DOAN'!GI64='DU DOAN'!K64,'DU DOAN'!GJ64='DU DOAN'!L64),3*'DU DOAN'!C64,IF(('DU DOAN'!GI64-'DU DOAN'!GJ64)=('DU DOAN'!K64-'DU DOAN'!L64),2*'DU DOAN'!C64,IF(SIGN('DU DOAN'!GI64-'DU DOAN'!GJ64)=SIGN('DU DOAN'!K64-'DU DOAN'!L64),1*'DU DOAN'!C64,0))))</f>
        <v>0</v>
      </c>
      <c r="CS64" s="98">
        <f>IF(OR('DU DOAN'!K64="",'DU DOAN'!L64="",'DU DOAN'!GK64="",'DU DOAN'!GL64=""),0,IF(AND('DU DOAN'!GK64='DU DOAN'!K64,'DU DOAN'!GL64='DU DOAN'!L64),3*'DU DOAN'!C64,IF(('DU DOAN'!GK64-'DU DOAN'!GL64)=('DU DOAN'!K64-'DU DOAN'!L64),2*'DU DOAN'!C64,IF(SIGN('DU DOAN'!GK64-'DU DOAN'!GL64)=SIGN('DU DOAN'!K64-'DU DOAN'!L64),1*'DU DOAN'!C64,0))))</f>
        <v>0</v>
      </c>
      <c r="CT64" s="98">
        <f>IF(OR('DU DOAN'!K64="",'DU DOAN'!L64="",'DU DOAN'!GM64="",'DU DOAN'!GN64=""),0,IF(AND('DU DOAN'!GM64='DU DOAN'!K64,'DU DOAN'!GN64='DU DOAN'!L64),3*'DU DOAN'!C64,IF(('DU DOAN'!GM64-'DU DOAN'!GN64)=('DU DOAN'!K64-'DU DOAN'!L64),2*'DU DOAN'!C64,IF(SIGN('DU DOAN'!GM64-'DU DOAN'!GN64)=SIGN('DU DOAN'!K64-'DU DOAN'!L64),1*'DU DOAN'!C64,0))))</f>
        <v>0</v>
      </c>
      <c r="CU64" s="98">
        <f>IF(OR('DU DOAN'!K64="",'DU DOAN'!L64="",'DU DOAN'!GO64="",'DU DOAN'!GP64=""),0,IF(AND('DU DOAN'!GO64='DU DOAN'!K64,'DU DOAN'!GP64='DU DOAN'!L64),3*'DU DOAN'!C64,IF(('DU DOAN'!GO64-'DU DOAN'!GP64)=('DU DOAN'!K64-'DU DOAN'!L64),2*'DU DOAN'!C64,IF(SIGN('DU DOAN'!GO64-'DU DOAN'!GP64)=SIGN('DU DOAN'!K64-'DU DOAN'!L64),1*'DU DOAN'!C64,0))))</f>
        <v>0</v>
      </c>
      <c r="CV64" s="98">
        <f>IF(OR('DU DOAN'!K64="",'DU DOAN'!L64="",'DU DOAN'!GQ64="",'DU DOAN'!GR64=""),0,IF(AND('DU DOAN'!GQ64='DU DOAN'!K64,'DU DOAN'!GR64='DU DOAN'!L64),3*'DU DOAN'!C64,IF(('DU DOAN'!GQ64-'DU DOAN'!GR64)=('DU DOAN'!K64-'DU DOAN'!L64),2*'DU DOAN'!C64,IF(SIGN('DU DOAN'!GQ64-'DU DOAN'!GR64)=SIGN('DU DOAN'!K64-'DU DOAN'!L64),1*'DU DOAN'!C64,0))))</f>
        <v>0</v>
      </c>
      <c r="CW64" s="98">
        <f>IF(OR('DU DOAN'!K64="",'DU DOAN'!L64="",'DU DOAN'!GS64="",'DU DOAN'!GT64=""),0,IF(AND('DU DOAN'!GS64='DU DOAN'!K64,'DU DOAN'!GT64='DU DOAN'!L64),3*'DU DOAN'!C64,IF(('DU DOAN'!GS64-'DU DOAN'!GT64)=('DU DOAN'!K64-'DU DOAN'!L64),2*'DU DOAN'!C64,IF(SIGN('DU DOAN'!GS64-'DU DOAN'!GT64)=SIGN('DU DOAN'!K64-'DU DOAN'!L64),1*'DU DOAN'!C64,0))))</f>
        <v>0</v>
      </c>
      <c r="CX64" s="98">
        <f>IF(OR('DU DOAN'!K64="",'DU DOAN'!L64="",'DU DOAN'!GU64="",'DU DOAN'!GV64=""),0,IF(AND('DU DOAN'!GU64='DU DOAN'!K64,'DU DOAN'!GV64='DU DOAN'!L64),3*'DU DOAN'!C64,IF(('DU DOAN'!GU64-'DU DOAN'!GV64)=('DU DOAN'!K64-'DU DOAN'!L64),2*'DU DOAN'!C64,IF(SIGN('DU DOAN'!GU64-'DU DOAN'!GV64)=SIGN('DU DOAN'!K64-'DU DOAN'!L64),1*'DU DOAN'!C64,0))))</f>
        <v>0</v>
      </c>
      <c r="CY64" s="98">
        <f>IF(OR('DU DOAN'!K64="",'DU DOAN'!L64="",'DU DOAN'!GW64="",'DU DOAN'!GX64=""),0,IF(AND('DU DOAN'!GW64='DU DOAN'!K64,'DU DOAN'!GX64='DU DOAN'!L64),3*'DU DOAN'!C64,IF(('DU DOAN'!GW64-'DU DOAN'!GX64)=('DU DOAN'!K64-'DU DOAN'!L64),2*'DU DOAN'!C64,IF(SIGN('DU DOAN'!GW64-'DU DOAN'!GX64)=SIGN('DU DOAN'!K64-'DU DOAN'!L64),1*'DU DOAN'!C64,0))))</f>
        <v>0</v>
      </c>
      <c r="CZ64" s="98">
        <f>IF(OR('DU DOAN'!K64="",'DU DOAN'!L64="",'DU DOAN'!GY64="",'DU DOAN'!GZ64=""),0,IF(AND('DU DOAN'!GY64='DU DOAN'!K64,'DU DOAN'!GZ64='DU DOAN'!L64),3*'DU DOAN'!C64,IF(('DU DOAN'!GY64-'DU DOAN'!GZ64)=('DU DOAN'!K64-'DU DOAN'!L64),2*'DU DOAN'!C64,IF(SIGN('DU DOAN'!GY64-'DU DOAN'!GZ64)=SIGN('DU DOAN'!K64-'DU DOAN'!L64),1*'DU DOAN'!C64,0))))</f>
        <v>0</v>
      </c>
      <c r="DA64" s="98">
        <f>IF(OR('DU DOAN'!K64="",'DU DOAN'!L64="",'DU DOAN'!HA64="",'DU DOAN'!HB64=""),0,IF(AND('DU DOAN'!HA64='DU DOAN'!K64,'DU DOAN'!HB64='DU DOAN'!L64),3*'DU DOAN'!C64,IF(('DU DOAN'!HA64-'DU DOAN'!HB64)=('DU DOAN'!K64-'DU DOAN'!L64),2*'DU DOAN'!C64,IF(SIGN('DU DOAN'!HA64-'DU DOAN'!HB64)=SIGN('DU DOAN'!K64-'DU DOAN'!L64),1*'DU DOAN'!C64,0))))</f>
        <v>0</v>
      </c>
      <c r="DB64" s="98">
        <f>IF(OR('DU DOAN'!K64="",'DU DOAN'!L64="",'DU DOAN'!HC64="",'DU DOAN'!HD64=""),0,IF(AND('DU DOAN'!HC64='DU DOAN'!K64,'DU DOAN'!HD64='DU DOAN'!L64),3*'DU DOAN'!C64,IF(('DU DOAN'!HC64-'DU DOAN'!HD64)=('DU DOAN'!K64-'DU DOAN'!L64),2*'DU DOAN'!C64,IF(SIGN('DU DOAN'!HC64-'DU DOAN'!HD64)=SIGN('DU DOAN'!K64-'DU DOAN'!L64),1*'DU DOAN'!C64,0))))</f>
        <v>0</v>
      </c>
    </row>
    <row r="65" spans="1:106" ht="15" customHeight="1">
      <c r="A65" s="94">
        <f>'DU DOAN'!A65</f>
        <v>62</v>
      </c>
      <c r="B65" s="95" t="str">
        <f>'DU DOAN'!B65</f>
        <v>Vòng bảng</v>
      </c>
      <c r="C65" s="96">
        <f>'DU DOAN'!C65</f>
        <v>1</v>
      </c>
      <c r="D65" s="95" t="str">
        <f>'DU DOAN'!H65</f>
        <v>Uzbekistan</v>
      </c>
      <c r="E65" s="95" t="str">
        <f>'DU DOAN'!I65</f>
        <v>Colombia</v>
      </c>
      <c r="F65" s="97" t="str">
        <f>IF(OR('DU DOAN'!K65="",'DU DOAN'!L65=""),"Chưa đá",'DU DOAN'!K65&amp;"-"&amp;'DU DOAN'!L65)</f>
        <v>Chưa đá</v>
      </c>
      <c r="G65" s="98">
        <f>IF(OR('DU DOAN'!K65="",'DU DOAN'!L65="",'DU DOAN'!M65="",'DU DOAN'!N65=""),0,IF(AND('DU DOAN'!M65='DU DOAN'!K65,'DU DOAN'!N65='DU DOAN'!L65),3*'DU DOAN'!C65,IF(('DU DOAN'!M65-'DU DOAN'!N65)=('DU DOAN'!K65-'DU DOAN'!L65),2*'DU DOAN'!C65,IF(SIGN('DU DOAN'!M65-'DU DOAN'!N65)=SIGN('DU DOAN'!K65-'DU DOAN'!L65),1*'DU DOAN'!C65,0))))</f>
        <v>0</v>
      </c>
      <c r="H65" s="98">
        <f>IF(OR('DU DOAN'!K65="",'DU DOAN'!L65="",'DU DOAN'!O65="",'DU DOAN'!P65=""),0,IF(AND('DU DOAN'!O65='DU DOAN'!K65,'DU DOAN'!P65='DU DOAN'!L65),3*'DU DOAN'!C65,IF(('DU DOAN'!O65-'DU DOAN'!P65)=('DU DOAN'!K65-'DU DOAN'!L65),2*'DU DOAN'!C65,IF(SIGN('DU DOAN'!O65-'DU DOAN'!P65)=SIGN('DU DOAN'!K65-'DU DOAN'!L65),1*'DU DOAN'!C65,0))))</f>
        <v>0</v>
      </c>
      <c r="I65" s="98">
        <f>IF(OR('DU DOAN'!K65="",'DU DOAN'!L65="",'DU DOAN'!Q65="",'DU DOAN'!R65=""),0,IF(AND('DU DOAN'!Q65='DU DOAN'!K65,'DU DOAN'!R65='DU DOAN'!L65),3*'DU DOAN'!C65,IF(('DU DOAN'!Q65-'DU DOAN'!R65)=('DU DOAN'!K65-'DU DOAN'!L65),2*'DU DOAN'!C65,IF(SIGN('DU DOAN'!Q65-'DU DOAN'!R65)=SIGN('DU DOAN'!K65-'DU DOAN'!L65),1*'DU DOAN'!C65,0))))</f>
        <v>0</v>
      </c>
      <c r="J65" s="98">
        <f>IF(OR('DU DOAN'!K65="",'DU DOAN'!L65="",'DU DOAN'!S65="",'DU DOAN'!T65=""),0,IF(AND('DU DOAN'!S65='DU DOAN'!K65,'DU DOAN'!T65='DU DOAN'!L65),3*'DU DOAN'!C65,IF(('DU DOAN'!S65-'DU DOAN'!T65)=('DU DOAN'!K65-'DU DOAN'!L65),2*'DU DOAN'!C65,IF(SIGN('DU DOAN'!S65-'DU DOAN'!T65)=SIGN('DU DOAN'!K65-'DU DOAN'!L65),1*'DU DOAN'!C65,0))))</f>
        <v>0</v>
      </c>
      <c r="K65" s="98">
        <f>IF(OR('DU DOAN'!K65="",'DU DOAN'!L65="",'DU DOAN'!U65="",'DU DOAN'!V65=""),0,IF(AND('DU DOAN'!U65='DU DOAN'!K65,'DU DOAN'!V65='DU DOAN'!L65),3*'DU DOAN'!C65,IF(('DU DOAN'!U65-'DU DOAN'!V65)=('DU DOAN'!K65-'DU DOAN'!L65),2*'DU DOAN'!C65,IF(SIGN('DU DOAN'!U65-'DU DOAN'!V65)=SIGN('DU DOAN'!K65-'DU DOAN'!L65),1*'DU DOAN'!C65,0))))</f>
        <v>0</v>
      </c>
      <c r="L65" s="98">
        <f>IF(OR('DU DOAN'!K65="",'DU DOAN'!L65="",'DU DOAN'!W65="",'DU DOAN'!X65=""),0,IF(AND('DU DOAN'!W65='DU DOAN'!K65,'DU DOAN'!X65='DU DOAN'!L65),3*'DU DOAN'!C65,IF(('DU DOAN'!W65-'DU DOAN'!X65)=('DU DOAN'!K65-'DU DOAN'!L65),2*'DU DOAN'!C65,IF(SIGN('DU DOAN'!W65-'DU DOAN'!X65)=SIGN('DU DOAN'!K65-'DU DOAN'!L65),1*'DU DOAN'!C65,0))))</f>
        <v>0</v>
      </c>
      <c r="M65" s="98">
        <f>IF(OR('DU DOAN'!K65="",'DU DOAN'!L65="",'DU DOAN'!Y65="",'DU DOAN'!Z65=""),0,IF(AND('DU DOAN'!Y65='DU DOAN'!K65,'DU DOAN'!Z65='DU DOAN'!L65),3*'DU DOAN'!C65,IF(('DU DOAN'!Y65-'DU DOAN'!Z65)=('DU DOAN'!K65-'DU DOAN'!L65),2*'DU DOAN'!C65,IF(SIGN('DU DOAN'!Y65-'DU DOAN'!Z65)=SIGN('DU DOAN'!K65-'DU DOAN'!L65),1*'DU DOAN'!C65,0))))</f>
        <v>0</v>
      </c>
      <c r="N65" s="98">
        <f>IF(OR('DU DOAN'!K65="",'DU DOAN'!L65="",'DU DOAN'!AA65="",'DU DOAN'!AB65=""),0,IF(AND('DU DOAN'!AA65='DU DOAN'!K65,'DU DOAN'!AB65='DU DOAN'!L65),3*'DU DOAN'!C65,IF(('DU DOAN'!AA65-'DU DOAN'!AB65)=('DU DOAN'!K65-'DU DOAN'!L65),2*'DU DOAN'!C65,IF(SIGN('DU DOAN'!AA65-'DU DOAN'!AB65)=SIGN('DU DOAN'!K65-'DU DOAN'!L65),1*'DU DOAN'!C65,0))))</f>
        <v>0</v>
      </c>
      <c r="O65" s="98">
        <f>IF(OR('DU DOAN'!K65="",'DU DOAN'!L65="",'DU DOAN'!AC65="",'DU DOAN'!AD65=""),0,IF(AND('DU DOAN'!AC65='DU DOAN'!K65,'DU DOAN'!AD65='DU DOAN'!L65),3*'DU DOAN'!C65,IF(('DU DOAN'!AC65-'DU DOAN'!AD65)=('DU DOAN'!K65-'DU DOAN'!L65),2*'DU DOAN'!C65,IF(SIGN('DU DOAN'!AC65-'DU DOAN'!AD65)=SIGN('DU DOAN'!K65-'DU DOAN'!L65),1*'DU DOAN'!C65,0))))</f>
        <v>0</v>
      </c>
      <c r="P65" s="98">
        <f>IF(OR('DU DOAN'!K65="",'DU DOAN'!L65="",'DU DOAN'!AE65="",'DU DOAN'!AF65=""),0,IF(AND('DU DOAN'!AE65='DU DOAN'!K65,'DU DOAN'!AF65='DU DOAN'!L65),3*'DU DOAN'!C65,IF(('DU DOAN'!AE65-'DU DOAN'!AF65)=('DU DOAN'!K65-'DU DOAN'!L65),2*'DU DOAN'!C65,IF(SIGN('DU DOAN'!AE65-'DU DOAN'!AF65)=SIGN('DU DOAN'!K65-'DU DOAN'!L65),1*'DU DOAN'!C65,0))))</f>
        <v>0</v>
      </c>
      <c r="Q65" s="98">
        <f>IF(OR('DU DOAN'!K65="",'DU DOAN'!L65="",'DU DOAN'!AG65="",'DU DOAN'!AH65=""),0,IF(AND('DU DOAN'!AG65='DU DOAN'!K65,'DU DOAN'!AH65='DU DOAN'!L65),3*'DU DOAN'!C65,IF(('DU DOAN'!AG65-'DU DOAN'!AH65)=('DU DOAN'!K65-'DU DOAN'!L65),2*'DU DOAN'!C65,IF(SIGN('DU DOAN'!AG65-'DU DOAN'!AH65)=SIGN('DU DOAN'!K65-'DU DOAN'!L65),1*'DU DOAN'!C65,0))))</f>
        <v>0</v>
      </c>
      <c r="R65" s="98">
        <f>IF(OR('DU DOAN'!K65="",'DU DOAN'!L65="",'DU DOAN'!AI65="",'DU DOAN'!AJ65=""),0,IF(AND('DU DOAN'!AI65='DU DOAN'!K65,'DU DOAN'!AJ65='DU DOAN'!L65),3*'DU DOAN'!C65,IF(('DU DOAN'!AI65-'DU DOAN'!AJ65)=('DU DOAN'!K65-'DU DOAN'!L65),2*'DU DOAN'!C65,IF(SIGN('DU DOAN'!AI65-'DU DOAN'!AJ65)=SIGN('DU DOAN'!K65-'DU DOAN'!L65),1*'DU DOAN'!C65,0))))</f>
        <v>0</v>
      </c>
      <c r="S65" s="98">
        <f>IF(OR('DU DOAN'!K65="",'DU DOAN'!L65="",'DU DOAN'!AK65="",'DU DOAN'!AL65=""),0,IF(AND('DU DOAN'!AK65='DU DOAN'!K65,'DU DOAN'!AL65='DU DOAN'!L65),3*'DU DOAN'!C65,IF(('DU DOAN'!AK65-'DU DOAN'!AL65)=('DU DOAN'!K65-'DU DOAN'!L65),2*'DU DOAN'!C65,IF(SIGN('DU DOAN'!AK65-'DU DOAN'!AL65)=SIGN('DU DOAN'!K65-'DU DOAN'!L65),1*'DU DOAN'!C65,0))))</f>
        <v>0</v>
      </c>
      <c r="T65" s="98">
        <f>IF(OR('DU DOAN'!K65="",'DU DOAN'!L65="",'DU DOAN'!AM65="",'DU DOAN'!AN65=""),0,IF(AND('DU DOAN'!AM65='DU DOAN'!K65,'DU DOAN'!AN65='DU DOAN'!L65),3*'DU DOAN'!C65,IF(('DU DOAN'!AM65-'DU DOAN'!AN65)=('DU DOAN'!K65-'DU DOAN'!L65),2*'DU DOAN'!C65,IF(SIGN('DU DOAN'!AM65-'DU DOAN'!AN65)=SIGN('DU DOAN'!K65-'DU DOAN'!L65),1*'DU DOAN'!C65,0))))</f>
        <v>0</v>
      </c>
      <c r="U65" s="98">
        <f>IF(OR('DU DOAN'!K65="",'DU DOAN'!L65="",'DU DOAN'!AO65="",'DU DOAN'!AP65=""),0,IF(AND('DU DOAN'!AO65='DU DOAN'!K65,'DU DOAN'!AP65='DU DOAN'!L65),3*'DU DOAN'!C65,IF(('DU DOAN'!AO65-'DU DOAN'!AP65)=('DU DOAN'!K65-'DU DOAN'!L65),2*'DU DOAN'!C65,IF(SIGN('DU DOAN'!AO65-'DU DOAN'!AP65)=SIGN('DU DOAN'!K65-'DU DOAN'!L65),1*'DU DOAN'!C65,0))))</f>
        <v>0</v>
      </c>
      <c r="V65" s="98">
        <f>IF(OR('DU DOAN'!K65="",'DU DOAN'!L65="",'DU DOAN'!AQ65="",'DU DOAN'!AR65=""),0,IF(AND('DU DOAN'!AQ65='DU DOAN'!K65,'DU DOAN'!AR65='DU DOAN'!L65),3*'DU DOAN'!C65,IF(('DU DOAN'!AQ65-'DU DOAN'!AR65)=('DU DOAN'!K65-'DU DOAN'!L65),2*'DU DOAN'!C65,IF(SIGN('DU DOAN'!AQ65-'DU DOAN'!AR65)=SIGN('DU DOAN'!K65-'DU DOAN'!L65),1*'DU DOAN'!C65,0))))</f>
        <v>0</v>
      </c>
      <c r="W65" s="98">
        <f>IF(OR('DU DOAN'!K65="",'DU DOAN'!L65="",'DU DOAN'!AS65="",'DU DOAN'!AT65=""),0,IF(AND('DU DOAN'!AS65='DU DOAN'!K65,'DU DOAN'!AT65='DU DOAN'!L65),3*'DU DOAN'!C65,IF(('DU DOAN'!AS65-'DU DOAN'!AT65)=('DU DOAN'!K65-'DU DOAN'!L65),2*'DU DOAN'!C65,IF(SIGN('DU DOAN'!AS65-'DU DOAN'!AT65)=SIGN('DU DOAN'!K65-'DU DOAN'!L65),1*'DU DOAN'!C65,0))))</f>
        <v>0</v>
      </c>
      <c r="X65" s="98">
        <f>IF(OR('DU DOAN'!K65="",'DU DOAN'!L65="",'DU DOAN'!AU65="",'DU DOAN'!AV65=""),0,IF(AND('DU DOAN'!AU65='DU DOAN'!K65,'DU DOAN'!AV65='DU DOAN'!L65),3*'DU DOAN'!C65,IF(('DU DOAN'!AU65-'DU DOAN'!AV65)=('DU DOAN'!K65-'DU DOAN'!L65),2*'DU DOAN'!C65,IF(SIGN('DU DOAN'!AU65-'DU DOAN'!AV65)=SIGN('DU DOAN'!K65-'DU DOAN'!L65),1*'DU DOAN'!C65,0))))</f>
        <v>0</v>
      </c>
      <c r="Y65" s="98">
        <f>IF(OR('DU DOAN'!K65="",'DU DOAN'!L65="",'DU DOAN'!AW65="",'DU DOAN'!AX65=""),0,IF(AND('DU DOAN'!AW65='DU DOAN'!K65,'DU DOAN'!AX65='DU DOAN'!L65),3*'DU DOAN'!C65,IF(('DU DOAN'!AW65-'DU DOAN'!AX65)=('DU DOAN'!K65-'DU DOAN'!L65),2*'DU DOAN'!C65,IF(SIGN('DU DOAN'!AW65-'DU DOAN'!AX65)=SIGN('DU DOAN'!K65-'DU DOAN'!L65),1*'DU DOAN'!C65,0))))</f>
        <v>0</v>
      </c>
      <c r="Z65" s="98">
        <f>IF(OR('DU DOAN'!K65="",'DU DOAN'!L65="",'DU DOAN'!AY65="",'DU DOAN'!AZ65=""),0,IF(AND('DU DOAN'!AY65='DU DOAN'!K65,'DU DOAN'!AZ65='DU DOAN'!L65),3*'DU DOAN'!C65,IF(('DU DOAN'!AY65-'DU DOAN'!AZ65)=('DU DOAN'!K65-'DU DOAN'!L65),2*'DU DOAN'!C65,IF(SIGN('DU DOAN'!AY65-'DU DOAN'!AZ65)=SIGN('DU DOAN'!K65-'DU DOAN'!L65),1*'DU DOAN'!C65,0))))</f>
        <v>0</v>
      </c>
      <c r="AA65" s="98">
        <f>IF(OR('DU DOAN'!K65="",'DU DOAN'!L65="",'DU DOAN'!BA65="",'DU DOAN'!BB65=""),0,IF(AND('DU DOAN'!BA65='DU DOAN'!K65,'DU DOAN'!BB65='DU DOAN'!L65),3*'DU DOAN'!C65,IF(('DU DOAN'!BA65-'DU DOAN'!BB65)=('DU DOAN'!K65-'DU DOAN'!L65),2*'DU DOAN'!C65,IF(SIGN('DU DOAN'!BA65-'DU DOAN'!BB65)=SIGN('DU DOAN'!K65-'DU DOAN'!L65),1*'DU DOAN'!C65,0))))</f>
        <v>0</v>
      </c>
      <c r="AB65" s="98">
        <f>IF(OR('DU DOAN'!K65="",'DU DOAN'!L65="",'DU DOAN'!BC65="",'DU DOAN'!BD65=""),0,IF(AND('DU DOAN'!BC65='DU DOAN'!K65,'DU DOAN'!BD65='DU DOAN'!L65),3*'DU DOAN'!C65,IF(('DU DOAN'!BC65-'DU DOAN'!BD65)=('DU DOAN'!K65-'DU DOAN'!L65),2*'DU DOAN'!C65,IF(SIGN('DU DOAN'!BC65-'DU DOAN'!BD65)=SIGN('DU DOAN'!K65-'DU DOAN'!L65),1*'DU DOAN'!C65,0))))</f>
        <v>0</v>
      </c>
      <c r="AC65" s="98">
        <f>IF(OR('DU DOAN'!K65="",'DU DOAN'!L65="",'DU DOAN'!BE65="",'DU DOAN'!BF65=""),0,IF(AND('DU DOAN'!BE65='DU DOAN'!K65,'DU DOAN'!BF65='DU DOAN'!L65),3*'DU DOAN'!C65,IF(('DU DOAN'!BE65-'DU DOAN'!BF65)=('DU DOAN'!K65-'DU DOAN'!L65),2*'DU DOAN'!C65,IF(SIGN('DU DOAN'!BE65-'DU DOAN'!BF65)=SIGN('DU DOAN'!K65-'DU DOAN'!L65),1*'DU DOAN'!C65,0))))</f>
        <v>0</v>
      </c>
      <c r="AD65" s="98">
        <f>IF(OR('DU DOAN'!K65="",'DU DOAN'!L65="",'DU DOAN'!BG65="",'DU DOAN'!BH65=""),0,IF(AND('DU DOAN'!BG65='DU DOAN'!K65,'DU DOAN'!BH65='DU DOAN'!L65),3*'DU DOAN'!C65,IF(('DU DOAN'!BG65-'DU DOAN'!BH65)=('DU DOAN'!K65-'DU DOAN'!L65),2*'DU DOAN'!C65,IF(SIGN('DU DOAN'!BG65-'DU DOAN'!BH65)=SIGN('DU DOAN'!K65-'DU DOAN'!L65),1*'DU DOAN'!C65,0))))</f>
        <v>0</v>
      </c>
      <c r="AE65" s="98">
        <f>IF(OR('DU DOAN'!K65="",'DU DOAN'!L65="",'DU DOAN'!BI65="",'DU DOAN'!BJ65=""),0,IF(AND('DU DOAN'!BI65='DU DOAN'!K65,'DU DOAN'!BJ65='DU DOAN'!L65),3*'DU DOAN'!C65,IF(('DU DOAN'!BI65-'DU DOAN'!BJ65)=('DU DOAN'!K65-'DU DOAN'!L65),2*'DU DOAN'!C65,IF(SIGN('DU DOAN'!BI65-'DU DOAN'!BJ65)=SIGN('DU DOAN'!K65-'DU DOAN'!L65),1*'DU DOAN'!C65,0))))</f>
        <v>0</v>
      </c>
      <c r="AF65" s="98">
        <f>IF(OR('DU DOAN'!K65="",'DU DOAN'!L65="",'DU DOAN'!BK65="",'DU DOAN'!BL65=""),0,IF(AND('DU DOAN'!BK65='DU DOAN'!K65,'DU DOAN'!BL65='DU DOAN'!L65),3*'DU DOAN'!C65,IF(('DU DOAN'!BK65-'DU DOAN'!BL65)=('DU DOAN'!K65-'DU DOAN'!L65),2*'DU DOAN'!C65,IF(SIGN('DU DOAN'!BK65-'DU DOAN'!BL65)=SIGN('DU DOAN'!K65-'DU DOAN'!L65),1*'DU DOAN'!C65,0))))</f>
        <v>0</v>
      </c>
      <c r="AG65" s="98">
        <f>IF(OR('DU DOAN'!K65="",'DU DOAN'!L65="",'DU DOAN'!BM65="",'DU DOAN'!BN65=""),0,IF(AND('DU DOAN'!BM65='DU DOAN'!K65,'DU DOAN'!BN65='DU DOAN'!L65),3*'DU DOAN'!C65,IF(('DU DOAN'!BM65-'DU DOAN'!BN65)=('DU DOAN'!K65-'DU DOAN'!L65),2*'DU DOAN'!C65,IF(SIGN('DU DOAN'!BM65-'DU DOAN'!BN65)=SIGN('DU DOAN'!K65-'DU DOAN'!L65),1*'DU DOAN'!C65,0))))</f>
        <v>0</v>
      </c>
      <c r="AH65" s="98">
        <f>IF(OR('DU DOAN'!K65="",'DU DOAN'!L65="",'DU DOAN'!BO65="",'DU DOAN'!BP65=""),0,IF(AND('DU DOAN'!BO65='DU DOAN'!K65,'DU DOAN'!BP65='DU DOAN'!L65),3*'DU DOAN'!C65,IF(('DU DOAN'!BO65-'DU DOAN'!BP65)=('DU DOAN'!K65-'DU DOAN'!L65),2*'DU DOAN'!C65,IF(SIGN('DU DOAN'!BO65-'DU DOAN'!BP65)=SIGN('DU DOAN'!K65-'DU DOAN'!L65),1*'DU DOAN'!C65,0))))</f>
        <v>0</v>
      </c>
      <c r="AI65" s="98">
        <f>IF(OR('DU DOAN'!K65="",'DU DOAN'!L65="",'DU DOAN'!BQ65="",'DU DOAN'!BR65=""),0,IF(AND('DU DOAN'!BQ65='DU DOAN'!K65,'DU DOAN'!BR65='DU DOAN'!L65),3*'DU DOAN'!C65,IF(('DU DOAN'!BQ65-'DU DOAN'!BR65)=('DU DOAN'!K65-'DU DOAN'!L65),2*'DU DOAN'!C65,IF(SIGN('DU DOAN'!BQ65-'DU DOAN'!BR65)=SIGN('DU DOAN'!K65-'DU DOAN'!L65),1*'DU DOAN'!C65,0))))</f>
        <v>0</v>
      </c>
      <c r="AJ65" s="98">
        <f>IF(OR('DU DOAN'!K65="",'DU DOAN'!L65="",'DU DOAN'!BS65="",'DU DOAN'!BT65=""),0,IF(AND('DU DOAN'!BS65='DU DOAN'!K65,'DU DOAN'!BT65='DU DOAN'!L65),3*'DU DOAN'!C65,IF(('DU DOAN'!BS65-'DU DOAN'!BT65)=('DU DOAN'!K65-'DU DOAN'!L65),2*'DU DOAN'!C65,IF(SIGN('DU DOAN'!BS65-'DU DOAN'!BT65)=SIGN('DU DOAN'!K65-'DU DOAN'!L65),1*'DU DOAN'!C65,0))))</f>
        <v>0</v>
      </c>
      <c r="AK65" s="98">
        <f>IF(OR('DU DOAN'!K65="",'DU DOAN'!L65="",'DU DOAN'!BU65="",'DU DOAN'!BV65=""),0,IF(AND('DU DOAN'!BU65='DU DOAN'!K65,'DU DOAN'!BV65='DU DOAN'!L65),3*'DU DOAN'!C65,IF(('DU DOAN'!BU65-'DU DOAN'!BV65)=('DU DOAN'!K65-'DU DOAN'!L65),2*'DU DOAN'!C65,IF(SIGN('DU DOAN'!BU65-'DU DOAN'!BV65)=SIGN('DU DOAN'!K65-'DU DOAN'!L65),1*'DU DOAN'!C65,0))))</f>
        <v>0</v>
      </c>
      <c r="AL65" s="98">
        <f>IF(OR('DU DOAN'!K65="",'DU DOAN'!L65="",'DU DOAN'!BW65="",'DU DOAN'!BX65=""),0,IF(AND('DU DOAN'!BW65='DU DOAN'!K65,'DU DOAN'!BX65='DU DOAN'!L65),3*'DU DOAN'!C65,IF(('DU DOAN'!BW65-'DU DOAN'!BX65)=('DU DOAN'!K65-'DU DOAN'!L65),2*'DU DOAN'!C65,IF(SIGN('DU DOAN'!BW65-'DU DOAN'!BX65)=SIGN('DU DOAN'!K65-'DU DOAN'!L65),1*'DU DOAN'!C65,0))))</f>
        <v>0</v>
      </c>
      <c r="AM65" s="98">
        <f>IF(OR('DU DOAN'!K65="",'DU DOAN'!L65="",'DU DOAN'!BY65="",'DU DOAN'!BZ65=""),0,IF(AND('DU DOAN'!BY65='DU DOAN'!K65,'DU DOAN'!BZ65='DU DOAN'!L65),3*'DU DOAN'!C65,IF(('DU DOAN'!BY65-'DU DOAN'!BZ65)=('DU DOAN'!K65-'DU DOAN'!L65),2*'DU DOAN'!C65,IF(SIGN('DU DOAN'!BY65-'DU DOAN'!BZ65)=SIGN('DU DOAN'!K65-'DU DOAN'!L65),1*'DU DOAN'!C65,0))))</f>
        <v>0</v>
      </c>
      <c r="AN65" s="98">
        <f>IF(OR('DU DOAN'!K65="",'DU DOAN'!L65="",'DU DOAN'!CA65="",'DU DOAN'!CB65=""),0,IF(AND('DU DOAN'!CA65='DU DOAN'!K65,'DU DOAN'!CB65='DU DOAN'!L65),3*'DU DOAN'!C65,IF(('DU DOAN'!CA65-'DU DOAN'!CB65)=('DU DOAN'!K65-'DU DOAN'!L65),2*'DU DOAN'!C65,IF(SIGN('DU DOAN'!CA65-'DU DOAN'!CB65)=SIGN('DU DOAN'!K65-'DU DOAN'!L65),1*'DU DOAN'!C65,0))))</f>
        <v>0</v>
      </c>
      <c r="AO65" s="98">
        <f>IF(OR('DU DOAN'!K65="",'DU DOAN'!L65="",'DU DOAN'!CC65="",'DU DOAN'!CD65=""),0,IF(AND('DU DOAN'!CC65='DU DOAN'!K65,'DU DOAN'!CD65='DU DOAN'!L65),3*'DU DOAN'!C65,IF(('DU DOAN'!CC65-'DU DOAN'!CD65)=('DU DOAN'!K65-'DU DOAN'!L65),2*'DU DOAN'!C65,IF(SIGN('DU DOAN'!CC65-'DU DOAN'!CD65)=SIGN('DU DOAN'!K65-'DU DOAN'!L65),1*'DU DOAN'!C65,0))))</f>
        <v>0</v>
      </c>
      <c r="AP65" s="98">
        <f>IF(OR('DU DOAN'!K65="",'DU DOAN'!L65="",'DU DOAN'!CE65="",'DU DOAN'!CF65=""),0,IF(AND('DU DOAN'!CE65='DU DOAN'!K65,'DU DOAN'!CF65='DU DOAN'!L65),3*'DU DOAN'!C65,IF(('DU DOAN'!CE65-'DU DOAN'!CF65)=('DU DOAN'!K65-'DU DOAN'!L65),2*'DU DOAN'!C65,IF(SIGN('DU DOAN'!CE65-'DU DOAN'!CF65)=SIGN('DU DOAN'!K65-'DU DOAN'!L65),1*'DU DOAN'!C65,0))))</f>
        <v>0</v>
      </c>
      <c r="AQ65" s="98">
        <f>IF(OR('DU DOAN'!K65="",'DU DOAN'!L65="",'DU DOAN'!CG65="",'DU DOAN'!CH65=""),0,IF(AND('DU DOAN'!CG65='DU DOAN'!K65,'DU DOAN'!CH65='DU DOAN'!L65),3*'DU DOAN'!C65,IF(('DU DOAN'!CG65-'DU DOAN'!CH65)=('DU DOAN'!K65-'DU DOAN'!L65),2*'DU DOAN'!C65,IF(SIGN('DU DOAN'!CG65-'DU DOAN'!CH65)=SIGN('DU DOAN'!K65-'DU DOAN'!L65),1*'DU DOAN'!C65,0))))</f>
        <v>0</v>
      </c>
      <c r="AR65" s="98">
        <f>IF(OR('DU DOAN'!K65="",'DU DOAN'!L65="",'DU DOAN'!CI65="",'DU DOAN'!CJ65=""),0,IF(AND('DU DOAN'!CI65='DU DOAN'!K65,'DU DOAN'!CJ65='DU DOAN'!L65),3*'DU DOAN'!C65,IF(('DU DOAN'!CI65-'DU DOAN'!CJ65)=('DU DOAN'!K65-'DU DOAN'!L65),2*'DU DOAN'!C65,IF(SIGN('DU DOAN'!CI65-'DU DOAN'!CJ65)=SIGN('DU DOAN'!K65-'DU DOAN'!L65),1*'DU DOAN'!C65,0))))</f>
        <v>0</v>
      </c>
      <c r="AS65" s="98">
        <f>IF(OR('DU DOAN'!K65="",'DU DOAN'!L65="",'DU DOAN'!CK65="",'DU DOAN'!CL65=""),0,IF(AND('DU DOAN'!CK65='DU DOAN'!K65,'DU DOAN'!CL65='DU DOAN'!L65),3*'DU DOAN'!C65,IF(('DU DOAN'!CK65-'DU DOAN'!CL65)=('DU DOAN'!K65-'DU DOAN'!L65),2*'DU DOAN'!C65,IF(SIGN('DU DOAN'!CK65-'DU DOAN'!CL65)=SIGN('DU DOAN'!K65-'DU DOAN'!L65),1*'DU DOAN'!C65,0))))</f>
        <v>0</v>
      </c>
      <c r="AT65" s="98">
        <f>IF(OR('DU DOAN'!K65="",'DU DOAN'!L65="",'DU DOAN'!CM65="",'DU DOAN'!CN65=""),0,IF(AND('DU DOAN'!CM65='DU DOAN'!K65,'DU DOAN'!CN65='DU DOAN'!L65),3*'DU DOAN'!C65,IF(('DU DOAN'!CM65-'DU DOAN'!CN65)=('DU DOAN'!K65-'DU DOAN'!L65),2*'DU DOAN'!C65,IF(SIGN('DU DOAN'!CM65-'DU DOAN'!CN65)=SIGN('DU DOAN'!K65-'DU DOAN'!L65),1*'DU DOAN'!C65,0))))</f>
        <v>0</v>
      </c>
      <c r="AU65" s="98">
        <f>IF(OR('DU DOAN'!K65="",'DU DOAN'!L65="",'DU DOAN'!CO65="",'DU DOAN'!CP65=""),0,IF(AND('DU DOAN'!CO65='DU DOAN'!K65,'DU DOAN'!CP65='DU DOAN'!L65),3*'DU DOAN'!C65,IF(('DU DOAN'!CO65-'DU DOAN'!CP65)=('DU DOAN'!K65-'DU DOAN'!L65),2*'DU DOAN'!C65,IF(SIGN('DU DOAN'!CO65-'DU DOAN'!CP65)=SIGN('DU DOAN'!K65-'DU DOAN'!L65),1*'DU DOAN'!C65,0))))</f>
        <v>0</v>
      </c>
      <c r="AV65" s="98">
        <f>IF(OR('DU DOAN'!K65="",'DU DOAN'!L65="",'DU DOAN'!CQ65="",'DU DOAN'!CR65=""),0,IF(AND('DU DOAN'!CQ65='DU DOAN'!K65,'DU DOAN'!CR65='DU DOAN'!L65),3*'DU DOAN'!C65,IF(('DU DOAN'!CQ65-'DU DOAN'!CR65)=('DU DOAN'!K65-'DU DOAN'!L65),2*'DU DOAN'!C65,IF(SIGN('DU DOAN'!CQ65-'DU DOAN'!CR65)=SIGN('DU DOAN'!K65-'DU DOAN'!L65),1*'DU DOAN'!C65,0))))</f>
        <v>0</v>
      </c>
      <c r="AW65" s="98">
        <f>IF(OR('DU DOAN'!K65="",'DU DOAN'!L65="",'DU DOAN'!CS65="",'DU DOAN'!CT65=""),0,IF(AND('DU DOAN'!CS65='DU DOAN'!K65,'DU DOAN'!CT65='DU DOAN'!L65),3*'DU DOAN'!C65,IF(('DU DOAN'!CS65-'DU DOAN'!CT65)=('DU DOAN'!K65-'DU DOAN'!L65),2*'DU DOAN'!C65,IF(SIGN('DU DOAN'!CS65-'DU DOAN'!CT65)=SIGN('DU DOAN'!K65-'DU DOAN'!L65),1*'DU DOAN'!C65,0))))</f>
        <v>0</v>
      </c>
      <c r="AX65" s="98">
        <f>IF(OR('DU DOAN'!K65="",'DU DOAN'!L65="",'DU DOAN'!CU65="",'DU DOAN'!CV65=""),0,IF(AND('DU DOAN'!CU65='DU DOAN'!K65,'DU DOAN'!CV65='DU DOAN'!L65),3*'DU DOAN'!C65,IF(('DU DOAN'!CU65-'DU DOAN'!CV65)=('DU DOAN'!K65-'DU DOAN'!L65),2*'DU DOAN'!C65,IF(SIGN('DU DOAN'!CU65-'DU DOAN'!CV65)=SIGN('DU DOAN'!K65-'DU DOAN'!L65),1*'DU DOAN'!C65,0))))</f>
        <v>0</v>
      </c>
      <c r="AY65" s="98">
        <f>IF(OR('DU DOAN'!K65="",'DU DOAN'!L65="",'DU DOAN'!CW65="",'DU DOAN'!CX65=""),0,IF(AND('DU DOAN'!CW65='DU DOAN'!K65,'DU DOAN'!CX65='DU DOAN'!L65),3*'DU DOAN'!C65,IF(('DU DOAN'!CW65-'DU DOAN'!CX65)=('DU DOAN'!K65-'DU DOAN'!L65),2*'DU DOAN'!C65,IF(SIGN('DU DOAN'!CW65-'DU DOAN'!CX65)=SIGN('DU DOAN'!K65-'DU DOAN'!L65),1*'DU DOAN'!C65,0))))</f>
        <v>0</v>
      </c>
      <c r="AZ65" s="98">
        <f>IF(OR('DU DOAN'!K65="",'DU DOAN'!L65="",'DU DOAN'!CY65="",'DU DOAN'!CZ65=""),0,IF(AND('DU DOAN'!CY65='DU DOAN'!K65,'DU DOAN'!CZ65='DU DOAN'!L65),3*'DU DOAN'!C65,IF(('DU DOAN'!CY65-'DU DOAN'!CZ65)=('DU DOAN'!K65-'DU DOAN'!L65),2*'DU DOAN'!C65,IF(SIGN('DU DOAN'!CY65-'DU DOAN'!CZ65)=SIGN('DU DOAN'!K65-'DU DOAN'!L65),1*'DU DOAN'!C65,0))))</f>
        <v>0</v>
      </c>
      <c r="BA65" s="98">
        <f>IF(OR('DU DOAN'!K65="",'DU DOAN'!L65="",'DU DOAN'!DA65="",'DU DOAN'!DB65=""),0,IF(AND('DU DOAN'!DA65='DU DOAN'!K65,'DU DOAN'!DB65='DU DOAN'!L65),3*'DU DOAN'!C65,IF(('DU DOAN'!DA65-'DU DOAN'!DB65)=('DU DOAN'!K65-'DU DOAN'!L65),2*'DU DOAN'!C65,IF(SIGN('DU DOAN'!DA65-'DU DOAN'!DB65)=SIGN('DU DOAN'!K65-'DU DOAN'!L65),1*'DU DOAN'!C65,0))))</f>
        <v>0</v>
      </c>
      <c r="BB65" s="98">
        <f>IF(OR('DU DOAN'!K65="",'DU DOAN'!L65="",'DU DOAN'!DC65="",'DU DOAN'!DD65=""),0,IF(AND('DU DOAN'!DC65='DU DOAN'!K65,'DU DOAN'!DD65='DU DOAN'!L65),3*'DU DOAN'!C65,IF(('DU DOAN'!DC65-'DU DOAN'!DD65)=('DU DOAN'!K65-'DU DOAN'!L65),2*'DU DOAN'!C65,IF(SIGN('DU DOAN'!DC65-'DU DOAN'!DD65)=SIGN('DU DOAN'!K65-'DU DOAN'!L65),1*'DU DOAN'!C65,0))))</f>
        <v>0</v>
      </c>
      <c r="BC65" s="98">
        <f>IF(OR('DU DOAN'!K65="",'DU DOAN'!L65="",'DU DOAN'!DE65="",'DU DOAN'!DF65=""),0,IF(AND('DU DOAN'!DE65='DU DOAN'!K65,'DU DOAN'!DF65='DU DOAN'!L65),3*'DU DOAN'!C65,IF(('DU DOAN'!DE65-'DU DOAN'!DF65)=('DU DOAN'!K65-'DU DOAN'!L65),2*'DU DOAN'!C65,IF(SIGN('DU DOAN'!DE65-'DU DOAN'!DF65)=SIGN('DU DOAN'!K65-'DU DOAN'!L65),1*'DU DOAN'!C65,0))))</f>
        <v>0</v>
      </c>
      <c r="BD65" s="98">
        <f>IF(OR('DU DOAN'!K65="",'DU DOAN'!L65="",'DU DOAN'!DG65="",'DU DOAN'!DH65=""),0,IF(AND('DU DOAN'!DG65='DU DOAN'!K65,'DU DOAN'!DH65='DU DOAN'!L65),3*'DU DOAN'!C65,IF(('DU DOAN'!DG65-'DU DOAN'!DH65)=('DU DOAN'!K65-'DU DOAN'!L65),2*'DU DOAN'!C65,IF(SIGN('DU DOAN'!DG65-'DU DOAN'!DH65)=SIGN('DU DOAN'!K65-'DU DOAN'!L65),1*'DU DOAN'!C65,0))))</f>
        <v>0</v>
      </c>
      <c r="BE65" s="98">
        <f>IF(OR('DU DOAN'!K65="",'DU DOAN'!L65="",'DU DOAN'!DI65="",'DU DOAN'!DJ65=""),0,IF(AND('DU DOAN'!DI65='DU DOAN'!K65,'DU DOAN'!DJ65='DU DOAN'!L65),3*'DU DOAN'!C65,IF(('DU DOAN'!DI65-'DU DOAN'!DJ65)=('DU DOAN'!K65-'DU DOAN'!L65),2*'DU DOAN'!C65,IF(SIGN('DU DOAN'!DI65-'DU DOAN'!DJ65)=SIGN('DU DOAN'!K65-'DU DOAN'!L65),1*'DU DOAN'!C65,0))))</f>
        <v>0</v>
      </c>
      <c r="BF65" s="98">
        <f>IF(OR('DU DOAN'!K65="",'DU DOAN'!L65="",'DU DOAN'!DK65="",'DU DOAN'!DL65=""),0,IF(AND('DU DOAN'!DK65='DU DOAN'!K65,'DU DOAN'!DL65='DU DOAN'!L65),3*'DU DOAN'!C65,IF(('DU DOAN'!DK65-'DU DOAN'!DL65)=('DU DOAN'!K65-'DU DOAN'!L65),2*'DU DOAN'!C65,IF(SIGN('DU DOAN'!DK65-'DU DOAN'!DL65)=SIGN('DU DOAN'!K65-'DU DOAN'!L65),1*'DU DOAN'!C65,0))))</f>
        <v>0</v>
      </c>
      <c r="BG65" s="98">
        <f>IF(OR('DU DOAN'!K65="",'DU DOAN'!L65="",'DU DOAN'!DM65="",'DU DOAN'!DN65=""),0,IF(AND('DU DOAN'!DM65='DU DOAN'!K65,'DU DOAN'!DN65='DU DOAN'!L65),3*'DU DOAN'!C65,IF(('DU DOAN'!DM65-'DU DOAN'!DN65)=('DU DOAN'!K65-'DU DOAN'!L65),2*'DU DOAN'!C65,IF(SIGN('DU DOAN'!DM65-'DU DOAN'!DN65)=SIGN('DU DOAN'!K65-'DU DOAN'!L65),1*'DU DOAN'!C65,0))))</f>
        <v>0</v>
      </c>
      <c r="BH65" s="98">
        <f>IF(OR('DU DOAN'!K65="",'DU DOAN'!L65="",'DU DOAN'!DO65="",'DU DOAN'!DP65=""),0,IF(AND('DU DOAN'!DO65='DU DOAN'!K65,'DU DOAN'!DP65='DU DOAN'!L65),3*'DU DOAN'!C65,IF(('DU DOAN'!DO65-'DU DOAN'!DP65)=('DU DOAN'!K65-'DU DOAN'!L65),2*'DU DOAN'!C65,IF(SIGN('DU DOAN'!DO65-'DU DOAN'!DP65)=SIGN('DU DOAN'!K65-'DU DOAN'!L65),1*'DU DOAN'!C65,0))))</f>
        <v>0</v>
      </c>
      <c r="BI65" s="98">
        <f>IF(OR('DU DOAN'!K65="",'DU DOAN'!L65="",'DU DOAN'!DQ65="",'DU DOAN'!DR65=""),0,IF(AND('DU DOAN'!DQ65='DU DOAN'!K65,'DU DOAN'!DR65='DU DOAN'!L65),3*'DU DOAN'!C65,IF(('DU DOAN'!DQ65-'DU DOAN'!DR65)=('DU DOAN'!K65-'DU DOAN'!L65),2*'DU DOAN'!C65,IF(SIGN('DU DOAN'!DQ65-'DU DOAN'!DR65)=SIGN('DU DOAN'!K65-'DU DOAN'!L65),1*'DU DOAN'!C65,0))))</f>
        <v>0</v>
      </c>
      <c r="BJ65" s="98">
        <f>IF(OR('DU DOAN'!K65="",'DU DOAN'!L65="",'DU DOAN'!DS65="",'DU DOAN'!DT65=""),0,IF(AND('DU DOAN'!DS65='DU DOAN'!K65,'DU DOAN'!DT65='DU DOAN'!L65),3*'DU DOAN'!C65,IF(('DU DOAN'!DS65-'DU DOAN'!DT65)=('DU DOAN'!K65-'DU DOAN'!L65),2*'DU DOAN'!C65,IF(SIGN('DU DOAN'!DS65-'DU DOAN'!DT65)=SIGN('DU DOAN'!K65-'DU DOAN'!L65),1*'DU DOAN'!C65,0))))</f>
        <v>0</v>
      </c>
      <c r="BK65" s="98">
        <f>IF(OR('DU DOAN'!K65="",'DU DOAN'!L65="",'DU DOAN'!DU65="",'DU DOAN'!DV65=""),0,IF(AND('DU DOAN'!DU65='DU DOAN'!K65,'DU DOAN'!DV65='DU DOAN'!L65),3*'DU DOAN'!C65,IF(('DU DOAN'!DU65-'DU DOAN'!DV65)=('DU DOAN'!K65-'DU DOAN'!L65),2*'DU DOAN'!C65,IF(SIGN('DU DOAN'!DU65-'DU DOAN'!DV65)=SIGN('DU DOAN'!K65-'DU DOAN'!L65),1*'DU DOAN'!C65,0))))</f>
        <v>0</v>
      </c>
      <c r="BL65" s="98">
        <f>IF(OR('DU DOAN'!K65="",'DU DOAN'!L65="",'DU DOAN'!DW65="",'DU DOAN'!DX65=""),0,IF(AND('DU DOAN'!DW65='DU DOAN'!K65,'DU DOAN'!DX65='DU DOAN'!L65),3*'DU DOAN'!C65,IF(('DU DOAN'!DW65-'DU DOAN'!DX65)=('DU DOAN'!K65-'DU DOAN'!L65),2*'DU DOAN'!C65,IF(SIGN('DU DOAN'!DW65-'DU DOAN'!DX65)=SIGN('DU DOAN'!K65-'DU DOAN'!L65),1*'DU DOAN'!C65,0))))</f>
        <v>0</v>
      </c>
      <c r="BM65" s="98">
        <f>IF(OR('DU DOAN'!K65="",'DU DOAN'!L65="",'DU DOAN'!DY65="",'DU DOAN'!DZ65=""),0,IF(AND('DU DOAN'!DY65='DU DOAN'!K65,'DU DOAN'!DZ65='DU DOAN'!L65),3*'DU DOAN'!C65,IF(('DU DOAN'!DY65-'DU DOAN'!DZ65)=('DU DOAN'!K65-'DU DOAN'!L65),2*'DU DOAN'!C65,IF(SIGN('DU DOAN'!DY65-'DU DOAN'!DZ65)=SIGN('DU DOAN'!K65-'DU DOAN'!L65),1*'DU DOAN'!C65,0))))</f>
        <v>0</v>
      </c>
      <c r="BN65" s="98">
        <f>IF(OR('DU DOAN'!K65="",'DU DOAN'!L65="",'DU DOAN'!EA65="",'DU DOAN'!EB65=""),0,IF(AND('DU DOAN'!EA65='DU DOAN'!K65,'DU DOAN'!EB65='DU DOAN'!L65),3*'DU DOAN'!C65,IF(('DU DOAN'!EA65-'DU DOAN'!EB65)=('DU DOAN'!K65-'DU DOAN'!L65),2*'DU DOAN'!C65,IF(SIGN('DU DOAN'!EA65-'DU DOAN'!EB65)=SIGN('DU DOAN'!K65-'DU DOAN'!L65),1*'DU DOAN'!C65,0))))</f>
        <v>0</v>
      </c>
      <c r="BO65" s="98">
        <f>IF(OR('DU DOAN'!K65="",'DU DOAN'!L65="",'DU DOAN'!EC65="",'DU DOAN'!ED65=""),0,IF(AND('DU DOAN'!EC65='DU DOAN'!K65,'DU DOAN'!ED65='DU DOAN'!L65),3*'DU DOAN'!C65,IF(('DU DOAN'!EC65-'DU DOAN'!ED65)=('DU DOAN'!K65-'DU DOAN'!L65),2*'DU DOAN'!C65,IF(SIGN('DU DOAN'!EC65-'DU DOAN'!ED65)=SIGN('DU DOAN'!K65-'DU DOAN'!L65),1*'DU DOAN'!C65,0))))</f>
        <v>0</v>
      </c>
      <c r="BP65" s="98">
        <f>IF(OR('DU DOAN'!K65="",'DU DOAN'!L65="",'DU DOAN'!EE65="",'DU DOAN'!EF65=""),0,IF(AND('DU DOAN'!EE65='DU DOAN'!K65,'DU DOAN'!EF65='DU DOAN'!L65),3*'DU DOAN'!C65,IF(('DU DOAN'!EE65-'DU DOAN'!EF65)=('DU DOAN'!K65-'DU DOAN'!L65),2*'DU DOAN'!C65,IF(SIGN('DU DOAN'!EE65-'DU DOAN'!EF65)=SIGN('DU DOAN'!K65-'DU DOAN'!L65),1*'DU DOAN'!C65,0))))</f>
        <v>0</v>
      </c>
      <c r="BQ65" s="98">
        <f>IF(OR('DU DOAN'!K65="",'DU DOAN'!L65="",'DU DOAN'!EG65="",'DU DOAN'!EH65=""),0,IF(AND('DU DOAN'!EG65='DU DOAN'!K65,'DU DOAN'!EH65='DU DOAN'!L65),3*'DU DOAN'!C65,IF(('DU DOAN'!EG65-'DU DOAN'!EH65)=('DU DOAN'!K65-'DU DOAN'!L65),2*'DU DOAN'!C65,IF(SIGN('DU DOAN'!EG65-'DU DOAN'!EH65)=SIGN('DU DOAN'!K65-'DU DOAN'!L65),1*'DU DOAN'!C65,0))))</f>
        <v>0</v>
      </c>
      <c r="BR65" s="98">
        <f>IF(OR('DU DOAN'!K65="",'DU DOAN'!L65="",'DU DOAN'!EI65="",'DU DOAN'!EJ65=""),0,IF(AND('DU DOAN'!EI65='DU DOAN'!K65,'DU DOAN'!EJ65='DU DOAN'!L65),3*'DU DOAN'!C65,IF(('DU DOAN'!EI65-'DU DOAN'!EJ65)=('DU DOAN'!K65-'DU DOAN'!L65),2*'DU DOAN'!C65,IF(SIGN('DU DOAN'!EI65-'DU DOAN'!EJ65)=SIGN('DU DOAN'!K65-'DU DOAN'!L65),1*'DU DOAN'!C65,0))))</f>
        <v>0</v>
      </c>
      <c r="BS65" s="98">
        <f>IF(OR('DU DOAN'!K65="",'DU DOAN'!L65="",'DU DOAN'!EK65="",'DU DOAN'!EL65=""),0,IF(AND('DU DOAN'!EK65='DU DOAN'!K65,'DU DOAN'!EL65='DU DOAN'!L65),3*'DU DOAN'!C65,IF(('DU DOAN'!EK65-'DU DOAN'!EL65)=('DU DOAN'!K65-'DU DOAN'!L65),2*'DU DOAN'!C65,IF(SIGN('DU DOAN'!EK65-'DU DOAN'!EL65)=SIGN('DU DOAN'!K65-'DU DOAN'!L65),1*'DU DOAN'!C65,0))))</f>
        <v>0</v>
      </c>
      <c r="BT65" s="98">
        <f>IF(OR('DU DOAN'!K65="",'DU DOAN'!L65="",'DU DOAN'!EM65="",'DU DOAN'!EN65=""),0,IF(AND('DU DOAN'!EM65='DU DOAN'!K65,'DU DOAN'!EN65='DU DOAN'!L65),3*'DU DOAN'!C65,IF(('DU DOAN'!EM65-'DU DOAN'!EN65)=('DU DOAN'!K65-'DU DOAN'!L65),2*'DU DOAN'!C65,IF(SIGN('DU DOAN'!EM65-'DU DOAN'!EN65)=SIGN('DU DOAN'!K65-'DU DOAN'!L65),1*'DU DOAN'!C65,0))))</f>
        <v>0</v>
      </c>
      <c r="BU65" s="98">
        <f>IF(OR('DU DOAN'!K65="",'DU DOAN'!L65="",'DU DOAN'!EO65="",'DU DOAN'!EP65=""),0,IF(AND('DU DOAN'!EO65='DU DOAN'!K65,'DU DOAN'!EP65='DU DOAN'!L65),3*'DU DOAN'!C65,IF(('DU DOAN'!EO65-'DU DOAN'!EP65)=('DU DOAN'!K65-'DU DOAN'!L65),2*'DU DOAN'!C65,IF(SIGN('DU DOAN'!EO65-'DU DOAN'!EP65)=SIGN('DU DOAN'!K65-'DU DOAN'!L65),1*'DU DOAN'!C65,0))))</f>
        <v>0</v>
      </c>
      <c r="BV65" s="98">
        <f>IF(OR('DU DOAN'!K65="",'DU DOAN'!L65="",'DU DOAN'!EQ65="",'DU DOAN'!ER65=""),0,IF(AND('DU DOAN'!EQ65='DU DOAN'!K65,'DU DOAN'!ER65='DU DOAN'!L65),3*'DU DOAN'!C65,IF(('DU DOAN'!EQ65-'DU DOAN'!ER65)=('DU DOAN'!K65-'DU DOAN'!L65),2*'DU DOAN'!C65,IF(SIGN('DU DOAN'!EQ65-'DU DOAN'!ER65)=SIGN('DU DOAN'!K65-'DU DOAN'!L65),1*'DU DOAN'!C65,0))))</f>
        <v>0</v>
      </c>
      <c r="BW65" s="98">
        <f>IF(OR('DU DOAN'!K65="",'DU DOAN'!L65="",'DU DOAN'!ES65="",'DU DOAN'!ET65=""),0,IF(AND('DU DOAN'!ES65='DU DOAN'!K65,'DU DOAN'!ET65='DU DOAN'!L65),3*'DU DOAN'!C65,IF(('DU DOAN'!ES65-'DU DOAN'!ET65)=('DU DOAN'!K65-'DU DOAN'!L65),2*'DU DOAN'!C65,IF(SIGN('DU DOAN'!ES65-'DU DOAN'!ET65)=SIGN('DU DOAN'!K65-'DU DOAN'!L65),1*'DU DOAN'!C65,0))))</f>
        <v>0</v>
      </c>
      <c r="BX65" s="98">
        <f>IF(OR('DU DOAN'!K65="",'DU DOAN'!L65="",'DU DOAN'!EU65="",'DU DOAN'!EV65=""),0,IF(AND('DU DOAN'!EU65='DU DOAN'!K65,'DU DOAN'!EV65='DU DOAN'!L65),3*'DU DOAN'!C65,IF(('DU DOAN'!EU65-'DU DOAN'!EV65)=('DU DOAN'!K65-'DU DOAN'!L65),2*'DU DOAN'!C65,IF(SIGN('DU DOAN'!EU65-'DU DOAN'!EV65)=SIGN('DU DOAN'!K65-'DU DOAN'!L65),1*'DU DOAN'!C65,0))))</f>
        <v>0</v>
      </c>
      <c r="BY65" s="98">
        <f>IF(OR('DU DOAN'!K65="",'DU DOAN'!L65="",'DU DOAN'!EW65="",'DU DOAN'!EX65=""),0,IF(AND('DU DOAN'!EW65='DU DOAN'!K65,'DU DOAN'!EX65='DU DOAN'!L65),3*'DU DOAN'!C65,IF(('DU DOAN'!EW65-'DU DOAN'!EX65)=('DU DOAN'!K65-'DU DOAN'!L65),2*'DU DOAN'!C65,IF(SIGN('DU DOAN'!EW65-'DU DOAN'!EX65)=SIGN('DU DOAN'!K65-'DU DOAN'!L65),1*'DU DOAN'!C65,0))))</f>
        <v>0</v>
      </c>
      <c r="BZ65" s="98">
        <f>IF(OR('DU DOAN'!K65="",'DU DOAN'!L65="",'DU DOAN'!EY65="",'DU DOAN'!EZ65=""),0,IF(AND('DU DOAN'!EY65='DU DOAN'!K65,'DU DOAN'!EZ65='DU DOAN'!L65),3*'DU DOAN'!C65,IF(('DU DOAN'!EY65-'DU DOAN'!EZ65)=('DU DOAN'!K65-'DU DOAN'!L65),2*'DU DOAN'!C65,IF(SIGN('DU DOAN'!EY65-'DU DOAN'!EZ65)=SIGN('DU DOAN'!K65-'DU DOAN'!L65),1*'DU DOAN'!C65,0))))</f>
        <v>0</v>
      </c>
      <c r="CA65" s="98">
        <f>IF(OR('DU DOAN'!K65="",'DU DOAN'!L65="",'DU DOAN'!FA65="",'DU DOAN'!FB65=""),0,IF(AND('DU DOAN'!FA65='DU DOAN'!K65,'DU DOAN'!FB65='DU DOAN'!L65),3*'DU DOAN'!C65,IF(('DU DOAN'!FA65-'DU DOAN'!FB65)=('DU DOAN'!K65-'DU DOAN'!L65),2*'DU DOAN'!C65,IF(SIGN('DU DOAN'!FA65-'DU DOAN'!FB65)=SIGN('DU DOAN'!K65-'DU DOAN'!L65),1*'DU DOAN'!C65,0))))</f>
        <v>0</v>
      </c>
      <c r="CB65" s="98">
        <f>IF(OR('DU DOAN'!K65="",'DU DOAN'!L65="",'DU DOAN'!FC65="",'DU DOAN'!FD65=""),0,IF(AND('DU DOAN'!FC65='DU DOAN'!K65,'DU DOAN'!FD65='DU DOAN'!L65),3*'DU DOAN'!C65,IF(('DU DOAN'!FC65-'DU DOAN'!FD65)=('DU DOAN'!K65-'DU DOAN'!L65),2*'DU DOAN'!C65,IF(SIGN('DU DOAN'!FC65-'DU DOAN'!FD65)=SIGN('DU DOAN'!K65-'DU DOAN'!L65),1*'DU DOAN'!C65,0))))</f>
        <v>0</v>
      </c>
      <c r="CC65" s="98">
        <f>IF(OR('DU DOAN'!K65="",'DU DOAN'!L65="",'DU DOAN'!FE65="",'DU DOAN'!FF65=""),0,IF(AND('DU DOAN'!FE65='DU DOAN'!K65,'DU DOAN'!FF65='DU DOAN'!L65),3*'DU DOAN'!C65,IF(('DU DOAN'!FE65-'DU DOAN'!FF65)=('DU DOAN'!K65-'DU DOAN'!L65),2*'DU DOAN'!C65,IF(SIGN('DU DOAN'!FE65-'DU DOAN'!FF65)=SIGN('DU DOAN'!K65-'DU DOAN'!L65),1*'DU DOAN'!C65,0))))</f>
        <v>0</v>
      </c>
      <c r="CD65" s="98">
        <f>IF(OR('DU DOAN'!K65="",'DU DOAN'!L65="",'DU DOAN'!FG65="",'DU DOAN'!FH65=""),0,IF(AND('DU DOAN'!FG65='DU DOAN'!K65,'DU DOAN'!FH65='DU DOAN'!L65),3*'DU DOAN'!C65,IF(('DU DOAN'!FG65-'DU DOAN'!FH65)=('DU DOAN'!K65-'DU DOAN'!L65),2*'DU DOAN'!C65,IF(SIGN('DU DOAN'!FG65-'DU DOAN'!FH65)=SIGN('DU DOAN'!K65-'DU DOAN'!L65),1*'DU DOAN'!C65,0))))</f>
        <v>0</v>
      </c>
      <c r="CE65" s="98">
        <f>IF(OR('DU DOAN'!K65="",'DU DOAN'!L65="",'DU DOAN'!FI65="",'DU DOAN'!FJ65=""),0,IF(AND('DU DOAN'!FI65='DU DOAN'!K65,'DU DOAN'!FJ65='DU DOAN'!L65),3*'DU DOAN'!C65,IF(('DU DOAN'!FI65-'DU DOAN'!FJ65)=('DU DOAN'!K65-'DU DOAN'!L65),2*'DU DOAN'!C65,IF(SIGN('DU DOAN'!FI65-'DU DOAN'!FJ65)=SIGN('DU DOAN'!K65-'DU DOAN'!L65),1*'DU DOAN'!C65,0))))</f>
        <v>0</v>
      </c>
      <c r="CF65" s="98">
        <f>IF(OR('DU DOAN'!K65="",'DU DOAN'!L65="",'DU DOAN'!FK65="",'DU DOAN'!FL65=""),0,IF(AND('DU DOAN'!FK65='DU DOAN'!K65,'DU DOAN'!FL65='DU DOAN'!L65),3*'DU DOAN'!C65,IF(('DU DOAN'!FK65-'DU DOAN'!FL65)=('DU DOAN'!K65-'DU DOAN'!L65),2*'DU DOAN'!C65,IF(SIGN('DU DOAN'!FK65-'DU DOAN'!FL65)=SIGN('DU DOAN'!K65-'DU DOAN'!L65),1*'DU DOAN'!C65,0))))</f>
        <v>0</v>
      </c>
      <c r="CG65" s="98">
        <f>IF(OR('DU DOAN'!K65="",'DU DOAN'!L65="",'DU DOAN'!FM65="",'DU DOAN'!FN65=""),0,IF(AND('DU DOAN'!FM65='DU DOAN'!K65,'DU DOAN'!FN65='DU DOAN'!L65),3*'DU DOAN'!C65,IF(('DU DOAN'!FM65-'DU DOAN'!FN65)=('DU DOAN'!K65-'DU DOAN'!L65),2*'DU DOAN'!C65,IF(SIGN('DU DOAN'!FM65-'DU DOAN'!FN65)=SIGN('DU DOAN'!K65-'DU DOAN'!L65),1*'DU DOAN'!C65,0))))</f>
        <v>0</v>
      </c>
      <c r="CH65" s="98">
        <f>IF(OR('DU DOAN'!K65="",'DU DOAN'!L65="",'DU DOAN'!FO65="",'DU DOAN'!FP65=""),0,IF(AND('DU DOAN'!FO65='DU DOAN'!K65,'DU DOAN'!FP65='DU DOAN'!L65),3*'DU DOAN'!C65,IF(('DU DOAN'!FO65-'DU DOAN'!FP65)=('DU DOAN'!K65-'DU DOAN'!L65),2*'DU DOAN'!C65,IF(SIGN('DU DOAN'!FO65-'DU DOAN'!FP65)=SIGN('DU DOAN'!K65-'DU DOAN'!L65),1*'DU DOAN'!C65,0))))</f>
        <v>0</v>
      </c>
      <c r="CI65" s="98">
        <f>IF(OR('DU DOAN'!K65="",'DU DOAN'!L65="",'DU DOAN'!FQ65="",'DU DOAN'!FR65=""),0,IF(AND('DU DOAN'!FQ65='DU DOAN'!K65,'DU DOAN'!FR65='DU DOAN'!L65),3*'DU DOAN'!C65,IF(('DU DOAN'!FQ65-'DU DOAN'!FR65)=('DU DOAN'!K65-'DU DOAN'!L65),2*'DU DOAN'!C65,IF(SIGN('DU DOAN'!FQ65-'DU DOAN'!FR65)=SIGN('DU DOAN'!K65-'DU DOAN'!L65),1*'DU DOAN'!C65,0))))</f>
        <v>0</v>
      </c>
      <c r="CJ65" s="98">
        <f>IF(OR('DU DOAN'!K65="",'DU DOAN'!L65="",'DU DOAN'!FS65="",'DU DOAN'!FT65=""),0,IF(AND('DU DOAN'!FS65='DU DOAN'!K65,'DU DOAN'!FT65='DU DOAN'!L65),3*'DU DOAN'!C65,IF(('DU DOAN'!FS65-'DU DOAN'!FT65)=('DU DOAN'!K65-'DU DOAN'!L65),2*'DU DOAN'!C65,IF(SIGN('DU DOAN'!FS65-'DU DOAN'!FT65)=SIGN('DU DOAN'!K65-'DU DOAN'!L65),1*'DU DOAN'!C65,0))))</f>
        <v>0</v>
      </c>
      <c r="CK65" s="98">
        <f>IF(OR('DU DOAN'!K65="",'DU DOAN'!L65="",'DU DOAN'!FU65="",'DU DOAN'!FV65=""),0,IF(AND('DU DOAN'!FU65='DU DOAN'!K65,'DU DOAN'!FV65='DU DOAN'!L65),3*'DU DOAN'!C65,IF(('DU DOAN'!FU65-'DU DOAN'!FV65)=('DU DOAN'!K65-'DU DOAN'!L65),2*'DU DOAN'!C65,IF(SIGN('DU DOAN'!FU65-'DU DOAN'!FV65)=SIGN('DU DOAN'!K65-'DU DOAN'!L65),1*'DU DOAN'!C65,0))))</f>
        <v>0</v>
      </c>
      <c r="CL65" s="98">
        <f>IF(OR('DU DOAN'!K65="",'DU DOAN'!L65="",'DU DOAN'!FW65="",'DU DOAN'!FX65=""),0,IF(AND('DU DOAN'!FW65='DU DOAN'!K65,'DU DOAN'!FX65='DU DOAN'!L65),3*'DU DOAN'!C65,IF(('DU DOAN'!FW65-'DU DOAN'!FX65)=('DU DOAN'!K65-'DU DOAN'!L65),2*'DU DOAN'!C65,IF(SIGN('DU DOAN'!FW65-'DU DOAN'!FX65)=SIGN('DU DOAN'!K65-'DU DOAN'!L65),1*'DU DOAN'!C65,0))))</f>
        <v>0</v>
      </c>
      <c r="CM65" s="98">
        <f>IF(OR('DU DOAN'!K65="",'DU DOAN'!L65="",'DU DOAN'!FY65="",'DU DOAN'!FZ65=""),0,IF(AND('DU DOAN'!FY65='DU DOAN'!K65,'DU DOAN'!FZ65='DU DOAN'!L65),3*'DU DOAN'!C65,IF(('DU DOAN'!FY65-'DU DOAN'!FZ65)=('DU DOAN'!K65-'DU DOAN'!L65),2*'DU DOAN'!C65,IF(SIGN('DU DOAN'!FY65-'DU DOAN'!FZ65)=SIGN('DU DOAN'!K65-'DU DOAN'!L65),1*'DU DOAN'!C65,0))))</f>
        <v>0</v>
      </c>
      <c r="CN65" s="98">
        <f>IF(OR('DU DOAN'!K65="",'DU DOAN'!L65="",'DU DOAN'!GA65="",'DU DOAN'!GB65=""),0,IF(AND('DU DOAN'!GA65='DU DOAN'!K65,'DU DOAN'!GB65='DU DOAN'!L65),3*'DU DOAN'!C65,IF(('DU DOAN'!GA65-'DU DOAN'!GB65)=('DU DOAN'!K65-'DU DOAN'!L65),2*'DU DOAN'!C65,IF(SIGN('DU DOAN'!GA65-'DU DOAN'!GB65)=SIGN('DU DOAN'!K65-'DU DOAN'!L65),1*'DU DOAN'!C65,0))))</f>
        <v>0</v>
      </c>
      <c r="CO65" s="98">
        <f>IF(OR('DU DOAN'!K65="",'DU DOAN'!L65="",'DU DOAN'!GC65="",'DU DOAN'!GD65=""),0,IF(AND('DU DOAN'!GC65='DU DOAN'!K65,'DU DOAN'!GD65='DU DOAN'!L65),3*'DU DOAN'!C65,IF(('DU DOAN'!GC65-'DU DOAN'!GD65)=('DU DOAN'!K65-'DU DOAN'!L65),2*'DU DOAN'!C65,IF(SIGN('DU DOAN'!GC65-'DU DOAN'!GD65)=SIGN('DU DOAN'!K65-'DU DOAN'!L65),1*'DU DOAN'!C65,0))))</f>
        <v>0</v>
      </c>
      <c r="CP65" s="98">
        <f>IF(OR('DU DOAN'!K65="",'DU DOAN'!L65="",'DU DOAN'!GE65="",'DU DOAN'!GF65=""),0,IF(AND('DU DOAN'!GE65='DU DOAN'!K65,'DU DOAN'!GF65='DU DOAN'!L65),3*'DU DOAN'!C65,IF(('DU DOAN'!GE65-'DU DOAN'!GF65)=('DU DOAN'!K65-'DU DOAN'!L65),2*'DU DOAN'!C65,IF(SIGN('DU DOAN'!GE65-'DU DOAN'!GF65)=SIGN('DU DOAN'!K65-'DU DOAN'!L65),1*'DU DOAN'!C65,0))))</f>
        <v>0</v>
      </c>
      <c r="CQ65" s="98">
        <f>IF(OR('DU DOAN'!K65="",'DU DOAN'!L65="",'DU DOAN'!GG65="",'DU DOAN'!GH65=""),0,IF(AND('DU DOAN'!GG65='DU DOAN'!K65,'DU DOAN'!GH65='DU DOAN'!L65),3*'DU DOAN'!C65,IF(('DU DOAN'!GG65-'DU DOAN'!GH65)=('DU DOAN'!K65-'DU DOAN'!L65),2*'DU DOAN'!C65,IF(SIGN('DU DOAN'!GG65-'DU DOAN'!GH65)=SIGN('DU DOAN'!K65-'DU DOAN'!L65),1*'DU DOAN'!C65,0))))</f>
        <v>0</v>
      </c>
      <c r="CR65" s="98">
        <f>IF(OR('DU DOAN'!K65="",'DU DOAN'!L65="",'DU DOAN'!GI65="",'DU DOAN'!GJ65=""),0,IF(AND('DU DOAN'!GI65='DU DOAN'!K65,'DU DOAN'!GJ65='DU DOAN'!L65),3*'DU DOAN'!C65,IF(('DU DOAN'!GI65-'DU DOAN'!GJ65)=('DU DOAN'!K65-'DU DOAN'!L65),2*'DU DOAN'!C65,IF(SIGN('DU DOAN'!GI65-'DU DOAN'!GJ65)=SIGN('DU DOAN'!K65-'DU DOAN'!L65),1*'DU DOAN'!C65,0))))</f>
        <v>0</v>
      </c>
      <c r="CS65" s="98">
        <f>IF(OR('DU DOAN'!K65="",'DU DOAN'!L65="",'DU DOAN'!GK65="",'DU DOAN'!GL65=""),0,IF(AND('DU DOAN'!GK65='DU DOAN'!K65,'DU DOAN'!GL65='DU DOAN'!L65),3*'DU DOAN'!C65,IF(('DU DOAN'!GK65-'DU DOAN'!GL65)=('DU DOAN'!K65-'DU DOAN'!L65),2*'DU DOAN'!C65,IF(SIGN('DU DOAN'!GK65-'DU DOAN'!GL65)=SIGN('DU DOAN'!K65-'DU DOAN'!L65),1*'DU DOAN'!C65,0))))</f>
        <v>0</v>
      </c>
      <c r="CT65" s="98">
        <f>IF(OR('DU DOAN'!K65="",'DU DOAN'!L65="",'DU DOAN'!GM65="",'DU DOAN'!GN65=""),0,IF(AND('DU DOAN'!GM65='DU DOAN'!K65,'DU DOAN'!GN65='DU DOAN'!L65),3*'DU DOAN'!C65,IF(('DU DOAN'!GM65-'DU DOAN'!GN65)=('DU DOAN'!K65-'DU DOAN'!L65),2*'DU DOAN'!C65,IF(SIGN('DU DOAN'!GM65-'DU DOAN'!GN65)=SIGN('DU DOAN'!K65-'DU DOAN'!L65),1*'DU DOAN'!C65,0))))</f>
        <v>0</v>
      </c>
      <c r="CU65" s="98">
        <f>IF(OR('DU DOAN'!K65="",'DU DOAN'!L65="",'DU DOAN'!GO65="",'DU DOAN'!GP65=""),0,IF(AND('DU DOAN'!GO65='DU DOAN'!K65,'DU DOAN'!GP65='DU DOAN'!L65),3*'DU DOAN'!C65,IF(('DU DOAN'!GO65-'DU DOAN'!GP65)=('DU DOAN'!K65-'DU DOAN'!L65),2*'DU DOAN'!C65,IF(SIGN('DU DOAN'!GO65-'DU DOAN'!GP65)=SIGN('DU DOAN'!K65-'DU DOAN'!L65),1*'DU DOAN'!C65,0))))</f>
        <v>0</v>
      </c>
      <c r="CV65" s="98">
        <f>IF(OR('DU DOAN'!K65="",'DU DOAN'!L65="",'DU DOAN'!GQ65="",'DU DOAN'!GR65=""),0,IF(AND('DU DOAN'!GQ65='DU DOAN'!K65,'DU DOAN'!GR65='DU DOAN'!L65),3*'DU DOAN'!C65,IF(('DU DOAN'!GQ65-'DU DOAN'!GR65)=('DU DOAN'!K65-'DU DOAN'!L65),2*'DU DOAN'!C65,IF(SIGN('DU DOAN'!GQ65-'DU DOAN'!GR65)=SIGN('DU DOAN'!K65-'DU DOAN'!L65),1*'DU DOAN'!C65,0))))</f>
        <v>0</v>
      </c>
      <c r="CW65" s="98">
        <f>IF(OR('DU DOAN'!K65="",'DU DOAN'!L65="",'DU DOAN'!GS65="",'DU DOAN'!GT65=""),0,IF(AND('DU DOAN'!GS65='DU DOAN'!K65,'DU DOAN'!GT65='DU DOAN'!L65),3*'DU DOAN'!C65,IF(('DU DOAN'!GS65-'DU DOAN'!GT65)=('DU DOAN'!K65-'DU DOAN'!L65),2*'DU DOAN'!C65,IF(SIGN('DU DOAN'!GS65-'DU DOAN'!GT65)=SIGN('DU DOAN'!K65-'DU DOAN'!L65),1*'DU DOAN'!C65,0))))</f>
        <v>0</v>
      </c>
      <c r="CX65" s="98">
        <f>IF(OR('DU DOAN'!K65="",'DU DOAN'!L65="",'DU DOAN'!GU65="",'DU DOAN'!GV65=""),0,IF(AND('DU DOAN'!GU65='DU DOAN'!K65,'DU DOAN'!GV65='DU DOAN'!L65),3*'DU DOAN'!C65,IF(('DU DOAN'!GU65-'DU DOAN'!GV65)=('DU DOAN'!K65-'DU DOAN'!L65),2*'DU DOAN'!C65,IF(SIGN('DU DOAN'!GU65-'DU DOAN'!GV65)=SIGN('DU DOAN'!K65-'DU DOAN'!L65),1*'DU DOAN'!C65,0))))</f>
        <v>0</v>
      </c>
      <c r="CY65" s="98">
        <f>IF(OR('DU DOAN'!K65="",'DU DOAN'!L65="",'DU DOAN'!GW65="",'DU DOAN'!GX65=""),0,IF(AND('DU DOAN'!GW65='DU DOAN'!K65,'DU DOAN'!GX65='DU DOAN'!L65),3*'DU DOAN'!C65,IF(('DU DOAN'!GW65-'DU DOAN'!GX65)=('DU DOAN'!K65-'DU DOAN'!L65),2*'DU DOAN'!C65,IF(SIGN('DU DOAN'!GW65-'DU DOAN'!GX65)=SIGN('DU DOAN'!K65-'DU DOAN'!L65),1*'DU DOAN'!C65,0))))</f>
        <v>0</v>
      </c>
      <c r="CZ65" s="98">
        <f>IF(OR('DU DOAN'!K65="",'DU DOAN'!L65="",'DU DOAN'!GY65="",'DU DOAN'!GZ65=""),0,IF(AND('DU DOAN'!GY65='DU DOAN'!K65,'DU DOAN'!GZ65='DU DOAN'!L65),3*'DU DOAN'!C65,IF(('DU DOAN'!GY65-'DU DOAN'!GZ65)=('DU DOAN'!K65-'DU DOAN'!L65),2*'DU DOAN'!C65,IF(SIGN('DU DOAN'!GY65-'DU DOAN'!GZ65)=SIGN('DU DOAN'!K65-'DU DOAN'!L65),1*'DU DOAN'!C65,0))))</f>
        <v>0</v>
      </c>
      <c r="DA65" s="98">
        <f>IF(OR('DU DOAN'!K65="",'DU DOAN'!L65="",'DU DOAN'!HA65="",'DU DOAN'!HB65=""),0,IF(AND('DU DOAN'!HA65='DU DOAN'!K65,'DU DOAN'!HB65='DU DOAN'!L65),3*'DU DOAN'!C65,IF(('DU DOAN'!HA65-'DU DOAN'!HB65)=('DU DOAN'!K65-'DU DOAN'!L65),2*'DU DOAN'!C65,IF(SIGN('DU DOAN'!HA65-'DU DOAN'!HB65)=SIGN('DU DOAN'!K65-'DU DOAN'!L65),1*'DU DOAN'!C65,0))))</f>
        <v>0</v>
      </c>
      <c r="DB65" s="98">
        <f>IF(OR('DU DOAN'!K65="",'DU DOAN'!L65="",'DU DOAN'!HC65="",'DU DOAN'!HD65=""),0,IF(AND('DU DOAN'!HC65='DU DOAN'!K65,'DU DOAN'!HD65='DU DOAN'!L65),3*'DU DOAN'!C65,IF(('DU DOAN'!HC65-'DU DOAN'!HD65)=('DU DOAN'!K65-'DU DOAN'!L65),2*'DU DOAN'!C65,IF(SIGN('DU DOAN'!HC65-'DU DOAN'!HD65)=SIGN('DU DOAN'!K65-'DU DOAN'!L65),1*'DU DOAN'!C65,0))))</f>
        <v>0</v>
      </c>
    </row>
    <row r="66" spans="1:106" ht="15" customHeight="1">
      <c r="A66" s="94">
        <f>'DU DOAN'!A66</f>
        <v>63</v>
      </c>
      <c r="B66" s="95" t="str">
        <f>'DU DOAN'!B66</f>
        <v>Vòng bảng</v>
      </c>
      <c r="C66" s="96">
        <f>'DU DOAN'!C66</f>
        <v>1</v>
      </c>
      <c r="D66" s="95" t="str">
        <f>'DU DOAN'!H66</f>
        <v>Portugal</v>
      </c>
      <c r="E66" s="95" t="str">
        <f>'DU DOAN'!I66</f>
        <v>Uzbekistan</v>
      </c>
      <c r="F66" s="97" t="str">
        <f>IF(OR('DU DOAN'!K66="",'DU DOAN'!L66=""),"Chưa đá",'DU DOAN'!K66&amp;"-"&amp;'DU DOAN'!L66)</f>
        <v>Chưa đá</v>
      </c>
      <c r="G66" s="98">
        <f>IF(OR('DU DOAN'!K66="",'DU DOAN'!L66="",'DU DOAN'!M66="",'DU DOAN'!N66=""),0,IF(AND('DU DOAN'!M66='DU DOAN'!K66,'DU DOAN'!N66='DU DOAN'!L66),3*'DU DOAN'!C66,IF(('DU DOAN'!M66-'DU DOAN'!N66)=('DU DOAN'!K66-'DU DOAN'!L66),2*'DU DOAN'!C66,IF(SIGN('DU DOAN'!M66-'DU DOAN'!N66)=SIGN('DU DOAN'!K66-'DU DOAN'!L66),1*'DU DOAN'!C66,0))))</f>
        <v>0</v>
      </c>
      <c r="H66" s="98">
        <f>IF(OR('DU DOAN'!K66="",'DU DOAN'!L66="",'DU DOAN'!O66="",'DU DOAN'!P66=""),0,IF(AND('DU DOAN'!O66='DU DOAN'!K66,'DU DOAN'!P66='DU DOAN'!L66),3*'DU DOAN'!C66,IF(('DU DOAN'!O66-'DU DOAN'!P66)=('DU DOAN'!K66-'DU DOAN'!L66),2*'DU DOAN'!C66,IF(SIGN('DU DOAN'!O66-'DU DOAN'!P66)=SIGN('DU DOAN'!K66-'DU DOAN'!L66),1*'DU DOAN'!C66,0))))</f>
        <v>0</v>
      </c>
      <c r="I66" s="98">
        <f>IF(OR('DU DOAN'!K66="",'DU DOAN'!L66="",'DU DOAN'!Q66="",'DU DOAN'!R66=""),0,IF(AND('DU DOAN'!Q66='DU DOAN'!K66,'DU DOAN'!R66='DU DOAN'!L66),3*'DU DOAN'!C66,IF(('DU DOAN'!Q66-'DU DOAN'!R66)=('DU DOAN'!K66-'DU DOAN'!L66),2*'DU DOAN'!C66,IF(SIGN('DU DOAN'!Q66-'DU DOAN'!R66)=SIGN('DU DOAN'!K66-'DU DOAN'!L66),1*'DU DOAN'!C66,0))))</f>
        <v>0</v>
      </c>
      <c r="J66" s="98">
        <f>IF(OR('DU DOAN'!K66="",'DU DOAN'!L66="",'DU DOAN'!S66="",'DU DOAN'!T66=""),0,IF(AND('DU DOAN'!S66='DU DOAN'!K66,'DU DOAN'!T66='DU DOAN'!L66),3*'DU DOAN'!C66,IF(('DU DOAN'!S66-'DU DOAN'!T66)=('DU DOAN'!K66-'DU DOAN'!L66),2*'DU DOAN'!C66,IF(SIGN('DU DOAN'!S66-'DU DOAN'!T66)=SIGN('DU DOAN'!K66-'DU DOAN'!L66),1*'DU DOAN'!C66,0))))</f>
        <v>0</v>
      </c>
      <c r="K66" s="98">
        <f>IF(OR('DU DOAN'!K66="",'DU DOAN'!L66="",'DU DOAN'!U66="",'DU DOAN'!V66=""),0,IF(AND('DU DOAN'!U66='DU DOAN'!K66,'DU DOAN'!V66='DU DOAN'!L66),3*'DU DOAN'!C66,IF(('DU DOAN'!U66-'DU DOAN'!V66)=('DU DOAN'!K66-'DU DOAN'!L66),2*'DU DOAN'!C66,IF(SIGN('DU DOAN'!U66-'DU DOAN'!V66)=SIGN('DU DOAN'!K66-'DU DOAN'!L66),1*'DU DOAN'!C66,0))))</f>
        <v>0</v>
      </c>
      <c r="L66" s="98">
        <f>IF(OR('DU DOAN'!K66="",'DU DOAN'!L66="",'DU DOAN'!W66="",'DU DOAN'!X66=""),0,IF(AND('DU DOAN'!W66='DU DOAN'!K66,'DU DOAN'!X66='DU DOAN'!L66),3*'DU DOAN'!C66,IF(('DU DOAN'!W66-'DU DOAN'!X66)=('DU DOAN'!K66-'DU DOAN'!L66),2*'DU DOAN'!C66,IF(SIGN('DU DOAN'!W66-'DU DOAN'!X66)=SIGN('DU DOAN'!K66-'DU DOAN'!L66),1*'DU DOAN'!C66,0))))</f>
        <v>0</v>
      </c>
      <c r="M66" s="98">
        <f>IF(OR('DU DOAN'!K66="",'DU DOAN'!L66="",'DU DOAN'!Y66="",'DU DOAN'!Z66=""),0,IF(AND('DU DOAN'!Y66='DU DOAN'!K66,'DU DOAN'!Z66='DU DOAN'!L66),3*'DU DOAN'!C66,IF(('DU DOAN'!Y66-'DU DOAN'!Z66)=('DU DOAN'!K66-'DU DOAN'!L66),2*'DU DOAN'!C66,IF(SIGN('DU DOAN'!Y66-'DU DOAN'!Z66)=SIGN('DU DOAN'!K66-'DU DOAN'!L66),1*'DU DOAN'!C66,0))))</f>
        <v>0</v>
      </c>
      <c r="N66" s="98">
        <f>IF(OR('DU DOAN'!K66="",'DU DOAN'!L66="",'DU DOAN'!AA66="",'DU DOAN'!AB66=""),0,IF(AND('DU DOAN'!AA66='DU DOAN'!K66,'DU DOAN'!AB66='DU DOAN'!L66),3*'DU DOAN'!C66,IF(('DU DOAN'!AA66-'DU DOAN'!AB66)=('DU DOAN'!K66-'DU DOAN'!L66),2*'DU DOAN'!C66,IF(SIGN('DU DOAN'!AA66-'DU DOAN'!AB66)=SIGN('DU DOAN'!K66-'DU DOAN'!L66),1*'DU DOAN'!C66,0))))</f>
        <v>0</v>
      </c>
      <c r="O66" s="98">
        <f>IF(OR('DU DOAN'!K66="",'DU DOAN'!L66="",'DU DOAN'!AC66="",'DU DOAN'!AD66=""),0,IF(AND('DU DOAN'!AC66='DU DOAN'!K66,'DU DOAN'!AD66='DU DOAN'!L66),3*'DU DOAN'!C66,IF(('DU DOAN'!AC66-'DU DOAN'!AD66)=('DU DOAN'!K66-'DU DOAN'!L66),2*'DU DOAN'!C66,IF(SIGN('DU DOAN'!AC66-'DU DOAN'!AD66)=SIGN('DU DOAN'!K66-'DU DOAN'!L66),1*'DU DOAN'!C66,0))))</f>
        <v>0</v>
      </c>
      <c r="P66" s="98">
        <f>IF(OR('DU DOAN'!K66="",'DU DOAN'!L66="",'DU DOAN'!AE66="",'DU DOAN'!AF66=""),0,IF(AND('DU DOAN'!AE66='DU DOAN'!K66,'DU DOAN'!AF66='DU DOAN'!L66),3*'DU DOAN'!C66,IF(('DU DOAN'!AE66-'DU DOAN'!AF66)=('DU DOAN'!K66-'DU DOAN'!L66),2*'DU DOAN'!C66,IF(SIGN('DU DOAN'!AE66-'DU DOAN'!AF66)=SIGN('DU DOAN'!K66-'DU DOAN'!L66),1*'DU DOAN'!C66,0))))</f>
        <v>0</v>
      </c>
      <c r="Q66" s="98">
        <f>IF(OR('DU DOAN'!K66="",'DU DOAN'!L66="",'DU DOAN'!AG66="",'DU DOAN'!AH66=""),0,IF(AND('DU DOAN'!AG66='DU DOAN'!K66,'DU DOAN'!AH66='DU DOAN'!L66),3*'DU DOAN'!C66,IF(('DU DOAN'!AG66-'DU DOAN'!AH66)=('DU DOAN'!K66-'DU DOAN'!L66),2*'DU DOAN'!C66,IF(SIGN('DU DOAN'!AG66-'DU DOAN'!AH66)=SIGN('DU DOAN'!K66-'DU DOAN'!L66),1*'DU DOAN'!C66,0))))</f>
        <v>0</v>
      </c>
      <c r="R66" s="98">
        <f>IF(OR('DU DOAN'!K66="",'DU DOAN'!L66="",'DU DOAN'!AI66="",'DU DOAN'!AJ66=""),0,IF(AND('DU DOAN'!AI66='DU DOAN'!K66,'DU DOAN'!AJ66='DU DOAN'!L66),3*'DU DOAN'!C66,IF(('DU DOAN'!AI66-'DU DOAN'!AJ66)=('DU DOAN'!K66-'DU DOAN'!L66),2*'DU DOAN'!C66,IF(SIGN('DU DOAN'!AI66-'DU DOAN'!AJ66)=SIGN('DU DOAN'!K66-'DU DOAN'!L66),1*'DU DOAN'!C66,0))))</f>
        <v>0</v>
      </c>
      <c r="S66" s="98">
        <f>IF(OR('DU DOAN'!K66="",'DU DOAN'!L66="",'DU DOAN'!AK66="",'DU DOAN'!AL66=""),0,IF(AND('DU DOAN'!AK66='DU DOAN'!K66,'DU DOAN'!AL66='DU DOAN'!L66),3*'DU DOAN'!C66,IF(('DU DOAN'!AK66-'DU DOAN'!AL66)=('DU DOAN'!K66-'DU DOAN'!L66),2*'DU DOAN'!C66,IF(SIGN('DU DOAN'!AK66-'DU DOAN'!AL66)=SIGN('DU DOAN'!K66-'DU DOAN'!L66),1*'DU DOAN'!C66,0))))</f>
        <v>0</v>
      </c>
      <c r="T66" s="98">
        <f>IF(OR('DU DOAN'!K66="",'DU DOAN'!L66="",'DU DOAN'!AM66="",'DU DOAN'!AN66=""),0,IF(AND('DU DOAN'!AM66='DU DOAN'!K66,'DU DOAN'!AN66='DU DOAN'!L66),3*'DU DOAN'!C66,IF(('DU DOAN'!AM66-'DU DOAN'!AN66)=('DU DOAN'!K66-'DU DOAN'!L66),2*'DU DOAN'!C66,IF(SIGN('DU DOAN'!AM66-'DU DOAN'!AN66)=SIGN('DU DOAN'!K66-'DU DOAN'!L66),1*'DU DOAN'!C66,0))))</f>
        <v>0</v>
      </c>
      <c r="U66" s="98">
        <f>IF(OR('DU DOAN'!K66="",'DU DOAN'!L66="",'DU DOAN'!AO66="",'DU DOAN'!AP66=""),0,IF(AND('DU DOAN'!AO66='DU DOAN'!K66,'DU DOAN'!AP66='DU DOAN'!L66),3*'DU DOAN'!C66,IF(('DU DOAN'!AO66-'DU DOAN'!AP66)=('DU DOAN'!K66-'DU DOAN'!L66),2*'DU DOAN'!C66,IF(SIGN('DU DOAN'!AO66-'DU DOAN'!AP66)=SIGN('DU DOAN'!K66-'DU DOAN'!L66),1*'DU DOAN'!C66,0))))</f>
        <v>0</v>
      </c>
      <c r="V66" s="98">
        <f>IF(OR('DU DOAN'!K66="",'DU DOAN'!L66="",'DU DOAN'!AQ66="",'DU DOAN'!AR66=""),0,IF(AND('DU DOAN'!AQ66='DU DOAN'!K66,'DU DOAN'!AR66='DU DOAN'!L66),3*'DU DOAN'!C66,IF(('DU DOAN'!AQ66-'DU DOAN'!AR66)=('DU DOAN'!K66-'DU DOAN'!L66),2*'DU DOAN'!C66,IF(SIGN('DU DOAN'!AQ66-'DU DOAN'!AR66)=SIGN('DU DOAN'!K66-'DU DOAN'!L66),1*'DU DOAN'!C66,0))))</f>
        <v>0</v>
      </c>
      <c r="W66" s="98">
        <f>IF(OR('DU DOAN'!K66="",'DU DOAN'!L66="",'DU DOAN'!AS66="",'DU DOAN'!AT66=""),0,IF(AND('DU DOAN'!AS66='DU DOAN'!K66,'DU DOAN'!AT66='DU DOAN'!L66),3*'DU DOAN'!C66,IF(('DU DOAN'!AS66-'DU DOAN'!AT66)=('DU DOAN'!K66-'DU DOAN'!L66),2*'DU DOAN'!C66,IF(SIGN('DU DOAN'!AS66-'DU DOAN'!AT66)=SIGN('DU DOAN'!K66-'DU DOAN'!L66),1*'DU DOAN'!C66,0))))</f>
        <v>0</v>
      </c>
      <c r="X66" s="98">
        <f>IF(OR('DU DOAN'!K66="",'DU DOAN'!L66="",'DU DOAN'!AU66="",'DU DOAN'!AV66=""),0,IF(AND('DU DOAN'!AU66='DU DOAN'!K66,'DU DOAN'!AV66='DU DOAN'!L66),3*'DU DOAN'!C66,IF(('DU DOAN'!AU66-'DU DOAN'!AV66)=('DU DOAN'!K66-'DU DOAN'!L66),2*'DU DOAN'!C66,IF(SIGN('DU DOAN'!AU66-'DU DOAN'!AV66)=SIGN('DU DOAN'!K66-'DU DOAN'!L66),1*'DU DOAN'!C66,0))))</f>
        <v>0</v>
      </c>
      <c r="Y66" s="98">
        <f>IF(OR('DU DOAN'!K66="",'DU DOAN'!L66="",'DU DOAN'!AW66="",'DU DOAN'!AX66=""),0,IF(AND('DU DOAN'!AW66='DU DOAN'!K66,'DU DOAN'!AX66='DU DOAN'!L66),3*'DU DOAN'!C66,IF(('DU DOAN'!AW66-'DU DOAN'!AX66)=('DU DOAN'!K66-'DU DOAN'!L66),2*'DU DOAN'!C66,IF(SIGN('DU DOAN'!AW66-'DU DOAN'!AX66)=SIGN('DU DOAN'!K66-'DU DOAN'!L66),1*'DU DOAN'!C66,0))))</f>
        <v>0</v>
      </c>
      <c r="Z66" s="98">
        <f>IF(OR('DU DOAN'!K66="",'DU DOAN'!L66="",'DU DOAN'!AY66="",'DU DOAN'!AZ66=""),0,IF(AND('DU DOAN'!AY66='DU DOAN'!K66,'DU DOAN'!AZ66='DU DOAN'!L66),3*'DU DOAN'!C66,IF(('DU DOAN'!AY66-'DU DOAN'!AZ66)=('DU DOAN'!K66-'DU DOAN'!L66),2*'DU DOAN'!C66,IF(SIGN('DU DOAN'!AY66-'DU DOAN'!AZ66)=SIGN('DU DOAN'!K66-'DU DOAN'!L66),1*'DU DOAN'!C66,0))))</f>
        <v>0</v>
      </c>
      <c r="AA66" s="98">
        <f>IF(OR('DU DOAN'!K66="",'DU DOAN'!L66="",'DU DOAN'!BA66="",'DU DOAN'!BB66=""),0,IF(AND('DU DOAN'!BA66='DU DOAN'!K66,'DU DOAN'!BB66='DU DOAN'!L66),3*'DU DOAN'!C66,IF(('DU DOAN'!BA66-'DU DOAN'!BB66)=('DU DOAN'!K66-'DU DOAN'!L66),2*'DU DOAN'!C66,IF(SIGN('DU DOAN'!BA66-'DU DOAN'!BB66)=SIGN('DU DOAN'!K66-'DU DOAN'!L66),1*'DU DOAN'!C66,0))))</f>
        <v>0</v>
      </c>
      <c r="AB66" s="98">
        <f>IF(OR('DU DOAN'!K66="",'DU DOAN'!L66="",'DU DOAN'!BC66="",'DU DOAN'!BD66=""),0,IF(AND('DU DOAN'!BC66='DU DOAN'!K66,'DU DOAN'!BD66='DU DOAN'!L66),3*'DU DOAN'!C66,IF(('DU DOAN'!BC66-'DU DOAN'!BD66)=('DU DOAN'!K66-'DU DOAN'!L66),2*'DU DOAN'!C66,IF(SIGN('DU DOAN'!BC66-'DU DOAN'!BD66)=SIGN('DU DOAN'!K66-'DU DOAN'!L66),1*'DU DOAN'!C66,0))))</f>
        <v>0</v>
      </c>
      <c r="AC66" s="98">
        <f>IF(OR('DU DOAN'!K66="",'DU DOAN'!L66="",'DU DOAN'!BE66="",'DU DOAN'!BF66=""),0,IF(AND('DU DOAN'!BE66='DU DOAN'!K66,'DU DOAN'!BF66='DU DOAN'!L66),3*'DU DOAN'!C66,IF(('DU DOAN'!BE66-'DU DOAN'!BF66)=('DU DOAN'!K66-'DU DOAN'!L66),2*'DU DOAN'!C66,IF(SIGN('DU DOAN'!BE66-'DU DOAN'!BF66)=SIGN('DU DOAN'!K66-'DU DOAN'!L66),1*'DU DOAN'!C66,0))))</f>
        <v>0</v>
      </c>
      <c r="AD66" s="98">
        <f>IF(OR('DU DOAN'!K66="",'DU DOAN'!L66="",'DU DOAN'!BG66="",'DU DOAN'!BH66=""),0,IF(AND('DU DOAN'!BG66='DU DOAN'!K66,'DU DOAN'!BH66='DU DOAN'!L66),3*'DU DOAN'!C66,IF(('DU DOAN'!BG66-'DU DOAN'!BH66)=('DU DOAN'!K66-'DU DOAN'!L66),2*'DU DOAN'!C66,IF(SIGN('DU DOAN'!BG66-'DU DOAN'!BH66)=SIGN('DU DOAN'!K66-'DU DOAN'!L66),1*'DU DOAN'!C66,0))))</f>
        <v>0</v>
      </c>
      <c r="AE66" s="98">
        <f>IF(OR('DU DOAN'!K66="",'DU DOAN'!L66="",'DU DOAN'!BI66="",'DU DOAN'!BJ66=""),0,IF(AND('DU DOAN'!BI66='DU DOAN'!K66,'DU DOAN'!BJ66='DU DOAN'!L66),3*'DU DOAN'!C66,IF(('DU DOAN'!BI66-'DU DOAN'!BJ66)=('DU DOAN'!K66-'DU DOAN'!L66),2*'DU DOAN'!C66,IF(SIGN('DU DOAN'!BI66-'DU DOAN'!BJ66)=SIGN('DU DOAN'!K66-'DU DOAN'!L66),1*'DU DOAN'!C66,0))))</f>
        <v>0</v>
      </c>
      <c r="AF66" s="98">
        <f>IF(OR('DU DOAN'!K66="",'DU DOAN'!L66="",'DU DOAN'!BK66="",'DU DOAN'!BL66=""),0,IF(AND('DU DOAN'!BK66='DU DOAN'!K66,'DU DOAN'!BL66='DU DOAN'!L66),3*'DU DOAN'!C66,IF(('DU DOAN'!BK66-'DU DOAN'!BL66)=('DU DOAN'!K66-'DU DOAN'!L66),2*'DU DOAN'!C66,IF(SIGN('DU DOAN'!BK66-'DU DOAN'!BL66)=SIGN('DU DOAN'!K66-'DU DOAN'!L66),1*'DU DOAN'!C66,0))))</f>
        <v>0</v>
      </c>
      <c r="AG66" s="98">
        <f>IF(OR('DU DOAN'!K66="",'DU DOAN'!L66="",'DU DOAN'!BM66="",'DU DOAN'!BN66=""),0,IF(AND('DU DOAN'!BM66='DU DOAN'!K66,'DU DOAN'!BN66='DU DOAN'!L66),3*'DU DOAN'!C66,IF(('DU DOAN'!BM66-'DU DOAN'!BN66)=('DU DOAN'!K66-'DU DOAN'!L66),2*'DU DOAN'!C66,IF(SIGN('DU DOAN'!BM66-'DU DOAN'!BN66)=SIGN('DU DOAN'!K66-'DU DOAN'!L66),1*'DU DOAN'!C66,0))))</f>
        <v>0</v>
      </c>
      <c r="AH66" s="98">
        <f>IF(OR('DU DOAN'!K66="",'DU DOAN'!L66="",'DU DOAN'!BO66="",'DU DOAN'!BP66=""),0,IF(AND('DU DOAN'!BO66='DU DOAN'!K66,'DU DOAN'!BP66='DU DOAN'!L66),3*'DU DOAN'!C66,IF(('DU DOAN'!BO66-'DU DOAN'!BP66)=('DU DOAN'!K66-'DU DOAN'!L66),2*'DU DOAN'!C66,IF(SIGN('DU DOAN'!BO66-'DU DOAN'!BP66)=SIGN('DU DOAN'!K66-'DU DOAN'!L66),1*'DU DOAN'!C66,0))))</f>
        <v>0</v>
      </c>
      <c r="AI66" s="98">
        <f>IF(OR('DU DOAN'!K66="",'DU DOAN'!L66="",'DU DOAN'!BQ66="",'DU DOAN'!BR66=""),0,IF(AND('DU DOAN'!BQ66='DU DOAN'!K66,'DU DOAN'!BR66='DU DOAN'!L66),3*'DU DOAN'!C66,IF(('DU DOAN'!BQ66-'DU DOAN'!BR66)=('DU DOAN'!K66-'DU DOAN'!L66),2*'DU DOAN'!C66,IF(SIGN('DU DOAN'!BQ66-'DU DOAN'!BR66)=SIGN('DU DOAN'!K66-'DU DOAN'!L66),1*'DU DOAN'!C66,0))))</f>
        <v>0</v>
      </c>
      <c r="AJ66" s="98">
        <f>IF(OR('DU DOAN'!K66="",'DU DOAN'!L66="",'DU DOAN'!BS66="",'DU DOAN'!BT66=""),0,IF(AND('DU DOAN'!BS66='DU DOAN'!K66,'DU DOAN'!BT66='DU DOAN'!L66),3*'DU DOAN'!C66,IF(('DU DOAN'!BS66-'DU DOAN'!BT66)=('DU DOAN'!K66-'DU DOAN'!L66),2*'DU DOAN'!C66,IF(SIGN('DU DOAN'!BS66-'DU DOAN'!BT66)=SIGN('DU DOAN'!K66-'DU DOAN'!L66),1*'DU DOAN'!C66,0))))</f>
        <v>0</v>
      </c>
      <c r="AK66" s="98">
        <f>IF(OR('DU DOAN'!K66="",'DU DOAN'!L66="",'DU DOAN'!BU66="",'DU DOAN'!BV66=""),0,IF(AND('DU DOAN'!BU66='DU DOAN'!K66,'DU DOAN'!BV66='DU DOAN'!L66),3*'DU DOAN'!C66,IF(('DU DOAN'!BU66-'DU DOAN'!BV66)=('DU DOAN'!K66-'DU DOAN'!L66),2*'DU DOAN'!C66,IF(SIGN('DU DOAN'!BU66-'DU DOAN'!BV66)=SIGN('DU DOAN'!K66-'DU DOAN'!L66),1*'DU DOAN'!C66,0))))</f>
        <v>0</v>
      </c>
      <c r="AL66" s="98">
        <f>IF(OR('DU DOAN'!K66="",'DU DOAN'!L66="",'DU DOAN'!BW66="",'DU DOAN'!BX66=""),0,IF(AND('DU DOAN'!BW66='DU DOAN'!K66,'DU DOAN'!BX66='DU DOAN'!L66),3*'DU DOAN'!C66,IF(('DU DOAN'!BW66-'DU DOAN'!BX66)=('DU DOAN'!K66-'DU DOAN'!L66),2*'DU DOAN'!C66,IF(SIGN('DU DOAN'!BW66-'DU DOAN'!BX66)=SIGN('DU DOAN'!K66-'DU DOAN'!L66),1*'DU DOAN'!C66,0))))</f>
        <v>0</v>
      </c>
      <c r="AM66" s="98">
        <f>IF(OR('DU DOAN'!K66="",'DU DOAN'!L66="",'DU DOAN'!BY66="",'DU DOAN'!BZ66=""),0,IF(AND('DU DOAN'!BY66='DU DOAN'!K66,'DU DOAN'!BZ66='DU DOAN'!L66),3*'DU DOAN'!C66,IF(('DU DOAN'!BY66-'DU DOAN'!BZ66)=('DU DOAN'!K66-'DU DOAN'!L66),2*'DU DOAN'!C66,IF(SIGN('DU DOAN'!BY66-'DU DOAN'!BZ66)=SIGN('DU DOAN'!K66-'DU DOAN'!L66),1*'DU DOAN'!C66,0))))</f>
        <v>0</v>
      </c>
      <c r="AN66" s="98">
        <f>IF(OR('DU DOAN'!K66="",'DU DOAN'!L66="",'DU DOAN'!CA66="",'DU DOAN'!CB66=""),0,IF(AND('DU DOAN'!CA66='DU DOAN'!K66,'DU DOAN'!CB66='DU DOAN'!L66),3*'DU DOAN'!C66,IF(('DU DOAN'!CA66-'DU DOAN'!CB66)=('DU DOAN'!K66-'DU DOAN'!L66),2*'DU DOAN'!C66,IF(SIGN('DU DOAN'!CA66-'DU DOAN'!CB66)=SIGN('DU DOAN'!K66-'DU DOAN'!L66),1*'DU DOAN'!C66,0))))</f>
        <v>0</v>
      </c>
      <c r="AO66" s="98">
        <f>IF(OR('DU DOAN'!K66="",'DU DOAN'!L66="",'DU DOAN'!CC66="",'DU DOAN'!CD66=""),0,IF(AND('DU DOAN'!CC66='DU DOAN'!K66,'DU DOAN'!CD66='DU DOAN'!L66),3*'DU DOAN'!C66,IF(('DU DOAN'!CC66-'DU DOAN'!CD66)=('DU DOAN'!K66-'DU DOAN'!L66),2*'DU DOAN'!C66,IF(SIGN('DU DOAN'!CC66-'DU DOAN'!CD66)=SIGN('DU DOAN'!K66-'DU DOAN'!L66),1*'DU DOAN'!C66,0))))</f>
        <v>0</v>
      </c>
      <c r="AP66" s="98">
        <f>IF(OR('DU DOAN'!K66="",'DU DOAN'!L66="",'DU DOAN'!CE66="",'DU DOAN'!CF66=""),0,IF(AND('DU DOAN'!CE66='DU DOAN'!K66,'DU DOAN'!CF66='DU DOAN'!L66),3*'DU DOAN'!C66,IF(('DU DOAN'!CE66-'DU DOAN'!CF66)=('DU DOAN'!K66-'DU DOAN'!L66),2*'DU DOAN'!C66,IF(SIGN('DU DOAN'!CE66-'DU DOAN'!CF66)=SIGN('DU DOAN'!K66-'DU DOAN'!L66),1*'DU DOAN'!C66,0))))</f>
        <v>0</v>
      </c>
      <c r="AQ66" s="98">
        <f>IF(OR('DU DOAN'!K66="",'DU DOAN'!L66="",'DU DOAN'!CG66="",'DU DOAN'!CH66=""),0,IF(AND('DU DOAN'!CG66='DU DOAN'!K66,'DU DOAN'!CH66='DU DOAN'!L66),3*'DU DOAN'!C66,IF(('DU DOAN'!CG66-'DU DOAN'!CH66)=('DU DOAN'!K66-'DU DOAN'!L66),2*'DU DOAN'!C66,IF(SIGN('DU DOAN'!CG66-'DU DOAN'!CH66)=SIGN('DU DOAN'!K66-'DU DOAN'!L66),1*'DU DOAN'!C66,0))))</f>
        <v>0</v>
      </c>
      <c r="AR66" s="98">
        <f>IF(OR('DU DOAN'!K66="",'DU DOAN'!L66="",'DU DOAN'!CI66="",'DU DOAN'!CJ66=""),0,IF(AND('DU DOAN'!CI66='DU DOAN'!K66,'DU DOAN'!CJ66='DU DOAN'!L66),3*'DU DOAN'!C66,IF(('DU DOAN'!CI66-'DU DOAN'!CJ66)=('DU DOAN'!K66-'DU DOAN'!L66),2*'DU DOAN'!C66,IF(SIGN('DU DOAN'!CI66-'DU DOAN'!CJ66)=SIGN('DU DOAN'!K66-'DU DOAN'!L66),1*'DU DOAN'!C66,0))))</f>
        <v>0</v>
      </c>
      <c r="AS66" s="98">
        <f>IF(OR('DU DOAN'!K66="",'DU DOAN'!L66="",'DU DOAN'!CK66="",'DU DOAN'!CL66=""),0,IF(AND('DU DOAN'!CK66='DU DOAN'!K66,'DU DOAN'!CL66='DU DOAN'!L66),3*'DU DOAN'!C66,IF(('DU DOAN'!CK66-'DU DOAN'!CL66)=('DU DOAN'!K66-'DU DOAN'!L66),2*'DU DOAN'!C66,IF(SIGN('DU DOAN'!CK66-'DU DOAN'!CL66)=SIGN('DU DOAN'!K66-'DU DOAN'!L66),1*'DU DOAN'!C66,0))))</f>
        <v>0</v>
      </c>
      <c r="AT66" s="98">
        <f>IF(OR('DU DOAN'!K66="",'DU DOAN'!L66="",'DU DOAN'!CM66="",'DU DOAN'!CN66=""),0,IF(AND('DU DOAN'!CM66='DU DOAN'!K66,'DU DOAN'!CN66='DU DOAN'!L66),3*'DU DOAN'!C66,IF(('DU DOAN'!CM66-'DU DOAN'!CN66)=('DU DOAN'!K66-'DU DOAN'!L66),2*'DU DOAN'!C66,IF(SIGN('DU DOAN'!CM66-'DU DOAN'!CN66)=SIGN('DU DOAN'!K66-'DU DOAN'!L66),1*'DU DOAN'!C66,0))))</f>
        <v>0</v>
      </c>
      <c r="AU66" s="98">
        <f>IF(OR('DU DOAN'!K66="",'DU DOAN'!L66="",'DU DOAN'!CO66="",'DU DOAN'!CP66=""),0,IF(AND('DU DOAN'!CO66='DU DOAN'!K66,'DU DOAN'!CP66='DU DOAN'!L66),3*'DU DOAN'!C66,IF(('DU DOAN'!CO66-'DU DOAN'!CP66)=('DU DOAN'!K66-'DU DOAN'!L66),2*'DU DOAN'!C66,IF(SIGN('DU DOAN'!CO66-'DU DOAN'!CP66)=SIGN('DU DOAN'!K66-'DU DOAN'!L66),1*'DU DOAN'!C66,0))))</f>
        <v>0</v>
      </c>
      <c r="AV66" s="98">
        <f>IF(OR('DU DOAN'!K66="",'DU DOAN'!L66="",'DU DOAN'!CQ66="",'DU DOAN'!CR66=""),0,IF(AND('DU DOAN'!CQ66='DU DOAN'!K66,'DU DOAN'!CR66='DU DOAN'!L66),3*'DU DOAN'!C66,IF(('DU DOAN'!CQ66-'DU DOAN'!CR66)=('DU DOAN'!K66-'DU DOAN'!L66),2*'DU DOAN'!C66,IF(SIGN('DU DOAN'!CQ66-'DU DOAN'!CR66)=SIGN('DU DOAN'!K66-'DU DOAN'!L66),1*'DU DOAN'!C66,0))))</f>
        <v>0</v>
      </c>
      <c r="AW66" s="98">
        <f>IF(OR('DU DOAN'!K66="",'DU DOAN'!L66="",'DU DOAN'!CS66="",'DU DOAN'!CT66=""),0,IF(AND('DU DOAN'!CS66='DU DOAN'!K66,'DU DOAN'!CT66='DU DOAN'!L66),3*'DU DOAN'!C66,IF(('DU DOAN'!CS66-'DU DOAN'!CT66)=('DU DOAN'!K66-'DU DOAN'!L66),2*'DU DOAN'!C66,IF(SIGN('DU DOAN'!CS66-'DU DOAN'!CT66)=SIGN('DU DOAN'!K66-'DU DOAN'!L66),1*'DU DOAN'!C66,0))))</f>
        <v>0</v>
      </c>
      <c r="AX66" s="98">
        <f>IF(OR('DU DOAN'!K66="",'DU DOAN'!L66="",'DU DOAN'!CU66="",'DU DOAN'!CV66=""),0,IF(AND('DU DOAN'!CU66='DU DOAN'!K66,'DU DOAN'!CV66='DU DOAN'!L66),3*'DU DOAN'!C66,IF(('DU DOAN'!CU66-'DU DOAN'!CV66)=('DU DOAN'!K66-'DU DOAN'!L66),2*'DU DOAN'!C66,IF(SIGN('DU DOAN'!CU66-'DU DOAN'!CV66)=SIGN('DU DOAN'!K66-'DU DOAN'!L66),1*'DU DOAN'!C66,0))))</f>
        <v>0</v>
      </c>
      <c r="AY66" s="98">
        <f>IF(OR('DU DOAN'!K66="",'DU DOAN'!L66="",'DU DOAN'!CW66="",'DU DOAN'!CX66=""),0,IF(AND('DU DOAN'!CW66='DU DOAN'!K66,'DU DOAN'!CX66='DU DOAN'!L66),3*'DU DOAN'!C66,IF(('DU DOAN'!CW66-'DU DOAN'!CX66)=('DU DOAN'!K66-'DU DOAN'!L66),2*'DU DOAN'!C66,IF(SIGN('DU DOAN'!CW66-'DU DOAN'!CX66)=SIGN('DU DOAN'!K66-'DU DOAN'!L66),1*'DU DOAN'!C66,0))))</f>
        <v>0</v>
      </c>
      <c r="AZ66" s="98">
        <f>IF(OR('DU DOAN'!K66="",'DU DOAN'!L66="",'DU DOAN'!CY66="",'DU DOAN'!CZ66=""),0,IF(AND('DU DOAN'!CY66='DU DOAN'!K66,'DU DOAN'!CZ66='DU DOAN'!L66),3*'DU DOAN'!C66,IF(('DU DOAN'!CY66-'DU DOAN'!CZ66)=('DU DOAN'!K66-'DU DOAN'!L66),2*'DU DOAN'!C66,IF(SIGN('DU DOAN'!CY66-'DU DOAN'!CZ66)=SIGN('DU DOAN'!K66-'DU DOAN'!L66),1*'DU DOAN'!C66,0))))</f>
        <v>0</v>
      </c>
      <c r="BA66" s="98">
        <f>IF(OR('DU DOAN'!K66="",'DU DOAN'!L66="",'DU DOAN'!DA66="",'DU DOAN'!DB66=""),0,IF(AND('DU DOAN'!DA66='DU DOAN'!K66,'DU DOAN'!DB66='DU DOAN'!L66),3*'DU DOAN'!C66,IF(('DU DOAN'!DA66-'DU DOAN'!DB66)=('DU DOAN'!K66-'DU DOAN'!L66),2*'DU DOAN'!C66,IF(SIGN('DU DOAN'!DA66-'DU DOAN'!DB66)=SIGN('DU DOAN'!K66-'DU DOAN'!L66),1*'DU DOAN'!C66,0))))</f>
        <v>0</v>
      </c>
      <c r="BB66" s="98">
        <f>IF(OR('DU DOAN'!K66="",'DU DOAN'!L66="",'DU DOAN'!DC66="",'DU DOAN'!DD66=""),0,IF(AND('DU DOAN'!DC66='DU DOAN'!K66,'DU DOAN'!DD66='DU DOAN'!L66),3*'DU DOAN'!C66,IF(('DU DOAN'!DC66-'DU DOAN'!DD66)=('DU DOAN'!K66-'DU DOAN'!L66),2*'DU DOAN'!C66,IF(SIGN('DU DOAN'!DC66-'DU DOAN'!DD66)=SIGN('DU DOAN'!K66-'DU DOAN'!L66),1*'DU DOAN'!C66,0))))</f>
        <v>0</v>
      </c>
      <c r="BC66" s="98">
        <f>IF(OR('DU DOAN'!K66="",'DU DOAN'!L66="",'DU DOAN'!DE66="",'DU DOAN'!DF66=""),0,IF(AND('DU DOAN'!DE66='DU DOAN'!K66,'DU DOAN'!DF66='DU DOAN'!L66),3*'DU DOAN'!C66,IF(('DU DOAN'!DE66-'DU DOAN'!DF66)=('DU DOAN'!K66-'DU DOAN'!L66),2*'DU DOAN'!C66,IF(SIGN('DU DOAN'!DE66-'DU DOAN'!DF66)=SIGN('DU DOAN'!K66-'DU DOAN'!L66),1*'DU DOAN'!C66,0))))</f>
        <v>0</v>
      </c>
      <c r="BD66" s="98">
        <f>IF(OR('DU DOAN'!K66="",'DU DOAN'!L66="",'DU DOAN'!DG66="",'DU DOAN'!DH66=""),0,IF(AND('DU DOAN'!DG66='DU DOAN'!K66,'DU DOAN'!DH66='DU DOAN'!L66),3*'DU DOAN'!C66,IF(('DU DOAN'!DG66-'DU DOAN'!DH66)=('DU DOAN'!K66-'DU DOAN'!L66),2*'DU DOAN'!C66,IF(SIGN('DU DOAN'!DG66-'DU DOAN'!DH66)=SIGN('DU DOAN'!K66-'DU DOAN'!L66),1*'DU DOAN'!C66,0))))</f>
        <v>0</v>
      </c>
      <c r="BE66" s="98">
        <f>IF(OR('DU DOAN'!K66="",'DU DOAN'!L66="",'DU DOAN'!DI66="",'DU DOAN'!DJ66=""),0,IF(AND('DU DOAN'!DI66='DU DOAN'!K66,'DU DOAN'!DJ66='DU DOAN'!L66),3*'DU DOAN'!C66,IF(('DU DOAN'!DI66-'DU DOAN'!DJ66)=('DU DOAN'!K66-'DU DOAN'!L66),2*'DU DOAN'!C66,IF(SIGN('DU DOAN'!DI66-'DU DOAN'!DJ66)=SIGN('DU DOAN'!K66-'DU DOAN'!L66),1*'DU DOAN'!C66,0))))</f>
        <v>0</v>
      </c>
      <c r="BF66" s="98">
        <f>IF(OR('DU DOAN'!K66="",'DU DOAN'!L66="",'DU DOAN'!DK66="",'DU DOAN'!DL66=""),0,IF(AND('DU DOAN'!DK66='DU DOAN'!K66,'DU DOAN'!DL66='DU DOAN'!L66),3*'DU DOAN'!C66,IF(('DU DOAN'!DK66-'DU DOAN'!DL66)=('DU DOAN'!K66-'DU DOAN'!L66),2*'DU DOAN'!C66,IF(SIGN('DU DOAN'!DK66-'DU DOAN'!DL66)=SIGN('DU DOAN'!K66-'DU DOAN'!L66),1*'DU DOAN'!C66,0))))</f>
        <v>0</v>
      </c>
      <c r="BG66" s="98">
        <f>IF(OR('DU DOAN'!K66="",'DU DOAN'!L66="",'DU DOAN'!DM66="",'DU DOAN'!DN66=""),0,IF(AND('DU DOAN'!DM66='DU DOAN'!K66,'DU DOAN'!DN66='DU DOAN'!L66),3*'DU DOAN'!C66,IF(('DU DOAN'!DM66-'DU DOAN'!DN66)=('DU DOAN'!K66-'DU DOAN'!L66),2*'DU DOAN'!C66,IF(SIGN('DU DOAN'!DM66-'DU DOAN'!DN66)=SIGN('DU DOAN'!K66-'DU DOAN'!L66),1*'DU DOAN'!C66,0))))</f>
        <v>0</v>
      </c>
      <c r="BH66" s="98">
        <f>IF(OR('DU DOAN'!K66="",'DU DOAN'!L66="",'DU DOAN'!DO66="",'DU DOAN'!DP66=""),0,IF(AND('DU DOAN'!DO66='DU DOAN'!K66,'DU DOAN'!DP66='DU DOAN'!L66),3*'DU DOAN'!C66,IF(('DU DOAN'!DO66-'DU DOAN'!DP66)=('DU DOAN'!K66-'DU DOAN'!L66),2*'DU DOAN'!C66,IF(SIGN('DU DOAN'!DO66-'DU DOAN'!DP66)=SIGN('DU DOAN'!K66-'DU DOAN'!L66),1*'DU DOAN'!C66,0))))</f>
        <v>0</v>
      </c>
      <c r="BI66" s="98">
        <f>IF(OR('DU DOAN'!K66="",'DU DOAN'!L66="",'DU DOAN'!DQ66="",'DU DOAN'!DR66=""),0,IF(AND('DU DOAN'!DQ66='DU DOAN'!K66,'DU DOAN'!DR66='DU DOAN'!L66),3*'DU DOAN'!C66,IF(('DU DOAN'!DQ66-'DU DOAN'!DR66)=('DU DOAN'!K66-'DU DOAN'!L66),2*'DU DOAN'!C66,IF(SIGN('DU DOAN'!DQ66-'DU DOAN'!DR66)=SIGN('DU DOAN'!K66-'DU DOAN'!L66),1*'DU DOAN'!C66,0))))</f>
        <v>0</v>
      </c>
      <c r="BJ66" s="98">
        <f>IF(OR('DU DOAN'!K66="",'DU DOAN'!L66="",'DU DOAN'!DS66="",'DU DOAN'!DT66=""),0,IF(AND('DU DOAN'!DS66='DU DOAN'!K66,'DU DOAN'!DT66='DU DOAN'!L66),3*'DU DOAN'!C66,IF(('DU DOAN'!DS66-'DU DOAN'!DT66)=('DU DOAN'!K66-'DU DOAN'!L66),2*'DU DOAN'!C66,IF(SIGN('DU DOAN'!DS66-'DU DOAN'!DT66)=SIGN('DU DOAN'!K66-'DU DOAN'!L66),1*'DU DOAN'!C66,0))))</f>
        <v>0</v>
      </c>
      <c r="BK66" s="98">
        <f>IF(OR('DU DOAN'!K66="",'DU DOAN'!L66="",'DU DOAN'!DU66="",'DU DOAN'!DV66=""),0,IF(AND('DU DOAN'!DU66='DU DOAN'!K66,'DU DOAN'!DV66='DU DOAN'!L66),3*'DU DOAN'!C66,IF(('DU DOAN'!DU66-'DU DOAN'!DV66)=('DU DOAN'!K66-'DU DOAN'!L66),2*'DU DOAN'!C66,IF(SIGN('DU DOAN'!DU66-'DU DOAN'!DV66)=SIGN('DU DOAN'!K66-'DU DOAN'!L66),1*'DU DOAN'!C66,0))))</f>
        <v>0</v>
      </c>
      <c r="BL66" s="98">
        <f>IF(OR('DU DOAN'!K66="",'DU DOAN'!L66="",'DU DOAN'!DW66="",'DU DOAN'!DX66=""),0,IF(AND('DU DOAN'!DW66='DU DOAN'!K66,'DU DOAN'!DX66='DU DOAN'!L66),3*'DU DOAN'!C66,IF(('DU DOAN'!DW66-'DU DOAN'!DX66)=('DU DOAN'!K66-'DU DOAN'!L66),2*'DU DOAN'!C66,IF(SIGN('DU DOAN'!DW66-'DU DOAN'!DX66)=SIGN('DU DOAN'!K66-'DU DOAN'!L66),1*'DU DOAN'!C66,0))))</f>
        <v>0</v>
      </c>
      <c r="BM66" s="98">
        <f>IF(OR('DU DOAN'!K66="",'DU DOAN'!L66="",'DU DOAN'!DY66="",'DU DOAN'!DZ66=""),0,IF(AND('DU DOAN'!DY66='DU DOAN'!K66,'DU DOAN'!DZ66='DU DOAN'!L66),3*'DU DOAN'!C66,IF(('DU DOAN'!DY66-'DU DOAN'!DZ66)=('DU DOAN'!K66-'DU DOAN'!L66),2*'DU DOAN'!C66,IF(SIGN('DU DOAN'!DY66-'DU DOAN'!DZ66)=SIGN('DU DOAN'!K66-'DU DOAN'!L66),1*'DU DOAN'!C66,0))))</f>
        <v>0</v>
      </c>
      <c r="BN66" s="98">
        <f>IF(OR('DU DOAN'!K66="",'DU DOAN'!L66="",'DU DOAN'!EA66="",'DU DOAN'!EB66=""),0,IF(AND('DU DOAN'!EA66='DU DOAN'!K66,'DU DOAN'!EB66='DU DOAN'!L66),3*'DU DOAN'!C66,IF(('DU DOAN'!EA66-'DU DOAN'!EB66)=('DU DOAN'!K66-'DU DOAN'!L66),2*'DU DOAN'!C66,IF(SIGN('DU DOAN'!EA66-'DU DOAN'!EB66)=SIGN('DU DOAN'!K66-'DU DOAN'!L66),1*'DU DOAN'!C66,0))))</f>
        <v>0</v>
      </c>
      <c r="BO66" s="98">
        <f>IF(OR('DU DOAN'!K66="",'DU DOAN'!L66="",'DU DOAN'!EC66="",'DU DOAN'!ED66=""),0,IF(AND('DU DOAN'!EC66='DU DOAN'!K66,'DU DOAN'!ED66='DU DOAN'!L66),3*'DU DOAN'!C66,IF(('DU DOAN'!EC66-'DU DOAN'!ED66)=('DU DOAN'!K66-'DU DOAN'!L66),2*'DU DOAN'!C66,IF(SIGN('DU DOAN'!EC66-'DU DOAN'!ED66)=SIGN('DU DOAN'!K66-'DU DOAN'!L66),1*'DU DOAN'!C66,0))))</f>
        <v>0</v>
      </c>
      <c r="BP66" s="98">
        <f>IF(OR('DU DOAN'!K66="",'DU DOAN'!L66="",'DU DOAN'!EE66="",'DU DOAN'!EF66=""),0,IF(AND('DU DOAN'!EE66='DU DOAN'!K66,'DU DOAN'!EF66='DU DOAN'!L66),3*'DU DOAN'!C66,IF(('DU DOAN'!EE66-'DU DOAN'!EF66)=('DU DOAN'!K66-'DU DOAN'!L66),2*'DU DOAN'!C66,IF(SIGN('DU DOAN'!EE66-'DU DOAN'!EF66)=SIGN('DU DOAN'!K66-'DU DOAN'!L66),1*'DU DOAN'!C66,0))))</f>
        <v>0</v>
      </c>
      <c r="BQ66" s="98">
        <f>IF(OR('DU DOAN'!K66="",'DU DOAN'!L66="",'DU DOAN'!EG66="",'DU DOAN'!EH66=""),0,IF(AND('DU DOAN'!EG66='DU DOAN'!K66,'DU DOAN'!EH66='DU DOAN'!L66),3*'DU DOAN'!C66,IF(('DU DOAN'!EG66-'DU DOAN'!EH66)=('DU DOAN'!K66-'DU DOAN'!L66),2*'DU DOAN'!C66,IF(SIGN('DU DOAN'!EG66-'DU DOAN'!EH66)=SIGN('DU DOAN'!K66-'DU DOAN'!L66),1*'DU DOAN'!C66,0))))</f>
        <v>0</v>
      </c>
      <c r="BR66" s="98">
        <f>IF(OR('DU DOAN'!K66="",'DU DOAN'!L66="",'DU DOAN'!EI66="",'DU DOAN'!EJ66=""),0,IF(AND('DU DOAN'!EI66='DU DOAN'!K66,'DU DOAN'!EJ66='DU DOAN'!L66),3*'DU DOAN'!C66,IF(('DU DOAN'!EI66-'DU DOAN'!EJ66)=('DU DOAN'!K66-'DU DOAN'!L66),2*'DU DOAN'!C66,IF(SIGN('DU DOAN'!EI66-'DU DOAN'!EJ66)=SIGN('DU DOAN'!K66-'DU DOAN'!L66),1*'DU DOAN'!C66,0))))</f>
        <v>0</v>
      </c>
      <c r="BS66" s="98">
        <f>IF(OR('DU DOAN'!K66="",'DU DOAN'!L66="",'DU DOAN'!EK66="",'DU DOAN'!EL66=""),0,IF(AND('DU DOAN'!EK66='DU DOAN'!K66,'DU DOAN'!EL66='DU DOAN'!L66),3*'DU DOAN'!C66,IF(('DU DOAN'!EK66-'DU DOAN'!EL66)=('DU DOAN'!K66-'DU DOAN'!L66),2*'DU DOAN'!C66,IF(SIGN('DU DOAN'!EK66-'DU DOAN'!EL66)=SIGN('DU DOAN'!K66-'DU DOAN'!L66),1*'DU DOAN'!C66,0))))</f>
        <v>0</v>
      </c>
      <c r="BT66" s="98">
        <f>IF(OR('DU DOAN'!K66="",'DU DOAN'!L66="",'DU DOAN'!EM66="",'DU DOAN'!EN66=""),0,IF(AND('DU DOAN'!EM66='DU DOAN'!K66,'DU DOAN'!EN66='DU DOAN'!L66),3*'DU DOAN'!C66,IF(('DU DOAN'!EM66-'DU DOAN'!EN66)=('DU DOAN'!K66-'DU DOAN'!L66),2*'DU DOAN'!C66,IF(SIGN('DU DOAN'!EM66-'DU DOAN'!EN66)=SIGN('DU DOAN'!K66-'DU DOAN'!L66),1*'DU DOAN'!C66,0))))</f>
        <v>0</v>
      </c>
      <c r="BU66" s="98">
        <f>IF(OR('DU DOAN'!K66="",'DU DOAN'!L66="",'DU DOAN'!EO66="",'DU DOAN'!EP66=""),0,IF(AND('DU DOAN'!EO66='DU DOAN'!K66,'DU DOAN'!EP66='DU DOAN'!L66),3*'DU DOAN'!C66,IF(('DU DOAN'!EO66-'DU DOAN'!EP66)=('DU DOAN'!K66-'DU DOAN'!L66),2*'DU DOAN'!C66,IF(SIGN('DU DOAN'!EO66-'DU DOAN'!EP66)=SIGN('DU DOAN'!K66-'DU DOAN'!L66),1*'DU DOAN'!C66,0))))</f>
        <v>0</v>
      </c>
      <c r="BV66" s="98">
        <f>IF(OR('DU DOAN'!K66="",'DU DOAN'!L66="",'DU DOAN'!EQ66="",'DU DOAN'!ER66=""),0,IF(AND('DU DOAN'!EQ66='DU DOAN'!K66,'DU DOAN'!ER66='DU DOAN'!L66),3*'DU DOAN'!C66,IF(('DU DOAN'!EQ66-'DU DOAN'!ER66)=('DU DOAN'!K66-'DU DOAN'!L66),2*'DU DOAN'!C66,IF(SIGN('DU DOAN'!EQ66-'DU DOAN'!ER66)=SIGN('DU DOAN'!K66-'DU DOAN'!L66),1*'DU DOAN'!C66,0))))</f>
        <v>0</v>
      </c>
      <c r="BW66" s="98">
        <f>IF(OR('DU DOAN'!K66="",'DU DOAN'!L66="",'DU DOAN'!ES66="",'DU DOAN'!ET66=""),0,IF(AND('DU DOAN'!ES66='DU DOAN'!K66,'DU DOAN'!ET66='DU DOAN'!L66),3*'DU DOAN'!C66,IF(('DU DOAN'!ES66-'DU DOAN'!ET66)=('DU DOAN'!K66-'DU DOAN'!L66),2*'DU DOAN'!C66,IF(SIGN('DU DOAN'!ES66-'DU DOAN'!ET66)=SIGN('DU DOAN'!K66-'DU DOAN'!L66),1*'DU DOAN'!C66,0))))</f>
        <v>0</v>
      </c>
      <c r="BX66" s="98">
        <f>IF(OR('DU DOAN'!K66="",'DU DOAN'!L66="",'DU DOAN'!EU66="",'DU DOAN'!EV66=""),0,IF(AND('DU DOAN'!EU66='DU DOAN'!K66,'DU DOAN'!EV66='DU DOAN'!L66),3*'DU DOAN'!C66,IF(('DU DOAN'!EU66-'DU DOAN'!EV66)=('DU DOAN'!K66-'DU DOAN'!L66),2*'DU DOAN'!C66,IF(SIGN('DU DOAN'!EU66-'DU DOAN'!EV66)=SIGN('DU DOAN'!K66-'DU DOAN'!L66),1*'DU DOAN'!C66,0))))</f>
        <v>0</v>
      </c>
      <c r="BY66" s="98">
        <f>IF(OR('DU DOAN'!K66="",'DU DOAN'!L66="",'DU DOAN'!EW66="",'DU DOAN'!EX66=""),0,IF(AND('DU DOAN'!EW66='DU DOAN'!K66,'DU DOAN'!EX66='DU DOAN'!L66),3*'DU DOAN'!C66,IF(('DU DOAN'!EW66-'DU DOAN'!EX66)=('DU DOAN'!K66-'DU DOAN'!L66),2*'DU DOAN'!C66,IF(SIGN('DU DOAN'!EW66-'DU DOAN'!EX66)=SIGN('DU DOAN'!K66-'DU DOAN'!L66),1*'DU DOAN'!C66,0))))</f>
        <v>0</v>
      </c>
      <c r="BZ66" s="98">
        <f>IF(OR('DU DOAN'!K66="",'DU DOAN'!L66="",'DU DOAN'!EY66="",'DU DOAN'!EZ66=""),0,IF(AND('DU DOAN'!EY66='DU DOAN'!K66,'DU DOAN'!EZ66='DU DOAN'!L66),3*'DU DOAN'!C66,IF(('DU DOAN'!EY66-'DU DOAN'!EZ66)=('DU DOAN'!K66-'DU DOAN'!L66),2*'DU DOAN'!C66,IF(SIGN('DU DOAN'!EY66-'DU DOAN'!EZ66)=SIGN('DU DOAN'!K66-'DU DOAN'!L66),1*'DU DOAN'!C66,0))))</f>
        <v>0</v>
      </c>
      <c r="CA66" s="98">
        <f>IF(OR('DU DOAN'!K66="",'DU DOAN'!L66="",'DU DOAN'!FA66="",'DU DOAN'!FB66=""),0,IF(AND('DU DOAN'!FA66='DU DOAN'!K66,'DU DOAN'!FB66='DU DOAN'!L66),3*'DU DOAN'!C66,IF(('DU DOAN'!FA66-'DU DOAN'!FB66)=('DU DOAN'!K66-'DU DOAN'!L66),2*'DU DOAN'!C66,IF(SIGN('DU DOAN'!FA66-'DU DOAN'!FB66)=SIGN('DU DOAN'!K66-'DU DOAN'!L66),1*'DU DOAN'!C66,0))))</f>
        <v>0</v>
      </c>
      <c r="CB66" s="98">
        <f>IF(OR('DU DOAN'!K66="",'DU DOAN'!L66="",'DU DOAN'!FC66="",'DU DOAN'!FD66=""),0,IF(AND('DU DOAN'!FC66='DU DOAN'!K66,'DU DOAN'!FD66='DU DOAN'!L66),3*'DU DOAN'!C66,IF(('DU DOAN'!FC66-'DU DOAN'!FD66)=('DU DOAN'!K66-'DU DOAN'!L66),2*'DU DOAN'!C66,IF(SIGN('DU DOAN'!FC66-'DU DOAN'!FD66)=SIGN('DU DOAN'!K66-'DU DOAN'!L66),1*'DU DOAN'!C66,0))))</f>
        <v>0</v>
      </c>
      <c r="CC66" s="98">
        <f>IF(OR('DU DOAN'!K66="",'DU DOAN'!L66="",'DU DOAN'!FE66="",'DU DOAN'!FF66=""),0,IF(AND('DU DOAN'!FE66='DU DOAN'!K66,'DU DOAN'!FF66='DU DOAN'!L66),3*'DU DOAN'!C66,IF(('DU DOAN'!FE66-'DU DOAN'!FF66)=('DU DOAN'!K66-'DU DOAN'!L66),2*'DU DOAN'!C66,IF(SIGN('DU DOAN'!FE66-'DU DOAN'!FF66)=SIGN('DU DOAN'!K66-'DU DOAN'!L66),1*'DU DOAN'!C66,0))))</f>
        <v>0</v>
      </c>
      <c r="CD66" s="98">
        <f>IF(OR('DU DOAN'!K66="",'DU DOAN'!L66="",'DU DOAN'!FG66="",'DU DOAN'!FH66=""),0,IF(AND('DU DOAN'!FG66='DU DOAN'!K66,'DU DOAN'!FH66='DU DOAN'!L66),3*'DU DOAN'!C66,IF(('DU DOAN'!FG66-'DU DOAN'!FH66)=('DU DOAN'!K66-'DU DOAN'!L66),2*'DU DOAN'!C66,IF(SIGN('DU DOAN'!FG66-'DU DOAN'!FH66)=SIGN('DU DOAN'!K66-'DU DOAN'!L66),1*'DU DOAN'!C66,0))))</f>
        <v>0</v>
      </c>
      <c r="CE66" s="98">
        <f>IF(OR('DU DOAN'!K66="",'DU DOAN'!L66="",'DU DOAN'!FI66="",'DU DOAN'!FJ66=""),0,IF(AND('DU DOAN'!FI66='DU DOAN'!K66,'DU DOAN'!FJ66='DU DOAN'!L66),3*'DU DOAN'!C66,IF(('DU DOAN'!FI66-'DU DOAN'!FJ66)=('DU DOAN'!K66-'DU DOAN'!L66),2*'DU DOAN'!C66,IF(SIGN('DU DOAN'!FI66-'DU DOAN'!FJ66)=SIGN('DU DOAN'!K66-'DU DOAN'!L66),1*'DU DOAN'!C66,0))))</f>
        <v>0</v>
      </c>
      <c r="CF66" s="98">
        <f>IF(OR('DU DOAN'!K66="",'DU DOAN'!L66="",'DU DOAN'!FK66="",'DU DOAN'!FL66=""),0,IF(AND('DU DOAN'!FK66='DU DOAN'!K66,'DU DOAN'!FL66='DU DOAN'!L66),3*'DU DOAN'!C66,IF(('DU DOAN'!FK66-'DU DOAN'!FL66)=('DU DOAN'!K66-'DU DOAN'!L66),2*'DU DOAN'!C66,IF(SIGN('DU DOAN'!FK66-'DU DOAN'!FL66)=SIGN('DU DOAN'!K66-'DU DOAN'!L66),1*'DU DOAN'!C66,0))))</f>
        <v>0</v>
      </c>
      <c r="CG66" s="98">
        <f>IF(OR('DU DOAN'!K66="",'DU DOAN'!L66="",'DU DOAN'!FM66="",'DU DOAN'!FN66=""),0,IF(AND('DU DOAN'!FM66='DU DOAN'!K66,'DU DOAN'!FN66='DU DOAN'!L66),3*'DU DOAN'!C66,IF(('DU DOAN'!FM66-'DU DOAN'!FN66)=('DU DOAN'!K66-'DU DOAN'!L66),2*'DU DOAN'!C66,IF(SIGN('DU DOAN'!FM66-'DU DOAN'!FN66)=SIGN('DU DOAN'!K66-'DU DOAN'!L66),1*'DU DOAN'!C66,0))))</f>
        <v>0</v>
      </c>
      <c r="CH66" s="98">
        <f>IF(OR('DU DOAN'!K66="",'DU DOAN'!L66="",'DU DOAN'!FO66="",'DU DOAN'!FP66=""),0,IF(AND('DU DOAN'!FO66='DU DOAN'!K66,'DU DOAN'!FP66='DU DOAN'!L66),3*'DU DOAN'!C66,IF(('DU DOAN'!FO66-'DU DOAN'!FP66)=('DU DOAN'!K66-'DU DOAN'!L66),2*'DU DOAN'!C66,IF(SIGN('DU DOAN'!FO66-'DU DOAN'!FP66)=SIGN('DU DOAN'!K66-'DU DOAN'!L66),1*'DU DOAN'!C66,0))))</f>
        <v>0</v>
      </c>
      <c r="CI66" s="98">
        <f>IF(OR('DU DOAN'!K66="",'DU DOAN'!L66="",'DU DOAN'!FQ66="",'DU DOAN'!FR66=""),0,IF(AND('DU DOAN'!FQ66='DU DOAN'!K66,'DU DOAN'!FR66='DU DOAN'!L66),3*'DU DOAN'!C66,IF(('DU DOAN'!FQ66-'DU DOAN'!FR66)=('DU DOAN'!K66-'DU DOAN'!L66),2*'DU DOAN'!C66,IF(SIGN('DU DOAN'!FQ66-'DU DOAN'!FR66)=SIGN('DU DOAN'!K66-'DU DOAN'!L66),1*'DU DOAN'!C66,0))))</f>
        <v>0</v>
      </c>
      <c r="CJ66" s="98">
        <f>IF(OR('DU DOAN'!K66="",'DU DOAN'!L66="",'DU DOAN'!FS66="",'DU DOAN'!FT66=""),0,IF(AND('DU DOAN'!FS66='DU DOAN'!K66,'DU DOAN'!FT66='DU DOAN'!L66),3*'DU DOAN'!C66,IF(('DU DOAN'!FS66-'DU DOAN'!FT66)=('DU DOAN'!K66-'DU DOAN'!L66),2*'DU DOAN'!C66,IF(SIGN('DU DOAN'!FS66-'DU DOAN'!FT66)=SIGN('DU DOAN'!K66-'DU DOAN'!L66),1*'DU DOAN'!C66,0))))</f>
        <v>0</v>
      </c>
      <c r="CK66" s="98">
        <f>IF(OR('DU DOAN'!K66="",'DU DOAN'!L66="",'DU DOAN'!FU66="",'DU DOAN'!FV66=""),0,IF(AND('DU DOAN'!FU66='DU DOAN'!K66,'DU DOAN'!FV66='DU DOAN'!L66),3*'DU DOAN'!C66,IF(('DU DOAN'!FU66-'DU DOAN'!FV66)=('DU DOAN'!K66-'DU DOAN'!L66),2*'DU DOAN'!C66,IF(SIGN('DU DOAN'!FU66-'DU DOAN'!FV66)=SIGN('DU DOAN'!K66-'DU DOAN'!L66),1*'DU DOAN'!C66,0))))</f>
        <v>0</v>
      </c>
      <c r="CL66" s="98">
        <f>IF(OR('DU DOAN'!K66="",'DU DOAN'!L66="",'DU DOAN'!FW66="",'DU DOAN'!FX66=""),0,IF(AND('DU DOAN'!FW66='DU DOAN'!K66,'DU DOAN'!FX66='DU DOAN'!L66),3*'DU DOAN'!C66,IF(('DU DOAN'!FW66-'DU DOAN'!FX66)=('DU DOAN'!K66-'DU DOAN'!L66),2*'DU DOAN'!C66,IF(SIGN('DU DOAN'!FW66-'DU DOAN'!FX66)=SIGN('DU DOAN'!K66-'DU DOAN'!L66),1*'DU DOAN'!C66,0))))</f>
        <v>0</v>
      </c>
      <c r="CM66" s="98">
        <f>IF(OR('DU DOAN'!K66="",'DU DOAN'!L66="",'DU DOAN'!FY66="",'DU DOAN'!FZ66=""),0,IF(AND('DU DOAN'!FY66='DU DOAN'!K66,'DU DOAN'!FZ66='DU DOAN'!L66),3*'DU DOAN'!C66,IF(('DU DOAN'!FY66-'DU DOAN'!FZ66)=('DU DOAN'!K66-'DU DOAN'!L66),2*'DU DOAN'!C66,IF(SIGN('DU DOAN'!FY66-'DU DOAN'!FZ66)=SIGN('DU DOAN'!K66-'DU DOAN'!L66),1*'DU DOAN'!C66,0))))</f>
        <v>0</v>
      </c>
      <c r="CN66" s="98">
        <f>IF(OR('DU DOAN'!K66="",'DU DOAN'!L66="",'DU DOAN'!GA66="",'DU DOAN'!GB66=""),0,IF(AND('DU DOAN'!GA66='DU DOAN'!K66,'DU DOAN'!GB66='DU DOAN'!L66),3*'DU DOAN'!C66,IF(('DU DOAN'!GA66-'DU DOAN'!GB66)=('DU DOAN'!K66-'DU DOAN'!L66),2*'DU DOAN'!C66,IF(SIGN('DU DOAN'!GA66-'DU DOAN'!GB66)=SIGN('DU DOAN'!K66-'DU DOAN'!L66),1*'DU DOAN'!C66,0))))</f>
        <v>0</v>
      </c>
      <c r="CO66" s="98">
        <f>IF(OR('DU DOAN'!K66="",'DU DOAN'!L66="",'DU DOAN'!GC66="",'DU DOAN'!GD66=""),0,IF(AND('DU DOAN'!GC66='DU DOAN'!K66,'DU DOAN'!GD66='DU DOAN'!L66),3*'DU DOAN'!C66,IF(('DU DOAN'!GC66-'DU DOAN'!GD66)=('DU DOAN'!K66-'DU DOAN'!L66),2*'DU DOAN'!C66,IF(SIGN('DU DOAN'!GC66-'DU DOAN'!GD66)=SIGN('DU DOAN'!K66-'DU DOAN'!L66),1*'DU DOAN'!C66,0))))</f>
        <v>0</v>
      </c>
      <c r="CP66" s="98">
        <f>IF(OR('DU DOAN'!K66="",'DU DOAN'!L66="",'DU DOAN'!GE66="",'DU DOAN'!GF66=""),0,IF(AND('DU DOAN'!GE66='DU DOAN'!K66,'DU DOAN'!GF66='DU DOAN'!L66),3*'DU DOAN'!C66,IF(('DU DOAN'!GE66-'DU DOAN'!GF66)=('DU DOAN'!K66-'DU DOAN'!L66),2*'DU DOAN'!C66,IF(SIGN('DU DOAN'!GE66-'DU DOAN'!GF66)=SIGN('DU DOAN'!K66-'DU DOAN'!L66),1*'DU DOAN'!C66,0))))</f>
        <v>0</v>
      </c>
      <c r="CQ66" s="98">
        <f>IF(OR('DU DOAN'!K66="",'DU DOAN'!L66="",'DU DOAN'!GG66="",'DU DOAN'!GH66=""),0,IF(AND('DU DOAN'!GG66='DU DOAN'!K66,'DU DOAN'!GH66='DU DOAN'!L66),3*'DU DOAN'!C66,IF(('DU DOAN'!GG66-'DU DOAN'!GH66)=('DU DOAN'!K66-'DU DOAN'!L66),2*'DU DOAN'!C66,IF(SIGN('DU DOAN'!GG66-'DU DOAN'!GH66)=SIGN('DU DOAN'!K66-'DU DOAN'!L66),1*'DU DOAN'!C66,0))))</f>
        <v>0</v>
      </c>
      <c r="CR66" s="98">
        <f>IF(OR('DU DOAN'!K66="",'DU DOAN'!L66="",'DU DOAN'!GI66="",'DU DOAN'!GJ66=""),0,IF(AND('DU DOAN'!GI66='DU DOAN'!K66,'DU DOAN'!GJ66='DU DOAN'!L66),3*'DU DOAN'!C66,IF(('DU DOAN'!GI66-'DU DOAN'!GJ66)=('DU DOAN'!K66-'DU DOAN'!L66),2*'DU DOAN'!C66,IF(SIGN('DU DOAN'!GI66-'DU DOAN'!GJ66)=SIGN('DU DOAN'!K66-'DU DOAN'!L66),1*'DU DOAN'!C66,0))))</f>
        <v>0</v>
      </c>
      <c r="CS66" s="98">
        <f>IF(OR('DU DOAN'!K66="",'DU DOAN'!L66="",'DU DOAN'!GK66="",'DU DOAN'!GL66=""),0,IF(AND('DU DOAN'!GK66='DU DOAN'!K66,'DU DOAN'!GL66='DU DOAN'!L66),3*'DU DOAN'!C66,IF(('DU DOAN'!GK66-'DU DOAN'!GL66)=('DU DOAN'!K66-'DU DOAN'!L66),2*'DU DOAN'!C66,IF(SIGN('DU DOAN'!GK66-'DU DOAN'!GL66)=SIGN('DU DOAN'!K66-'DU DOAN'!L66),1*'DU DOAN'!C66,0))))</f>
        <v>0</v>
      </c>
      <c r="CT66" s="98">
        <f>IF(OR('DU DOAN'!K66="",'DU DOAN'!L66="",'DU DOAN'!GM66="",'DU DOAN'!GN66=""),0,IF(AND('DU DOAN'!GM66='DU DOAN'!K66,'DU DOAN'!GN66='DU DOAN'!L66),3*'DU DOAN'!C66,IF(('DU DOAN'!GM66-'DU DOAN'!GN66)=('DU DOAN'!K66-'DU DOAN'!L66),2*'DU DOAN'!C66,IF(SIGN('DU DOAN'!GM66-'DU DOAN'!GN66)=SIGN('DU DOAN'!K66-'DU DOAN'!L66),1*'DU DOAN'!C66,0))))</f>
        <v>0</v>
      </c>
      <c r="CU66" s="98">
        <f>IF(OR('DU DOAN'!K66="",'DU DOAN'!L66="",'DU DOAN'!GO66="",'DU DOAN'!GP66=""),0,IF(AND('DU DOAN'!GO66='DU DOAN'!K66,'DU DOAN'!GP66='DU DOAN'!L66),3*'DU DOAN'!C66,IF(('DU DOAN'!GO66-'DU DOAN'!GP66)=('DU DOAN'!K66-'DU DOAN'!L66),2*'DU DOAN'!C66,IF(SIGN('DU DOAN'!GO66-'DU DOAN'!GP66)=SIGN('DU DOAN'!K66-'DU DOAN'!L66),1*'DU DOAN'!C66,0))))</f>
        <v>0</v>
      </c>
      <c r="CV66" s="98">
        <f>IF(OR('DU DOAN'!K66="",'DU DOAN'!L66="",'DU DOAN'!GQ66="",'DU DOAN'!GR66=""),0,IF(AND('DU DOAN'!GQ66='DU DOAN'!K66,'DU DOAN'!GR66='DU DOAN'!L66),3*'DU DOAN'!C66,IF(('DU DOAN'!GQ66-'DU DOAN'!GR66)=('DU DOAN'!K66-'DU DOAN'!L66),2*'DU DOAN'!C66,IF(SIGN('DU DOAN'!GQ66-'DU DOAN'!GR66)=SIGN('DU DOAN'!K66-'DU DOAN'!L66),1*'DU DOAN'!C66,0))))</f>
        <v>0</v>
      </c>
      <c r="CW66" s="98">
        <f>IF(OR('DU DOAN'!K66="",'DU DOAN'!L66="",'DU DOAN'!GS66="",'DU DOAN'!GT66=""),0,IF(AND('DU DOAN'!GS66='DU DOAN'!K66,'DU DOAN'!GT66='DU DOAN'!L66),3*'DU DOAN'!C66,IF(('DU DOAN'!GS66-'DU DOAN'!GT66)=('DU DOAN'!K66-'DU DOAN'!L66),2*'DU DOAN'!C66,IF(SIGN('DU DOAN'!GS66-'DU DOAN'!GT66)=SIGN('DU DOAN'!K66-'DU DOAN'!L66),1*'DU DOAN'!C66,0))))</f>
        <v>0</v>
      </c>
      <c r="CX66" s="98">
        <f>IF(OR('DU DOAN'!K66="",'DU DOAN'!L66="",'DU DOAN'!GU66="",'DU DOAN'!GV66=""),0,IF(AND('DU DOAN'!GU66='DU DOAN'!K66,'DU DOAN'!GV66='DU DOAN'!L66),3*'DU DOAN'!C66,IF(('DU DOAN'!GU66-'DU DOAN'!GV66)=('DU DOAN'!K66-'DU DOAN'!L66),2*'DU DOAN'!C66,IF(SIGN('DU DOAN'!GU66-'DU DOAN'!GV66)=SIGN('DU DOAN'!K66-'DU DOAN'!L66),1*'DU DOAN'!C66,0))))</f>
        <v>0</v>
      </c>
      <c r="CY66" s="98">
        <f>IF(OR('DU DOAN'!K66="",'DU DOAN'!L66="",'DU DOAN'!GW66="",'DU DOAN'!GX66=""),0,IF(AND('DU DOAN'!GW66='DU DOAN'!K66,'DU DOAN'!GX66='DU DOAN'!L66),3*'DU DOAN'!C66,IF(('DU DOAN'!GW66-'DU DOAN'!GX66)=('DU DOAN'!K66-'DU DOAN'!L66),2*'DU DOAN'!C66,IF(SIGN('DU DOAN'!GW66-'DU DOAN'!GX66)=SIGN('DU DOAN'!K66-'DU DOAN'!L66),1*'DU DOAN'!C66,0))))</f>
        <v>0</v>
      </c>
      <c r="CZ66" s="98">
        <f>IF(OR('DU DOAN'!K66="",'DU DOAN'!L66="",'DU DOAN'!GY66="",'DU DOAN'!GZ66=""),0,IF(AND('DU DOAN'!GY66='DU DOAN'!K66,'DU DOAN'!GZ66='DU DOAN'!L66),3*'DU DOAN'!C66,IF(('DU DOAN'!GY66-'DU DOAN'!GZ66)=('DU DOAN'!K66-'DU DOAN'!L66),2*'DU DOAN'!C66,IF(SIGN('DU DOAN'!GY66-'DU DOAN'!GZ66)=SIGN('DU DOAN'!K66-'DU DOAN'!L66),1*'DU DOAN'!C66,0))))</f>
        <v>0</v>
      </c>
      <c r="DA66" s="98">
        <f>IF(OR('DU DOAN'!K66="",'DU DOAN'!L66="",'DU DOAN'!HA66="",'DU DOAN'!HB66=""),0,IF(AND('DU DOAN'!HA66='DU DOAN'!K66,'DU DOAN'!HB66='DU DOAN'!L66),3*'DU DOAN'!C66,IF(('DU DOAN'!HA66-'DU DOAN'!HB66)=('DU DOAN'!K66-'DU DOAN'!L66),2*'DU DOAN'!C66,IF(SIGN('DU DOAN'!HA66-'DU DOAN'!HB66)=SIGN('DU DOAN'!K66-'DU DOAN'!L66),1*'DU DOAN'!C66,0))))</f>
        <v>0</v>
      </c>
      <c r="DB66" s="98">
        <f>IF(OR('DU DOAN'!K66="",'DU DOAN'!L66="",'DU DOAN'!HC66="",'DU DOAN'!HD66=""),0,IF(AND('DU DOAN'!HC66='DU DOAN'!K66,'DU DOAN'!HD66='DU DOAN'!L66),3*'DU DOAN'!C66,IF(('DU DOAN'!HC66-'DU DOAN'!HD66)=('DU DOAN'!K66-'DU DOAN'!L66),2*'DU DOAN'!C66,IF(SIGN('DU DOAN'!HC66-'DU DOAN'!HD66)=SIGN('DU DOAN'!K66-'DU DOAN'!L66),1*'DU DOAN'!C66,0))))</f>
        <v>0</v>
      </c>
    </row>
    <row r="67" spans="1:106" ht="15" customHeight="1">
      <c r="A67" s="94">
        <f>'DU DOAN'!A67</f>
        <v>64</v>
      </c>
      <c r="B67" s="95" t="str">
        <f>'DU DOAN'!B67</f>
        <v>Vòng bảng</v>
      </c>
      <c r="C67" s="96">
        <f>'DU DOAN'!C67</f>
        <v>1</v>
      </c>
      <c r="D67" s="95" t="str">
        <f>'DU DOAN'!H67</f>
        <v>Colombia</v>
      </c>
      <c r="E67" s="95" t="str">
        <f>'DU DOAN'!I67</f>
        <v>DR Congo</v>
      </c>
      <c r="F67" s="97" t="str">
        <f>IF(OR('DU DOAN'!K67="",'DU DOAN'!L67=""),"Chưa đá",'DU DOAN'!K67&amp;"-"&amp;'DU DOAN'!L67)</f>
        <v>Chưa đá</v>
      </c>
      <c r="G67" s="98">
        <f>IF(OR('DU DOAN'!K67="",'DU DOAN'!L67="",'DU DOAN'!M67="",'DU DOAN'!N67=""),0,IF(AND('DU DOAN'!M67='DU DOAN'!K67,'DU DOAN'!N67='DU DOAN'!L67),3*'DU DOAN'!C67,IF(('DU DOAN'!M67-'DU DOAN'!N67)=('DU DOAN'!K67-'DU DOAN'!L67),2*'DU DOAN'!C67,IF(SIGN('DU DOAN'!M67-'DU DOAN'!N67)=SIGN('DU DOAN'!K67-'DU DOAN'!L67),1*'DU DOAN'!C67,0))))</f>
        <v>0</v>
      </c>
      <c r="H67" s="98">
        <f>IF(OR('DU DOAN'!K67="",'DU DOAN'!L67="",'DU DOAN'!O67="",'DU DOAN'!P67=""),0,IF(AND('DU DOAN'!O67='DU DOAN'!K67,'DU DOAN'!P67='DU DOAN'!L67),3*'DU DOAN'!C67,IF(('DU DOAN'!O67-'DU DOAN'!P67)=('DU DOAN'!K67-'DU DOAN'!L67),2*'DU DOAN'!C67,IF(SIGN('DU DOAN'!O67-'DU DOAN'!P67)=SIGN('DU DOAN'!K67-'DU DOAN'!L67),1*'DU DOAN'!C67,0))))</f>
        <v>0</v>
      </c>
      <c r="I67" s="98">
        <f>IF(OR('DU DOAN'!K67="",'DU DOAN'!L67="",'DU DOAN'!Q67="",'DU DOAN'!R67=""),0,IF(AND('DU DOAN'!Q67='DU DOAN'!K67,'DU DOAN'!R67='DU DOAN'!L67),3*'DU DOAN'!C67,IF(('DU DOAN'!Q67-'DU DOAN'!R67)=('DU DOAN'!K67-'DU DOAN'!L67),2*'DU DOAN'!C67,IF(SIGN('DU DOAN'!Q67-'DU DOAN'!R67)=SIGN('DU DOAN'!K67-'DU DOAN'!L67),1*'DU DOAN'!C67,0))))</f>
        <v>0</v>
      </c>
      <c r="J67" s="98">
        <f>IF(OR('DU DOAN'!K67="",'DU DOAN'!L67="",'DU DOAN'!S67="",'DU DOAN'!T67=""),0,IF(AND('DU DOAN'!S67='DU DOAN'!K67,'DU DOAN'!T67='DU DOAN'!L67),3*'DU DOAN'!C67,IF(('DU DOAN'!S67-'DU DOAN'!T67)=('DU DOAN'!K67-'DU DOAN'!L67),2*'DU DOAN'!C67,IF(SIGN('DU DOAN'!S67-'DU DOAN'!T67)=SIGN('DU DOAN'!K67-'DU DOAN'!L67),1*'DU DOAN'!C67,0))))</f>
        <v>0</v>
      </c>
      <c r="K67" s="98">
        <f>IF(OR('DU DOAN'!K67="",'DU DOAN'!L67="",'DU DOAN'!U67="",'DU DOAN'!V67=""),0,IF(AND('DU DOAN'!U67='DU DOAN'!K67,'DU DOAN'!V67='DU DOAN'!L67),3*'DU DOAN'!C67,IF(('DU DOAN'!U67-'DU DOAN'!V67)=('DU DOAN'!K67-'DU DOAN'!L67),2*'DU DOAN'!C67,IF(SIGN('DU DOAN'!U67-'DU DOAN'!V67)=SIGN('DU DOAN'!K67-'DU DOAN'!L67),1*'DU DOAN'!C67,0))))</f>
        <v>0</v>
      </c>
      <c r="L67" s="98">
        <f>IF(OR('DU DOAN'!K67="",'DU DOAN'!L67="",'DU DOAN'!W67="",'DU DOAN'!X67=""),0,IF(AND('DU DOAN'!W67='DU DOAN'!K67,'DU DOAN'!X67='DU DOAN'!L67),3*'DU DOAN'!C67,IF(('DU DOAN'!W67-'DU DOAN'!X67)=('DU DOAN'!K67-'DU DOAN'!L67),2*'DU DOAN'!C67,IF(SIGN('DU DOAN'!W67-'DU DOAN'!X67)=SIGN('DU DOAN'!K67-'DU DOAN'!L67),1*'DU DOAN'!C67,0))))</f>
        <v>0</v>
      </c>
      <c r="M67" s="98">
        <f>IF(OR('DU DOAN'!K67="",'DU DOAN'!L67="",'DU DOAN'!Y67="",'DU DOAN'!Z67=""),0,IF(AND('DU DOAN'!Y67='DU DOAN'!K67,'DU DOAN'!Z67='DU DOAN'!L67),3*'DU DOAN'!C67,IF(('DU DOAN'!Y67-'DU DOAN'!Z67)=('DU DOAN'!K67-'DU DOAN'!L67),2*'DU DOAN'!C67,IF(SIGN('DU DOAN'!Y67-'DU DOAN'!Z67)=SIGN('DU DOAN'!K67-'DU DOAN'!L67),1*'DU DOAN'!C67,0))))</f>
        <v>0</v>
      </c>
      <c r="N67" s="98">
        <f>IF(OR('DU DOAN'!K67="",'DU DOAN'!L67="",'DU DOAN'!AA67="",'DU DOAN'!AB67=""),0,IF(AND('DU DOAN'!AA67='DU DOAN'!K67,'DU DOAN'!AB67='DU DOAN'!L67),3*'DU DOAN'!C67,IF(('DU DOAN'!AA67-'DU DOAN'!AB67)=('DU DOAN'!K67-'DU DOAN'!L67),2*'DU DOAN'!C67,IF(SIGN('DU DOAN'!AA67-'DU DOAN'!AB67)=SIGN('DU DOAN'!K67-'DU DOAN'!L67),1*'DU DOAN'!C67,0))))</f>
        <v>0</v>
      </c>
      <c r="O67" s="98">
        <f>IF(OR('DU DOAN'!K67="",'DU DOAN'!L67="",'DU DOAN'!AC67="",'DU DOAN'!AD67=""),0,IF(AND('DU DOAN'!AC67='DU DOAN'!K67,'DU DOAN'!AD67='DU DOAN'!L67),3*'DU DOAN'!C67,IF(('DU DOAN'!AC67-'DU DOAN'!AD67)=('DU DOAN'!K67-'DU DOAN'!L67),2*'DU DOAN'!C67,IF(SIGN('DU DOAN'!AC67-'DU DOAN'!AD67)=SIGN('DU DOAN'!K67-'DU DOAN'!L67),1*'DU DOAN'!C67,0))))</f>
        <v>0</v>
      </c>
      <c r="P67" s="98">
        <f>IF(OR('DU DOAN'!K67="",'DU DOAN'!L67="",'DU DOAN'!AE67="",'DU DOAN'!AF67=""),0,IF(AND('DU DOAN'!AE67='DU DOAN'!K67,'DU DOAN'!AF67='DU DOAN'!L67),3*'DU DOAN'!C67,IF(('DU DOAN'!AE67-'DU DOAN'!AF67)=('DU DOAN'!K67-'DU DOAN'!L67),2*'DU DOAN'!C67,IF(SIGN('DU DOAN'!AE67-'DU DOAN'!AF67)=SIGN('DU DOAN'!K67-'DU DOAN'!L67),1*'DU DOAN'!C67,0))))</f>
        <v>0</v>
      </c>
      <c r="Q67" s="98">
        <f>IF(OR('DU DOAN'!K67="",'DU DOAN'!L67="",'DU DOAN'!AG67="",'DU DOAN'!AH67=""),0,IF(AND('DU DOAN'!AG67='DU DOAN'!K67,'DU DOAN'!AH67='DU DOAN'!L67),3*'DU DOAN'!C67,IF(('DU DOAN'!AG67-'DU DOAN'!AH67)=('DU DOAN'!K67-'DU DOAN'!L67),2*'DU DOAN'!C67,IF(SIGN('DU DOAN'!AG67-'DU DOAN'!AH67)=SIGN('DU DOAN'!K67-'DU DOAN'!L67),1*'DU DOAN'!C67,0))))</f>
        <v>0</v>
      </c>
      <c r="R67" s="98">
        <f>IF(OR('DU DOAN'!K67="",'DU DOAN'!L67="",'DU DOAN'!AI67="",'DU DOAN'!AJ67=""),0,IF(AND('DU DOAN'!AI67='DU DOAN'!K67,'DU DOAN'!AJ67='DU DOAN'!L67),3*'DU DOAN'!C67,IF(('DU DOAN'!AI67-'DU DOAN'!AJ67)=('DU DOAN'!K67-'DU DOAN'!L67),2*'DU DOAN'!C67,IF(SIGN('DU DOAN'!AI67-'DU DOAN'!AJ67)=SIGN('DU DOAN'!K67-'DU DOAN'!L67),1*'DU DOAN'!C67,0))))</f>
        <v>0</v>
      </c>
      <c r="S67" s="98">
        <f>IF(OR('DU DOAN'!K67="",'DU DOAN'!L67="",'DU DOAN'!AK67="",'DU DOAN'!AL67=""),0,IF(AND('DU DOAN'!AK67='DU DOAN'!K67,'DU DOAN'!AL67='DU DOAN'!L67),3*'DU DOAN'!C67,IF(('DU DOAN'!AK67-'DU DOAN'!AL67)=('DU DOAN'!K67-'DU DOAN'!L67),2*'DU DOAN'!C67,IF(SIGN('DU DOAN'!AK67-'DU DOAN'!AL67)=SIGN('DU DOAN'!K67-'DU DOAN'!L67),1*'DU DOAN'!C67,0))))</f>
        <v>0</v>
      </c>
      <c r="T67" s="98">
        <f>IF(OR('DU DOAN'!K67="",'DU DOAN'!L67="",'DU DOAN'!AM67="",'DU DOAN'!AN67=""),0,IF(AND('DU DOAN'!AM67='DU DOAN'!K67,'DU DOAN'!AN67='DU DOAN'!L67),3*'DU DOAN'!C67,IF(('DU DOAN'!AM67-'DU DOAN'!AN67)=('DU DOAN'!K67-'DU DOAN'!L67),2*'DU DOAN'!C67,IF(SIGN('DU DOAN'!AM67-'DU DOAN'!AN67)=SIGN('DU DOAN'!K67-'DU DOAN'!L67),1*'DU DOAN'!C67,0))))</f>
        <v>0</v>
      </c>
      <c r="U67" s="98">
        <f>IF(OR('DU DOAN'!K67="",'DU DOAN'!L67="",'DU DOAN'!AO67="",'DU DOAN'!AP67=""),0,IF(AND('DU DOAN'!AO67='DU DOAN'!K67,'DU DOAN'!AP67='DU DOAN'!L67),3*'DU DOAN'!C67,IF(('DU DOAN'!AO67-'DU DOAN'!AP67)=('DU DOAN'!K67-'DU DOAN'!L67),2*'DU DOAN'!C67,IF(SIGN('DU DOAN'!AO67-'DU DOAN'!AP67)=SIGN('DU DOAN'!K67-'DU DOAN'!L67),1*'DU DOAN'!C67,0))))</f>
        <v>0</v>
      </c>
      <c r="V67" s="98">
        <f>IF(OR('DU DOAN'!K67="",'DU DOAN'!L67="",'DU DOAN'!AQ67="",'DU DOAN'!AR67=""),0,IF(AND('DU DOAN'!AQ67='DU DOAN'!K67,'DU DOAN'!AR67='DU DOAN'!L67),3*'DU DOAN'!C67,IF(('DU DOAN'!AQ67-'DU DOAN'!AR67)=('DU DOAN'!K67-'DU DOAN'!L67),2*'DU DOAN'!C67,IF(SIGN('DU DOAN'!AQ67-'DU DOAN'!AR67)=SIGN('DU DOAN'!K67-'DU DOAN'!L67),1*'DU DOAN'!C67,0))))</f>
        <v>0</v>
      </c>
      <c r="W67" s="98">
        <f>IF(OR('DU DOAN'!K67="",'DU DOAN'!L67="",'DU DOAN'!AS67="",'DU DOAN'!AT67=""),0,IF(AND('DU DOAN'!AS67='DU DOAN'!K67,'DU DOAN'!AT67='DU DOAN'!L67),3*'DU DOAN'!C67,IF(('DU DOAN'!AS67-'DU DOAN'!AT67)=('DU DOAN'!K67-'DU DOAN'!L67),2*'DU DOAN'!C67,IF(SIGN('DU DOAN'!AS67-'DU DOAN'!AT67)=SIGN('DU DOAN'!K67-'DU DOAN'!L67),1*'DU DOAN'!C67,0))))</f>
        <v>0</v>
      </c>
      <c r="X67" s="98">
        <f>IF(OR('DU DOAN'!K67="",'DU DOAN'!L67="",'DU DOAN'!AU67="",'DU DOAN'!AV67=""),0,IF(AND('DU DOAN'!AU67='DU DOAN'!K67,'DU DOAN'!AV67='DU DOAN'!L67),3*'DU DOAN'!C67,IF(('DU DOAN'!AU67-'DU DOAN'!AV67)=('DU DOAN'!K67-'DU DOAN'!L67),2*'DU DOAN'!C67,IF(SIGN('DU DOAN'!AU67-'DU DOAN'!AV67)=SIGN('DU DOAN'!K67-'DU DOAN'!L67),1*'DU DOAN'!C67,0))))</f>
        <v>0</v>
      </c>
      <c r="Y67" s="98">
        <f>IF(OR('DU DOAN'!K67="",'DU DOAN'!L67="",'DU DOAN'!AW67="",'DU DOAN'!AX67=""),0,IF(AND('DU DOAN'!AW67='DU DOAN'!K67,'DU DOAN'!AX67='DU DOAN'!L67),3*'DU DOAN'!C67,IF(('DU DOAN'!AW67-'DU DOAN'!AX67)=('DU DOAN'!K67-'DU DOAN'!L67),2*'DU DOAN'!C67,IF(SIGN('DU DOAN'!AW67-'DU DOAN'!AX67)=SIGN('DU DOAN'!K67-'DU DOAN'!L67),1*'DU DOAN'!C67,0))))</f>
        <v>0</v>
      </c>
      <c r="Z67" s="98">
        <f>IF(OR('DU DOAN'!K67="",'DU DOAN'!L67="",'DU DOAN'!AY67="",'DU DOAN'!AZ67=""),0,IF(AND('DU DOAN'!AY67='DU DOAN'!K67,'DU DOAN'!AZ67='DU DOAN'!L67),3*'DU DOAN'!C67,IF(('DU DOAN'!AY67-'DU DOAN'!AZ67)=('DU DOAN'!K67-'DU DOAN'!L67),2*'DU DOAN'!C67,IF(SIGN('DU DOAN'!AY67-'DU DOAN'!AZ67)=SIGN('DU DOAN'!K67-'DU DOAN'!L67),1*'DU DOAN'!C67,0))))</f>
        <v>0</v>
      </c>
      <c r="AA67" s="98">
        <f>IF(OR('DU DOAN'!K67="",'DU DOAN'!L67="",'DU DOAN'!BA67="",'DU DOAN'!BB67=""),0,IF(AND('DU DOAN'!BA67='DU DOAN'!K67,'DU DOAN'!BB67='DU DOAN'!L67),3*'DU DOAN'!C67,IF(('DU DOAN'!BA67-'DU DOAN'!BB67)=('DU DOAN'!K67-'DU DOAN'!L67),2*'DU DOAN'!C67,IF(SIGN('DU DOAN'!BA67-'DU DOAN'!BB67)=SIGN('DU DOAN'!K67-'DU DOAN'!L67),1*'DU DOAN'!C67,0))))</f>
        <v>0</v>
      </c>
      <c r="AB67" s="98">
        <f>IF(OR('DU DOAN'!K67="",'DU DOAN'!L67="",'DU DOAN'!BC67="",'DU DOAN'!BD67=""),0,IF(AND('DU DOAN'!BC67='DU DOAN'!K67,'DU DOAN'!BD67='DU DOAN'!L67),3*'DU DOAN'!C67,IF(('DU DOAN'!BC67-'DU DOAN'!BD67)=('DU DOAN'!K67-'DU DOAN'!L67),2*'DU DOAN'!C67,IF(SIGN('DU DOAN'!BC67-'DU DOAN'!BD67)=SIGN('DU DOAN'!K67-'DU DOAN'!L67),1*'DU DOAN'!C67,0))))</f>
        <v>0</v>
      </c>
      <c r="AC67" s="98">
        <f>IF(OR('DU DOAN'!K67="",'DU DOAN'!L67="",'DU DOAN'!BE67="",'DU DOAN'!BF67=""),0,IF(AND('DU DOAN'!BE67='DU DOAN'!K67,'DU DOAN'!BF67='DU DOAN'!L67),3*'DU DOAN'!C67,IF(('DU DOAN'!BE67-'DU DOAN'!BF67)=('DU DOAN'!K67-'DU DOAN'!L67),2*'DU DOAN'!C67,IF(SIGN('DU DOAN'!BE67-'DU DOAN'!BF67)=SIGN('DU DOAN'!K67-'DU DOAN'!L67),1*'DU DOAN'!C67,0))))</f>
        <v>0</v>
      </c>
      <c r="AD67" s="98">
        <f>IF(OR('DU DOAN'!K67="",'DU DOAN'!L67="",'DU DOAN'!BG67="",'DU DOAN'!BH67=""),0,IF(AND('DU DOAN'!BG67='DU DOAN'!K67,'DU DOAN'!BH67='DU DOAN'!L67),3*'DU DOAN'!C67,IF(('DU DOAN'!BG67-'DU DOAN'!BH67)=('DU DOAN'!K67-'DU DOAN'!L67),2*'DU DOAN'!C67,IF(SIGN('DU DOAN'!BG67-'DU DOAN'!BH67)=SIGN('DU DOAN'!K67-'DU DOAN'!L67),1*'DU DOAN'!C67,0))))</f>
        <v>0</v>
      </c>
      <c r="AE67" s="98">
        <f>IF(OR('DU DOAN'!K67="",'DU DOAN'!L67="",'DU DOAN'!BI67="",'DU DOAN'!BJ67=""),0,IF(AND('DU DOAN'!BI67='DU DOAN'!K67,'DU DOAN'!BJ67='DU DOAN'!L67),3*'DU DOAN'!C67,IF(('DU DOAN'!BI67-'DU DOAN'!BJ67)=('DU DOAN'!K67-'DU DOAN'!L67),2*'DU DOAN'!C67,IF(SIGN('DU DOAN'!BI67-'DU DOAN'!BJ67)=SIGN('DU DOAN'!K67-'DU DOAN'!L67),1*'DU DOAN'!C67,0))))</f>
        <v>0</v>
      </c>
      <c r="AF67" s="98">
        <f>IF(OR('DU DOAN'!K67="",'DU DOAN'!L67="",'DU DOAN'!BK67="",'DU DOAN'!BL67=""),0,IF(AND('DU DOAN'!BK67='DU DOAN'!K67,'DU DOAN'!BL67='DU DOAN'!L67),3*'DU DOAN'!C67,IF(('DU DOAN'!BK67-'DU DOAN'!BL67)=('DU DOAN'!K67-'DU DOAN'!L67),2*'DU DOAN'!C67,IF(SIGN('DU DOAN'!BK67-'DU DOAN'!BL67)=SIGN('DU DOAN'!K67-'DU DOAN'!L67),1*'DU DOAN'!C67,0))))</f>
        <v>0</v>
      </c>
      <c r="AG67" s="98">
        <f>IF(OR('DU DOAN'!K67="",'DU DOAN'!L67="",'DU DOAN'!BM67="",'DU DOAN'!BN67=""),0,IF(AND('DU DOAN'!BM67='DU DOAN'!K67,'DU DOAN'!BN67='DU DOAN'!L67),3*'DU DOAN'!C67,IF(('DU DOAN'!BM67-'DU DOAN'!BN67)=('DU DOAN'!K67-'DU DOAN'!L67),2*'DU DOAN'!C67,IF(SIGN('DU DOAN'!BM67-'DU DOAN'!BN67)=SIGN('DU DOAN'!K67-'DU DOAN'!L67),1*'DU DOAN'!C67,0))))</f>
        <v>0</v>
      </c>
      <c r="AH67" s="98">
        <f>IF(OR('DU DOAN'!K67="",'DU DOAN'!L67="",'DU DOAN'!BO67="",'DU DOAN'!BP67=""),0,IF(AND('DU DOAN'!BO67='DU DOAN'!K67,'DU DOAN'!BP67='DU DOAN'!L67),3*'DU DOAN'!C67,IF(('DU DOAN'!BO67-'DU DOAN'!BP67)=('DU DOAN'!K67-'DU DOAN'!L67),2*'DU DOAN'!C67,IF(SIGN('DU DOAN'!BO67-'DU DOAN'!BP67)=SIGN('DU DOAN'!K67-'DU DOAN'!L67),1*'DU DOAN'!C67,0))))</f>
        <v>0</v>
      </c>
      <c r="AI67" s="98">
        <f>IF(OR('DU DOAN'!K67="",'DU DOAN'!L67="",'DU DOAN'!BQ67="",'DU DOAN'!BR67=""),0,IF(AND('DU DOAN'!BQ67='DU DOAN'!K67,'DU DOAN'!BR67='DU DOAN'!L67),3*'DU DOAN'!C67,IF(('DU DOAN'!BQ67-'DU DOAN'!BR67)=('DU DOAN'!K67-'DU DOAN'!L67),2*'DU DOAN'!C67,IF(SIGN('DU DOAN'!BQ67-'DU DOAN'!BR67)=SIGN('DU DOAN'!K67-'DU DOAN'!L67),1*'DU DOAN'!C67,0))))</f>
        <v>0</v>
      </c>
      <c r="AJ67" s="98">
        <f>IF(OR('DU DOAN'!K67="",'DU DOAN'!L67="",'DU DOAN'!BS67="",'DU DOAN'!BT67=""),0,IF(AND('DU DOAN'!BS67='DU DOAN'!K67,'DU DOAN'!BT67='DU DOAN'!L67),3*'DU DOAN'!C67,IF(('DU DOAN'!BS67-'DU DOAN'!BT67)=('DU DOAN'!K67-'DU DOAN'!L67),2*'DU DOAN'!C67,IF(SIGN('DU DOAN'!BS67-'DU DOAN'!BT67)=SIGN('DU DOAN'!K67-'DU DOAN'!L67),1*'DU DOAN'!C67,0))))</f>
        <v>0</v>
      </c>
      <c r="AK67" s="98">
        <f>IF(OR('DU DOAN'!K67="",'DU DOAN'!L67="",'DU DOAN'!BU67="",'DU DOAN'!BV67=""),0,IF(AND('DU DOAN'!BU67='DU DOAN'!K67,'DU DOAN'!BV67='DU DOAN'!L67),3*'DU DOAN'!C67,IF(('DU DOAN'!BU67-'DU DOAN'!BV67)=('DU DOAN'!K67-'DU DOAN'!L67),2*'DU DOAN'!C67,IF(SIGN('DU DOAN'!BU67-'DU DOAN'!BV67)=SIGN('DU DOAN'!K67-'DU DOAN'!L67),1*'DU DOAN'!C67,0))))</f>
        <v>0</v>
      </c>
      <c r="AL67" s="98">
        <f>IF(OR('DU DOAN'!K67="",'DU DOAN'!L67="",'DU DOAN'!BW67="",'DU DOAN'!BX67=""),0,IF(AND('DU DOAN'!BW67='DU DOAN'!K67,'DU DOAN'!BX67='DU DOAN'!L67),3*'DU DOAN'!C67,IF(('DU DOAN'!BW67-'DU DOAN'!BX67)=('DU DOAN'!K67-'DU DOAN'!L67),2*'DU DOAN'!C67,IF(SIGN('DU DOAN'!BW67-'DU DOAN'!BX67)=SIGN('DU DOAN'!K67-'DU DOAN'!L67),1*'DU DOAN'!C67,0))))</f>
        <v>0</v>
      </c>
      <c r="AM67" s="98">
        <f>IF(OR('DU DOAN'!K67="",'DU DOAN'!L67="",'DU DOAN'!BY67="",'DU DOAN'!BZ67=""),0,IF(AND('DU DOAN'!BY67='DU DOAN'!K67,'DU DOAN'!BZ67='DU DOAN'!L67),3*'DU DOAN'!C67,IF(('DU DOAN'!BY67-'DU DOAN'!BZ67)=('DU DOAN'!K67-'DU DOAN'!L67),2*'DU DOAN'!C67,IF(SIGN('DU DOAN'!BY67-'DU DOAN'!BZ67)=SIGN('DU DOAN'!K67-'DU DOAN'!L67),1*'DU DOAN'!C67,0))))</f>
        <v>0</v>
      </c>
      <c r="AN67" s="98">
        <f>IF(OR('DU DOAN'!K67="",'DU DOAN'!L67="",'DU DOAN'!CA67="",'DU DOAN'!CB67=""),0,IF(AND('DU DOAN'!CA67='DU DOAN'!K67,'DU DOAN'!CB67='DU DOAN'!L67),3*'DU DOAN'!C67,IF(('DU DOAN'!CA67-'DU DOAN'!CB67)=('DU DOAN'!K67-'DU DOAN'!L67),2*'DU DOAN'!C67,IF(SIGN('DU DOAN'!CA67-'DU DOAN'!CB67)=SIGN('DU DOAN'!K67-'DU DOAN'!L67),1*'DU DOAN'!C67,0))))</f>
        <v>0</v>
      </c>
      <c r="AO67" s="98">
        <f>IF(OR('DU DOAN'!K67="",'DU DOAN'!L67="",'DU DOAN'!CC67="",'DU DOAN'!CD67=""),0,IF(AND('DU DOAN'!CC67='DU DOAN'!K67,'DU DOAN'!CD67='DU DOAN'!L67),3*'DU DOAN'!C67,IF(('DU DOAN'!CC67-'DU DOAN'!CD67)=('DU DOAN'!K67-'DU DOAN'!L67),2*'DU DOAN'!C67,IF(SIGN('DU DOAN'!CC67-'DU DOAN'!CD67)=SIGN('DU DOAN'!K67-'DU DOAN'!L67),1*'DU DOAN'!C67,0))))</f>
        <v>0</v>
      </c>
      <c r="AP67" s="98">
        <f>IF(OR('DU DOAN'!K67="",'DU DOAN'!L67="",'DU DOAN'!CE67="",'DU DOAN'!CF67=""),0,IF(AND('DU DOAN'!CE67='DU DOAN'!K67,'DU DOAN'!CF67='DU DOAN'!L67),3*'DU DOAN'!C67,IF(('DU DOAN'!CE67-'DU DOAN'!CF67)=('DU DOAN'!K67-'DU DOAN'!L67),2*'DU DOAN'!C67,IF(SIGN('DU DOAN'!CE67-'DU DOAN'!CF67)=SIGN('DU DOAN'!K67-'DU DOAN'!L67),1*'DU DOAN'!C67,0))))</f>
        <v>0</v>
      </c>
      <c r="AQ67" s="98">
        <f>IF(OR('DU DOAN'!K67="",'DU DOAN'!L67="",'DU DOAN'!CG67="",'DU DOAN'!CH67=""),0,IF(AND('DU DOAN'!CG67='DU DOAN'!K67,'DU DOAN'!CH67='DU DOAN'!L67),3*'DU DOAN'!C67,IF(('DU DOAN'!CG67-'DU DOAN'!CH67)=('DU DOAN'!K67-'DU DOAN'!L67),2*'DU DOAN'!C67,IF(SIGN('DU DOAN'!CG67-'DU DOAN'!CH67)=SIGN('DU DOAN'!K67-'DU DOAN'!L67),1*'DU DOAN'!C67,0))))</f>
        <v>0</v>
      </c>
      <c r="AR67" s="98">
        <f>IF(OR('DU DOAN'!K67="",'DU DOAN'!L67="",'DU DOAN'!CI67="",'DU DOAN'!CJ67=""),0,IF(AND('DU DOAN'!CI67='DU DOAN'!K67,'DU DOAN'!CJ67='DU DOAN'!L67),3*'DU DOAN'!C67,IF(('DU DOAN'!CI67-'DU DOAN'!CJ67)=('DU DOAN'!K67-'DU DOAN'!L67),2*'DU DOAN'!C67,IF(SIGN('DU DOAN'!CI67-'DU DOAN'!CJ67)=SIGN('DU DOAN'!K67-'DU DOAN'!L67),1*'DU DOAN'!C67,0))))</f>
        <v>0</v>
      </c>
      <c r="AS67" s="98">
        <f>IF(OR('DU DOAN'!K67="",'DU DOAN'!L67="",'DU DOAN'!CK67="",'DU DOAN'!CL67=""),0,IF(AND('DU DOAN'!CK67='DU DOAN'!K67,'DU DOAN'!CL67='DU DOAN'!L67),3*'DU DOAN'!C67,IF(('DU DOAN'!CK67-'DU DOAN'!CL67)=('DU DOAN'!K67-'DU DOAN'!L67),2*'DU DOAN'!C67,IF(SIGN('DU DOAN'!CK67-'DU DOAN'!CL67)=SIGN('DU DOAN'!K67-'DU DOAN'!L67),1*'DU DOAN'!C67,0))))</f>
        <v>0</v>
      </c>
      <c r="AT67" s="98">
        <f>IF(OR('DU DOAN'!K67="",'DU DOAN'!L67="",'DU DOAN'!CM67="",'DU DOAN'!CN67=""),0,IF(AND('DU DOAN'!CM67='DU DOAN'!K67,'DU DOAN'!CN67='DU DOAN'!L67),3*'DU DOAN'!C67,IF(('DU DOAN'!CM67-'DU DOAN'!CN67)=('DU DOAN'!K67-'DU DOAN'!L67),2*'DU DOAN'!C67,IF(SIGN('DU DOAN'!CM67-'DU DOAN'!CN67)=SIGN('DU DOAN'!K67-'DU DOAN'!L67),1*'DU DOAN'!C67,0))))</f>
        <v>0</v>
      </c>
      <c r="AU67" s="98">
        <f>IF(OR('DU DOAN'!K67="",'DU DOAN'!L67="",'DU DOAN'!CO67="",'DU DOAN'!CP67=""),0,IF(AND('DU DOAN'!CO67='DU DOAN'!K67,'DU DOAN'!CP67='DU DOAN'!L67),3*'DU DOAN'!C67,IF(('DU DOAN'!CO67-'DU DOAN'!CP67)=('DU DOAN'!K67-'DU DOAN'!L67),2*'DU DOAN'!C67,IF(SIGN('DU DOAN'!CO67-'DU DOAN'!CP67)=SIGN('DU DOAN'!K67-'DU DOAN'!L67),1*'DU DOAN'!C67,0))))</f>
        <v>0</v>
      </c>
      <c r="AV67" s="98">
        <f>IF(OR('DU DOAN'!K67="",'DU DOAN'!L67="",'DU DOAN'!CQ67="",'DU DOAN'!CR67=""),0,IF(AND('DU DOAN'!CQ67='DU DOAN'!K67,'DU DOAN'!CR67='DU DOAN'!L67),3*'DU DOAN'!C67,IF(('DU DOAN'!CQ67-'DU DOAN'!CR67)=('DU DOAN'!K67-'DU DOAN'!L67),2*'DU DOAN'!C67,IF(SIGN('DU DOAN'!CQ67-'DU DOAN'!CR67)=SIGN('DU DOAN'!K67-'DU DOAN'!L67),1*'DU DOAN'!C67,0))))</f>
        <v>0</v>
      </c>
      <c r="AW67" s="98">
        <f>IF(OR('DU DOAN'!K67="",'DU DOAN'!L67="",'DU DOAN'!CS67="",'DU DOAN'!CT67=""),0,IF(AND('DU DOAN'!CS67='DU DOAN'!K67,'DU DOAN'!CT67='DU DOAN'!L67),3*'DU DOAN'!C67,IF(('DU DOAN'!CS67-'DU DOAN'!CT67)=('DU DOAN'!K67-'DU DOAN'!L67),2*'DU DOAN'!C67,IF(SIGN('DU DOAN'!CS67-'DU DOAN'!CT67)=SIGN('DU DOAN'!K67-'DU DOAN'!L67),1*'DU DOAN'!C67,0))))</f>
        <v>0</v>
      </c>
      <c r="AX67" s="98">
        <f>IF(OR('DU DOAN'!K67="",'DU DOAN'!L67="",'DU DOAN'!CU67="",'DU DOAN'!CV67=""),0,IF(AND('DU DOAN'!CU67='DU DOAN'!K67,'DU DOAN'!CV67='DU DOAN'!L67),3*'DU DOAN'!C67,IF(('DU DOAN'!CU67-'DU DOAN'!CV67)=('DU DOAN'!K67-'DU DOAN'!L67),2*'DU DOAN'!C67,IF(SIGN('DU DOAN'!CU67-'DU DOAN'!CV67)=SIGN('DU DOAN'!K67-'DU DOAN'!L67),1*'DU DOAN'!C67,0))))</f>
        <v>0</v>
      </c>
      <c r="AY67" s="98">
        <f>IF(OR('DU DOAN'!K67="",'DU DOAN'!L67="",'DU DOAN'!CW67="",'DU DOAN'!CX67=""),0,IF(AND('DU DOAN'!CW67='DU DOAN'!K67,'DU DOAN'!CX67='DU DOAN'!L67),3*'DU DOAN'!C67,IF(('DU DOAN'!CW67-'DU DOAN'!CX67)=('DU DOAN'!K67-'DU DOAN'!L67),2*'DU DOAN'!C67,IF(SIGN('DU DOAN'!CW67-'DU DOAN'!CX67)=SIGN('DU DOAN'!K67-'DU DOAN'!L67),1*'DU DOAN'!C67,0))))</f>
        <v>0</v>
      </c>
      <c r="AZ67" s="98">
        <f>IF(OR('DU DOAN'!K67="",'DU DOAN'!L67="",'DU DOAN'!CY67="",'DU DOAN'!CZ67=""),0,IF(AND('DU DOAN'!CY67='DU DOAN'!K67,'DU DOAN'!CZ67='DU DOAN'!L67),3*'DU DOAN'!C67,IF(('DU DOAN'!CY67-'DU DOAN'!CZ67)=('DU DOAN'!K67-'DU DOAN'!L67),2*'DU DOAN'!C67,IF(SIGN('DU DOAN'!CY67-'DU DOAN'!CZ67)=SIGN('DU DOAN'!K67-'DU DOAN'!L67),1*'DU DOAN'!C67,0))))</f>
        <v>0</v>
      </c>
      <c r="BA67" s="98">
        <f>IF(OR('DU DOAN'!K67="",'DU DOAN'!L67="",'DU DOAN'!DA67="",'DU DOAN'!DB67=""),0,IF(AND('DU DOAN'!DA67='DU DOAN'!K67,'DU DOAN'!DB67='DU DOAN'!L67),3*'DU DOAN'!C67,IF(('DU DOAN'!DA67-'DU DOAN'!DB67)=('DU DOAN'!K67-'DU DOAN'!L67),2*'DU DOAN'!C67,IF(SIGN('DU DOAN'!DA67-'DU DOAN'!DB67)=SIGN('DU DOAN'!K67-'DU DOAN'!L67),1*'DU DOAN'!C67,0))))</f>
        <v>0</v>
      </c>
      <c r="BB67" s="98">
        <f>IF(OR('DU DOAN'!K67="",'DU DOAN'!L67="",'DU DOAN'!DC67="",'DU DOAN'!DD67=""),0,IF(AND('DU DOAN'!DC67='DU DOAN'!K67,'DU DOAN'!DD67='DU DOAN'!L67),3*'DU DOAN'!C67,IF(('DU DOAN'!DC67-'DU DOAN'!DD67)=('DU DOAN'!K67-'DU DOAN'!L67),2*'DU DOAN'!C67,IF(SIGN('DU DOAN'!DC67-'DU DOAN'!DD67)=SIGN('DU DOAN'!K67-'DU DOAN'!L67),1*'DU DOAN'!C67,0))))</f>
        <v>0</v>
      </c>
      <c r="BC67" s="98">
        <f>IF(OR('DU DOAN'!K67="",'DU DOAN'!L67="",'DU DOAN'!DE67="",'DU DOAN'!DF67=""),0,IF(AND('DU DOAN'!DE67='DU DOAN'!K67,'DU DOAN'!DF67='DU DOAN'!L67),3*'DU DOAN'!C67,IF(('DU DOAN'!DE67-'DU DOAN'!DF67)=('DU DOAN'!K67-'DU DOAN'!L67),2*'DU DOAN'!C67,IF(SIGN('DU DOAN'!DE67-'DU DOAN'!DF67)=SIGN('DU DOAN'!K67-'DU DOAN'!L67),1*'DU DOAN'!C67,0))))</f>
        <v>0</v>
      </c>
      <c r="BD67" s="98">
        <f>IF(OR('DU DOAN'!K67="",'DU DOAN'!L67="",'DU DOAN'!DG67="",'DU DOAN'!DH67=""),0,IF(AND('DU DOAN'!DG67='DU DOAN'!K67,'DU DOAN'!DH67='DU DOAN'!L67),3*'DU DOAN'!C67,IF(('DU DOAN'!DG67-'DU DOAN'!DH67)=('DU DOAN'!K67-'DU DOAN'!L67),2*'DU DOAN'!C67,IF(SIGN('DU DOAN'!DG67-'DU DOAN'!DH67)=SIGN('DU DOAN'!K67-'DU DOAN'!L67),1*'DU DOAN'!C67,0))))</f>
        <v>0</v>
      </c>
      <c r="BE67" s="98">
        <f>IF(OR('DU DOAN'!K67="",'DU DOAN'!L67="",'DU DOAN'!DI67="",'DU DOAN'!DJ67=""),0,IF(AND('DU DOAN'!DI67='DU DOAN'!K67,'DU DOAN'!DJ67='DU DOAN'!L67),3*'DU DOAN'!C67,IF(('DU DOAN'!DI67-'DU DOAN'!DJ67)=('DU DOAN'!K67-'DU DOAN'!L67),2*'DU DOAN'!C67,IF(SIGN('DU DOAN'!DI67-'DU DOAN'!DJ67)=SIGN('DU DOAN'!K67-'DU DOAN'!L67),1*'DU DOAN'!C67,0))))</f>
        <v>0</v>
      </c>
      <c r="BF67" s="98">
        <f>IF(OR('DU DOAN'!K67="",'DU DOAN'!L67="",'DU DOAN'!DK67="",'DU DOAN'!DL67=""),0,IF(AND('DU DOAN'!DK67='DU DOAN'!K67,'DU DOAN'!DL67='DU DOAN'!L67),3*'DU DOAN'!C67,IF(('DU DOAN'!DK67-'DU DOAN'!DL67)=('DU DOAN'!K67-'DU DOAN'!L67),2*'DU DOAN'!C67,IF(SIGN('DU DOAN'!DK67-'DU DOAN'!DL67)=SIGN('DU DOAN'!K67-'DU DOAN'!L67),1*'DU DOAN'!C67,0))))</f>
        <v>0</v>
      </c>
      <c r="BG67" s="98">
        <f>IF(OR('DU DOAN'!K67="",'DU DOAN'!L67="",'DU DOAN'!DM67="",'DU DOAN'!DN67=""),0,IF(AND('DU DOAN'!DM67='DU DOAN'!K67,'DU DOAN'!DN67='DU DOAN'!L67),3*'DU DOAN'!C67,IF(('DU DOAN'!DM67-'DU DOAN'!DN67)=('DU DOAN'!K67-'DU DOAN'!L67),2*'DU DOAN'!C67,IF(SIGN('DU DOAN'!DM67-'DU DOAN'!DN67)=SIGN('DU DOAN'!K67-'DU DOAN'!L67),1*'DU DOAN'!C67,0))))</f>
        <v>0</v>
      </c>
      <c r="BH67" s="98">
        <f>IF(OR('DU DOAN'!K67="",'DU DOAN'!L67="",'DU DOAN'!DO67="",'DU DOAN'!DP67=""),0,IF(AND('DU DOAN'!DO67='DU DOAN'!K67,'DU DOAN'!DP67='DU DOAN'!L67),3*'DU DOAN'!C67,IF(('DU DOAN'!DO67-'DU DOAN'!DP67)=('DU DOAN'!K67-'DU DOAN'!L67),2*'DU DOAN'!C67,IF(SIGN('DU DOAN'!DO67-'DU DOAN'!DP67)=SIGN('DU DOAN'!K67-'DU DOAN'!L67),1*'DU DOAN'!C67,0))))</f>
        <v>0</v>
      </c>
      <c r="BI67" s="98">
        <f>IF(OR('DU DOAN'!K67="",'DU DOAN'!L67="",'DU DOAN'!DQ67="",'DU DOAN'!DR67=""),0,IF(AND('DU DOAN'!DQ67='DU DOAN'!K67,'DU DOAN'!DR67='DU DOAN'!L67),3*'DU DOAN'!C67,IF(('DU DOAN'!DQ67-'DU DOAN'!DR67)=('DU DOAN'!K67-'DU DOAN'!L67),2*'DU DOAN'!C67,IF(SIGN('DU DOAN'!DQ67-'DU DOAN'!DR67)=SIGN('DU DOAN'!K67-'DU DOAN'!L67),1*'DU DOAN'!C67,0))))</f>
        <v>0</v>
      </c>
      <c r="BJ67" s="98">
        <f>IF(OR('DU DOAN'!K67="",'DU DOAN'!L67="",'DU DOAN'!DS67="",'DU DOAN'!DT67=""),0,IF(AND('DU DOAN'!DS67='DU DOAN'!K67,'DU DOAN'!DT67='DU DOAN'!L67),3*'DU DOAN'!C67,IF(('DU DOAN'!DS67-'DU DOAN'!DT67)=('DU DOAN'!K67-'DU DOAN'!L67),2*'DU DOAN'!C67,IF(SIGN('DU DOAN'!DS67-'DU DOAN'!DT67)=SIGN('DU DOAN'!K67-'DU DOAN'!L67),1*'DU DOAN'!C67,0))))</f>
        <v>0</v>
      </c>
      <c r="BK67" s="98">
        <f>IF(OR('DU DOAN'!K67="",'DU DOAN'!L67="",'DU DOAN'!DU67="",'DU DOAN'!DV67=""),0,IF(AND('DU DOAN'!DU67='DU DOAN'!K67,'DU DOAN'!DV67='DU DOAN'!L67),3*'DU DOAN'!C67,IF(('DU DOAN'!DU67-'DU DOAN'!DV67)=('DU DOAN'!K67-'DU DOAN'!L67),2*'DU DOAN'!C67,IF(SIGN('DU DOAN'!DU67-'DU DOAN'!DV67)=SIGN('DU DOAN'!K67-'DU DOAN'!L67),1*'DU DOAN'!C67,0))))</f>
        <v>0</v>
      </c>
      <c r="BL67" s="98">
        <f>IF(OR('DU DOAN'!K67="",'DU DOAN'!L67="",'DU DOAN'!DW67="",'DU DOAN'!DX67=""),0,IF(AND('DU DOAN'!DW67='DU DOAN'!K67,'DU DOAN'!DX67='DU DOAN'!L67),3*'DU DOAN'!C67,IF(('DU DOAN'!DW67-'DU DOAN'!DX67)=('DU DOAN'!K67-'DU DOAN'!L67),2*'DU DOAN'!C67,IF(SIGN('DU DOAN'!DW67-'DU DOAN'!DX67)=SIGN('DU DOAN'!K67-'DU DOAN'!L67),1*'DU DOAN'!C67,0))))</f>
        <v>0</v>
      </c>
      <c r="BM67" s="98">
        <f>IF(OR('DU DOAN'!K67="",'DU DOAN'!L67="",'DU DOAN'!DY67="",'DU DOAN'!DZ67=""),0,IF(AND('DU DOAN'!DY67='DU DOAN'!K67,'DU DOAN'!DZ67='DU DOAN'!L67),3*'DU DOAN'!C67,IF(('DU DOAN'!DY67-'DU DOAN'!DZ67)=('DU DOAN'!K67-'DU DOAN'!L67),2*'DU DOAN'!C67,IF(SIGN('DU DOAN'!DY67-'DU DOAN'!DZ67)=SIGN('DU DOAN'!K67-'DU DOAN'!L67),1*'DU DOAN'!C67,0))))</f>
        <v>0</v>
      </c>
      <c r="BN67" s="98">
        <f>IF(OR('DU DOAN'!K67="",'DU DOAN'!L67="",'DU DOAN'!EA67="",'DU DOAN'!EB67=""),0,IF(AND('DU DOAN'!EA67='DU DOAN'!K67,'DU DOAN'!EB67='DU DOAN'!L67),3*'DU DOAN'!C67,IF(('DU DOAN'!EA67-'DU DOAN'!EB67)=('DU DOAN'!K67-'DU DOAN'!L67),2*'DU DOAN'!C67,IF(SIGN('DU DOAN'!EA67-'DU DOAN'!EB67)=SIGN('DU DOAN'!K67-'DU DOAN'!L67),1*'DU DOAN'!C67,0))))</f>
        <v>0</v>
      </c>
      <c r="BO67" s="98">
        <f>IF(OR('DU DOAN'!K67="",'DU DOAN'!L67="",'DU DOAN'!EC67="",'DU DOAN'!ED67=""),0,IF(AND('DU DOAN'!EC67='DU DOAN'!K67,'DU DOAN'!ED67='DU DOAN'!L67),3*'DU DOAN'!C67,IF(('DU DOAN'!EC67-'DU DOAN'!ED67)=('DU DOAN'!K67-'DU DOAN'!L67),2*'DU DOAN'!C67,IF(SIGN('DU DOAN'!EC67-'DU DOAN'!ED67)=SIGN('DU DOAN'!K67-'DU DOAN'!L67),1*'DU DOAN'!C67,0))))</f>
        <v>0</v>
      </c>
      <c r="BP67" s="98">
        <f>IF(OR('DU DOAN'!K67="",'DU DOAN'!L67="",'DU DOAN'!EE67="",'DU DOAN'!EF67=""),0,IF(AND('DU DOAN'!EE67='DU DOAN'!K67,'DU DOAN'!EF67='DU DOAN'!L67),3*'DU DOAN'!C67,IF(('DU DOAN'!EE67-'DU DOAN'!EF67)=('DU DOAN'!K67-'DU DOAN'!L67),2*'DU DOAN'!C67,IF(SIGN('DU DOAN'!EE67-'DU DOAN'!EF67)=SIGN('DU DOAN'!K67-'DU DOAN'!L67),1*'DU DOAN'!C67,0))))</f>
        <v>0</v>
      </c>
      <c r="BQ67" s="98">
        <f>IF(OR('DU DOAN'!K67="",'DU DOAN'!L67="",'DU DOAN'!EG67="",'DU DOAN'!EH67=""),0,IF(AND('DU DOAN'!EG67='DU DOAN'!K67,'DU DOAN'!EH67='DU DOAN'!L67),3*'DU DOAN'!C67,IF(('DU DOAN'!EG67-'DU DOAN'!EH67)=('DU DOAN'!K67-'DU DOAN'!L67),2*'DU DOAN'!C67,IF(SIGN('DU DOAN'!EG67-'DU DOAN'!EH67)=SIGN('DU DOAN'!K67-'DU DOAN'!L67),1*'DU DOAN'!C67,0))))</f>
        <v>0</v>
      </c>
      <c r="BR67" s="98">
        <f>IF(OR('DU DOAN'!K67="",'DU DOAN'!L67="",'DU DOAN'!EI67="",'DU DOAN'!EJ67=""),0,IF(AND('DU DOAN'!EI67='DU DOAN'!K67,'DU DOAN'!EJ67='DU DOAN'!L67),3*'DU DOAN'!C67,IF(('DU DOAN'!EI67-'DU DOAN'!EJ67)=('DU DOAN'!K67-'DU DOAN'!L67),2*'DU DOAN'!C67,IF(SIGN('DU DOAN'!EI67-'DU DOAN'!EJ67)=SIGN('DU DOAN'!K67-'DU DOAN'!L67),1*'DU DOAN'!C67,0))))</f>
        <v>0</v>
      </c>
      <c r="BS67" s="98">
        <f>IF(OR('DU DOAN'!K67="",'DU DOAN'!L67="",'DU DOAN'!EK67="",'DU DOAN'!EL67=""),0,IF(AND('DU DOAN'!EK67='DU DOAN'!K67,'DU DOAN'!EL67='DU DOAN'!L67),3*'DU DOAN'!C67,IF(('DU DOAN'!EK67-'DU DOAN'!EL67)=('DU DOAN'!K67-'DU DOAN'!L67),2*'DU DOAN'!C67,IF(SIGN('DU DOAN'!EK67-'DU DOAN'!EL67)=SIGN('DU DOAN'!K67-'DU DOAN'!L67),1*'DU DOAN'!C67,0))))</f>
        <v>0</v>
      </c>
      <c r="BT67" s="98">
        <f>IF(OR('DU DOAN'!K67="",'DU DOAN'!L67="",'DU DOAN'!EM67="",'DU DOAN'!EN67=""),0,IF(AND('DU DOAN'!EM67='DU DOAN'!K67,'DU DOAN'!EN67='DU DOAN'!L67),3*'DU DOAN'!C67,IF(('DU DOAN'!EM67-'DU DOAN'!EN67)=('DU DOAN'!K67-'DU DOAN'!L67),2*'DU DOAN'!C67,IF(SIGN('DU DOAN'!EM67-'DU DOAN'!EN67)=SIGN('DU DOAN'!K67-'DU DOAN'!L67),1*'DU DOAN'!C67,0))))</f>
        <v>0</v>
      </c>
      <c r="BU67" s="98">
        <f>IF(OR('DU DOAN'!K67="",'DU DOAN'!L67="",'DU DOAN'!EO67="",'DU DOAN'!EP67=""),0,IF(AND('DU DOAN'!EO67='DU DOAN'!K67,'DU DOAN'!EP67='DU DOAN'!L67),3*'DU DOAN'!C67,IF(('DU DOAN'!EO67-'DU DOAN'!EP67)=('DU DOAN'!K67-'DU DOAN'!L67),2*'DU DOAN'!C67,IF(SIGN('DU DOAN'!EO67-'DU DOAN'!EP67)=SIGN('DU DOAN'!K67-'DU DOAN'!L67),1*'DU DOAN'!C67,0))))</f>
        <v>0</v>
      </c>
      <c r="BV67" s="98">
        <f>IF(OR('DU DOAN'!K67="",'DU DOAN'!L67="",'DU DOAN'!EQ67="",'DU DOAN'!ER67=""),0,IF(AND('DU DOAN'!EQ67='DU DOAN'!K67,'DU DOAN'!ER67='DU DOAN'!L67),3*'DU DOAN'!C67,IF(('DU DOAN'!EQ67-'DU DOAN'!ER67)=('DU DOAN'!K67-'DU DOAN'!L67),2*'DU DOAN'!C67,IF(SIGN('DU DOAN'!EQ67-'DU DOAN'!ER67)=SIGN('DU DOAN'!K67-'DU DOAN'!L67),1*'DU DOAN'!C67,0))))</f>
        <v>0</v>
      </c>
      <c r="BW67" s="98">
        <f>IF(OR('DU DOAN'!K67="",'DU DOAN'!L67="",'DU DOAN'!ES67="",'DU DOAN'!ET67=""),0,IF(AND('DU DOAN'!ES67='DU DOAN'!K67,'DU DOAN'!ET67='DU DOAN'!L67),3*'DU DOAN'!C67,IF(('DU DOAN'!ES67-'DU DOAN'!ET67)=('DU DOAN'!K67-'DU DOAN'!L67),2*'DU DOAN'!C67,IF(SIGN('DU DOAN'!ES67-'DU DOAN'!ET67)=SIGN('DU DOAN'!K67-'DU DOAN'!L67),1*'DU DOAN'!C67,0))))</f>
        <v>0</v>
      </c>
      <c r="BX67" s="98">
        <f>IF(OR('DU DOAN'!K67="",'DU DOAN'!L67="",'DU DOAN'!EU67="",'DU DOAN'!EV67=""),0,IF(AND('DU DOAN'!EU67='DU DOAN'!K67,'DU DOAN'!EV67='DU DOAN'!L67),3*'DU DOAN'!C67,IF(('DU DOAN'!EU67-'DU DOAN'!EV67)=('DU DOAN'!K67-'DU DOAN'!L67),2*'DU DOAN'!C67,IF(SIGN('DU DOAN'!EU67-'DU DOAN'!EV67)=SIGN('DU DOAN'!K67-'DU DOAN'!L67),1*'DU DOAN'!C67,0))))</f>
        <v>0</v>
      </c>
      <c r="BY67" s="98">
        <f>IF(OR('DU DOAN'!K67="",'DU DOAN'!L67="",'DU DOAN'!EW67="",'DU DOAN'!EX67=""),0,IF(AND('DU DOAN'!EW67='DU DOAN'!K67,'DU DOAN'!EX67='DU DOAN'!L67),3*'DU DOAN'!C67,IF(('DU DOAN'!EW67-'DU DOAN'!EX67)=('DU DOAN'!K67-'DU DOAN'!L67),2*'DU DOAN'!C67,IF(SIGN('DU DOAN'!EW67-'DU DOAN'!EX67)=SIGN('DU DOAN'!K67-'DU DOAN'!L67),1*'DU DOAN'!C67,0))))</f>
        <v>0</v>
      </c>
      <c r="BZ67" s="98">
        <f>IF(OR('DU DOAN'!K67="",'DU DOAN'!L67="",'DU DOAN'!EY67="",'DU DOAN'!EZ67=""),0,IF(AND('DU DOAN'!EY67='DU DOAN'!K67,'DU DOAN'!EZ67='DU DOAN'!L67),3*'DU DOAN'!C67,IF(('DU DOAN'!EY67-'DU DOAN'!EZ67)=('DU DOAN'!K67-'DU DOAN'!L67),2*'DU DOAN'!C67,IF(SIGN('DU DOAN'!EY67-'DU DOAN'!EZ67)=SIGN('DU DOAN'!K67-'DU DOAN'!L67),1*'DU DOAN'!C67,0))))</f>
        <v>0</v>
      </c>
      <c r="CA67" s="98">
        <f>IF(OR('DU DOAN'!K67="",'DU DOAN'!L67="",'DU DOAN'!FA67="",'DU DOAN'!FB67=""),0,IF(AND('DU DOAN'!FA67='DU DOAN'!K67,'DU DOAN'!FB67='DU DOAN'!L67),3*'DU DOAN'!C67,IF(('DU DOAN'!FA67-'DU DOAN'!FB67)=('DU DOAN'!K67-'DU DOAN'!L67),2*'DU DOAN'!C67,IF(SIGN('DU DOAN'!FA67-'DU DOAN'!FB67)=SIGN('DU DOAN'!K67-'DU DOAN'!L67),1*'DU DOAN'!C67,0))))</f>
        <v>0</v>
      </c>
      <c r="CB67" s="98">
        <f>IF(OR('DU DOAN'!K67="",'DU DOAN'!L67="",'DU DOAN'!FC67="",'DU DOAN'!FD67=""),0,IF(AND('DU DOAN'!FC67='DU DOAN'!K67,'DU DOAN'!FD67='DU DOAN'!L67),3*'DU DOAN'!C67,IF(('DU DOAN'!FC67-'DU DOAN'!FD67)=('DU DOAN'!K67-'DU DOAN'!L67),2*'DU DOAN'!C67,IF(SIGN('DU DOAN'!FC67-'DU DOAN'!FD67)=SIGN('DU DOAN'!K67-'DU DOAN'!L67),1*'DU DOAN'!C67,0))))</f>
        <v>0</v>
      </c>
      <c r="CC67" s="98">
        <f>IF(OR('DU DOAN'!K67="",'DU DOAN'!L67="",'DU DOAN'!FE67="",'DU DOAN'!FF67=""),0,IF(AND('DU DOAN'!FE67='DU DOAN'!K67,'DU DOAN'!FF67='DU DOAN'!L67),3*'DU DOAN'!C67,IF(('DU DOAN'!FE67-'DU DOAN'!FF67)=('DU DOAN'!K67-'DU DOAN'!L67),2*'DU DOAN'!C67,IF(SIGN('DU DOAN'!FE67-'DU DOAN'!FF67)=SIGN('DU DOAN'!K67-'DU DOAN'!L67),1*'DU DOAN'!C67,0))))</f>
        <v>0</v>
      </c>
      <c r="CD67" s="98">
        <f>IF(OR('DU DOAN'!K67="",'DU DOAN'!L67="",'DU DOAN'!FG67="",'DU DOAN'!FH67=""),0,IF(AND('DU DOAN'!FG67='DU DOAN'!K67,'DU DOAN'!FH67='DU DOAN'!L67),3*'DU DOAN'!C67,IF(('DU DOAN'!FG67-'DU DOAN'!FH67)=('DU DOAN'!K67-'DU DOAN'!L67),2*'DU DOAN'!C67,IF(SIGN('DU DOAN'!FG67-'DU DOAN'!FH67)=SIGN('DU DOAN'!K67-'DU DOAN'!L67),1*'DU DOAN'!C67,0))))</f>
        <v>0</v>
      </c>
      <c r="CE67" s="98">
        <f>IF(OR('DU DOAN'!K67="",'DU DOAN'!L67="",'DU DOAN'!FI67="",'DU DOAN'!FJ67=""),0,IF(AND('DU DOAN'!FI67='DU DOAN'!K67,'DU DOAN'!FJ67='DU DOAN'!L67),3*'DU DOAN'!C67,IF(('DU DOAN'!FI67-'DU DOAN'!FJ67)=('DU DOAN'!K67-'DU DOAN'!L67),2*'DU DOAN'!C67,IF(SIGN('DU DOAN'!FI67-'DU DOAN'!FJ67)=SIGN('DU DOAN'!K67-'DU DOAN'!L67),1*'DU DOAN'!C67,0))))</f>
        <v>0</v>
      </c>
      <c r="CF67" s="98">
        <f>IF(OR('DU DOAN'!K67="",'DU DOAN'!L67="",'DU DOAN'!FK67="",'DU DOAN'!FL67=""),0,IF(AND('DU DOAN'!FK67='DU DOAN'!K67,'DU DOAN'!FL67='DU DOAN'!L67),3*'DU DOAN'!C67,IF(('DU DOAN'!FK67-'DU DOAN'!FL67)=('DU DOAN'!K67-'DU DOAN'!L67),2*'DU DOAN'!C67,IF(SIGN('DU DOAN'!FK67-'DU DOAN'!FL67)=SIGN('DU DOAN'!K67-'DU DOAN'!L67),1*'DU DOAN'!C67,0))))</f>
        <v>0</v>
      </c>
      <c r="CG67" s="98">
        <f>IF(OR('DU DOAN'!K67="",'DU DOAN'!L67="",'DU DOAN'!FM67="",'DU DOAN'!FN67=""),0,IF(AND('DU DOAN'!FM67='DU DOAN'!K67,'DU DOAN'!FN67='DU DOAN'!L67),3*'DU DOAN'!C67,IF(('DU DOAN'!FM67-'DU DOAN'!FN67)=('DU DOAN'!K67-'DU DOAN'!L67),2*'DU DOAN'!C67,IF(SIGN('DU DOAN'!FM67-'DU DOAN'!FN67)=SIGN('DU DOAN'!K67-'DU DOAN'!L67),1*'DU DOAN'!C67,0))))</f>
        <v>0</v>
      </c>
      <c r="CH67" s="98">
        <f>IF(OR('DU DOAN'!K67="",'DU DOAN'!L67="",'DU DOAN'!FO67="",'DU DOAN'!FP67=""),0,IF(AND('DU DOAN'!FO67='DU DOAN'!K67,'DU DOAN'!FP67='DU DOAN'!L67),3*'DU DOAN'!C67,IF(('DU DOAN'!FO67-'DU DOAN'!FP67)=('DU DOAN'!K67-'DU DOAN'!L67),2*'DU DOAN'!C67,IF(SIGN('DU DOAN'!FO67-'DU DOAN'!FP67)=SIGN('DU DOAN'!K67-'DU DOAN'!L67),1*'DU DOAN'!C67,0))))</f>
        <v>0</v>
      </c>
      <c r="CI67" s="98">
        <f>IF(OR('DU DOAN'!K67="",'DU DOAN'!L67="",'DU DOAN'!FQ67="",'DU DOAN'!FR67=""),0,IF(AND('DU DOAN'!FQ67='DU DOAN'!K67,'DU DOAN'!FR67='DU DOAN'!L67),3*'DU DOAN'!C67,IF(('DU DOAN'!FQ67-'DU DOAN'!FR67)=('DU DOAN'!K67-'DU DOAN'!L67),2*'DU DOAN'!C67,IF(SIGN('DU DOAN'!FQ67-'DU DOAN'!FR67)=SIGN('DU DOAN'!K67-'DU DOAN'!L67),1*'DU DOAN'!C67,0))))</f>
        <v>0</v>
      </c>
      <c r="CJ67" s="98">
        <f>IF(OR('DU DOAN'!K67="",'DU DOAN'!L67="",'DU DOAN'!FS67="",'DU DOAN'!FT67=""),0,IF(AND('DU DOAN'!FS67='DU DOAN'!K67,'DU DOAN'!FT67='DU DOAN'!L67),3*'DU DOAN'!C67,IF(('DU DOAN'!FS67-'DU DOAN'!FT67)=('DU DOAN'!K67-'DU DOAN'!L67),2*'DU DOAN'!C67,IF(SIGN('DU DOAN'!FS67-'DU DOAN'!FT67)=SIGN('DU DOAN'!K67-'DU DOAN'!L67),1*'DU DOAN'!C67,0))))</f>
        <v>0</v>
      </c>
      <c r="CK67" s="98">
        <f>IF(OR('DU DOAN'!K67="",'DU DOAN'!L67="",'DU DOAN'!FU67="",'DU DOAN'!FV67=""),0,IF(AND('DU DOAN'!FU67='DU DOAN'!K67,'DU DOAN'!FV67='DU DOAN'!L67),3*'DU DOAN'!C67,IF(('DU DOAN'!FU67-'DU DOAN'!FV67)=('DU DOAN'!K67-'DU DOAN'!L67),2*'DU DOAN'!C67,IF(SIGN('DU DOAN'!FU67-'DU DOAN'!FV67)=SIGN('DU DOAN'!K67-'DU DOAN'!L67),1*'DU DOAN'!C67,0))))</f>
        <v>0</v>
      </c>
      <c r="CL67" s="98">
        <f>IF(OR('DU DOAN'!K67="",'DU DOAN'!L67="",'DU DOAN'!FW67="",'DU DOAN'!FX67=""),0,IF(AND('DU DOAN'!FW67='DU DOAN'!K67,'DU DOAN'!FX67='DU DOAN'!L67),3*'DU DOAN'!C67,IF(('DU DOAN'!FW67-'DU DOAN'!FX67)=('DU DOAN'!K67-'DU DOAN'!L67),2*'DU DOAN'!C67,IF(SIGN('DU DOAN'!FW67-'DU DOAN'!FX67)=SIGN('DU DOAN'!K67-'DU DOAN'!L67),1*'DU DOAN'!C67,0))))</f>
        <v>0</v>
      </c>
      <c r="CM67" s="98">
        <f>IF(OR('DU DOAN'!K67="",'DU DOAN'!L67="",'DU DOAN'!FY67="",'DU DOAN'!FZ67=""),0,IF(AND('DU DOAN'!FY67='DU DOAN'!K67,'DU DOAN'!FZ67='DU DOAN'!L67),3*'DU DOAN'!C67,IF(('DU DOAN'!FY67-'DU DOAN'!FZ67)=('DU DOAN'!K67-'DU DOAN'!L67),2*'DU DOAN'!C67,IF(SIGN('DU DOAN'!FY67-'DU DOAN'!FZ67)=SIGN('DU DOAN'!K67-'DU DOAN'!L67),1*'DU DOAN'!C67,0))))</f>
        <v>0</v>
      </c>
      <c r="CN67" s="98">
        <f>IF(OR('DU DOAN'!K67="",'DU DOAN'!L67="",'DU DOAN'!GA67="",'DU DOAN'!GB67=""),0,IF(AND('DU DOAN'!GA67='DU DOAN'!K67,'DU DOAN'!GB67='DU DOAN'!L67),3*'DU DOAN'!C67,IF(('DU DOAN'!GA67-'DU DOAN'!GB67)=('DU DOAN'!K67-'DU DOAN'!L67),2*'DU DOAN'!C67,IF(SIGN('DU DOAN'!GA67-'DU DOAN'!GB67)=SIGN('DU DOAN'!K67-'DU DOAN'!L67),1*'DU DOAN'!C67,0))))</f>
        <v>0</v>
      </c>
      <c r="CO67" s="98">
        <f>IF(OR('DU DOAN'!K67="",'DU DOAN'!L67="",'DU DOAN'!GC67="",'DU DOAN'!GD67=""),0,IF(AND('DU DOAN'!GC67='DU DOAN'!K67,'DU DOAN'!GD67='DU DOAN'!L67),3*'DU DOAN'!C67,IF(('DU DOAN'!GC67-'DU DOAN'!GD67)=('DU DOAN'!K67-'DU DOAN'!L67),2*'DU DOAN'!C67,IF(SIGN('DU DOAN'!GC67-'DU DOAN'!GD67)=SIGN('DU DOAN'!K67-'DU DOAN'!L67),1*'DU DOAN'!C67,0))))</f>
        <v>0</v>
      </c>
      <c r="CP67" s="98">
        <f>IF(OR('DU DOAN'!K67="",'DU DOAN'!L67="",'DU DOAN'!GE67="",'DU DOAN'!GF67=""),0,IF(AND('DU DOAN'!GE67='DU DOAN'!K67,'DU DOAN'!GF67='DU DOAN'!L67),3*'DU DOAN'!C67,IF(('DU DOAN'!GE67-'DU DOAN'!GF67)=('DU DOAN'!K67-'DU DOAN'!L67),2*'DU DOAN'!C67,IF(SIGN('DU DOAN'!GE67-'DU DOAN'!GF67)=SIGN('DU DOAN'!K67-'DU DOAN'!L67),1*'DU DOAN'!C67,0))))</f>
        <v>0</v>
      </c>
      <c r="CQ67" s="98">
        <f>IF(OR('DU DOAN'!K67="",'DU DOAN'!L67="",'DU DOAN'!GG67="",'DU DOAN'!GH67=""),0,IF(AND('DU DOAN'!GG67='DU DOAN'!K67,'DU DOAN'!GH67='DU DOAN'!L67),3*'DU DOAN'!C67,IF(('DU DOAN'!GG67-'DU DOAN'!GH67)=('DU DOAN'!K67-'DU DOAN'!L67),2*'DU DOAN'!C67,IF(SIGN('DU DOAN'!GG67-'DU DOAN'!GH67)=SIGN('DU DOAN'!K67-'DU DOAN'!L67),1*'DU DOAN'!C67,0))))</f>
        <v>0</v>
      </c>
      <c r="CR67" s="98">
        <f>IF(OR('DU DOAN'!K67="",'DU DOAN'!L67="",'DU DOAN'!GI67="",'DU DOAN'!GJ67=""),0,IF(AND('DU DOAN'!GI67='DU DOAN'!K67,'DU DOAN'!GJ67='DU DOAN'!L67),3*'DU DOAN'!C67,IF(('DU DOAN'!GI67-'DU DOAN'!GJ67)=('DU DOAN'!K67-'DU DOAN'!L67),2*'DU DOAN'!C67,IF(SIGN('DU DOAN'!GI67-'DU DOAN'!GJ67)=SIGN('DU DOAN'!K67-'DU DOAN'!L67),1*'DU DOAN'!C67,0))))</f>
        <v>0</v>
      </c>
      <c r="CS67" s="98">
        <f>IF(OR('DU DOAN'!K67="",'DU DOAN'!L67="",'DU DOAN'!GK67="",'DU DOAN'!GL67=""),0,IF(AND('DU DOAN'!GK67='DU DOAN'!K67,'DU DOAN'!GL67='DU DOAN'!L67),3*'DU DOAN'!C67,IF(('DU DOAN'!GK67-'DU DOAN'!GL67)=('DU DOAN'!K67-'DU DOAN'!L67),2*'DU DOAN'!C67,IF(SIGN('DU DOAN'!GK67-'DU DOAN'!GL67)=SIGN('DU DOAN'!K67-'DU DOAN'!L67),1*'DU DOAN'!C67,0))))</f>
        <v>0</v>
      </c>
      <c r="CT67" s="98">
        <f>IF(OR('DU DOAN'!K67="",'DU DOAN'!L67="",'DU DOAN'!GM67="",'DU DOAN'!GN67=""),0,IF(AND('DU DOAN'!GM67='DU DOAN'!K67,'DU DOAN'!GN67='DU DOAN'!L67),3*'DU DOAN'!C67,IF(('DU DOAN'!GM67-'DU DOAN'!GN67)=('DU DOAN'!K67-'DU DOAN'!L67),2*'DU DOAN'!C67,IF(SIGN('DU DOAN'!GM67-'DU DOAN'!GN67)=SIGN('DU DOAN'!K67-'DU DOAN'!L67),1*'DU DOAN'!C67,0))))</f>
        <v>0</v>
      </c>
      <c r="CU67" s="98">
        <f>IF(OR('DU DOAN'!K67="",'DU DOAN'!L67="",'DU DOAN'!GO67="",'DU DOAN'!GP67=""),0,IF(AND('DU DOAN'!GO67='DU DOAN'!K67,'DU DOAN'!GP67='DU DOAN'!L67),3*'DU DOAN'!C67,IF(('DU DOAN'!GO67-'DU DOAN'!GP67)=('DU DOAN'!K67-'DU DOAN'!L67),2*'DU DOAN'!C67,IF(SIGN('DU DOAN'!GO67-'DU DOAN'!GP67)=SIGN('DU DOAN'!K67-'DU DOAN'!L67),1*'DU DOAN'!C67,0))))</f>
        <v>0</v>
      </c>
      <c r="CV67" s="98">
        <f>IF(OR('DU DOAN'!K67="",'DU DOAN'!L67="",'DU DOAN'!GQ67="",'DU DOAN'!GR67=""),0,IF(AND('DU DOAN'!GQ67='DU DOAN'!K67,'DU DOAN'!GR67='DU DOAN'!L67),3*'DU DOAN'!C67,IF(('DU DOAN'!GQ67-'DU DOAN'!GR67)=('DU DOAN'!K67-'DU DOAN'!L67),2*'DU DOAN'!C67,IF(SIGN('DU DOAN'!GQ67-'DU DOAN'!GR67)=SIGN('DU DOAN'!K67-'DU DOAN'!L67),1*'DU DOAN'!C67,0))))</f>
        <v>0</v>
      </c>
      <c r="CW67" s="98">
        <f>IF(OR('DU DOAN'!K67="",'DU DOAN'!L67="",'DU DOAN'!GS67="",'DU DOAN'!GT67=""),0,IF(AND('DU DOAN'!GS67='DU DOAN'!K67,'DU DOAN'!GT67='DU DOAN'!L67),3*'DU DOAN'!C67,IF(('DU DOAN'!GS67-'DU DOAN'!GT67)=('DU DOAN'!K67-'DU DOAN'!L67),2*'DU DOAN'!C67,IF(SIGN('DU DOAN'!GS67-'DU DOAN'!GT67)=SIGN('DU DOAN'!K67-'DU DOAN'!L67),1*'DU DOAN'!C67,0))))</f>
        <v>0</v>
      </c>
      <c r="CX67" s="98">
        <f>IF(OR('DU DOAN'!K67="",'DU DOAN'!L67="",'DU DOAN'!GU67="",'DU DOAN'!GV67=""),0,IF(AND('DU DOAN'!GU67='DU DOAN'!K67,'DU DOAN'!GV67='DU DOAN'!L67),3*'DU DOAN'!C67,IF(('DU DOAN'!GU67-'DU DOAN'!GV67)=('DU DOAN'!K67-'DU DOAN'!L67),2*'DU DOAN'!C67,IF(SIGN('DU DOAN'!GU67-'DU DOAN'!GV67)=SIGN('DU DOAN'!K67-'DU DOAN'!L67),1*'DU DOAN'!C67,0))))</f>
        <v>0</v>
      </c>
      <c r="CY67" s="98">
        <f>IF(OR('DU DOAN'!K67="",'DU DOAN'!L67="",'DU DOAN'!GW67="",'DU DOAN'!GX67=""),0,IF(AND('DU DOAN'!GW67='DU DOAN'!K67,'DU DOAN'!GX67='DU DOAN'!L67),3*'DU DOAN'!C67,IF(('DU DOAN'!GW67-'DU DOAN'!GX67)=('DU DOAN'!K67-'DU DOAN'!L67),2*'DU DOAN'!C67,IF(SIGN('DU DOAN'!GW67-'DU DOAN'!GX67)=SIGN('DU DOAN'!K67-'DU DOAN'!L67),1*'DU DOAN'!C67,0))))</f>
        <v>0</v>
      </c>
      <c r="CZ67" s="98">
        <f>IF(OR('DU DOAN'!K67="",'DU DOAN'!L67="",'DU DOAN'!GY67="",'DU DOAN'!GZ67=""),0,IF(AND('DU DOAN'!GY67='DU DOAN'!K67,'DU DOAN'!GZ67='DU DOAN'!L67),3*'DU DOAN'!C67,IF(('DU DOAN'!GY67-'DU DOAN'!GZ67)=('DU DOAN'!K67-'DU DOAN'!L67),2*'DU DOAN'!C67,IF(SIGN('DU DOAN'!GY67-'DU DOAN'!GZ67)=SIGN('DU DOAN'!K67-'DU DOAN'!L67),1*'DU DOAN'!C67,0))))</f>
        <v>0</v>
      </c>
      <c r="DA67" s="98">
        <f>IF(OR('DU DOAN'!K67="",'DU DOAN'!L67="",'DU DOAN'!HA67="",'DU DOAN'!HB67=""),0,IF(AND('DU DOAN'!HA67='DU DOAN'!K67,'DU DOAN'!HB67='DU DOAN'!L67),3*'DU DOAN'!C67,IF(('DU DOAN'!HA67-'DU DOAN'!HB67)=('DU DOAN'!K67-'DU DOAN'!L67),2*'DU DOAN'!C67,IF(SIGN('DU DOAN'!HA67-'DU DOAN'!HB67)=SIGN('DU DOAN'!K67-'DU DOAN'!L67),1*'DU DOAN'!C67,0))))</f>
        <v>0</v>
      </c>
      <c r="DB67" s="98">
        <f>IF(OR('DU DOAN'!K67="",'DU DOAN'!L67="",'DU DOAN'!HC67="",'DU DOAN'!HD67=""),0,IF(AND('DU DOAN'!HC67='DU DOAN'!K67,'DU DOAN'!HD67='DU DOAN'!L67),3*'DU DOAN'!C67,IF(('DU DOAN'!HC67-'DU DOAN'!HD67)=('DU DOAN'!K67-'DU DOAN'!L67),2*'DU DOAN'!C67,IF(SIGN('DU DOAN'!HC67-'DU DOAN'!HD67)=SIGN('DU DOAN'!K67-'DU DOAN'!L67),1*'DU DOAN'!C67,0))))</f>
        <v>0</v>
      </c>
    </row>
    <row r="68" spans="1:106" ht="15" customHeight="1">
      <c r="A68" s="94">
        <f>'DU DOAN'!A68</f>
        <v>65</v>
      </c>
      <c r="B68" s="95" t="str">
        <f>'DU DOAN'!B68</f>
        <v>Vòng bảng</v>
      </c>
      <c r="C68" s="96">
        <f>'DU DOAN'!C68</f>
        <v>1</v>
      </c>
      <c r="D68" s="95" t="str">
        <f>'DU DOAN'!H68</f>
        <v>Colombia</v>
      </c>
      <c r="E68" s="95" t="str">
        <f>'DU DOAN'!I68</f>
        <v>Portugal</v>
      </c>
      <c r="F68" s="97" t="str">
        <f>IF(OR('DU DOAN'!K68="",'DU DOAN'!L68=""),"Chưa đá",'DU DOAN'!K68&amp;"-"&amp;'DU DOAN'!L68)</f>
        <v>Chưa đá</v>
      </c>
      <c r="G68" s="98">
        <f>IF(OR('DU DOAN'!K68="",'DU DOAN'!L68="",'DU DOAN'!M68="",'DU DOAN'!N68=""),0,IF(AND('DU DOAN'!M68='DU DOAN'!K68,'DU DOAN'!N68='DU DOAN'!L68),3*'DU DOAN'!C68,IF(('DU DOAN'!M68-'DU DOAN'!N68)=('DU DOAN'!K68-'DU DOAN'!L68),2*'DU DOAN'!C68,IF(SIGN('DU DOAN'!M68-'DU DOAN'!N68)=SIGN('DU DOAN'!K68-'DU DOAN'!L68),1*'DU DOAN'!C68,0))))</f>
        <v>0</v>
      </c>
      <c r="H68" s="98">
        <f>IF(OR('DU DOAN'!K68="",'DU DOAN'!L68="",'DU DOAN'!O68="",'DU DOAN'!P68=""),0,IF(AND('DU DOAN'!O68='DU DOAN'!K68,'DU DOAN'!P68='DU DOAN'!L68),3*'DU DOAN'!C68,IF(('DU DOAN'!O68-'DU DOAN'!P68)=('DU DOAN'!K68-'DU DOAN'!L68),2*'DU DOAN'!C68,IF(SIGN('DU DOAN'!O68-'DU DOAN'!P68)=SIGN('DU DOAN'!K68-'DU DOAN'!L68),1*'DU DOAN'!C68,0))))</f>
        <v>0</v>
      </c>
      <c r="I68" s="98">
        <f>IF(OR('DU DOAN'!K68="",'DU DOAN'!L68="",'DU DOAN'!Q68="",'DU DOAN'!R68=""),0,IF(AND('DU DOAN'!Q68='DU DOAN'!K68,'DU DOAN'!R68='DU DOAN'!L68),3*'DU DOAN'!C68,IF(('DU DOAN'!Q68-'DU DOAN'!R68)=('DU DOAN'!K68-'DU DOAN'!L68),2*'DU DOAN'!C68,IF(SIGN('DU DOAN'!Q68-'DU DOAN'!R68)=SIGN('DU DOAN'!K68-'DU DOAN'!L68),1*'DU DOAN'!C68,0))))</f>
        <v>0</v>
      </c>
      <c r="J68" s="98">
        <f>IF(OR('DU DOAN'!K68="",'DU DOAN'!L68="",'DU DOAN'!S68="",'DU DOAN'!T68=""),0,IF(AND('DU DOAN'!S68='DU DOAN'!K68,'DU DOAN'!T68='DU DOAN'!L68),3*'DU DOAN'!C68,IF(('DU DOAN'!S68-'DU DOAN'!T68)=('DU DOAN'!K68-'DU DOAN'!L68),2*'DU DOAN'!C68,IF(SIGN('DU DOAN'!S68-'DU DOAN'!T68)=SIGN('DU DOAN'!K68-'DU DOAN'!L68),1*'DU DOAN'!C68,0))))</f>
        <v>0</v>
      </c>
      <c r="K68" s="98">
        <f>IF(OR('DU DOAN'!K68="",'DU DOAN'!L68="",'DU DOAN'!U68="",'DU DOAN'!V68=""),0,IF(AND('DU DOAN'!U68='DU DOAN'!K68,'DU DOAN'!V68='DU DOAN'!L68),3*'DU DOAN'!C68,IF(('DU DOAN'!U68-'DU DOAN'!V68)=('DU DOAN'!K68-'DU DOAN'!L68),2*'DU DOAN'!C68,IF(SIGN('DU DOAN'!U68-'DU DOAN'!V68)=SIGN('DU DOAN'!K68-'DU DOAN'!L68),1*'DU DOAN'!C68,0))))</f>
        <v>0</v>
      </c>
      <c r="L68" s="98">
        <f>IF(OR('DU DOAN'!K68="",'DU DOAN'!L68="",'DU DOAN'!W68="",'DU DOAN'!X68=""),0,IF(AND('DU DOAN'!W68='DU DOAN'!K68,'DU DOAN'!X68='DU DOAN'!L68),3*'DU DOAN'!C68,IF(('DU DOAN'!W68-'DU DOAN'!X68)=('DU DOAN'!K68-'DU DOAN'!L68),2*'DU DOAN'!C68,IF(SIGN('DU DOAN'!W68-'DU DOAN'!X68)=SIGN('DU DOAN'!K68-'DU DOAN'!L68),1*'DU DOAN'!C68,0))))</f>
        <v>0</v>
      </c>
      <c r="M68" s="98">
        <f>IF(OR('DU DOAN'!K68="",'DU DOAN'!L68="",'DU DOAN'!Y68="",'DU DOAN'!Z68=""),0,IF(AND('DU DOAN'!Y68='DU DOAN'!K68,'DU DOAN'!Z68='DU DOAN'!L68),3*'DU DOAN'!C68,IF(('DU DOAN'!Y68-'DU DOAN'!Z68)=('DU DOAN'!K68-'DU DOAN'!L68),2*'DU DOAN'!C68,IF(SIGN('DU DOAN'!Y68-'DU DOAN'!Z68)=SIGN('DU DOAN'!K68-'DU DOAN'!L68),1*'DU DOAN'!C68,0))))</f>
        <v>0</v>
      </c>
      <c r="N68" s="98">
        <f>IF(OR('DU DOAN'!K68="",'DU DOAN'!L68="",'DU DOAN'!AA68="",'DU DOAN'!AB68=""),0,IF(AND('DU DOAN'!AA68='DU DOAN'!K68,'DU DOAN'!AB68='DU DOAN'!L68),3*'DU DOAN'!C68,IF(('DU DOAN'!AA68-'DU DOAN'!AB68)=('DU DOAN'!K68-'DU DOAN'!L68),2*'DU DOAN'!C68,IF(SIGN('DU DOAN'!AA68-'DU DOAN'!AB68)=SIGN('DU DOAN'!K68-'DU DOAN'!L68),1*'DU DOAN'!C68,0))))</f>
        <v>0</v>
      </c>
      <c r="O68" s="98">
        <f>IF(OR('DU DOAN'!K68="",'DU DOAN'!L68="",'DU DOAN'!AC68="",'DU DOAN'!AD68=""),0,IF(AND('DU DOAN'!AC68='DU DOAN'!K68,'DU DOAN'!AD68='DU DOAN'!L68),3*'DU DOAN'!C68,IF(('DU DOAN'!AC68-'DU DOAN'!AD68)=('DU DOAN'!K68-'DU DOAN'!L68),2*'DU DOAN'!C68,IF(SIGN('DU DOAN'!AC68-'DU DOAN'!AD68)=SIGN('DU DOAN'!K68-'DU DOAN'!L68),1*'DU DOAN'!C68,0))))</f>
        <v>0</v>
      </c>
      <c r="P68" s="98">
        <f>IF(OR('DU DOAN'!K68="",'DU DOAN'!L68="",'DU DOAN'!AE68="",'DU DOAN'!AF68=""),0,IF(AND('DU DOAN'!AE68='DU DOAN'!K68,'DU DOAN'!AF68='DU DOAN'!L68),3*'DU DOAN'!C68,IF(('DU DOAN'!AE68-'DU DOAN'!AF68)=('DU DOAN'!K68-'DU DOAN'!L68),2*'DU DOAN'!C68,IF(SIGN('DU DOAN'!AE68-'DU DOAN'!AF68)=SIGN('DU DOAN'!K68-'DU DOAN'!L68),1*'DU DOAN'!C68,0))))</f>
        <v>0</v>
      </c>
      <c r="Q68" s="98">
        <f>IF(OR('DU DOAN'!K68="",'DU DOAN'!L68="",'DU DOAN'!AG68="",'DU DOAN'!AH68=""),0,IF(AND('DU DOAN'!AG68='DU DOAN'!K68,'DU DOAN'!AH68='DU DOAN'!L68),3*'DU DOAN'!C68,IF(('DU DOAN'!AG68-'DU DOAN'!AH68)=('DU DOAN'!K68-'DU DOAN'!L68),2*'DU DOAN'!C68,IF(SIGN('DU DOAN'!AG68-'DU DOAN'!AH68)=SIGN('DU DOAN'!K68-'DU DOAN'!L68),1*'DU DOAN'!C68,0))))</f>
        <v>0</v>
      </c>
      <c r="R68" s="98">
        <f>IF(OR('DU DOAN'!K68="",'DU DOAN'!L68="",'DU DOAN'!AI68="",'DU DOAN'!AJ68=""),0,IF(AND('DU DOAN'!AI68='DU DOAN'!K68,'DU DOAN'!AJ68='DU DOAN'!L68),3*'DU DOAN'!C68,IF(('DU DOAN'!AI68-'DU DOAN'!AJ68)=('DU DOAN'!K68-'DU DOAN'!L68),2*'DU DOAN'!C68,IF(SIGN('DU DOAN'!AI68-'DU DOAN'!AJ68)=SIGN('DU DOAN'!K68-'DU DOAN'!L68),1*'DU DOAN'!C68,0))))</f>
        <v>0</v>
      </c>
      <c r="S68" s="98">
        <f>IF(OR('DU DOAN'!K68="",'DU DOAN'!L68="",'DU DOAN'!AK68="",'DU DOAN'!AL68=""),0,IF(AND('DU DOAN'!AK68='DU DOAN'!K68,'DU DOAN'!AL68='DU DOAN'!L68),3*'DU DOAN'!C68,IF(('DU DOAN'!AK68-'DU DOAN'!AL68)=('DU DOAN'!K68-'DU DOAN'!L68),2*'DU DOAN'!C68,IF(SIGN('DU DOAN'!AK68-'DU DOAN'!AL68)=SIGN('DU DOAN'!K68-'DU DOAN'!L68),1*'DU DOAN'!C68,0))))</f>
        <v>0</v>
      </c>
      <c r="T68" s="98">
        <f>IF(OR('DU DOAN'!K68="",'DU DOAN'!L68="",'DU DOAN'!AM68="",'DU DOAN'!AN68=""),0,IF(AND('DU DOAN'!AM68='DU DOAN'!K68,'DU DOAN'!AN68='DU DOAN'!L68),3*'DU DOAN'!C68,IF(('DU DOAN'!AM68-'DU DOAN'!AN68)=('DU DOAN'!K68-'DU DOAN'!L68),2*'DU DOAN'!C68,IF(SIGN('DU DOAN'!AM68-'DU DOAN'!AN68)=SIGN('DU DOAN'!K68-'DU DOAN'!L68),1*'DU DOAN'!C68,0))))</f>
        <v>0</v>
      </c>
      <c r="U68" s="98">
        <f>IF(OR('DU DOAN'!K68="",'DU DOAN'!L68="",'DU DOAN'!AO68="",'DU DOAN'!AP68=""),0,IF(AND('DU DOAN'!AO68='DU DOAN'!K68,'DU DOAN'!AP68='DU DOAN'!L68),3*'DU DOAN'!C68,IF(('DU DOAN'!AO68-'DU DOAN'!AP68)=('DU DOAN'!K68-'DU DOAN'!L68),2*'DU DOAN'!C68,IF(SIGN('DU DOAN'!AO68-'DU DOAN'!AP68)=SIGN('DU DOAN'!K68-'DU DOAN'!L68),1*'DU DOAN'!C68,0))))</f>
        <v>0</v>
      </c>
      <c r="V68" s="98">
        <f>IF(OR('DU DOAN'!K68="",'DU DOAN'!L68="",'DU DOAN'!AQ68="",'DU DOAN'!AR68=""),0,IF(AND('DU DOAN'!AQ68='DU DOAN'!K68,'DU DOAN'!AR68='DU DOAN'!L68),3*'DU DOAN'!C68,IF(('DU DOAN'!AQ68-'DU DOAN'!AR68)=('DU DOAN'!K68-'DU DOAN'!L68),2*'DU DOAN'!C68,IF(SIGN('DU DOAN'!AQ68-'DU DOAN'!AR68)=SIGN('DU DOAN'!K68-'DU DOAN'!L68),1*'DU DOAN'!C68,0))))</f>
        <v>0</v>
      </c>
      <c r="W68" s="98">
        <f>IF(OR('DU DOAN'!K68="",'DU DOAN'!L68="",'DU DOAN'!AS68="",'DU DOAN'!AT68=""),0,IF(AND('DU DOAN'!AS68='DU DOAN'!K68,'DU DOAN'!AT68='DU DOAN'!L68),3*'DU DOAN'!C68,IF(('DU DOAN'!AS68-'DU DOAN'!AT68)=('DU DOAN'!K68-'DU DOAN'!L68),2*'DU DOAN'!C68,IF(SIGN('DU DOAN'!AS68-'DU DOAN'!AT68)=SIGN('DU DOAN'!K68-'DU DOAN'!L68),1*'DU DOAN'!C68,0))))</f>
        <v>0</v>
      </c>
      <c r="X68" s="98">
        <f>IF(OR('DU DOAN'!K68="",'DU DOAN'!L68="",'DU DOAN'!AU68="",'DU DOAN'!AV68=""),0,IF(AND('DU DOAN'!AU68='DU DOAN'!K68,'DU DOAN'!AV68='DU DOAN'!L68),3*'DU DOAN'!C68,IF(('DU DOAN'!AU68-'DU DOAN'!AV68)=('DU DOAN'!K68-'DU DOAN'!L68),2*'DU DOAN'!C68,IF(SIGN('DU DOAN'!AU68-'DU DOAN'!AV68)=SIGN('DU DOAN'!K68-'DU DOAN'!L68),1*'DU DOAN'!C68,0))))</f>
        <v>0</v>
      </c>
      <c r="Y68" s="98">
        <f>IF(OR('DU DOAN'!K68="",'DU DOAN'!L68="",'DU DOAN'!AW68="",'DU DOAN'!AX68=""),0,IF(AND('DU DOAN'!AW68='DU DOAN'!K68,'DU DOAN'!AX68='DU DOAN'!L68),3*'DU DOAN'!C68,IF(('DU DOAN'!AW68-'DU DOAN'!AX68)=('DU DOAN'!K68-'DU DOAN'!L68),2*'DU DOAN'!C68,IF(SIGN('DU DOAN'!AW68-'DU DOAN'!AX68)=SIGN('DU DOAN'!K68-'DU DOAN'!L68),1*'DU DOAN'!C68,0))))</f>
        <v>0</v>
      </c>
      <c r="Z68" s="98">
        <f>IF(OR('DU DOAN'!K68="",'DU DOAN'!L68="",'DU DOAN'!AY68="",'DU DOAN'!AZ68=""),0,IF(AND('DU DOAN'!AY68='DU DOAN'!K68,'DU DOAN'!AZ68='DU DOAN'!L68),3*'DU DOAN'!C68,IF(('DU DOAN'!AY68-'DU DOAN'!AZ68)=('DU DOAN'!K68-'DU DOAN'!L68),2*'DU DOAN'!C68,IF(SIGN('DU DOAN'!AY68-'DU DOAN'!AZ68)=SIGN('DU DOAN'!K68-'DU DOAN'!L68),1*'DU DOAN'!C68,0))))</f>
        <v>0</v>
      </c>
      <c r="AA68" s="98">
        <f>IF(OR('DU DOAN'!K68="",'DU DOAN'!L68="",'DU DOAN'!BA68="",'DU DOAN'!BB68=""),0,IF(AND('DU DOAN'!BA68='DU DOAN'!K68,'DU DOAN'!BB68='DU DOAN'!L68),3*'DU DOAN'!C68,IF(('DU DOAN'!BA68-'DU DOAN'!BB68)=('DU DOAN'!K68-'DU DOAN'!L68),2*'DU DOAN'!C68,IF(SIGN('DU DOAN'!BA68-'DU DOAN'!BB68)=SIGN('DU DOAN'!K68-'DU DOAN'!L68),1*'DU DOAN'!C68,0))))</f>
        <v>0</v>
      </c>
      <c r="AB68" s="98">
        <f>IF(OR('DU DOAN'!K68="",'DU DOAN'!L68="",'DU DOAN'!BC68="",'DU DOAN'!BD68=""),0,IF(AND('DU DOAN'!BC68='DU DOAN'!K68,'DU DOAN'!BD68='DU DOAN'!L68),3*'DU DOAN'!C68,IF(('DU DOAN'!BC68-'DU DOAN'!BD68)=('DU DOAN'!K68-'DU DOAN'!L68),2*'DU DOAN'!C68,IF(SIGN('DU DOAN'!BC68-'DU DOAN'!BD68)=SIGN('DU DOAN'!K68-'DU DOAN'!L68),1*'DU DOAN'!C68,0))))</f>
        <v>0</v>
      </c>
      <c r="AC68" s="98">
        <f>IF(OR('DU DOAN'!K68="",'DU DOAN'!L68="",'DU DOAN'!BE68="",'DU DOAN'!BF68=""),0,IF(AND('DU DOAN'!BE68='DU DOAN'!K68,'DU DOAN'!BF68='DU DOAN'!L68),3*'DU DOAN'!C68,IF(('DU DOAN'!BE68-'DU DOAN'!BF68)=('DU DOAN'!K68-'DU DOAN'!L68),2*'DU DOAN'!C68,IF(SIGN('DU DOAN'!BE68-'DU DOAN'!BF68)=SIGN('DU DOAN'!K68-'DU DOAN'!L68),1*'DU DOAN'!C68,0))))</f>
        <v>0</v>
      </c>
      <c r="AD68" s="98">
        <f>IF(OR('DU DOAN'!K68="",'DU DOAN'!L68="",'DU DOAN'!BG68="",'DU DOAN'!BH68=""),0,IF(AND('DU DOAN'!BG68='DU DOAN'!K68,'DU DOAN'!BH68='DU DOAN'!L68),3*'DU DOAN'!C68,IF(('DU DOAN'!BG68-'DU DOAN'!BH68)=('DU DOAN'!K68-'DU DOAN'!L68),2*'DU DOAN'!C68,IF(SIGN('DU DOAN'!BG68-'DU DOAN'!BH68)=SIGN('DU DOAN'!K68-'DU DOAN'!L68),1*'DU DOAN'!C68,0))))</f>
        <v>0</v>
      </c>
      <c r="AE68" s="98">
        <f>IF(OR('DU DOAN'!K68="",'DU DOAN'!L68="",'DU DOAN'!BI68="",'DU DOAN'!BJ68=""),0,IF(AND('DU DOAN'!BI68='DU DOAN'!K68,'DU DOAN'!BJ68='DU DOAN'!L68),3*'DU DOAN'!C68,IF(('DU DOAN'!BI68-'DU DOAN'!BJ68)=('DU DOAN'!K68-'DU DOAN'!L68),2*'DU DOAN'!C68,IF(SIGN('DU DOAN'!BI68-'DU DOAN'!BJ68)=SIGN('DU DOAN'!K68-'DU DOAN'!L68),1*'DU DOAN'!C68,0))))</f>
        <v>0</v>
      </c>
      <c r="AF68" s="98">
        <f>IF(OR('DU DOAN'!K68="",'DU DOAN'!L68="",'DU DOAN'!BK68="",'DU DOAN'!BL68=""),0,IF(AND('DU DOAN'!BK68='DU DOAN'!K68,'DU DOAN'!BL68='DU DOAN'!L68),3*'DU DOAN'!C68,IF(('DU DOAN'!BK68-'DU DOAN'!BL68)=('DU DOAN'!K68-'DU DOAN'!L68),2*'DU DOAN'!C68,IF(SIGN('DU DOAN'!BK68-'DU DOAN'!BL68)=SIGN('DU DOAN'!K68-'DU DOAN'!L68),1*'DU DOAN'!C68,0))))</f>
        <v>0</v>
      </c>
      <c r="AG68" s="98">
        <f>IF(OR('DU DOAN'!K68="",'DU DOAN'!L68="",'DU DOAN'!BM68="",'DU DOAN'!BN68=""),0,IF(AND('DU DOAN'!BM68='DU DOAN'!K68,'DU DOAN'!BN68='DU DOAN'!L68),3*'DU DOAN'!C68,IF(('DU DOAN'!BM68-'DU DOAN'!BN68)=('DU DOAN'!K68-'DU DOAN'!L68),2*'DU DOAN'!C68,IF(SIGN('DU DOAN'!BM68-'DU DOAN'!BN68)=SIGN('DU DOAN'!K68-'DU DOAN'!L68),1*'DU DOAN'!C68,0))))</f>
        <v>0</v>
      </c>
      <c r="AH68" s="98">
        <f>IF(OR('DU DOAN'!K68="",'DU DOAN'!L68="",'DU DOAN'!BO68="",'DU DOAN'!BP68=""),0,IF(AND('DU DOAN'!BO68='DU DOAN'!K68,'DU DOAN'!BP68='DU DOAN'!L68),3*'DU DOAN'!C68,IF(('DU DOAN'!BO68-'DU DOAN'!BP68)=('DU DOAN'!K68-'DU DOAN'!L68),2*'DU DOAN'!C68,IF(SIGN('DU DOAN'!BO68-'DU DOAN'!BP68)=SIGN('DU DOAN'!K68-'DU DOAN'!L68),1*'DU DOAN'!C68,0))))</f>
        <v>0</v>
      </c>
      <c r="AI68" s="98">
        <f>IF(OR('DU DOAN'!K68="",'DU DOAN'!L68="",'DU DOAN'!BQ68="",'DU DOAN'!BR68=""),0,IF(AND('DU DOAN'!BQ68='DU DOAN'!K68,'DU DOAN'!BR68='DU DOAN'!L68),3*'DU DOAN'!C68,IF(('DU DOAN'!BQ68-'DU DOAN'!BR68)=('DU DOAN'!K68-'DU DOAN'!L68),2*'DU DOAN'!C68,IF(SIGN('DU DOAN'!BQ68-'DU DOAN'!BR68)=SIGN('DU DOAN'!K68-'DU DOAN'!L68),1*'DU DOAN'!C68,0))))</f>
        <v>0</v>
      </c>
      <c r="AJ68" s="98">
        <f>IF(OR('DU DOAN'!K68="",'DU DOAN'!L68="",'DU DOAN'!BS68="",'DU DOAN'!BT68=""),0,IF(AND('DU DOAN'!BS68='DU DOAN'!K68,'DU DOAN'!BT68='DU DOAN'!L68),3*'DU DOAN'!C68,IF(('DU DOAN'!BS68-'DU DOAN'!BT68)=('DU DOAN'!K68-'DU DOAN'!L68),2*'DU DOAN'!C68,IF(SIGN('DU DOAN'!BS68-'DU DOAN'!BT68)=SIGN('DU DOAN'!K68-'DU DOAN'!L68),1*'DU DOAN'!C68,0))))</f>
        <v>0</v>
      </c>
      <c r="AK68" s="98">
        <f>IF(OR('DU DOAN'!K68="",'DU DOAN'!L68="",'DU DOAN'!BU68="",'DU DOAN'!BV68=""),0,IF(AND('DU DOAN'!BU68='DU DOAN'!K68,'DU DOAN'!BV68='DU DOAN'!L68),3*'DU DOAN'!C68,IF(('DU DOAN'!BU68-'DU DOAN'!BV68)=('DU DOAN'!K68-'DU DOAN'!L68),2*'DU DOAN'!C68,IF(SIGN('DU DOAN'!BU68-'DU DOAN'!BV68)=SIGN('DU DOAN'!K68-'DU DOAN'!L68),1*'DU DOAN'!C68,0))))</f>
        <v>0</v>
      </c>
      <c r="AL68" s="98">
        <f>IF(OR('DU DOAN'!K68="",'DU DOAN'!L68="",'DU DOAN'!BW68="",'DU DOAN'!BX68=""),0,IF(AND('DU DOAN'!BW68='DU DOAN'!K68,'DU DOAN'!BX68='DU DOAN'!L68),3*'DU DOAN'!C68,IF(('DU DOAN'!BW68-'DU DOAN'!BX68)=('DU DOAN'!K68-'DU DOAN'!L68),2*'DU DOAN'!C68,IF(SIGN('DU DOAN'!BW68-'DU DOAN'!BX68)=SIGN('DU DOAN'!K68-'DU DOAN'!L68),1*'DU DOAN'!C68,0))))</f>
        <v>0</v>
      </c>
      <c r="AM68" s="98">
        <f>IF(OR('DU DOAN'!K68="",'DU DOAN'!L68="",'DU DOAN'!BY68="",'DU DOAN'!BZ68=""),0,IF(AND('DU DOAN'!BY68='DU DOAN'!K68,'DU DOAN'!BZ68='DU DOAN'!L68),3*'DU DOAN'!C68,IF(('DU DOAN'!BY68-'DU DOAN'!BZ68)=('DU DOAN'!K68-'DU DOAN'!L68),2*'DU DOAN'!C68,IF(SIGN('DU DOAN'!BY68-'DU DOAN'!BZ68)=SIGN('DU DOAN'!K68-'DU DOAN'!L68),1*'DU DOAN'!C68,0))))</f>
        <v>0</v>
      </c>
      <c r="AN68" s="98">
        <f>IF(OR('DU DOAN'!K68="",'DU DOAN'!L68="",'DU DOAN'!CA68="",'DU DOAN'!CB68=""),0,IF(AND('DU DOAN'!CA68='DU DOAN'!K68,'DU DOAN'!CB68='DU DOAN'!L68),3*'DU DOAN'!C68,IF(('DU DOAN'!CA68-'DU DOAN'!CB68)=('DU DOAN'!K68-'DU DOAN'!L68),2*'DU DOAN'!C68,IF(SIGN('DU DOAN'!CA68-'DU DOAN'!CB68)=SIGN('DU DOAN'!K68-'DU DOAN'!L68),1*'DU DOAN'!C68,0))))</f>
        <v>0</v>
      </c>
      <c r="AO68" s="98">
        <f>IF(OR('DU DOAN'!K68="",'DU DOAN'!L68="",'DU DOAN'!CC68="",'DU DOAN'!CD68=""),0,IF(AND('DU DOAN'!CC68='DU DOAN'!K68,'DU DOAN'!CD68='DU DOAN'!L68),3*'DU DOAN'!C68,IF(('DU DOAN'!CC68-'DU DOAN'!CD68)=('DU DOAN'!K68-'DU DOAN'!L68),2*'DU DOAN'!C68,IF(SIGN('DU DOAN'!CC68-'DU DOAN'!CD68)=SIGN('DU DOAN'!K68-'DU DOAN'!L68),1*'DU DOAN'!C68,0))))</f>
        <v>0</v>
      </c>
      <c r="AP68" s="98">
        <f>IF(OR('DU DOAN'!K68="",'DU DOAN'!L68="",'DU DOAN'!CE68="",'DU DOAN'!CF68=""),0,IF(AND('DU DOAN'!CE68='DU DOAN'!K68,'DU DOAN'!CF68='DU DOAN'!L68),3*'DU DOAN'!C68,IF(('DU DOAN'!CE68-'DU DOAN'!CF68)=('DU DOAN'!K68-'DU DOAN'!L68),2*'DU DOAN'!C68,IF(SIGN('DU DOAN'!CE68-'DU DOAN'!CF68)=SIGN('DU DOAN'!K68-'DU DOAN'!L68),1*'DU DOAN'!C68,0))))</f>
        <v>0</v>
      </c>
      <c r="AQ68" s="98">
        <f>IF(OR('DU DOAN'!K68="",'DU DOAN'!L68="",'DU DOAN'!CG68="",'DU DOAN'!CH68=""),0,IF(AND('DU DOAN'!CG68='DU DOAN'!K68,'DU DOAN'!CH68='DU DOAN'!L68),3*'DU DOAN'!C68,IF(('DU DOAN'!CG68-'DU DOAN'!CH68)=('DU DOAN'!K68-'DU DOAN'!L68),2*'DU DOAN'!C68,IF(SIGN('DU DOAN'!CG68-'DU DOAN'!CH68)=SIGN('DU DOAN'!K68-'DU DOAN'!L68),1*'DU DOAN'!C68,0))))</f>
        <v>0</v>
      </c>
      <c r="AR68" s="98">
        <f>IF(OR('DU DOAN'!K68="",'DU DOAN'!L68="",'DU DOAN'!CI68="",'DU DOAN'!CJ68=""),0,IF(AND('DU DOAN'!CI68='DU DOAN'!K68,'DU DOAN'!CJ68='DU DOAN'!L68),3*'DU DOAN'!C68,IF(('DU DOAN'!CI68-'DU DOAN'!CJ68)=('DU DOAN'!K68-'DU DOAN'!L68),2*'DU DOAN'!C68,IF(SIGN('DU DOAN'!CI68-'DU DOAN'!CJ68)=SIGN('DU DOAN'!K68-'DU DOAN'!L68),1*'DU DOAN'!C68,0))))</f>
        <v>0</v>
      </c>
      <c r="AS68" s="98">
        <f>IF(OR('DU DOAN'!K68="",'DU DOAN'!L68="",'DU DOAN'!CK68="",'DU DOAN'!CL68=""),0,IF(AND('DU DOAN'!CK68='DU DOAN'!K68,'DU DOAN'!CL68='DU DOAN'!L68),3*'DU DOAN'!C68,IF(('DU DOAN'!CK68-'DU DOAN'!CL68)=('DU DOAN'!K68-'DU DOAN'!L68),2*'DU DOAN'!C68,IF(SIGN('DU DOAN'!CK68-'DU DOAN'!CL68)=SIGN('DU DOAN'!K68-'DU DOAN'!L68),1*'DU DOAN'!C68,0))))</f>
        <v>0</v>
      </c>
      <c r="AT68" s="98">
        <f>IF(OR('DU DOAN'!K68="",'DU DOAN'!L68="",'DU DOAN'!CM68="",'DU DOAN'!CN68=""),0,IF(AND('DU DOAN'!CM68='DU DOAN'!K68,'DU DOAN'!CN68='DU DOAN'!L68),3*'DU DOAN'!C68,IF(('DU DOAN'!CM68-'DU DOAN'!CN68)=('DU DOAN'!K68-'DU DOAN'!L68),2*'DU DOAN'!C68,IF(SIGN('DU DOAN'!CM68-'DU DOAN'!CN68)=SIGN('DU DOAN'!K68-'DU DOAN'!L68),1*'DU DOAN'!C68,0))))</f>
        <v>0</v>
      </c>
      <c r="AU68" s="98">
        <f>IF(OR('DU DOAN'!K68="",'DU DOAN'!L68="",'DU DOAN'!CO68="",'DU DOAN'!CP68=""),0,IF(AND('DU DOAN'!CO68='DU DOAN'!K68,'DU DOAN'!CP68='DU DOAN'!L68),3*'DU DOAN'!C68,IF(('DU DOAN'!CO68-'DU DOAN'!CP68)=('DU DOAN'!K68-'DU DOAN'!L68),2*'DU DOAN'!C68,IF(SIGN('DU DOAN'!CO68-'DU DOAN'!CP68)=SIGN('DU DOAN'!K68-'DU DOAN'!L68),1*'DU DOAN'!C68,0))))</f>
        <v>0</v>
      </c>
      <c r="AV68" s="98">
        <f>IF(OR('DU DOAN'!K68="",'DU DOAN'!L68="",'DU DOAN'!CQ68="",'DU DOAN'!CR68=""),0,IF(AND('DU DOAN'!CQ68='DU DOAN'!K68,'DU DOAN'!CR68='DU DOAN'!L68),3*'DU DOAN'!C68,IF(('DU DOAN'!CQ68-'DU DOAN'!CR68)=('DU DOAN'!K68-'DU DOAN'!L68),2*'DU DOAN'!C68,IF(SIGN('DU DOAN'!CQ68-'DU DOAN'!CR68)=SIGN('DU DOAN'!K68-'DU DOAN'!L68),1*'DU DOAN'!C68,0))))</f>
        <v>0</v>
      </c>
      <c r="AW68" s="98">
        <f>IF(OR('DU DOAN'!K68="",'DU DOAN'!L68="",'DU DOAN'!CS68="",'DU DOAN'!CT68=""),0,IF(AND('DU DOAN'!CS68='DU DOAN'!K68,'DU DOAN'!CT68='DU DOAN'!L68),3*'DU DOAN'!C68,IF(('DU DOAN'!CS68-'DU DOAN'!CT68)=('DU DOAN'!K68-'DU DOAN'!L68),2*'DU DOAN'!C68,IF(SIGN('DU DOAN'!CS68-'DU DOAN'!CT68)=SIGN('DU DOAN'!K68-'DU DOAN'!L68),1*'DU DOAN'!C68,0))))</f>
        <v>0</v>
      </c>
      <c r="AX68" s="98">
        <f>IF(OR('DU DOAN'!K68="",'DU DOAN'!L68="",'DU DOAN'!CU68="",'DU DOAN'!CV68=""),0,IF(AND('DU DOAN'!CU68='DU DOAN'!K68,'DU DOAN'!CV68='DU DOAN'!L68),3*'DU DOAN'!C68,IF(('DU DOAN'!CU68-'DU DOAN'!CV68)=('DU DOAN'!K68-'DU DOAN'!L68),2*'DU DOAN'!C68,IF(SIGN('DU DOAN'!CU68-'DU DOAN'!CV68)=SIGN('DU DOAN'!K68-'DU DOAN'!L68),1*'DU DOAN'!C68,0))))</f>
        <v>0</v>
      </c>
      <c r="AY68" s="98">
        <f>IF(OR('DU DOAN'!K68="",'DU DOAN'!L68="",'DU DOAN'!CW68="",'DU DOAN'!CX68=""),0,IF(AND('DU DOAN'!CW68='DU DOAN'!K68,'DU DOAN'!CX68='DU DOAN'!L68),3*'DU DOAN'!C68,IF(('DU DOAN'!CW68-'DU DOAN'!CX68)=('DU DOAN'!K68-'DU DOAN'!L68),2*'DU DOAN'!C68,IF(SIGN('DU DOAN'!CW68-'DU DOAN'!CX68)=SIGN('DU DOAN'!K68-'DU DOAN'!L68),1*'DU DOAN'!C68,0))))</f>
        <v>0</v>
      </c>
      <c r="AZ68" s="98">
        <f>IF(OR('DU DOAN'!K68="",'DU DOAN'!L68="",'DU DOAN'!CY68="",'DU DOAN'!CZ68=""),0,IF(AND('DU DOAN'!CY68='DU DOAN'!K68,'DU DOAN'!CZ68='DU DOAN'!L68),3*'DU DOAN'!C68,IF(('DU DOAN'!CY68-'DU DOAN'!CZ68)=('DU DOAN'!K68-'DU DOAN'!L68),2*'DU DOAN'!C68,IF(SIGN('DU DOAN'!CY68-'DU DOAN'!CZ68)=SIGN('DU DOAN'!K68-'DU DOAN'!L68),1*'DU DOAN'!C68,0))))</f>
        <v>0</v>
      </c>
      <c r="BA68" s="98">
        <f>IF(OR('DU DOAN'!K68="",'DU DOAN'!L68="",'DU DOAN'!DA68="",'DU DOAN'!DB68=""),0,IF(AND('DU DOAN'!DA68='DU DOAN'!K68,'DU DOAN'!DB68='DU DOAN'!L68),3*'DU DOAN'!C68,IF(('DU DOAN'!DA68-'DU DOAN'!DB68)=('DU DOAN'!K68-'DU DOAN'!L68),2*'DU DOAN'!C68,IF(SIGN('DU DOAN'!DA68-'DU DOAN'!DB68)=SIGN('DU DOAN'!K68-'DU DOAN'!L68),1*'DU DOAN'!C68,0))))</f>
        <v>0</v>
      </c>
      <c r="BB68" s="98">
        <f>IF(OR('DU DOAN'!K68="",'DU DOAN'!L68="",'DU DOAN'!DC68="",'DU DOAN'!DD68=""),0,IF(AND('DU DOAN'!DC68='DU DOAN'!K68,'DU DOAN'!DD68='DU DOAN'!L68),3*'DU DOAN'!C68,IF(('DU DOAN'!DC68-'DU DOAN'!DD68)=('DU DOAN'!K68-'DU DOAN'!L68),2*'DU DOAN'!C68,IF(SIGN('DU DOAN'!DC68-'DU DOAN'!DD68)=SIGN('DU DOAN'!K68-'DU DOAN'!L68),1*'DU DOAN'!C68,0))))</f>
        <v>0</v>
      </c>
      <c r="BC68" s="98">
        <f>IF(OR('DU DOAN'!K68="",'DU DOAN'!L68="",'DU DOAN'!DE68="",'DU DOAN'!DF68=""),0,IF(AND('DU DOAN'!DE68='DU DOAN'!K68,'DU DOAN'!DF68='DU DOAN'!L68),3*'DU DOAN'!C68,IF(('DU DOAN'!DE68-'DU DOAN'!DF68)=('DU DOAN'!K68-'DU DOAN'!L68),2*'DU DOAN'!C68,IF(SIGN('DU DOAN'!DE68-'DU DOAN'!DF68)=SIGN('DU DOAN'!K68-'DU DOAN'!L68),1*'DU DOAN'!C68,0))))</f>
        <v>0</v>
      </c>
      <c r="BD68" s="98">
        <f>IF(OR('DU DOAN'!K68="",'DU DOAN'!L68="",'DU DOAN'!DG68="",'DU DOAN'!DH68=""),0,IF(AND('DU DOAN'!DG68='DU DOAN'!K68,'DU DOAN'!DH68='DU DOAN'!L68),3*'DU DOAN'!C68,IF(('DU DOAN'!DG68-'DU DOAN'!DH68)=('DU DOAN'!K68-'DU DOAN'!L68),2*'DU DOAN'!C68,IF(SIGN('DU DOAN'!DG68-'DU DOAN'!DH68)=SIGN('DU DOAN'!K68-'DU DOAN'!L68),1*'DU DOAN'!C68,0))))</f>
        <v>0</v>
      </c>
      <c r="BE68" s="98">
        <f>IF(OR('DU DOAN'!K68="",'DU DOAN'!L68="",'DU DOAN'!DI68="",'DU DOAN'!DJ68=""),0,IF(AND('DU DOAN'!DI68='DU DOAN'!K68,'DU DOAN'!DJ68='DU DOAN'!L68),3*'DU DOAN'!C68,IF(('DU DOAN'!DI68-'DU DOAN'!DJ68)=('DU DOAN'!K68-'DU DOAN'!L68),2*'DU DOAN'!C68,IF(SIGN('DU DOAN'!DI68-'DU DOAN'!DJ68)=SIGN('DU DOAN'!K68-'DU DOAN'!L68),1*'DU DOAN'!C68,0))))</f>
        <v>0</v>
      </c>
      <c r="BF68" s="98">
        <f>IF(OR('DU DOAN'!K68="",'DU DOAN'!L68="",'DU DOAN'!DK68="",'DU DOAN'!DL68=""),0,IF(AND('DU DOAN'!DK68='DU DOAN'!K68,'DU DOAN'!DL68='DU DOAN'!L68),3*'DU DOAN'!C68,IF(('DU DOAN'!DK68-'DU DOAN'!DL68)=('DU DOAN'!K68-'DU DOAN'!L68),2*'DU DOAN'!C68,IF(SIGN('DU DOAN'!DK68-'DU DOAN'!DL68)=SIGN('DU DOAN'!K68-'DU DOAN'!L68),1*'DU DOAN'!C68,0))))</f>
        <v>0</v>
      </c>
      <c r="BG68" s="98">
        <f>IF(OR('DU DOAN'!K68="",'DU DOAN'!L68="",'DU DOAN'!DM68="",'DU DOAN'!DN68=""),0,IF(AND('DU DOAN'!DM68='DU DOAN'!K68,'DU DOAN'!DN68='DU DOAN'!L68),3*'DU DOAN'!C68,IF(('DU DOAN'!DM68-'DU DOAN'!DN68)=('DU DOAN'!K68-'DU DOAN'!L68),2*'DU DOAN'!C68,IF(SIGN('DU DOAN'!DM68-'DU DOAN'!DN68)=SIGN('DU DOAN'!K68-'DU DOAN'!L68),1*'DU DOAN'!C68,0))))</f>
        <v>0</v>
      </c>
      <c r="BH68" s="98">
        <f>IF(OR('DU DOAN'!K68="",'DU DOAN'!L68="",'DU DOAN'!DO68="",'DU DOAN'!DP68=""),0,IF(AND('DU DOAN'!DO68='DU DOAN'!K68,'DU DOAN'!DP68='DU DOAN'!L68),3*'DU DOAN'!C68,IF(('DU DOAN'!DO68-'DU DOAN'!DP68)=('DU DOAN'!K68-'DU DOAN'!L68),2*'DU DOAN'!C68,IF(SIGN('DU DOAN'!DO68-'DU DOAN'!DP68)=SIGN('DU DOAN'!K68-'DU DOAN'!L68),1*'DU DOAN'!C68,0))))</f>
        <v>0</v>
      </c>
      <c r="BI68" s="98">
        <f>IF(OR('DU DOAN'!K68="",'DU DOAN'!L68="",'DU DOAN'!DQ68="",'DU DOAN'!DR68=""),0,IF(AND('DU DOAN'!DQ68='DU DOAN'!K68,'DU DOAN'!DR68='DU DOAN'!L68),3*'DU DOAN'!C68,IF(('DU DOAN'!DQ68-'DU DOAN'!DR68)=('DU DOAN'!K68-'DU DOAN'!L68),2*'DU DOAN'!C68,IF(SIGN('DU DOAN'!DQ68-'DU DOAN'!DR68)=SIGN('DU DOAN'!K68-'DU DOAN'!L68),1*'DU DOAN'!C68,0))))</f>
        <v>0</v>
      </c>
      <c r="BJ68" s="98">
        <f>IF(OR('DU DOAN'!K68="",'DU DOAN'!L68="",'DU DOAN'!DS68="",'DU DOAN'!DT68=""),0,IF(AND('DU DOAN'!DS68='DU DOAN'!K68,'DU DOAN'!DT68='DU DOAN'!L68),3*'DU DOAN'!C68,IF(('DU DOAN'!DS68-'DU DOAN'!DT68)=('DU DOAN'!K68-'DU DOAN'!L68),2*'DU DOAN'!C68,IF(SIGN('DU DOAN'!DS68-'DU DOAN'!DT68)=SIGN('DU DOAN'!K68-'DU DOAN'!L68),1*'DU DOAN'!C68,0))))</f>
        <v>0</v>
      </c>
      <c r="BK68" s="98">
        <f>IF(OR('DU DOAN'!K68="",'DU DOAN'!L68="",'DU DOAN'!DU68="",'DU DOAN'!DV68=""),0,IF(AND('DU DOAN'!DU68='DU DOAN'!K68,'DU DOAN'!DV68='DU DOAN'!L68),3*'DU DOAN'!C68,IF(('DU DOAN'!DU68-'DU DOAN'!DV68)=('DU DOAN'!K68-'DU DOAN'!L68),2*'DU DOAN'!C68,IF(SIGN('DU DOAN'!DU68-'DU DOAN'!DV68)=SIGN('DU DOAN'!K68-'DU DOAN'!L68),1*'DU DOAN'!C68,0))))</f>
        <v>0</v>
      </c>
      <c r="BL68" s="98">
        <f>IF(OR('DU DOAN'!K68="",'DU DOAN'!L68="",'DU DOAN'!DW68="",'DU DOAN'!DX68=""),0,IF(AND('DU DOAN'!DW68='DU DOAN'!K68,'DU DOAN'!DX68='DU DOAN'!L68),3*'DU DOAN'!C68,IF(('DU DOAN'!DW68-'DU DOAN'!DX68)=('DU DOAN'!K68-'DU DOAN'!L68),2*'DU DOAN'!C68,IF(SIGN('DU DOAN'!DW68-'DU DOAN'!DX68)=SIGN('DU DOAN'!K68-'DU DOAN'!L68),1*'DU DOAN'!C68,0))))</f>
        <v>0</v>
      </c>
      <c r="BM68" s="98">
        <f>IF(OR('DU DOAN'!K68="",'DU DOAN'!L68="",'DU DOAN'!DY68="",'DU DOAN'!DZ68=""),0,IF(AND('DU DOAN'!DY68='DU DOAN'!K68,'DU DOAN'!DZ68='DU DOAN'!L68),3*'DU DOAN'!C68,IF(('DU DOAN'!DY68-'DU DOAN'!DZ68)=('DU DOAN'!K68-'DU DOAN'!L68),2*'DU DOAN'!C68,IF(SIGN('DU DOAN'!DY68-'DU DOAN'!DZ68)=SIGN('DU DOAN'!K68-'DU DOAN'!L68),1*'DU DOAN'!C68,0))))</f>
        <v>0</v>
      </c>
      <c r="BN68" s="98">
        <f>IF(OR('DU DOAN'!K68="",'DU DOAN'!L68="",'DU DOAN'!EA68="",'DU DOAN'!EB68=""),0,IF(AND('DU DOAN'!EA68='DU DOAN'!K68,'DU DOAN'!EB68='DU DOAN'!L68),3*'DU DOAN'!C68,IF(('DU DOAN'!EA68-'DU DOAN'!EB68)=('DU DOAN'!K68-'DU DOAN'!L68),2*'DU DOAN'!C68,IF(SIGN('DU DOAN'!EA68-'DU DOAN'!EB68)=SIGN('DU DOAN'!K68-'DU DOAN'!L68),1*'DU DOAN'!C68,0))))</f>
        <v>0</v>
      </c>
      <c r="BO68" s="98">
        <f>IF(OR('DU DOAN'!K68="",'DU DOAN'!L68="",'DU DOAN'!EC68="",'DU DOAN'!ED68=""),0,IF(AND('DU DOAN'!EC68='DU DOAN'!K68,'DU DOAN'!ED68='DU DOAN'!L68),3*'DU DOAN'!C68,IF(('DU DOAN'!EC68-'DU DOAN'!ED68)=('DU DOAN'!K68-'DU DOAN'!L68),2*'DU DOAN'!C68,IF(SIGN('DU DOAN'!EC68-'DU DOAN'!ED68)=SIGN('DU DOAN'!K68-'DU DOAN'!L68),1*'DU DOAN'!C68,0))))</f>
        <v>0</v>
      </c>
      <c r="BP68" s="98">
        <f>IF(OR('DU DOAN'!K68="",'DU DOAN'!L68="",'DU DOAN'!EE68="",'DU DOAN'!EF68=""),0,IF(AND('DU DOAN'!EE68='DU DOAN'!K68,'DU DOAN'!EF68='DU DOAN'!L68),3*'DU DOAN'!C68,IF(('DU DOAN'!EE68-'DU DOAN'!EF68)=('DU DOAN'!K68-'DU DOAN'!L68),2*'DU DOAN'!C68,IF(SIGN('DU DOAN'!EE68-'DU DOAN'!EF68)=SIGN('DU DOAN'!K68-'DU DOAN'!L68),1*'DU DOAN'!C68,0))))</f>
        <v>0</v>
      </c>
      <c r="BQ68" s="98">
        <f>IF(OR('DU DOAN'!K68="",'DU DOAN'!L68="",'DU DOAN'!EG68="",'DU DOAN'!EH68=""),0,IF(AND('DU DOAN'!EG68='DU DOAN'!K68,'DU DOAN'!EH68='DU DOAN'!L68),3*'DU DOAN'!C68,IF(('DU DOAN'!EG68-'DU DOAN'!EH68)=('DU DOAN'!K68-'DU DOAN'!L68),2*'DU DOAN'!C68,IF(SIGN('DU DOAN'!EG68-'DU DOAN'!EH68)=SIGN('DU DOAN'!K68-'DU DOAN'!L68),1*'DU DOAN'!C68,0))))</f>
        <v>0</v>
      </c>
      <c r="BR68" s="98">
        <f>IF(OR('DU DOAN'!K68="",'DU DOAN'!L68="",'DU DOAN'!EI68="",'DU DOAN'!EJ68=""),0,IF(AND('DU DOAN'!EI68='DU DOAN'!K68,'DU DOAN'!EJ68='DU DOAN'!L68),3*'DU DOAN'!C68,IF(('DU DOAN'!EI68-'DU DOAN'!EJ68)=('DU DOAN'!K68-'DU DOAN'!L68),2*'DU DOAN'!C68,IF(SIGN('DU DOAN'!EI68-'DU DOAN'!EJ68)=SIGN('DU DOAN'!K68-'DU DOAN'!L68),1*'DU DOAN'!C68,0))))</f>
        <v>0</v>
      </c>
      <c r="BS68" s="98">
        <f>IF(OR('DU DOAN'!K68="",'DU DOAN'!L68="",'DU DOAN'!EK68="",'DU DOAN'!EL68=""),0,IF(AND('DU DOAN'!EK68='DU DOAN'!K68,'DU DOAN'!EL68='DU DOAN'!L68),3*'DU DOAN'!C68,IF(('DU DOAN'!EK68-'DU DOAN'!EL68)=('DU DOAN'!K68-'DU DOAN'!L68),2*'DU DOAN'!C68,IF(SIGN('DU DOAN'!EK68-'DU DOAN'!EL68)=SIGN('DU DOAN'!K68-'DU DOAN'!L68),1*'DU DOAN'!C68,0))))</f>
        <v>0</v>
      </c>
      <c r="BT68" s="98">
        <f>IF(OR('DU DOAN'!K68="",'DU DOAN'!L68="",'DU DOAN'!EM68="",'DU DOAN'!EN68=""),0,IF(AND('DU DOAN'!EM68='DU DOAN'!K68,'DU DOAN'!EN68='DU DOAN'!L68),3*'DU DOAN'!C68,IF(('DU DOAN'!EM68-'DU DOAN'!EN68)=('DU DOAN'!K68-'DU DOAN'!L68),2*'DU DOAN'!C68,IF(SIGN('DU DOAN'!EM68-'DU DOAN'!EN68)=SIGN('DU DOAN'!K68-'DU DOAN'!L68),1*'DU DOAN'!C68,0))))</f>
        <v>0</v>
      </c>
      <c r="BU68" s="98">
        <f>IF(OR('DU DOAN'!K68="",'DU DOAN'!L68="",'DU DOAN'!EO68="",'DU DOAN'!EP68=""),0,IF(AND('DU DOAN'!EO68='DU DOAN'!K68,'DU DOAN'!EP68='DU DOAN'!L68),3*'DU DOAN'!C68,IF(('DU DOAN'!EO68-'DU DOAN'!EP68)=('DU DOAN'!K68-'DU DOAN'!L68),2*'DU DOAN'!C68,IF(SIGN('DU DOAN'!EO68-'DU DOAN'!EP68)=SIGN('DU DOAN'!K68-'DU DOAN'!L68),1*'DU DOAN'!C68,0))))</f>
        <v>0</v>
      </c>
      <c r="BV68" s="98">
        <f>IF(OR('DU DOAN'!K68="",'DU DOAN'!L68="",'DU DOAN'!EQ68="",'DU DOAN'!ER68=""),0,IF(AND('DU DOAN'!EQ68='DU DOAN'!K68,'DU DOAN'!ER68='DU DOAN'!L68),3*'DU DOAN'!C68,IF(('DU DOAN'!EQ68-'DU DOAN'!ER68)=('DU DOAN'!K68-'DU DOAN'!L68),2*'DU DOAN'!C68,IF(SIGN('DU DOAN'!EQ68-'DU DOAN'!ER68)=SIGN('DU DOAN'!K68-'DU DOAN'!L68),1*'DU DOAN'!C68,0))))</f>
        <v>0</v>
      </c>
      <c r="BW68" s="98">
        <f>IF(OR('DU DOAN'!K68="",'DU DOAN'!L68="",'DU DOAN'!ES68="",'DU DOAN'!ET68=""),0,IF(AND('DU DOAN'!ES68='DU DOAN'!K68,'DU DOAN'!ET68='DU DOAN'!L68),3*'DU DOAN'!C68,IF(('DU DOAN'!ES68-'DU DOAN'!ET68)=('DU DOAN'!K68-'DU DOAN'!L68),2*'DU DOAN'!C68,IF(SIGN('DU DOAN'!ES68-'DU DOAN'!ET68)=SIGN('DU DOAN'!K68-'DU DOAN'!L68),1*'DU DOAN'!C68,0))))</f>
        <v>0</v>
      </c>
      <c r="BX68" s="98">
        <f>IF(OR('DU DOAN'!K68="",'DU DOAN'!L68="",'DU DOAN'!EU68="",'DU DOAN'!EV68=""),0,IF(AND('DU DOAN'!EU68='DU DOAN'!K68,'DU DOAN'!EV68='DU DOAN'!L68),3*'DU DOAN'!C68,IF(('DU DOAN'!EU68-'DU DOAN'!EV68)=('DU DOAN'!K68-'DU DOAN'!L68),2*'DU DOAN'!C68,IF(SIGN('DU DOAN'!EU68-'DU DOAN'!EV68)=SIGN('DU DOAN'!K68-'DU DOAN'!L68),1*'DU DOAN'!C68,0))))</f>
        <v>0</v>
      </c>
      <c r="BY68" s="98">
        <f>IF(OR('DU DOAN'!K68="",'DU DOAN'!L68="",'DU DOAN'!EW68="",'DU DOAN'!EX68=""),0,IF(AND('DU DOAN'!EW68='DU DOAN'!K68,'DU DOAN'!EX68='DU DOAN'!L68),3*'DU DOAN'!C68,IF(('DU DOAN'!EW68-'DU DOAN'!EX68)=('DU DOAN'!K68-'DU DOAN'!L68),2*'DU DOAN'!C68,IF(SIGN('DU DOAN'!EW68-'DU DOAN'!EX68)=SIGN('DU DOAN'!K68-'DU DOAN'!L68),1*'DU DOAN'!C68,0))))</f>
        <v>0</v>
      </c>
      <c r="BZ68" s="98">
        <f>IF(OR('DU DOAN'!K68="",'DU DOAN'!L68="",'DU DOAN'!EY68="",'DU DOAN'!EZ68=""),0,IF(AND('DU DOAN'!EY68='DU DOAN'!K68,'DU DOAN'!EZ68='DU DOAN'!L68),3*'DU DOAN'!C68,IF(('DU DOAN'!EY68-'DU DOAN'!EZ68)=('DU DOAN'!K68-'DU DOAN'!L68),2*'DU DOAN'!C68,IF(SIGN('DU DOAN'!EY68-'DU DOAN'!EZ68)=SIGN('DU DOAN'!K68-'DU DOAN'!L68),1*'DU DOAN'!C68,0))))</f>
        <v>0</v>
      </c>
      <c r="CA68" s="98">
        <f>IF(OR('DU DOAN'!K68="",'DU DOAN'!L68="",'DU DOAN'!FA68="",'DU DOAN'!FB68=""),0,IF(AND('DU DOAN'!FA68='DU DOAN'!K68,'DU DOAN'!FB68='DU DOAN'!L68),3*'DU DOAN'!C68,IF(('DU DOAN'!FA68-'DU DOAN'!FB68)=('DU DOAN'!K68-'DU DOAN'!L68),2*'DU DOAN'!C68,IF(SIGN('DU DOAN'!FA68-'DU DOAN'!FB68)=SIGN('DU DOAN'!K68-'DU DOAN'!L68),1*'DU DOAN'!C68,0))))</f>
        <v>0</v>
      </c>
      <c r="CB68" s="98">
        <f>IF(OR('DU DOAN'!K68="",'DU DOAN'!L68="",'DU DOAN'!FC68="",'DU DOAN'!FD68=""),0,IF(AND('DU DOAN'!FC68='DU DOAN'!K68,'DU DOAN'!FD68='DU DOAN'!L68),3*'DU DOAN'!C68,IF(('DU DOAN'!FC68-'DU DOAN'!FD68)=('DU DOAN'!K68-'DU DOAN'!L68),2*'DU DOAN'!C68,IF(SIGN('DU DOAN'!FC68-'DU DOAN'!FD68)=SIGN('DU DOAN'!K68-'DU DOAN'!L68),1*'DU DOAN'!C68,0))))</f>
        <v>0</v>
      </c>
      <c r="CC68" s="98">
        <f>IF(OR('DU DOAN'!K68="",'DU DOAN'!L68="",'DU DOAN'!FE68="",'DU DOAN'!FF68=""),0,IF(AND('DU DOAN'!FE68='DU DOAN'!K68,'DU DOAN'!FF68='DU DOAN'!L68),3*'DU DOAN'!C68,IF(('DU DOAN'!FE68-'DU DOAN'!FF68)=('DU DOAN'!K68-'DU DOAN'!L68),2*'DU DOAN'!C68,IF(SIGN('DU DOAN'!FE68-'DU DOAN'!FF68)=SIGN('DU DOAN'!K68-'DU DOAN'!L68),1*'DU DOAN'!C68,0))))</f>
        <v>0</v>
      </c>
      <c r="CD68" s="98">
        <f>IF(OR('DU DOAN'!K68="",'DU DOAN'!L68="",'DU DOAN'!FG68="",'DU DOAN'!FH68=""),0,IF(AND('DU DOAN'!FG68='DU DOAN'!K68,'DU DOAN'!FH68='DU DOAN'!L68),3*'DU DOAN'!C68,IF(('DU DOAN'!FG68-'DU DOAN'!FH68)=('DU DOAN'!K68-'DU DOAN'!L68),2*'DU DOAN'!C68,IF(SIGN('DU DOAN'!FG68-'DU DOAN'!FH68)=SIGN('DU DOAN'!K68-'DU DOAN'!L68),1*'DU DOAN'!C68,0))))</f>
        <v>0</v>
      </c>
      <c r="CE68" s="98">
        <f>IF(OR('DU DOAN'!K68="",'DU DOAN'!L68="",'DU DOAN'!FI68="",'DU DOAN'!FJ68=""),0,IF(AND('DU DOAN'!FI68='DU DOAN'!K68,'DU DOAN'!FJ68='DU DOAN'!L68),3*'DU DOAN'!C68,IF(('DU DOAN'!FI68-'DU DOAN'!FJ68)=('DU DOAN'!K68-'DU DOAN'!L68),2*'DU DOAN'!C68,IF(SIGN('DU DOAN'!FI68-'DU DOAN'!FJ68)=SIGN('DU DOAN'!K68-'DU DOAN'!L68),1*'DU DOAN'!C68,0))))</f>
        <v>0</v>
      </c>
      <c r="CF68" s="98">
        <f>IF(OR('DU DOAN'!K68="",'DU DOAN'!L68="",'DU DOAN'!FK68="",'DU DOAN'!FL68=""),0,IF(AND('DU DOAN'!FK68='DU DOAN'!K68,'DU DOAN'!FL68='DU DOAN'!L68),3*'DU DOAN'!C68,IF(('DU DOAN'!FK68-'DU DOAN'!FL68)=('DU DOAN'!K68-'DU DOAN'!L68),2*'DU DOAN'!C68,IF(SIGN('DU DOAN'!FK68-'DU DOAN'!FL68)=SIGN('DU DOAN'!K68-'DU DOAN'!L68),1*'DU DOAN'!C68,0))))</f>
        <v>0</v>
      </c>
      <c r="CG68" s="98">
        <f>IF(OR('DU DOAN'!K68="",'DU DOAN'!L68="",'DU DOAN'!FM68="",'DU DOAN'!FN68=""),0,IF(AND('DU DOAN'!FM68='DU DOAN'!K68,'DU DOAN'!FN68='DU DOAN'!L68),3*'DU DOAN'!C68,IF(('DU DOAN'!FM68-'DU DOAN'!FN68)=('DU DOAN'!K68-'DU DOAN'!L68),2*'DU DOAN'!C68,IF(SIGN('DU DOAN'!FM68-'DU DOAN'!FN68)=SIGN('DU DOAN'!K68-'DU DOAN'!L68),1*'DU DOAN'!C68,0))))</f>
        <v>0</v>
      </c>
      <c r="CH68" s="98">
        <f>IF(OR('DU DOAN'!K68="",'DU DOAN'!L68="",'DU DOAN'!FO68="",'DU DOAN'!FP68=""),0,IF(AND('DU DOAN'!FO68='DU DOAN'!K68,'DU DOAN'!FP68='DU DOAN'!L68),3*'DU DOAN'!C68,IF(('DU DOAN'!FO68-'DU DOAN'!FP68)=('DU DOAN'!K68-'DU DOAN'!L68),2*'DU DOAN'!C68,IF(SIGN('DU DOAN'!FO68-'DU DOAN'!FP68)=SIGN('DU DOAN'!K68-'DU DOAN'!L68),1*'DU DOAN'!C68,0))))</f>
        <v>0</v>
      </c>
      <c r="CI68" s="98">
        <f>IF(OR('DU DOAN'!K68="",'DU DOAN'!L68="",'DU DOAN'!FQ68="",'DU DOAN'!FR68=""),0,IF(AND('DU DOAN'!FQ68='DU DOAN'!K68,'DU DOAN'!FR68='DU DOAN'!L68),3*'DU DOAN'!C68,IF(('DU DOAN'!FQ68-'DU DOAN'!FR68)=('DU DOAN'!K68-'DU DOAN'!L68),2*'DU DOAN'!C68,IF(SIGN('DU DOAN'!FQ68-'DU DOAN'!FR68)=SIGN('DU DOAN'!K68-'DU DOAN'!L68),1*'DU DOAN'!C68,0))))</f>
        <v>0</v>
      </c>
      <c r="CJ68" s="98">
        <f>IF(OR('DU DOAN'!K68="",'DU DOAN'!L68="",'DU DOAN'!FS68="",'DU DOAN'!FT68=""),0,IF(AND('DU DOAN'!FS68='DU DOAN'!K68,'DU DOAN'!FT68='DU DOAN'!L68),3*'DU DOAN'!C68,IF(('DU DOAN'!FS68-'DU DOAN'!FT68)=('DU DOAN'!K68-'DU DOAN'!L68),2*'DU DOAN'!C68,IF(SIGN('DU DOAN'!FS68-'DU DOAN'!FT68)=SIGN('DU DOAN'!K68-'DU DOAN'!L68),1*'DU DOAN'!C68,0))))</f>
        <v>0</v>
      </c>
      <c r="CK68" s="98">
        <f>IF(OR('DU DOAN'!K68="",'DU DOAN'!L68="",'DU DOAN'!FU68="",'DU DOAN'!FV68=""),0,IF(AND('DU DOAN'!FU68='DU DOAN'!K68,'DU DOAN'!FV68='DU DOAN'!L68),3*'DU DOAN'!C68,IF(('DU DOAN'!FU68-'DU DOAN'!FV68)=('DU DOAN'!K68-'DU DOAN'!L68),2*'DU DOAN'!C68,IF(SIGN('DU DOAN'!FU68-'DU DOAN'!FV68)=SIGN('DU DOAN'!K68-'DU DOAN'!L68),1*'DU DOAN'!C68,0))))</f>
        <v>0</v>
      </c>
      <c r="CL68" s="98">
        <f>IF(OR('DU DOAN'!K68="",'DU DOAN'!L68="",'DU DOAN'!FW68="",'DU DOAN'!FX68=""),0,IF(AND('DU DOAN'!FW68='DU DOAN'!K68,'DU DOAN'!FX68='DU DOAN'!L68),3*'DU DOAN'!C68,IF(('DU DOAN'!FW68-'DU DOAN'!FX68)=('DU DOAN'!K68-'DU DOAN'!L68),2*'DU DOAN'!C68,IF(SIGN('DU DOAN'!FW68-'DU DOAN'!FX68)=SIGN('DU DOAN'!K68-'DU DOAN'!L68),1*'DU DOAN'!C68,0))))</f>
        <v>0</v>
      </c>
      <c r="CM68" s="98">
        <f>IF(OR('DU DOAN'!K68="",'DU DOAN'!L68="",'DU DOAN'!FY68="",'DU DOAN'!FZ68=""),0,IF(AND('DU DOAN'!FY68='DU DOAN'!K68,'DU DOAN'!FZ68='DU DOAN'!L68),3*'DU DOAN'!C68,IF(('DU DOAN'!FY68-'DU DOAN'!FZ68)=('DU DOAN'!K68-'DU DOAN'!L68),2*'DU DOAN'!C68,IF(SIGN('DU DOAN'!FY68-'DU DOAN'!FZ68)=SIGN('DU DOAN'!K68-'DU DOAN'!L68),1*'DU DOAN'!C68,0))))</f>
        <v>0</v>
      </c>
      <c r="CN68" s="98">
        <f>IF(OR('DU DOAN'!K68="",'DU DOAN'!L68="",'DU DOAN'!GA68="",'DU DOAN'!GB68=""),0,IF(AND('DU DOAN'!GA68='DU DOAN'!K68,'DU DOAN'!GB68='DU DOAN'!L68),3*'DU DOAN'!C68,IF(('DU DOAN'!GA68-'DU DOAN'!GB68)=('DU DOAN'!K68-'DU DOAN'!L68),2*'DU DOAN'!C68,IF(SIGN('DU DOAN'!GA68-'DU DOAN'!GB68)=SIGN('DU DOAN'!K68-'DU DOAN'!L68),1*'DU DOAN'!C68,0))))</f>
        <v>0</v>
      </c>
      <c r="CO68" s="98">
        <f>IF(OR('DU DOAN'!K68="",'DU DOAN'!L68="",'DU DOAN'!GC68="",'DU DOAN'!GD68=""),0,IF(AND('DU DOAN'!GC68='DU DOAN'!K68,'DU DOAN'!GD68='DU DOAN'!L68),3*'DU DOAN'!C68,IF(('DU DOAN'!GC68-'DU DOAN'!GD68)=('DU DOAN'!K68-'DU DOAN'!L68),2*'DU DOAN'!C68,IF(SIGN('DU DOAN'!GC68-'DU DOAN'!GD68)=SIGN('DU DOAN'!K68-'DU DOAN'!L68),1*'DU DOAN'!C68,0))))</f>
        <v>0</v>
      </c>
      <c r="CP68" s="98">
        <f>IF(OR('DU DOAN'!K68="",'DU DOAN'!L68="",'DU DOAN'!GE68="",'DU DOAN'!GF68=""),0,IF(AND('DU DOAN'!GE68='DU DOAN'!K68,'DU DOAN'!GF68='DU DOAN'!L68),3*'DU DOAN'!C68,IF(('DU DOAN'!GE68-'DU DOAN'!GF68)=('DU DOAN'!K68-'DU DOAN'!L68),2*'DU DOAN'!C68,IF(SIGN('DU DOAN'!GE68-'DU DOAN'!GF68)=SIGN('DU DOAN'!K68-'DU DOAN'!L68),1*'DU DOAN'!C68,0))))</f>
        <v>0</v>
      </c>
      <c r="CQ68" s="98">
        <f>IF(OR('DU DOAN'!K68="",'DU DOAN'!L68="",'DU DOAN'!GG68="",'DU DOAN'!GH68=""),0,IF(AND('DU DOAN'!GG68='DU DOAN'!K68,'DU DOAN'!GH68='DU DOAN'!L68),3*'DU DOAN'!C68,IF(('DU DOAN'!GG68-'DU DOAN'!GH68)=('DU DOAN'!K68-'DU DOAN'!L68),2*'DU DOAN'!C68,IF(SIGN('DU DOAN'!GG68-'DU DOAN'!GH68)=SIGN('DU DOAN'!K68-'DU DOAN'!L68),1*'DU DOAN'!C68,0))))</f>
        <v>0</v>
      </c>
      <c r="CR68" s="98">
        <f>IF(OR('DU DOAN'!K68="",'DU DOAN'!L68="",'DU DOAN'!GI68="",'DU DOAN'!GJ68=""),0,IF(AND('DU DOAN'!GI68='DU DOAN'!K68,'DU DOAN'!GJ68='DU DOAN'!L68),3*'DU DOAN'!C68,IF(('DU DOAN'!GI68-'DU DOAN'!GJ68)=('DU DOAN'!K68-'DU DOAN'!L68),2*'DU DOAN'!C68,IF(SIGN('DU DOAN'!GI68-'DU DOAN'!GJ68)=SIGN('DU DOAN'!K68-'DU DOAN'!L68),1*'DU DOAN'!C68,0))))</f>
        <v>0</v>
      </c>
      <c r="CS68" s="98">
        <f>IF(OR('DU DOAN'!K68="",'DU DOAN'!L68="",'DU DOAN'!GK68="",'DU DOAN'!GL68=""),0,IF(AND('DU DOAN'!GK68='DU DOAN'!K68,'DU DOAN'!GL68='DU DOAN'!L68),3*'DU DOAN'!C68,IF(('DU DOAN'!GK68-'DU DOAN'!GL68)=('DU DOAN'!K68-'DU DOAN'!L68),2*'DU DOAN'!C68,IF(SIGN('DU DOAN'!GK68-'DU DOAN'!GL68)=SIGN('DU DOAN'!K68-'DU DOAN'!L68),1*'DU DOAN'!C68,0))))</f>
        <v>0</v>
      </c>
      <c r="CT68" s="98">
        <f>IF(OR('DU DOAN'!K68="",'DU DOAN'!L68="",'DU DOAN'!GM68="",'DU DOAN'!GN68=""),0,IF(AND('DU DOAN'!GM68='DU DOAN'!K68,'DU DOAN'!GN68='DU DOAN'!L68),3*'DU DOAN'!C68,IF(('DU DOAN'!GM68-'DU DOAN'!GN68)=('DU DOAN'!K68-'DU DOAN'!L68),2*'DU DOAN'!C68,IF(SIGN('DU DOAN'!GM68-'DU DOAN'!GN68)=SIGN('DU DOAN'!K68-'DU DOAN'!L68),1*'DU DOAN'!C68,0))))</f>
        <v>0</v>
      </c>
      <c r="CU68" s="98">
        <f>IF(OR('DU DOAN'!K68="",'DU DOAN'!L68="",'DU DOAN'!GO68="",'DU DOAN'!GP68=""),0,IF(AND('DU DOAN'!GO68='DU DOAN'!K68,'DU DOAN'!GP68='DU DOAN'!L68),3*'DU DOAN'!C68,IF(('DU DOAN'!GO68-'DU DOAN'!GP68)=('DU DOAN'!K68-'DU DOAN'!L68),2*'DU DOAN'!C68,IF(SIGN('DU DOAN'!GO68-'DU DOAN'!GP68)=SIGN('DU DOAN'!K68-'DU DOAN'!L68),1*'DU DOAN'!C68,0))))</f>
        <v>0</v>
      </c>
      <c r="CV68" s="98">
        <f>IF(OR('DU DOAN'!K68="",'DU DOAN'!L68="",'DU DOAN'!GQ68="",'DU DOAN'!GR68=""),0,IF(AND('DU DOAN'!GQ68='DU DOAN'!K68,'DU DOAN'!GR68='DU DOAN'!L68),3*'DU DOAN'!C68,IF(('DU DOAN'!GQ68-'DU DOAN'!GR68)=('DU DOAN'!K68-'DU DOAN'!L68),2*'DU DOAN'!C68,IF(SIGN('DU DOAN'!GQ68-'DU DOAN'!GR68)=SIGN('DU DOAN'!K68-'DU DOAN'!L68),1*'DU DOAN'!C68,0))))</f>
        <v>0</v>
      </c>
      <c r="CW68" s="98">
        <f>IF(OR('DU DOAN'!K68="",'DU DOAN'!L68="",'DU DOAN'!GS68="",'DU DOAN'!GT68=""),0,IF(AND('DU DOAN'!GS68='DU DOAN'!K68,'DU DOAN'!GT68='DU DOAN'!L68),3*'DU DOAN'!C68,IF(('DU DOAN'!GS68-'DU DOAN'!GT68)=('DU DOAN'!K68-'DU DOAN'!L68),2*'DU DOAN'!C68,IF(SIGN('DU DOAN'!GS68-'DU DOAN'!GT68)=SIGN('DU DOAN'!K68-'DU DOAN'!L68),1*'DU DOAN'!C68,0))))</f>
        <v>0</v>
      </c>
      <c r="CX68" s="98">
        <f>IF(OR('DU DOAN'!K68="",'DU DOAN'!L68="",'DU DOAN'!GU68="",'DU DOAN'!GV68=""),0,IF(AND('DU DOAN'!GU68='DU DOAN'!K68,'DU DOAN'!GV68='DU DOAN'!L68),3*'DU DOAN'!C68,IF(('DU DOAN'!GU68-'DU DOAN'!GV68)=('DU DOAN'!K68-'DU DOAN'!L68),2*'DU DOAN'!C68,IF(SIGN('DU DOAN'!GU68-'DU DOAN'!GV68)=SIGN('DU DOAN'!K68-'DU DOAN'!L68),1*'DU DOAN'!C68,0))))</f>
        <v>0</v>
      </c>
      <c r="CY68" s="98">
        <f>IF(OR('DU DOAN'!K68="",'DU DOAN'!L68="",'DU DOAN'!GW68="",'DU DOAN'!GX68=""),0,IF(AND('DU DOAN'!GW68='DU DOAN'!K68,'DU DOAN'!GX68='DU DOAN'!L68),3*'DU DOAN'!C68,IF(('DU DOAN'!GW68-'DU DOAN'!GX68)=('DU DOAN'!K68-'DU DOAN'!L68),2*'DU DOAN'!C68,IF(SIGN('DU DOAN'!GW68-'DU DOAN'!GX68)=SIGN('DU DOAN'!K68-'DU DOAN'!L68),1*'DU DOAN'!C68,0))))</f>
        <v>0</v>
      </c>
      <c r="CZ68" s="98">
        <f>IF(OR('DU DOAN'!K68="",'DU DOAN'!L68="",'DU DOAN'!GY68="",'DU DOAN'!GZ68=""),0,IF(AND('DU DOAN'!GY68='DU DOAN'!K68,'DU DOAN'!GZ68='DU DOAN'!L68),3*'DU DOAN'!C68,IF(('DU DOAN'!GY68-'DU DOAN'!GZ68)=('DU DOAN'!K68-'DU DOAN'!L68),2*'DU DOAN'!C68,IF(SIGN('DU DOAN'!GY68-'DU DOAN'!GZ68)=SIGN('DU DOAN'!K68-'DU DOAN'!L68),1*'DU DOAN'!C68,0))))</f>
        <v>0</v>
      </c>
      <c r="DA68" s="98">
        <f>IF(OR('DU DOAN'!K68="",'DU DOAN'!L68="",'DU DOAN'!HA68="",'DU DOAN'!HB68=""),0,IF(AND('DU DOAN'!HA68='DU DOAN'!K68,'DU DOAN'!HB68='DU DOAN'!L68),3*'DU DOAN'!C68,IF(('DU DOAN'!HA68-'DU DOAN'!HB68)=('DU DOAN'!K68-'DU DOAN'!L68),2*'DU DOAN'!C68,IF(SIGN('DU DOAN'!HA68-'DU DOAN'!HB68)=SIGN('DU DOAN'!K68-'DU DOAN'!L68),1*'DU DOAN'!C68,0))))</f>
        <v>0</v>
      </c>
      <c r="DB68" s="98">
        <f>IF(OR('DU DOAN'!K68="",'DU DOAN'!L68="",'DU DOAN'!HC68="",'DU DOAN'!HD68=""),0,IF(AND('DU DOAN'!HC68='DU DOAN'!K68,'DU DOAN'!HD68='DU DOAN'!L68),3*'DU DOAN'!C68,IF(('DU DOAN'!HC68-'DU DOAN'!HD68)=('DU DOAN'!K68-'DU DOAN'!L68),2*'DU DOAN'!C68,IF(SIGN('DU DOAN'!HC68-'DU DOAN'!HD68)=SIGN('DU DOAN'!K68-'DU DOAN'!L68),1*'DU DOAN'!C68,0))))</f>
        <v>0</v>
      </c>
    </row>
    <row r="69" spans="1:106" ht="15" customHeight="1">
      <c r="A69" s="94">
        <f>'DU DOAN'!A69</f>
        <v>66</v>
      </c>
      <c r="B69" s="95" t="str">
        <f>'DU DOAN'!B69</f>
        <v>Vòng bảng</v>
      </c>
      <c r="C69" s="96">
        <f>'DU DOAN'!C69</f>
        <v>1</v>
      </c>
      <c r="D69" s="95" t="str">
        <f>'DU DOAN'!H69</f>
        <v>DR Congo</v>
      </c>
      <c r="E69" s="95" t="str">
        <f>'DU DOAN'!I69</f>
        <v>Uzbekistan</v>
      </c>
      <c r="F69" s="97" t="str">
        <f>IF(OR('DU DOAN'!K69="",'DU DOAN'!L69=""),"Chưa đá",'DU DOAN'!K69&amp;"-"&amp;'DU DOAN'!L69)</f>
        <v>Chưa đá</v>
      </c>
      <c r="G69" s="98">
        <f>IF(OR('DU DOAN'!K69="",'DU DOAN'!L69="",'DU DOAN'!M69="",'DU DOAN'!N69=""),0,IF(AND('DU DOAN'!M69='DU DOAN'!K69,'DU DOAN'!N69='DU DOAN'!L69),3*'DU DOAN'!C69,IF(('DU DOAN'!M69-'DU DOAN'!N69)=('DU DOAN'!K69-'DU DOAN'!L69),2*'DU DOAN'!C69,IF(SIGN('DU DOAN'!M69-'DU DOAN'!N69)=SIGN('DU DOAN'!K69-'DU DOAN'!L69),1*'DU DOAN'!C69,0))))</f>
        <v>0</v>
      </c>
      <c r="H69" s="98">
        <f>IF(OR('DU DOAN'!K69="",'DU DOAN'!L69="",'DU DOAN'!O69="",'DU DOAN'!P69=""),0,IF(AND('DU DOAN'!O69='DU DOAN'!K69,'DU DOAN'!P69='DU DOAN'!L69),3*'DU DOAN'!C69,IF(('DU DOAN'!O69-'DU DOAN'!P69)=('DU DOAN'!K69-'DU DOAN'!L69),2*'DU DOAN'!C69,IF(SIGN('DU DOAN'!O69-'DU DOAN'!P69)=SIGN('DU DOAN'!K69-'DU DOAN'!L69),1*'DU DOAN'!C69,0))))</f>
        <v>0</v>
      </c>
      <c r="I69" s="98">
        <f>IF(OR('DU DOAN'!K69="",'DU DOAN'!L69="",'DU DOAN'!Q69="",'DU DOAN'!R69=""),0,IF(AND('DU DOAN'!Q69='DU DOAN'!K69,'DU DOAN'!R69='DU DOAN'!L69),3*'DU DOAN'!C69,IF(('DU DOAN'!Q69-'DU DOAN'!R69)=('DU DOAN'!K69-'DU DOAN'!L69),2*'DU DOAN'!C69,IF(SIGN('DU DOAN'!Q69-'DU DOAN'!R69)=SIGN('DU DOAN'!K69-'DU DOAN'!L69),1*'DU DOAN'!C69,0))))</f>
        <v>0</v>
      </c>
      <c r="J69" s="98">
        <f>IF(OR('DU DOAN'!K69="",'DU DOAN'!L69="",'DU DOAN'!S69="",'DU DOAN'!T69=""),0,IF(AND('DU DOAN'!S69='DU DOAN'!K69,'DU DOAN'!T69='DU DOAN'!L69),3*'DU DOAN'!C69,IF(('DU DOAN'!S69-'DU DOAN'!T69)=('DU DOAN'!K69-'DU DOAN'!L69),2*'DU DOAN'!C69,IF(SIGN('DU DOAN'!S69-'DU DOAN'!T69)=SIGN('DU DOAN'!K69-'DU DOAN'!L69),1*'DU DOAN'!C69,0))))</f>
        <v>0</v>
      </c>
      <c r="K69" s="98">
        <f>IF(OR('DU DOAN'!K69="",'DU DOAN'!L69="",'DU DOAN'!U69="",'DU DOAN'!V69=""),0,IF(AND('DU DOAN'!U69='DU DOAN'!K69,'DU DOAN'!V69='DU DOAN'!L69),3*'DU DOAN'!C69,IF(('DU DOAN'!U69-'DU DOAN'!V69)=('DU DOAN'!K69-'DU DOAN'!L69),2*'DU DOAN'!C69,IF(SIGN('DU DOAN'!U69-'DU DOAN'!V69)=SIGN('DU DOAN'!K69-'DU DOAN'!L69),1*'DU DOAN'!C69,0))))</f>
        <v>0</v>
      </c>
      <c r="L69" s="98">
        <f>IF(OR('DU DOAN'!K69="",'DU DOAN'!L69="",'DU DOAN'!W69="",'DU DOAN'!X69=""),0,IF(AND('DU DOAN'!W69='DU DOAN'!K69,'DU DOAN'!X69='DU DOAN'!L69),3*'DU DOAN'!C69,IF(('DU DOAN'!W69-'DU DOAN'!X69)=('DU DOAN'!K69-'DU DOAN'!L69),2*'DU DOAN'!C69,IF(SIGN('DU DOAN'!W69-'DU DOAN'!X69)=SIGN('DU DOAN'!K69-'DU DOAN'!L69),1*'DU DOAN'!C69,0))))</f>
        <v>0</v>
      </c>
      <c r="M69" s="98">
        <f>IF(OR('DU DOAN'!K69="",'DU DOAN'!L69="",'DU DOAN'!Y69="",'DU DOAN'!Z69=""),0,IF(AND('DU DOAN'!Y69='DU DOAN'!K69,'DU DOAN'!Z69='DU DOAN'!L69),3*'DU DOAN'!C69,IF(('DU DOAN'!Y69-'DU DOAN'!Z69)=('DU DOAN'!K69-'DU DOAN'!L69),2*'DU DOAN'!C69,IF(SIGN('DU DOAN'!Y69-'DU DOAN'!Z69)=SIGN('DU DOAN'!K69-'DU DOAN'!L69),1*'DU DOAN'!C69,0))))</f>
        <v>0</v>
      </c>
      <c r="N69" s="98">
        <f>IF(OR('DU DOAN'!K69="",'DU DOAN'!L69="",'DU DOAN'!AA69="",'DU DOAN'!AB69=""),0,IF(AND('DU DOAN'!AA69='DU DOAN'!K69,'DU DOAN'!AB69='DU DOAN'!L69),3*'DU DOAN'!C69,IF(('DU DOAN'!AA69-'DU DOAN'!AB69)=('DU DOAN'!K69-'DU DOAN'!L69),2*'DU DOAN'!C69,IF(SIGN('DU DOAN'!AA69-'DU DOAN'!AB69)=SIGN('DU DOAN'!K69-'DU DOAN'!L69),1*'DU DOAN'!C69,0))))</f>
        <v>0</v>
      </c>
      <c r="O69" s="98">
        <f>IF(OR('DU DOAN'!K69="",'DU DOAN'!L69="",'DU DOAN'!AC69="",'DU DOAN'!AD69=""),0,IF(AND('DU DOAN'!AC69='DU DOAN'!K69,'DU DOAN'!AD69='DU DOAN'!L69),3*'DU DOAN'!C69,IF(('DU DOAN'!AC69-'DU DOAN'!AD69)=('DU DOAN'!K69-'DU DOAN'!L69),2*'DU DOAN'!C69,IF(SIGN('DU DOAN'!AC69-'DU DOAN'!AD69)=SIGN('DU DOAN'!K69-'DU DOAN'!L69),1*'DU DOAN'!C69,0))))</f>
        <v>0</v>
      </c>
      <c r="P69" s="98">
        <f>IF(OR('DU DOAN'!K69="",'DU DOAN'!L69="",'DU DOAN'!AE69="",'DU DOAN'!AF69=""),0,IF(AND('DU DOAN'!AE69='DU DOAN'!K69,'DU DOAN'!AF69='DU DOAN'!L69),3*'DU DOAN'!C69,IF(('DU DOAN'!AE69-'DU DOAN'!AF69)=('DU DOAN'!K69-'DU DOAN'!L69),2*'DU DOAN'!C69,IF(SIGN('DU DOAN'!AE69-'DU DOAN'!AF69)=SIGN('DU DOAN'!K69-'DU DOAN'!L69),1*'DU DOAN'!C69,0))))</f>
        <v>0</v>
      </c>
      <c r="Q69" s="98">
        <f>IF(OR('DU DOAN'!K69="",'DU DOAN'!L69="",'DU DOAN'!AG69="",'DU DOAN'!AH69=""),0,IF(AND('DU DOAN'!AG69='DU DOAN'!K69,'DU DOAN'!AH69='DU DOAN'!L69),3*'DU DOAN'!C69,IF(('DU DOAN'!AG69-'DU DOAN'!AH69)=('DU DOAN'!K69-'DU DOAN'!L69),2*'DU DOAN'!C69,IF(SIGN('DU DOAN'!AG69-'DU DOAN'!AH69)=SIGN('DU DOAN'!K69-'DU DOAN'!L69),1*'DU DOAN'!C69,0))))</f>
        <v>0</v>
      </c>
      <c r="R69" s="98">
        <f>IF(OR('DU DOAN'!K69="",'DU DOAN'!L69="",'DU DOAN'!AI69="",'DU DOAN'!AJ69=""),0,IF(AND('DU DOAN'!AI69='DU DOAN'!K69,'DU DOAN'!AJ69='DU DOAN'!L69),3*'DU DOAN'!C69,IF(('DU DOAN'!AI69-'DU DOAN'!AJ69)=('DU DOAN'!K69-'DU DOAN'!L69),2*'DU DOAN'!C69,IF(SIGN('DU DOAN'!AI69-'DU DOAN'!AJ69)=SIGN('DU DOAN'!K69-'DU DOAN'!L69),1*'DU DOAN'!C69,0))))</f>
        <v>0</v>
      </c>
      <c r="S69" s="98">
        <f>IF(OR('DU DOAN'!K69="",'DU DOAN'!L69="",'DU DOAN'!AK69="",'DU DOAN'!AL69=""),0,IF(AND('DU DOAN'!AK69='DU DOAN'!K69,'DU DOAN'!AL69='DU DOAN'!L69),3*'DU DOAN'!C69,IF(('DU DOAN'!AK69-'DU DOAN'!AL69)=('DU DOAN'!K69-'DU DOAN'!L69),2*'DU DOAN'!C69,IF(SIGN('DU DOAN'!AK69-'DU DOAN'!AL69)=SIGN('DU DOAN'!K69-'DU DOAN'!L69),1*'DU DOAN'!C69,0))))</f>
        <v>0</v>
      </c>
      <c r="T69" s="98">
        <f>IF(OR('DU DOAN'!K69="",'DU DOAN'!L69="",'DU DOAN'!AM69="",'DU DOAN'!AN69=""),0,IF(AND('DU DOAN'!AM69='DU DOAN'!K69,'DU DOAN'!AN69='DU DOAN'!L69),3*'DU DOAN'!C69,IF(('DU DOAN'!AM69-'DU DOAN'!AN69)=('DU DOAN'!K69-'DU DOAN'!L69),2*'DU DOAN'!C69,IF(SIGN('DU DOAN'!AM69-'DU DOAN'!AN69)=SIGN('DU DOAN'!K69-'DU DOAN'!L69),1*'DU DOAN'!C69,0))))</f>
        <v>0</v>
      </c>
      <c r="U69" s="98">
        <f>IF(OR('DU DOAN'!K69="",'DU DOAN'!L69="",'DU DOAN'!AO69="",'DU DOAN'!AP69=""),0,IF(AND('DU DOAN'!AO69='DU DOAN'!K69,'DU DOAN'!AP69='DU DOAN'!L69),3*'DU DOAN'!C69,IF(('DU DOAN'!AO69-'DU DOAN'!AP69)=('DU DOAN'!K69-'DU DOAN'!L69),2*'DU DOAN'!C69,IF(SIGN('DU DOAN'!AO69-'DU DOAN'!AP69)=SIGN('DU DOAN'!K69-'DU DOAN'!L69),1*'DU DOAN'!C69,0))))</f>
        <v>0</v>
      </c>
      <c r="V69" s="98">
        <f>IF(OR('DU DOAN'!K69="",'DU DOAN'!L69="",'DU DOAN'!AQ69="",'DU DOAN'!AR69=""),0,IF(AND('DU DOAN'!AQ69='DU DOAN'!K69,'DU DOAN'!AR69='DU DOAN'!L69),3*'DU DOAN'!C69,IF(('DU DOAN'!AQ69-'DU DOAN'!AR69)=('DU DOAN'!K69-'DU DOAN'!L69),2*'DU DOAN'!C69,IF(SIGN('DU DOAN'!AQ69-'DU DOAN'!AR69)=SIGN('DU DOAN'!K69-'DU DOAN'!L69),1*'DU DOAN'!C69,0))))</f>
        <v>0</v>
      </c>
      <c r="W69" s="98">
        <f>IF(OR('DU DOAN'!K69="",'DU DOAN'!L69="",'DU DOAN'!AS69="",'DU DOAN'!AT69=""),0,IF(AND('DU DOAN'!AS69='DU DOAN'!K69,'DU DOAN'!AT69='DU DOAN'!L69),3*'DU DOAN'!C69,IF(('DU DOAN'!AS69-'DU DOAN'!AT69)=('DU DOAN'!K69-'DU DOAN'!L69),2*'DU DOAN'!C69,IF(SIGN('DU DOAN'!AS69-'DU DOAN'!AT69)=SIGN('DU DOAN'!K69-'DU DOAN'!L69),1*'DU DOAN'!C69,0))))</f>
        <v>0</v>
      </c>
      <c r="X69" s="98">
        <f>IF(OR('DU DOAN'!K69="",'DU DOAN'!L69="",'DU DOAN'!AU69="",'DU DOAN'!AV69=""),0,IF(AND('DU DOAN'!AU69='DU DOAN'!K69,'DU DOAN'!AV69='DU DOAN'!L69),3*'DU DOAN'!C69,IF(('DU DOAN'!AU69-'DU DOAN'!AV69)=('DU DOAN'!K69-'DU DOAN'!L69),2*'DU DOAN'!C69,IF(SIGN('DU DOAN'!AU69-'DU DOAN'!AV69)=SIGN('DU DOAN'!K69-'DU DOAN'!L69),1*'DU DOAN'!C69,0))))</f>
        <v>0</v>
      </c>
      <c r="Y69" s="98">
        <f>IF(OR('DU DOAN'!K69="",'DU DOAN'!L69="",'DU DOAN'!AW69="",'DU DOAN'!AX69=""),0,IF(AND('DU DOAN'!AW69='DU DOAN'!K69,'DU DOAN'!AX69='DU DOAN'!L69),3*'DU DOAN'!C69,IF(('DU DOAN'!AW69-'DU DOAN'!AX69)=('DU DOAN'!K69-'DU DOAN'!L69),2*'DU DOAN'!C69,IF(SIGN('DU DOAN'!AW69-'DU DOAN'!AX69)=SIGN('DU DOAN'!K69-'DU DOAN'!L69),1*'DU DOAN'!C69,0))))</f>
        <v>0</v>
      </c>
      <c r="Z69" s="98">
        <f>IF(OR('DU DOAN'!K69="",'DU DOAN'!L69="",'DU DOAN'!AY69="",'DU DOAN'!AZ69=""),0,IF(AND('DU DOAN'!AY69='DU DOAN'!K69,'DU DOAN'!AZ69='DU DOAN'!L69),3*'DU DOAN'!C69,IF(('DU DOAN'!AY69-'DU DOAN'!AZ69)=('DU DOAN'!K69-'DU DOAN'!L69),2*'DU DOAN'!C69,IF(SIGN('DU DOAN'!AY69-'DU DOAN'!AZ69)=SIGN('DU DOAN'!K69-'DU DOAN'!L69),1*'DU DOAN'!C69,0))))</f>
        <v>0</v>
      </c>
      <c r="AA69" s="98">
        <f>IF(OR('DU DOAN'!K69="",'DU DOAN'!L69="",'DU DOAN'!BA69="",'DU DOAN'!BB69=""),0,IF(AND('DU DOAN'!BA69='DU DOAN'!K69,'DU DOAN'!BB69='DU DOAN'!L69),3*'DU DOAN'!C69,IF(('DU DOAN'!BA69-'DU DOAN'!BB69)=('DU DOAN'!K69-'DU DOAN'!L69),2*'DU DOAN'!C69,IF(SIGN('DU DOAN'!BA69-'DU DOAN'!BB69)=SIGN('DU DOAN'!K69-'DU DOAN'!L69),1*'DU DOAN'!C69,0))))</f>
        <v>0</v>
      </c>
      <c r="AB69" s="98">
        <f>IF(OR('DU DOAN'!K69="",'DU DOAN'!L69="",'DU DOAN'!BC69="",'DU DOAN'!BD69=""),0,IF(AND('DU DOAN'!BC69='DU DOAN'!K69,'DU DOAN'!BD69='DU DOAN'!L69),3*'DU DOAN'!C69,IF(('DU DOAN'!BC69-'DU DOAN'!BD69)=('DU DOAN'!K69-'DU DOAN'!L69),2*'DU DOAN'!C69,IF(SIGN('DU DOAN'!BC69-'DU DOAN'!BD69)=SIGN('DU DOAN'!K69-'DU DOAN'!L69),1*'DU DOAN'!C69,0))))</f>
        <v>0</v>
      </c>
      <c r="AC69" s="98">
        <f>IF(OR('DU DOAN'!K69="",'DU DOAN'!L69="",'DU DOAN'!BE69="",'DU DOAN'!BF69=""),0,IF(AND('DU DOAN'!BE69='DU DOAN'!K69,'DU DOAN'!BF69='DU DOAN'!L69),3*'DU DOAN'!C69,IF(('DU DOAN'!BE69-'DU DOAN'!BF69)=('DU DOAN'!K69-'DU DOAN'!L69),2*'DU DOAN'!C69,IF(SIGN('DU DOAN'!BE69-'DU DOAN'!BF69)=SIGN('DU DOAN'!K69-'DU DOAN'!L69),1*'DU DOAN'!C69,0))))</f>
        <v>0</v>
      </c>
      <c r="AD69" s="98">
        <f>IF(OR('DU DOAN'!K69="",'DU DOAN'!L69="",'DU DOAN'!BG69="",'DU DOAN'!BH69=""),0,IF(AND('DU DOAN'!BG69='DU DOAN'!K69,'DU DOAN'!BH69='DU DOAN'!L69),3*'DU DOAN'!C69,IF(('DU DOAN'!BG69-'DU DOAN'!BH69)=('DU DOAN'!K69-'DU DOAN'!L69),2*'DU DOAN'!C69,IF(SIGN('DU DOAN'!BG69-'DU DOAN'!BH69)=SIGN('DU DOAN'!K69-'DU DOAN'!L69),1*'DU DOAN'!C69,0))))</f>
        <v>0</v>
      </c>
      <c r="AE69" s="98">
        <f>IF(OR('DU DOAN'!K69="",'DU DOAN'!L69="",'DU DOAN'!BI69="",'DU DOAN'!BJ69=""),0,IF(AND('DU DOAN'!BI69='DU DOAN'!K69,'DU DOAN'!BJ69='DU DOAN'!L69),3*'DU DOAN'!C69,IF(('DU DOAN'!BI69-'DU DOAN'!BJ69)=('DU DOAN'!K69-'DU DOAN'!L69),2*'DU DOAN'!C69,IF(SIGN('DU DOAN'!BI69-'DU DOAN'!BJ69)=SIGN('DU DOAN'!K69-'DU DOAN'!L69),1*'DU DOAN'!C69,0))))</f>
        <v>0</v>
      </c>
      <c r="AF69" s="98">
        <f>IF(OR('DU DOAN'!K69="",'DU DOAN'!L69="",'DU DOAN'!BK69="",'DU DOAN'!BL69=""),0,IF(AND('DU DOAN'!BK69='DU DOAN'!K69,'DU DOAN'!BL69='DU DOAN'!L69),3*'DU DOAN'!C69,IF(('DU DOAN'!BK69-'DU DOAN'!BL69)=('DU DOAN'!K69-'DU DOAN'!L69),2*'DU DOAN'!C69,IF(SIGN('DU DOAN'!BK69-'DU DOAN'!BL69)=SIGN('DU DOAN'!K69-'DU DOAN'!L69),1*'DU DOAN'!C69,0))))</f>
        <v>0</v>
      </c>
      <c r="AG69" s="98">
        <f>IF(OR('DU DOAN'!K69="",'DU DOAN'!L69="",'DU DOAN'!BM69="",'DU DOAN'!BN69=""),0,IF(AND('DU DOAN'!BM69='DU DOAN'!K69,'DU DOAN'!BN69='DU DOAN'!L69),3*'DU DOAN'!C69,IF(('DU DOAN'!BM69-'DU DOAN'!BN69)=('DU DOAN'!K69-'DU DOAN'!L69),2*'DU DOAN'!C69,IF(SIGN('DU DOAN'!BM69-'DU DOAN'!BN69)=SIGN('DU DOAN'!K69-'DU DOAN'!L69),1*'DU DOAN'!C69,0))))</f>
        <v>0</v>
      </c>
      <c r="AH69" s="98">
        <f>IF(OR('DU DOAN'!K69="",'DU DOAN'!L69="",'DU DOAN'!BO69="",'DU DOAN'!BP69=""),0,IF(AND('DU DOAN'!BO69='DU DOAN'!K69,'DU DOAN'!BP69='DU DOAN'!L69),3*'DU DOAN'!C69,IF(('DU DOAN'!BO69-'DU DOAN'!BP69)=('DU DOAN'!K69-'DU DOAN'!L69),2*'DU DOAN'!C69,IF(SIGN('DU DOAN'!BO69-'DU DOAN'!BP69)=SIGN('DU DOAN'!K69-'DU DOAN'!L69),1*'DU DOAN'!C69,0))))</f>
        <v>0</v>
      </c>
      <c r="AI69" s="98">
        <f>IF(OR('DU DOAN'!K69="",'DU DOAN'!L69="",'DU DOAN'!BQ69="",'DU DOAN'!BR69=""),0,IF(AND('DU DOAN'!BQ69='DU DOAN'!K69,'DU DOAN'!BR69='DU DOAN'!L69),3*'DU DOAN'!C69,IF(('DU DOAN'!BQ69-'DU DOAN'!BR69)=('DU DOAN'!K69-'DU DOAN'!L69),2*'DU DOAN'!C69,IF(SIGN('DU DOAN'!BQ69-'DU DOAN'!BR69)=SIGN('DU DOAN'!K69-'DU DOAN'!L69),1*'DU DOAN'!C69,0))))</f>
        <v>0</v>
      </c>
      <c r="AJ69" s="98">
        <f>IF(OR('DU DOAN'!K69="",'DU DOAN'!L69="",'DU DOAN'!BS69="",'DU DOAN'!BT69=""),0,IF(AND('DU DOAN'!BS69='DU DOAN'!K69,'DU DOAN'!BT69='DU DOAN'!L69),3*'DU DOAN'!C69,IF(('DU DOAN'!BS69-'DU DOAN'!BT69)=('DU DOAN'!K69-'DU DOAN'!L69),2*'DU DOAN'!C69,IF(SIGN('DU DOAN'!BS69-'DU DOAN'!BT69)=SIGN('DU DOAN'!K69-'DU DOAN'!L69),1*'DU DOAN'!C69,0))))</f>
        <v>0</v>
      </c>
      <c r="AK69" s="98">
        <f>IF(OR('DU DOAN'!K69="",'DU DOAN'!L69="",'DU DOAN'!BU69="",'DU DOAN'!BV69=""),0,IF(AND('DU DOAN'!BU69='DU DOAN'!K69,'DU DOAN'!BV69='DU DOAN'!L69),3*'DU DOAN'!C69,IF(('DU DOAN'!BU69-'DU DOAN'!BV69)=('DU DOAN'!K69-'DU DOAN'!L69),2*'DU DOAN'!C69,IF(SIGN('DU DOAN'!BU69-'DU DOAN'!BV69)=SIGN('DU DOAN'!K69-'DU DOAN'!L69),1*'DU DOAN'!C69,0))))</f>
        <v>0</v>
      </c>
      <c r="AL69" s="98">
        <f>IF(OR('DU DOAN'!K69="",'DU DOAN'!L69="",'DU DOAN'!BW69="",'DU DOAN'!BX69=""),0,IF(AND('DU DOAN'!BW69='DU DOAN'!K69,'DU DOAN'!BX69='DU DOAN'!L69),3*'DU DOAN'!C69,IF(('DU DOAN'!BW69-'DU DOAN'!BX69)=('DU DOAN'!K69-'DU DOAN'!L69),2*'DU DOAN'!C69,IF(SIGN('DU DOAN'!BW69-'DU DOAN'!BX69)=SIGN('DU DOAN'!K69-'DU DOAN'!L69),1*'DU DOAN'!C69,0))))</f>
        <v>0</v>
      </c>
      <c r="AM69" s="98">
        <f>IF(OR('DU DOAN'!K69="",'DU DOAN'!L69="",'DU DOAN'!BY69="",'DU DOAN'!BZ69=""),0,IF(AND('DU DOAN'!BY69='DU DOAN'!K69,'DU DOAN'!BZ69='DU DOAN'!L69),3*'DU DOAN'!C69,IF(('DU DOAN'!BY69-'DU DOAN'!BZ69)=('DU DOAN'!K69-'DU DOAN'!L69),2*'DU DOAN'!C69,IF(SIGN('DU DOAN'!BY69-'DU DOAN'!BZ69)=SIGN('DU DOAN'!K69-'DU DOAN'!L69),1*'DU DOAN'!C69,0))))</f>
        <v>0</v>
      </c>
      <c r="AN69" s="98">
        <f>IF(OR('DU DOAN'!K69="",'DU DOAN'!L69="",'DU DOAN'!CA69="",'DU DOAN'!CB69=""),0,IF(AND('DU DOAN'!CA69='DU DOAN'!K69,'DU DOAN'!CB69='DU DOAN'!L69),3*'DU DOAN'!C69,IF(('DU DOAN'!CA69-'DU DOAN'!CB69)=('DU DOAN'!K69-'DU DOAN'!L69),2*'DU DOAN'!C69,IF(SIGN('DU DOAN'!CA69-'DU DOAN'!CB69)=SIGN('DU DOAN'!K69-'DU DOAN'!L69),1*'DU DOAN'!C69,0))))</f>
        <v>0</v>
      </c>
      <c r="AO69" s="98">
        <f>IF(OR('DU DOAN'!K69="",'DU DOAN'!L69="",'DU DOAN'!CC69="",'DU DOAN'!CD69=""),0,IF(AND('DU DOAN'!CC69='DU DOAN'!K69,'DU DOAN'!CD69='DU DOAN'!L69),3*'DU DOAN'!C69,IF(('DU DOAN'!CC69-'DU DOAN'!CD69)=('DU DOAN'!K69-'DU DOAN'!L69),2*'DU DOAN'!C69,IF(SIGN('DU DOAN'!CC69-'DU DOAN'!CD69)=SIGN('DU DOAN'!K69-'DU DOAN'!L69),1*'DU DOAN'!C69,0))))</f>
        <v>0</v>
      </c>
      <c r="AP69" s="98">
        <f>IF(OR('DU DOAN'!K69="",'DU DOAN'!L69="",'DU DOAN'!CE69="",'DU DOAN'!CF69=""),0,IF(AND('DU DOAN'!CE69='DU DOAN'!K69,'DU DOAN'!CF69='DU DOAN'!L69),3*'DU DOAN'!C69,IF(('DU DOAN'!CE69-'DU DOAN'!CF69)=('DU DOAN'!K69-'DU DOAN'!L69),2*'DU DOAN'!C69,IF(SIGN('DU DOAN'!CE69-'DU DOAN'!CF69)=SIGN('DU DOAN'!K69-'DU DOAN'!L69),1*'DU DOAN'!C69,0))))</f>
        <v>0</v>
      </c>
      <c r="AQ69" s="98">
        <f>IF(OR('DU DOAN'!K69="",'DU DOAN'!L69="",'DU DOAN'!CG69="",'DU DOAN'!CH69=""),0,IF(AND('DU DOAN'!CG69='DU DOAN'!K69,'DU DOAN'!CH69='DU DOAN'!L69),3*'DU DOAN'!C69,IF(('DU DOAN'!CG69-'DU DOAN'!CH69)=('DU DOAN'!K69-'DU DOAN'!L69),2*'DU DOAN'!C69,IF(SIGN('DU DOAN'!CG69-'DU DOAN'!CH69)=SIGN('DU DOAN'!K69-'DU DOAN'!L69),1*'DU DOAN'!C69,0))))</f>
        <v>0</v>
      </c>
      <c r="AR69" s="98">
        <f>IF(OR('DU DOAN'!K69="",'DU DOAN'!L69="",'DU DOAN'!CI69="",'DU DOAN'!CJ69=""),0,IF(AND('DU DOAN'!CI69='DU DOAN'!K69,'DU DOAN'!CJ69='DU DOAN'!L69),3*'DU DOAN'!C69,IF(('DU DOAN'!CI69-'DU DOAN'!CJ69)=('DU DOAN'!K69-'DU DOAN'!L69),2*'DU DOAN'!C69,IF(SIGN('DU DOAN'!CI69-'DU DOAN'!CJ69)=SIGN('DU DOAN'!K69-'DU DOAN'!L69),1*'DU DOAN'!C69,0))))</f>
        <v>0</v>
      </c>
      <c r="AS69" s="98">
        <f>IF(OR('DU DOAN'!K69="",'DU DOAN'!L69="",'DU DOAN'!CK69="",'DU DOAN'!CL69=""),0,IF(AND('DU DOAN'!CK69='DU DOAN'!K69,'DU DOAN'!CL69='DU DOAN'!L69),3*'DU DOAN'!C69,IF(('DU DOAN'!CK69-'DU DOAN'!CL69)=('DU DOAN'!K69-'DU DOAN'!L69),2*'DU DOAN'!C69,IF(SIGN('DU DOAN'!CK69-'DU DOAN'!CL69)=SIGN('DU DOAN'!K69-'DU DOAN'!L69),1*'DU DOAN'!C69,0))))</f>
        <v>0</v>
      </c>
      <c r="AT69" s="98">
        <f>IF(OR('DU DOAN'!K69="",'DU DOAN'!L69="",'DU DOAN'!CM69="",'DU DOAN'!CN69=""),0,IF(AND('DU DOAN'!CM69='DU DOAN'!K69,'DU DOAN'!CN69='DU DOAN'!L69),3*'DU DOAN'!C69,IF(('DU DOAN'!CM69-'DU DOAN'!CN69)=('DU DOAN'!K69-'DU DOAN'!L69),2*'DU DOAN'!C69,IF(SIGN('DU DOAN'!CM69-'DU DOAN'!CN69)=SIGN('DU DOAN'!K69-'DU DOAN'!L69),1*'DU DOAN'!C69,0))))</f>
        <v>0</v>
      </c>
      <c r="AU69" s="98">
        <f>IF(OR('DU DOAN'!K69="",'DU DOAN'!L69="",'DU DOAN'!CO69="",'DU DOAN'!CP69=""),0,IF(AND('DU DOAN'!CO69='DU DOAN'!K69,'DU DOAN'!CP69='DU DOAN'!L69),3*'DU DOAN'!C69,IF(('DU DOAN'!CO69-'DU DOAN'!CP69)=('DU DOAN'!K69-'DU DOAN'!L69),2*'DU DOAN'!C69,IF(SIGN('DU DOAN'!CO69-'DU DOAN'!CP69)=SIGN('DU DOAN'!K69-'DU DOAN'!L69),1*'DU DOAN'!C69,0))))</f>
        <v>0</v>
      </c>
      <c r="AV69" s="98">
        <f>IF(OR('DU DOAN'!K69="",'DU DOAN'!L69="",'DU DOAN'!CQ69="",'DU DOAN'!CR69=""),0,IF(AND('DU DOAN'!CQ69='DU DOAN'!K69,'DU DOAN'!CR69='DU DOAN'!L69),3*'DU DOAN'!C69,IF(('DU DOAN'!CQ69-'DU DOAN'!CR69)=('DU DOAN'!K69-'DU DOAN'!L69),2*'DU DOAN'!C69,IF(SIGN('DU DOAN'!CQ69-'DU DOAN'!CR69)=SIGN('DU DOAN'!K69-'DU DOAN'!L69),1*'DU DOAN'!C69,0))))</f>
        <v>0</v>
      </c>
      <c r="AW69" s="98">
        <f>IF(OR('DU DOAN'!K69="",'DU DOAN'!L69="",'DU DOAN'!CS69="",'DU DOAN'!CT69=""),0,IF(AND('DU DOAN'!CS69='DU DOAN'!K69,'DU DOAN'!CT69='DU DOAN'!L69),3*'DU DOAN'!C69,IF(('DU DOAN'!CS69-'DU DOAN'!CT69)=('DU DOAN'!K69-'DU DOAN'!L69),2*'DU DOAN'!C69,IF(SIGN('DU DOAN'!CS69-'DU DOAN'!CT69)=SIGN('DU DOAN'!K69-'DU DOAN'!L69),1*'DU DOAN'!C69,0))))</f>
        <v>0</v>
      </c>
      <c r="AX69" s="98">
        <f>IF(OR('DU DOAN'!K69="",'DU DOAN'!L69="",'DU DOAN'!CU69="",'DU DOAN'!CV69=""),0,IF(AND('DU DOAN'!CU69='DU DOAN'!K69,'DU DOAN'!CV69='DU DOAN'!L69),3*'DU DOAN'!C69,IF(('DU DOAN'!CU69-'DU DOAN'!CV69)=('DU DOAN'!K69-'DU DOAN'!L69),2*'DU DOAN'!C69,IF(SIGN('DU DOAN'!CU69-'DU DOAN'!CV69)=SIGN('DU DOAN'!K69-'DU DOAN'!L69),1*'DU DOAN'!C69,0))))</f>
        <v>0</v>
      </c>
      <c r="AY69" s="98">
        <f>IF(OR('DU DOAN'!K69="",'DU DOAN'!L69="",'DU DOAN'!CW69="",'DU DOAN'!CX69=""),0,IF(AND('DU DOAN'!CW69='DU DOAN'!K69,'DU DOAN'!CX69='DU DOAN'!L69),3*'DU DOAN'!C69,IF(('DU DOAN'!CW69-'DU DOAN'!CX69)=('DU DOAN'!K69-'DU DOAN'!L69),2*'DU DOAN'!C69,IF(SIGN('DU DOAN'!CW69-'DU DOAN'!CX69)=SIGN('DU DOAN'!K69-'DU DOAN'!L69),1*'DU DOAN'!C69,0))))</f>
        <v>0</v>
      </c>
      <c r="AZ69" s="98">
        <f>IF(OR('DU DOAN'!K69="",'DU DOAN'!L69="",'DU DOAN'!CY69="",'DU DOAN'!CZ69=""),0,IF(AND('DU DOAN'!CY69='DU DOAN'!K69,'DU DOAN'!CZ69='DU DOAN'!L69),3*'DU DOAN'!C69,IF(('DU DOAN'!CY69-'DU DOAN'!CZ69)=('DU DOAN'!K69-'DU DOAN'!L69),2*'DU DOAN'!C69,IF(SIGN('DU DOAN'!CY69-'DU DOAN'!CZ69)=SIGN('DU DOAN'!K69-'DU DOAN'!L69),1*'DU DOAN'!C69,0))))</f>
        <v>0</v>
      </c>
      <c r="BA69" s="98">
        <f>IF(OR('DU DOAN'!K69="",'DU DOAN'!L69="",'DU DOAN'!DA69="",'DU DOAN'!DB69=""),0,IF(AND('DU DOAN'!DA69='DU DOAN'!K69,'DU DOAN'!DB69='DU DOAN'!L69),3*'DU DOAN'!C69,IF(('DU DOAN'!DA69-'DU DOAN'!DB69)=('DU DOAN'!K69-'DU DOAN'!L69),2*'DU DOAN'!C69,IF(SIGN('DU DOAN'!DA69-'DU DOAN'!DB69)=SIGN('DU DOAN'!K69-'DU DOAN'!L69),1*'DU DOAN'!C69,0))))</f>
        <v>0</v>
      </c>
      <c r="BB69" s="98">
        <f>IF(OR('DU DOAN'!K69="",'DU DOAN'!L69="",'DU DOAN'!DC69="",'DU DOAN'!DD69=""),0,IF(AND('DU DOAN'!DC69='DU DOAN'!K69,'DU DOAN'!DD69='DU DOAN'!L69),3*'DU DOAN'!C69,IF(('DU DOAN'!DC69-'DU DOAN'!DD69)=('DU DOAN'!K69-'DU DOAN'!L69),2*'DU DOAN'!C69,IF(SIGN('DU DOAN'!DC69-'DU DOAN'!DD69)=SIGN('DU DOAN'!K69-'DU DOAN'!L69),1*'DU DOAN'!C69,0))))</f>
        <v>0</v>
      </c>
      <c r="BC69" s="98">
        <f>IF(OR('DU DOAN'!K69="",'DU DOAN'!L69="",'DU DOAN'!DE69="",'DU DOAN'!DF69=""),0,IF(AND('DU DOAN'!DE69='DU DOAN'!K69,'DU DOAN'!DF69='DU DOAN'!L69),3*'DU DOAN'!C69,IF(('DU DOAN'!DE69-'DU DOAN'!DF69)=('DU DOAN'!K69-'DU DOAN'!L69),2*'DU DOAN'!C69,IF(SIGN('DU DOAN'!DE69-'DU DOAN'!DF69)=SIGN('DU DOAN'!K69-'DU DOAN'!L69),1*'DU DOAN'!C69,0))))</f>
        <v>0</v>
      </c>
      <c r="BD69" s="98">
        <f>IF(OR('DU DOAN'!K69="",'DU DOAN'!L69="",'DU DOAN'!DG69="",'DU DOAN'!DH69=""),0,IF(AND('DU DOAN'!DG69='DU DOAN'!K69,'DU DOAN'!DH69='DU DOAN'!L69),3*'DU DOAN'!C69,IF(('DU DOAN'!DG69-'DU DOAN'!DH69)=('DU DOAN'!K69-'DU DOAN'!L69),2*'DU DOAN'!C69,IF(SIGN('DU DOAN'!DG69-'DU DOAN'!DH69)=SIGN('DU DOAN'!K69-'DU DOAN'!L69),1*'DU DOAN'!C69,0))))</f>
        <v>0</v>
      </c>
      <c r="BE69" s="98">
        <f>IF(OR('DU DOAN'!K69="",'DU DOAN'!L69="",'DU DOAN'!DI69="",'DU DOAN'!DJ69=""),0,IF(AND('DU DOAN'!DI69='DU DOAN'!K69,'DU DOAN'!DJ69='DU DOAN'!L69),3*'DU DOAN'!C69,IF(('DU DOAN'!DI69-'DU DOAN'!DJ69)=('DU DOAN'!K69-'DU DOAN'!L69),2*'DU DOAN'!C69,IF(SIGN('DU DOAN'!DI69-'DU DOAN'!DJ69)=SIGN('DU DOAN'!K69-'DU DOAN'!L69),1*'DU DOAN'!C69,0))))</f>
        <v>0</v>
      </c>
      <c r="BF69" s="98">
        <f>IF(OR('DU DOAN'!K69="",'DU DOAN'!L69="",'DU DOAN'!DK69="",'DU DOAN'!DL69=""),0,IF(AND('DU DOAN'!DK69='DU DOAN'!K69,'DU DOAN'!DL69='DU DOAN'!L69),3*'DU DOAN'!C69,IF(('DU DOAN'!DK69-'DU DOAN'!DL69)=('DU DOAN'!K69-'DU DOAN'!L69),2*'DU DOAN'!C69,IF(SIGN('DU DOAN'!DK69-'DU DOAN'!DL69)=SIGN('DU DOAN'!K69-'DU DOAN'!L69),1*'DU DOAN'!C69,0))))</f>
        <v>0</v>
      </c>
      <c r="BG69" s="98">
        <f>IF(OR('DU DOAN'!K69="",'DU DOAN'!L69="",'DU DOAN'!DM69="",'DU DOAN'!DN69=""),0,IF(AND('DU DOAN'!DM69='DU DOAN'!K69,'DU DOAN'!DN69='DU DOAN'!L69),3*'DU DOAN'!C69,IF(('DU DOAN'!DM69-'DU DOAN'!DN69)=('DU DOAN'!K69-'DU DOAN'!L69),2*'DU DOAN'!C69,IF(SIGN('DU DOAN'!DM69-'DU DOAN'!DN69)=SIGN('DU DOAN'!K69-'DU DOAN'!L69),1*'DU DOAN'!C69,0))))</f>
        <v>0</v>
      </c>
      <c r="BH69" s="98">
        <f>IF(OR('DU DOAN'!K69="",'DU DOAN'!L69="",'DU DOAN'!DO69="",'DU DOAN'!DP69=""),0,IF(AND('DU DOAN'!DO69='DU DOAN'!K69,'DU DOAN'!DP69='DU DOAN'!L69),3*'DU DOAN'!C69,IF(('DU DOAN'!DO69-'DU DOAN'!DP69)=('DU DOAN'!K69-'DU DOAN'!L69),2*'DU DOAN'!C69,IF(SIGN('DU DOAN'!DO69-'DU DOAN'!DP69)=SIGN('DU DOAN'!K69-'DU DOAN'!L69),1*'DU DOAN'!C69,0))))</f>
        <v>0</v>
      </c>
      <c r="BI69" s="98">
        <f>IF(OR('DU DOAN'!K69="",'DU DOAN'!L69="",'DU DOAN'!DQ69="",'DU DOAN'!DR69=""),0,IF(AND('DU DOAN'!DQ69='DU DOAN'!K69,'DU DOAN'!DR69='DU DOAN'!L69),3*'DU DOAN'!C69,IF(('DU DOAN'!DQ69-'DU DOAN'!DR69)=('DU DOAN'!K69-'DU DOAN'!L69),2*'DU DOAN'!C69,IF(SIGN('DU DOAN'!DQ69-'DU DOAN'!DR69)=SIGN('DU DOAN'!K69-'DU DOAN'!L69),1*'DU DOAN'!C69,0))))</f>
        <v>0</v>
      </c>
      <c r="BJ69" s="98">
        <f>IF(OR('DU DOAN'!K69="",'DU DOAN'!L69="",'DU DOAN'!DS69="",'DU DOAN'!DT69=""),0,IF(AND('DU DOAN'!DS69='DU DOAN'!K69,'DU DOAN'!DT69='DU DOAN'!L69),3*'DU DOAN'!C69,IF(('DU DOAN'!DS69-'DU DOAN'!DT69)=('DU DOAN'!K69-'DU DOAN'!L69),2*'DU DOAN'!C69,IF(SIGN('DU DOAN'!DS69-'DU DOAN'!DT69)=SIGN('DU DOAN'!K69-'DU DOAN'!L69),1*'DU DOAN'!C69,0))))</f>
        <v>0</v>
      </c>
      <c r="BK69" s="98">
        <f>IF(OR('DU DOAN'!K69="",'DU DOAN'!L69="",'DU DOAN'!DU69="",'DU DOAN'!DV69=""),0,IF(AND('DU DOAN'!DU69='DU DOAN'!K69,'DU DOAN'!DV69='DU DOAN'!L69),3*'DU DOAN'!C69,IF(('DU DOAN'!DU69-'DU DOAN'!DV69)=('DU DOAN'!K69-'DU DOAN'!L69),2*'DU DOAN'!C69,IF(SIGN('DU DOAN'!DU69-'DU DOAN'!DV69)=SIGN('DU DOAN'!K69-'DU DOAN'!L69),1*'DU DOAN'!C69,0))))</f>
        <v>0</v>
      </c>
      <c r="BL69" s="98">
        <f>IF(OR('DU DOAN'!K69="",'DU DOAN'!L69="",'DU DOAN'!DW69="",'DU DOAN'!DX69=""),0,IF(AND('DU DOAN'!DW69='DU DOAN'!K69,'DU DOAN'!DX69='DU DOAN'!L69),3*'DU DOAN'!C69,IF(('DU DOAN'!DW69-'DU DOAN'!DX69)=('DU DOAN'!K69-'DU DOAN'!L69),2*'DU DOAN'!C69,IF(SIGN('DU DOAN'!DW69-'DU DOAN'!DX69)=SIGN('DU DOAN'!K69-'DU DOAN'!L69),1*'DU DOAN'!C69,0))))</f>
        <v>0</v>
      </c>
      <c r="BM69" s="98">
        <f>IF(OR('DU DOAN'!K69="",'DU DOAN'!L69="",'DU DOAN'!DY69="",'DU DOAN'!DZ69=""),0,IF(AND('DU DOAN'!DY69='DU DOAN'!K69,'DU DOAN'!DZ69='DU DOAN'!L69),3*'DU DOAN'!C69,IF(('DU DOAN'!DY69-'DU DOAN'!DZ69)=('DU DOAN'!K69-'DU DOAN'!L69),2*'DU DOAN'!C69,IF(SIGN('DU DOAN'!DY69-'DU DOAN'!DZ69)=SIGN('DU DOAN'!K69-'DU DOAN'!L69),1*'DU DOAN'!C69,0))))</f>
        <v>0</v>
      </c>
      <c r="BN69" s="98">
        <f>IF(OR('DU DOAN'!K69="",'DU DOAN'!L69="",'DU DOAN'!EA69="",'DU DOAN'!EB69=""),0,IF(AND('DU DOAN'!EA69='DU DOAN'!K69,'DU DOAN'!EB69='DU DOAN'!L69),3*'DU DOAN'!C69,IF(('DU DOAN'!EA69-'DU DOAN'!EB69)=('DU DOAN'!K69-'DU DOAN'!L69),2*'DU DOAN'!C69,IF(SIGN('DU DOAN'!EA69-'DU DOAN'!EB69)=SIGN('DU DOAN'!K69-'DU DOAN'!L69),1*'DU DOAN'!C69,0))))</f>
        <v>0</v>
      </c>
      <c r="BO69" s="98">
        <f>IF(OR('DU DOAN'!K69="",'DU DOAN'!L69="",'DU DOAN'!EC69="",'DU DOAN'!ED69=""),0,IF(AND('DU DOAN'!EC69='DU DOAN'!K69,'DU DOAN'!ED69='DU DOAN'!L69),3*'DU DOAN'!C69,IF(('DU DOAN'!EC69-'DU DOAN'!ED69)=('DU DOAN'!K69-'DU DOAN'!L69),2*'DU DOAN'!C69,IF(SIGN('DU DOAN'!EC69-'DU DOAN'!ED69)=SIGN('DU DOAN'!K69-'DU DOAN'!L69),1*'DU DOAN'!C69,0))))</f>
        <v>0</v>
      </c>
      <c r="BP69" s="98">
        <f>IF(OR('DU DOAN'!K69="",'DU DOAN'!L69="",'DU DOAN'!EE69="",'DU DOAN'!EF69=""),0,IF(AND('DU DOAN'!EE69='DU DOAN'!K69,'DU DOAN'!EF69='DU DOAN'!L69),3*'DU DOAN'!C69,IF(('DU DOAN'!EE69-'DU DOAN'!EF69)=('DU DOAN'!K69-'DU DOAN'!L69),2*'DU DOAN'!C69,IF(SIGN('DU DOAN'!EE69-'DU DOAN'!EF69)=SIGN('DU DOAN'!K69-'DU DOAN'!L69),1*'DU DOAN'!C69,0))))</f>
        <v>0</v>
      </c>
      <c r="BQ69" s="98">
        <f>IF(OR('DU DOAN'!K69="",'DU DOAN'!L69="",'DU DOAN'!EG69="",'DU DOAN'!EH69=""),0,IF(AND('DU DOAN'!EG69='DU DOAN'!K69,'DU DOAN'!EH69='DU DOAN'!L69),3*'DU DOAN'!C69,IF(('DU DOAN'!EG69-'DU DOAN'!EH69)=('DU DOAN'!K69-'DU DOAN'!L69),2*'DU DOAN'!C69,IF(SIGN('DU DOAN'!EG69-'DU DOAN'!EH69)=SIGN('DU DOAN'!K69-'DU DOAN'!L69),1*'DU DOAN'!C69,0))))</f>
        <v>0</v>
      </c>
      <c r="BR69" s="98">
        <f>IF(OR('DU DOAN'!K69="",'DU DOAN'!L69="",'DU DOAN'!EI69="",'DU DOAN'!EJ69=""),0,IF(AND('DU DOAN'!EI69='DU DOAN'!K69,'DU DOAN'!EJ69='DU DOAN'!L69),3*'DU DOAN'!C69,IF(('DU DOAN'!EI69-'DU DOAN'!EJ69)=('DU DOAN'!K69-'DU DOAN'!L69),2*'DU DOAN'!C69,IF(SIGN('DU DOAN'!EI69-'DU DOAN'!EJ69)=SIGN('DU DOAN'!K69-'DU DOAN'!L69),1*'DU DOAN'!C69,0))))</f>
        <v>0</v>
      </c>
      <c r="BS69" s="98">
        <f>IF(OR('DU DOAN'!K69="",'DU DOAN'!L69="",'DU DOAN'!EK69="",'DU DOAN'!EL69=""),0,IF(AND('DU DOAN'!EK69='DU DOAN'!K69,'DU DOAN'!EL69='DU DOAN'!L69),3*'DU DOAN'!C69,IF(('DU DOAN'!EK69-'DU DOAN'!EL69)=('DU DOAN'!K69-'DU DOAN'!L69),2*'DU DOAN'!C69,IF(SIGN('DU DOAN'!EK69-'DU DOAN'!EL69)=SIGN('DU DOAN'!K69-'DU DOAN'!L69),1*'DU DOAN'!C69,0))))</f>
        <v>0</v>
      </c>
      <c r="BT69" s="98">
        <f>IF(OR('DU DOAN'!K69="",'DU DOAN'!L69="",'DU DOAN'!EM69="",'DU DOAN'!EN69=""),0,IF(AND('DU DOAN'!EM69='DU DOAN'!K69,'DU DOAN'!EN69='DU DOAN'!L69),3*'DU DOAN'!C69,IF(('DU DOAN'!EM69-'DU DOAN'!EN69)=('DU DOAN'!K69-'DU DOAN'!L69),2*'DU DOAN'!C69,IF(SIGN('DU DOAN'!EM69-'DU DOAN'!EN69)=SIGN('DU DOAN'!K69-'DU DOAN'!L69),1*'DU DOAN'!C69,0))))</f>
        <v>0</v>
      </c>
      <c r="BU69" s="98">
        <f>IF(OR('DU DOAN'!K69="",'DU DOAN'!L69="",'DU DOAN'!EO69="",'DU DOAN'!EP69=""),0,IF(AND('DU DOAN'!EO69='DU DOAN'!K69,'DU DOAN'!EP69='DU DOAN'!L69),3*'DU DOAN'!C69,IF(('DU DOAN'!EO69-'DU DOAN'!EP69)=('DU DOAN'!K69-'DU DOAN'!L69),2*'DU DOAN'!C69,IF(SIGN('DU DOAN'!EO69-'DU DOAN'!EP69)=SIGN('DU DOAN'!K69-'DU DOAN'!L69),1*'DU DOAN'!C69,0))))</f>
        <v>0</v>
      </c>
      <c r="BV69" s="98">
        <f>IF(OR('DU DOAN'!K69="",'DU DOAN'!L69="",'DU DOAN'!EQ69="",'DU DOAN'!ER69=""),0,IF(AND('DU DOAN'!EQ69='DU DOAN'!K69,'DU DOAN'!ER69='DU DOAN'!L69),3*'DU DOAN'!C69,IF(('DU DOAN'!EQ69-'DU DOAN'!ER69)=('DU DOAN'!K69-'DU DOAN'!L69),2*'DU DOAN'!C69,IF(SIGN('DU DOAN'!EQ69-'DU DOAN'!ER69)=SIGN('DU DOAN'!K69-'DU DOAN'!L69),1*'DU DOAN'!C69,0))))</f>
        <v>0</v>
      </c>
      <c r="BW69" s="98">
        <f>IF(OR('DU DOAN'!K69="",'DU DOAN'!L69="",'DU DOAN'!ES69="",'DU DOAN'!ET69=""),0,IF(AND('DU DOAN'!ES69='DU DOAN'!K69,'DU DOAN'!ET69='DU DOAN'!L69),3*'DU DOAN'!C69,IF(('DU DOAN'!ES69-'DU DOAN'!ET69)=('DU DOAN'!K69-'DU DOAN'!L69),2*'DU DOAN'!C69,IF(SIGN('DU DOAN'!ES69-'DU DOAN'!ET69)=SIGN('DU DOAN'!K69-'DU DOAN'!L69),1*'DU DOAN'!C69,0))))</f>
        <v>0</v>
      </c>
      <c r="BX69" s="98">
        <f>IF(OR('DU DOAN'!K69="",'DU DOAN'!L69="",'DU DOAN'!EU69="",'DU DOAN'!EV69=""),0,IF(AND('DU DOAN'!EU69='DU DOAN'!K69,'DU DOAN'!EV69='DU DOAN'!L69),3*'DU DOAN'!C69,IF(('DU DOAN'!EU69-'DU DOAN'!EV69)=('DU DOAN'!K69-'DU DOAN'!L69),2*'DU DOAN'!C69,IF(SIGN('DU DOAN'!EU69-'DU DOAN'!EV69)=SIGN('DU DOAN'!K69-'DU DOAN'!L69),1*'DU DOAN'!C69,0))))</f>
        <v>0</v>
      </c>
      <c r="BY69" s="98">
        <f>IF(OR('DU DOAN'!K69="",'DU DOAN'!L69="",'DU DOAN'!EW69="",'DU DOAN'!EX69=""),0,IF(AND('DU DOAN'!EW69='DU DOAN'!K69,'DU DOAN'!EX69='DU DOAN'!L69),3*'DU DOAN'!C69,IF(('DU DOAN'!EW69-'DU DOAN'!EX69)=('DU DOAN'!K69-'DU DOAN'!L69),2*'DU DOAN'!C69,IF(SIGN('DU DOAN'!EW69-'DU DOAN'!EX69)=SIGN('DU DOAN'!K69-'DU DOAN'!L69),1*'DU DOAN'!C69,0))))</f>
        <v>0</v>
      </c>
      <c r="BZ69" s="98">
        <f>IF(OR('DU DOAN'!K69="",'DU DOAN'!L69="",'DU DOAN'!EY69="",'DU DOAN'!EZ69=""),0,IF(AND('DU DOAN'!EY69='DU DOAN'!K69,'DU DOAN'!EZ69='DU DOAN'!L69),3*'DU DOAN'!C69,IF(('DU DOAN'!EY69-'DU DOAN'!EZ69)=('DU DOAN'!K69-'DU DOAN'!L69),2*'DU DOAN'!C69,IF(SIGN('DU DOAN'!EY69-'DU DOAN'!EZ69)=SIGN('DU DOAN'!K69-'DU DOAN'!L69),1*'DU DOAN'!C69,0))))</f>
        <v>0</v>
      </c>
      <c r="CA69" s="98">
        <f>IF(OR('DU DOAN'!K69="",'DU DOAN'!L69="",'DU DOAN'!FA69="",'DU DOAN'!FB69=""),0,IF(AND('DU DOAN'!FA69='DU DOAN'!K69,'DU DOAN'!FB69='DU DOAN'!L69),3*'DU DOAN'!C69,IF(('DU DOAN'!FA69-'DU DOAN'!FB69)=('DU DOAN'!K69-'DU DOAN'!L69),2*'DU DOAN'!C69,IF(SIGN('DU DOAN'!FA69-'DU DOAN'!FB69)=SIGN('DU DOAN'!K69-'DU DOAN'!L69),1*'DU DOAN'!C69,0))))</f>
        <v>0</v>
      </c>
      <c r="CB69" s="98">
        <f>IF(OR('DU DOAN'!K69="",'DU DOAN'!L69="",'DU DOAN'!FC69="",'DU DOAN'!FD69=""),0,IF(AND('DU DOAN'!FC69='DU DOAN'!K69,'DU DOAN'!FD69='DU DOAN'!L69),3*'DU DOAN'!C69,IF(('DU DOAN'!FC69-'DU DOAN'!FD69)=('DU DOAN'!K69-'DU DOAN'!L69),2*'DU DOAN'!C69,IF(SIGN('DU DOAN'!FC69-'DU DOAN'!FD69)=SIGN('DU DOAN'!K69-'DU DOAN'!L69),1*'DU DOAN'!C69,0))))</f>
        <v>0</v>
      </c>
      <c r="CC69" s="98">
        <f>IF(OR('DU DOAN'!K69="",'DU DOAN'!L69="",'DU DOAN'!FE69="",'DU DOAN'!FF69=""),0,IF(AND('DU DOAN'!FE69='DU DOAN'!K69,'DU DOAN'!FF69='DU DOAN'!L69),3*'DU DOAN'!C69,IF(('DU DOAN'!FE69-'DU DOAN'!FF69)=('DU DOAN'!K69-'DU DOAN'!L69),2*'DU DOAN'!C69,IF(SIGN('DU DOAN'!FE69-'DU DOAN'!FF69)=SIGN('DU DOAN'!K69-'DU DOAN'!L69),1*'DU DOAN'!C69,0))))</f>
        <v>0</v>
      </c>
      <c r="CD69" s="98">
        <f>IF(OR('DU DOAN'!K69="",'DU DOAN'!L69="",'DU DOAN'!FG69="",'DU DOAN'!FH69=""),0,IF(AND('DU DOAN'!FG69='DU DOAN'!K69,'DU DOAN'!FH69='DU DOAN'!L69),3*'DU DOAN'!C69,IF(('DU DOAN'!FG69-'DU DOAN'!FH69)=('DU DOAN'!K69-'DU DOAN'!L69),2*'DU DOAN'!C69,IF(SIGN('DU DOAN'!FG69-'DU DOAN'!FH69)=SIGN('DU DOAN'!K69-'DU DOAN'!L69),1*'DU DOAN'!C69,0))))</f>
        <v>0</v>
      </c>
      <c r="CE69" s="98">
        <f>IF(OR('DU DOAN'!K69="",'DU DOAN'!L69="",'DU DOAN'!FI69="",'DU DOAN'!FJ69=""),0,IF(AND('DU DOAN'!FI69='DU DOAN'!K69,'DU DOAN'!FJ69='DU DOAN'!L69),3*'DU DOAN'!C69,IF(('DU DOAN'!FI69-'DU DOAN'!FJ69)=('DU DOAN'!K69-'DU DOAN'!L69),2*'DU DOAN'!C69,IF(SIGN('DU DOAN'!FI69-'DU DOAN'!FJ69)=SIGN('DU DOAN'!K69-'DU DOAN'!L69),1*'DU DOAN'!C69,0))))</f>
        <v>0</v>
      </c>
      <c r="CF69" s="98">
        <f>IF(OR('DU DOAN'!K69="",'DU DOAN'!L69="",'DU DOAN'!FK69="",'DU DOAN'!FL69=""),0,IF(AND('DU DOAN'!FK69='DU DOAN'!K69,'DU DOAN'!FL69='DU DOAN'!L69),3*'DU DOAN'!C69,IF(('DU DOAN'!FK69-'DU DOAN'!FL69)=('DU DOAN'!K69-'DU DOAN'!L69),2*'DU DOAN'!C69,IF(SIGN('DU DOAN'!FK69-'DU DOAN'!FL69)=SIGN('DU DOAN'!K69-'DU DOAN'!L69),1*'DU DOAN'!C69,0))))</f>
        <v>0</v>
      </c>
      <c r="CG69" s="98">
        <f>IF(OR('DU DOAN'!K69="",'DU DOAN'!L69="",'DU DOAN'!FM69="",'DU DOAN'!FN69=""),0,IF(AND('DU DOAN'!FM69='DU DOAN'!K69,'DU DOAN'!FN69='DU DOAN'!L69),3*'DU DOAN'!C69,IF(('DU DOAN'!FM69-'DU DOAN'!FN69)=('DU DOAN'!K69-'DU DOAN'!L69),2*'DU DOAN'!C69,IF(SIGN('DU DOAN'!FM69-'DU DOAN'!FN69)=SIGN('DU DOAN'!K69-'DU DOAN'!L69),1*'DU DOAN'!C69,0))))</f>
        <v>0</v>
      </c>
      <c r="CH69" s="98">
        <f>IF(OR('DU DOAN'!K69="",'DU DOAN'!L69="",'DU DOAN'!FO69="",'DU DOAN'!FP69=""),0,IF(AND('DU DOAN'!FO69='DU DOAN'!K69,'DU DOAN'!FP69='DU DOAN'!L69),3*'DU DOAN'!C69,IF(('DU DOAN'!FO69-'DU DOAN'!FP69)=('DU DOAN'!K69-'DU DOAN'!L69),2*'DU DOAN'!C69,IF(SIGN('DU DOAN'!FO69-'DU DOAN'!FP69)=SIGN('DU DOAN'!K69-'DU DOAN'!L69),1*'DU DOAN'!C69,0))))</f>
        <v>0</v>
      </c>
      <c r="CI69" s="98">
        <f>IF(OR('DU DOAN'!K69="",'DU DOAN'!L69="",'DU DOAN'!FQ69="",'DU DOAN'!FR69=""),0,IF(AND('DU DOAN'!FQ69='DU DOAN'!K69,'DU DOAN'!FR69='DU DOAN'!L69),3*'DU DOAN'!C69,IF(('DU DOAN'!FQ69-'DU DOAN'!FR69)=('DU DOAN'!K69-'DU DOAN'!L69),2*'DU DOAN'!C69,IF(SIGN('DU DOAN'!FQ69-'DU DOAN'!FR69)=SIGN('DU DOAN'!K69-'DU DOAN'!L69),1*'DU DOAN'!C69,0))))</f>
        <v>0</v>
      </c>
      <c r="CJ69" s="98">
        <f>IF(OR('DU DOAN'!K69="",'DU DOAN'!L69="",'DU DOAN'!FS69="",'DU DOAN'!FT69=""),0,IF(AND('DU DOAN'!FS69='DU DOAN'!K69,'DU DOAN'!FT69='DU DOAN'!L69),3*'DU DOAN'!C69,IF(('DU DOAN'!FS69-'DU DOAN'!FT69)=('DU DOAN'!K69-'DU DOAN'!L69),2*'DU DOAN'!C69,IF(SIGN('DU DOAN'!FS69-'DU DOAN'!FT69)=SIGN('DU DOAN'!K69-'DU DOAN'!L69),1*'DU DOAN'!C69,0))))</f>
        <v>0</v>
      </c>
      <c r="CK69" s="98">
        <f>IF(OR('DU DOAN'!K69="",'DU DOAN'!L69="",'DU DOAN'!FU69="",'DU DOAN'!FV69=""),0,IF(AND('DU DOAN'!FU69='DU DOAN'!K69,'DU DOAN'!FV69='DU DOAN'!L69),3*'DU DOAN'!C69,IF(('DU DOAN'!FU69-'DU DOAN'!FV69)=('DU DOAN'!K69-'DU DOAN'!L69),2*'DU DOAN'!C69,IF(SIGN('DU DOAN'!FU69-'DU DOAN'!FV69)=SIGN('DU DOAN'!K69-'DU DOAN'!L69),1*'DU DOAN'!C69,0))))</f>
        <v>0</v>
      </c>
      <c r="CL69" s="98">
        <f>IF(OR('DU DOAN'!K69="",'DU DOAN'!L69="",'DU DOAN'!FW69="",'DU DOAN'!FX69=""),0,IF(AND('DU DOAN'!FW69='DU DOAN'!K69,'DU DOAN'!FX69='DU DOAN'!L69),3*'DU DOAN'!C69,IF(('DU DOAN'!FW69-'DU DOAN'!FX69)=('DU DOAN'!K69-'DU DOAN'!L69),2*'DU DOAN'!C69,IF(SIGN('DU DOAN'!FW69-'DU DOAN'!FX69)=SIGN('DU DOAN'!K69-'DU DOAN'!L69),1*'DU DOAN'!C69,0))))</f>
        <v>0</v>
      </c>
      <c r="CM69" s="98">
        <f>IF(OR('DU DOAN'!K69="",'DU DOAN'!L69="",'DU DOAN'!FY69="",'DU DOAN'!FZ69=""),0,IF(AND('DU DOAN'!FY69='DU DOAN'!K69,'DU DOAN'!FZ69='DU DOAN'!L69),3*'DU DOAN'!C69,IF(('DU DOAN'!FY69-'DU DOAN'!FZ69)=('DU DOAN'!K69-'DU DOAN'!L69),2*'DU DOAN'!C69,IF(SIGN('DU DOAN'!FY69-'DU DOAN'!FZ69)=SIGN('DU DOAN'!K69-'DU DOAN'!L69),1*'DU DOAN'!C69,0))))</f>
        <v>0</v>
      </c>
      <c r="CN69" s="98">
        <f>IF(OR('DU DOAN'!K69="",'DU DOAN'!L69="",'DU DOAN'!GA69="",'DU DOAN'!GB69=""),0,IF(AND('DU DOAN'!GA69='DU DOAN'!K69,'DU DOAN'!GB69='DU DOAN'!L69),3*'DU DOAN'!C69,IF(('DU DOAN'!GA69-'DU DOAN'!GB69)=('DU DOAN'!K69-'DU DOAN'!L69),2*'DU DOAN'!C69,IF(SIGN('DU DOAN'!GA69-'DU DOAN'!GB69)=SIGN('DU DOAN'!K69-'DU DOAN'!L69),1*'DU DOAN'!C69,0))))</f>
        <v>0</v>
      </c>
      <c r="CO69" s="98">
        <f>IF(OR('DU DOAN'!K69="",'DU DOAN'!L69="",'DU DOAN'!GC69="",'DU DOAN'!GD69=""),0,IF(AND('DU DOAN'!GC69='DU DOAN'!K69,'DU DOAN'!GD69='DU DOAN'!L69),3*'DU DOAN'!C69,IF(('DU DOAN'!GC69-'DU DOAN'!GD69)=('DU DOAN'!K69-'DU DOAN'!L69),2*'DU DOAN'!C69,IF(SIGN('DU DOAN'!GC69-'DU DOAN'!GD69)=SIGN('DU DOAN'!K69-'DU DOAN'!L69),1*'DU DOAN'!C69,0))))</f>
        <v>0</v>
      </c>
      <c r="CP69" s="98">
        <f>IF(OR('DU DOAN'!K69="",'DU DOAN'!L69="",'DU DOAN'!GE69="",'DU DOAN'!GF69=""),0,IF(AND('DU DOAN'!GE69='DU DOAN'!K69,'DU DOAN'!GF69='DU DOAN'!L69),3*'DU DOAN'!C69,IF(('DU DOAN'!GE69-'DU DOAN'!GF69)=('DU DOAN'!K69-'DU DOAN'!L69),2*'DU DOAN'!C69,IF(SIGN('DU DOAN'!GE69-'DU DOAN'!GF69)=SIGN('DU DOAN'!K69-'DU DOAN'!L69),1*'DU DOAN'!C69,0))))</f>
        <v>0</v>
      </c>
      <c r="CQ69" s="98">
        <f>IF(OR('DU DOAN'!K69="",'DU DOAN'!L69="",'DU DOAN'!GG69="",'DU DOAN'!GH69=""),0,IF(AND('DU DOAN'!GG69='DU DOAN'!K69,'DU DOAN'!GH69='DU DOAN'!L69),3*'DU DOAN'!C69,IF(('DU DOAN'!GG69-'DU DOAN'!GH69)=('DU DOAN'!K69-'DU DOAN'!L69),2*'DU DOAN'!C69,IF(SIGN('DU DOAN'!GG69-'DU DOAN'!GH69)=SIGN('DU DOAN'!K69-'DU DOAN'!L69),1*'DU DOAN'!C69,0))))</f>
        <v>0</v>
      </c>
      <c r="CR69" s="98">
        <f>IF(OR('DU DOAN'!K69="",'DU DOAN'!L69="",'DU DOAN'!GI69="",'DU DOAN'!GJ69=""),0,IF(AND('DU DOAN'!GI69='DU DOAN'!K69,'DU DOAN'!GJ69='DU DOAN'!L69),3*'DU DOAN'!C69,IF(('DU DOAN'!GI69-'DU DOAN'!GJ69)=('DU DOAN'!K69-'DU DOAN'!L69),2*'DU DOAN'!C69,IF(SIGN('DU DOAN'!GI69-'DU DOAN'!GJ69)=SIGN('DU DOAN'!K69-'DU DOAN'!L69),1*'DU DOAN'!C69,0))))</f>
        <v>0</v>
      </c>
      <c r="CS69" s="98">
        <f>IF(OR('DU DOAN'!K69="",'DU DOAN'!L69="",'DU DOAN'!GK69="",'DU DOAN'!GL69=""),0,IF(AND('DU DOAN'!GK69='DU DOAN'!K69,'DU DOAN'!GL69='DU DOAN'!L69),3*'DU DOAN'!C69,IF(('DU DOAN'!GK69-'DU DOAN'!GL69)=('DU DOAN'!K69-'DU DOAN'!L69),2*'DU DOAN'!C69,IF(SIGN('DU DOAN'!GK69-'DU DOAN'!GL69)=SIGN('DU DOAN'!K69-'DU DOAN'!L69),1*'DU DOAN'!C69,0))))</f>
        <v>0</v>
      </c>
      <c r="CT69" s="98">
        <f>IF(OR('DU DOAN'!K69="",'DU DOAN'!L69="",'DU DOAN'!GM69="",'DU DOAN'!GN69=""),0,IF(AND('DU DOAN'!GM69='DU DOAN'!K69,'DU DOAN'!GN69='DU DOAN'!L69),3*'DU DOAN'!C69,IF(('DU DOAN'!GM69-'DU DOAN'!GN69)=('DU DOAN'!K69-'DU DOAN'!L69),2*'DU DOAN'!C69,IF(SIGN('DU DOAN'!GM69-'DU DOAN'!GN69)=SIGN('DU DOAN'!K69-'DU DOAN'!L69),1*'DU DOAN'!C69,0))))</f>
        <v>0</v>
      </c>
      <c r="CU69" s="98">
        <f>IF(OR('DU DOAN'!K69="",'DU DOAN'!L69="",'DU DOAN'!GO69="",'DU DOAN'!GP69=""),0,IF(AND('DU DOAN'!GO69='DU DOAN'!K69,'DU DOAN'!GP69='DU DOAN'!L69),3*'DU DOAN'!C69,IF(('DU DOAN'!GO69-'DU DOAN'!GP69)=('DU DOAN'!K69-'DU DOAN'!L69),2*'DU DOAN'!C69,IF(SIGN('DU DOAN'!GO69-'DU DOAN'!GP69)=SIGN('DU DOAN'!K69-'DU DOAN'!L69),1*'DU DOAN'!C69,0))))</f>
        <v>0</v>
      </c>
      <c r="CV69" s="98">
        <f>IF(OR('DU DOAN'!K69="",'DU DOAN'!L69="",'DU DOAN'!GQ69="",'DU DOAN'!GR69=""),0,IF(AND('DU DOAN'!GQ69='DU DOAN'!K69,'DU DOAN'!GR69='DU DOAN'!L69),3*'DU DOAN'!C69,IF(('DU DOAN'!GQ69-'DU DOAN'!GR69)=('DU DOAN'!K69-'DU DOAN'!L69),2*'DU DOAN'!C69,IF(SIGN('DU DOAN'!GQ69-'DU DOAN'!GR69)=SIGN('DU DOAN'!K69-'DU DOAN'!L69),1*'DU DOAN'!C69,0))))</f>
        <v>0</v>
      </c>
      <c r="CW69" s="98">
        <f>IF(OR('DU DOAN'!K69="",'DU DOAN'!L69="",'DU DOAN'!GS69="",'DU DOAN'!GT69=""),0,IF(AND('DU DOAN'!GS69='DU DOAN'!K69,'DU DOAN'!GT69='DU DOAN'!L69),3*'DU DOAN'!C69,IF(('DU DOAN'!GS69-'DU DOAN'!GT69)=('DU DOAN'!K69-'DU DOAN'!L69),2*'DU DOAN'!C69,IF(SIGN('DU DOAN'!GS69-'DU DOAN'!GT69)=SIGN('DU DOAN'!K69-'DU DOAN'!L69),1*'DU DOAN'!C69,0))))</f>
        <v>0</v>
      </c>
      <c r="CX69" s="98">
        <f>IF(OR('DU DOAN'!K69="",'DU DOAN'!L69="",'DU DOAN'!GU69="",'DU DOAN'!GV69=""),0,IF(AND('DU DOAN'!GU69='DU DOAN'!K69,'DU DOAN'!GV69='DU DOAN'!L69),3*'DU DOAN'!C69,IF(('DU DOAN'!GU69-'DU DOAN'!GV69)=('DU DOAN'!K69-'DU DOAN'!L69),2*'DU DOAN'!C69,IF(SIGN('DU DOAN'!GU69-'DU DOAN'!GV69)=SIGN('DU DOAN'!K69-'DU DOAN'!L69),1*'DU DOAN'!C69,0))))</f>
        <v>0</v>
      </c>
      <c r="CY69" s="98">
        <f>IF(OR('DU DOAN'!K69="",'DU DOAN'!L69="",'DU DOAN'!GW69="",'DU DOAN'!GX69=""),0,IF(AND('DU DOAN'!GW69='DU DOAN'!K69,'DU DOAN'!GX69='DU DOAN'!L69),3*'DU DOAN'!C69,IF(('DU DOAN'!GW69-'DU DOAN'!GX69)=('DU DOAN'!K69-'DU DOAN'!L69),2*'DU DOAN'!C69,IF(SIGN('DU DOAN'!GW69-'DU DOAN'!GX69)=SIGN('DU DOAN'!K69-'DU DOAN'!L69),1*'DU DOAN'!C69,0))))</f>
        <v>0</v>
      </c>
      <c r="CZ69" s="98">
        <f>IF(OR('DU DOAN'!K69="",'DU DOAN'!L69="",'DU DOAN'!GY69="",'DU DOAN'!GZ69=""),0,IF(AND('DU DOAN'!GY69='DU DOAN'!K69,'DU DOAN'!GZ69='DU DOAN'!L69),3*'DU DOAN'!C69,IF(('DU DOAN'!GY69-'DU DOAN'!GZ69)=('DU DOAN'!K69-'DU DOAN'!L69),2*'DU DOAN'!C69,IF(SIGN('DU DOAN'!GY69-'DU DOAN'!GZ69)=SIGN('DU DOAN'!K69-'DU DOAN'!L69),1*'DU DOAN'!C69,0))))</f>
        <v>0</v>
      </c>
      <c r="DA69" s="98">
        <f>IF(OR('DU DOAN'!K69="",'DU DOAN'!L69="",'DU DOAN'!HA69="",'DU DOAN'!HB69=""),0,IF(AND('DU DOAN'!HA69='DU DOAN'!K69,'DU DOAN'!HB69='DU DOAN'!L69),3*'DU DOAN'!C69,IF(('DU DOAN'!HA69-'DU DOAN'!HB69)=('DU DOAN'!K69-'DU DOAN'!L69),2*'DU DOAN'!C69,IF(SIGN('DU DOAN'!HA69-'DU DOAN'!HB69)=SIGN('DU DOAN'!K69-'DU DOAN'!L69),1*'DU DOAN'!C69,0))))</f>
        <v>0</v>
      </c>
      <c r="DB69" s="98">
        <f>IF(OR('DU DOAN'!K69="",'DU DOAN'!L69="",'DU DOAN'!HC69="",'DU DOAN'!HD69=""),0,IF(AND('DU DOAN'!HC69='DU DOAN'!K69,'DU DOAN'!HD69='DU DOAN'!L69),3*'DU DOAN'!C69,IF(('DU DOAN'!HC69-'DU DOAN'!HD69)=('DU DOAN'!K69-'DU DOAN'!L69),2*'DU DOAN'!C69,IF(SIGN('DU DOAN'!HC69-'DU DOAN'!HD69)=SIGN('DU DOAN'!K69-'DU DOAN'!L69),1*'DU DOAN'!C69,0))))</f>
        <v>0</v>
      </c>
    </row>
    <row r="70" spans="1:106" ht="15" customHeight="1">
      <c r="A70" s="94">
        <f>'DU DOAN'!A70</f>
        <v>67</v>
      </c>
      <c r="B70" s="95" t="str">
        <f>'DU DOAN'!B70</f>
        <v>Vòng bảng</v>
      </c>
      <c r="C70" s="96">
        <f>'DU DOAN'!C70</f>
        <v>1</v>
      </c>
      <c r="D70" s="95" t="str">
        <f>'DU DOAN'!H70</f>
        <v>England</v>
      </c>
      <c r="E70" s="95" t="str">
        <f>'DU DOAN'!I70</f>
        <v>Croatia</v>
      </c>
      <c r="F70" s="97" t="str">
        <f>IF(OR('DU DOAN'!K70="",'DU DOAN'!L70=""),"Chưa đá",'DU DOAN'!K70&amp;"-"&amp;'DU DOAN'!L70)</f>
        <v>Chưa đá</v>
      </c>
      <c r="G70" s="98">
        <f>IF(OR('DU DOAN'!K70="",'DU DOAN'!L70="",'DU DOAN'!M70="",'DU DOAN'!N70=""),0,IF(AND('DU DOAN'!M70='DU DOAN'!K70,'DU DOAN'!N70='DU DOAN'!L70),3*'DU DOAN'!C70,IF(('DU DOAN'!M70-'DU DOAN'!N70)=('DU DOAN'!K70-'DU DOAN'!L70),2*'DU DOAN'!C70,IF(SIGN('DU DOAN'!M70-'DU DOAN'!N70)=SIGN('DU DOAN'!K70-'DU DOAN'!L70),1*'DU DOAN'!C70,0))))</f>
        <v>0</v>
      </c>
      <c r="H70" s="98">
        <f>IF(OR('DU DOAN'!K70="",'DU DOAN'!L70="",'DU DOAN'!O70="",'DU DOAN'!P70=""),0,IF(AND('DU DOAN'!O70='DU DOAN'!K70,'DU DOAN'!P70='DU DOAN'!L70),3*'DU DOAN'!C70,IF(('DU DOAN'!O70-'DU DOAN'!P70)=('DU DOAN'!K70-'DU DOAN'!L70),2*'DU DOAN'!C70,IF(SIGN('DU DOAN'!O70-'DU DOAN'!P70)=SIGN('DU DOAN'!K70-'DU DOAN'!L70),1*'DU DOAN'!C70,0))))</f>
        <v>0</v>
      </c>
      <c r="I70" s="98">
        <f>IF(OR('DU DOAN'!K70="",'DU DOAN'!L70="",'DU DOAN'!Q70="",'DU DOAN'!R70=""),0,IF(AND('DU DOAN'!Q70='DU DOAN'!K70,'DU DOAN'!R70='DU DOAN'!L70),3*'DU DOAN'!C70,IF(('DU DOAN'!Q70-'DU DOAN'!R70)=('DU DOAN'!K70-'DU DOAN'!L70),2*'DU DOAN'!C70,IF(SIGN('DU DOAN'!Q70-'DU DOAN'!R70)=SIGN('DU DOAN'!K70-'DU DOAN'!L70),1*'DU DOAN'!C70,0))))</f>
        <v>0</v>
      </c>
      <c r="J70" s="98">
        <f>IF(OR('DU DOAN'!K70="",'DU DOAN'!L70="",'DU DOAN'!S70="",'DU DOAN'!T70=""),0,IF(AND('DU DOAN'!S70='DU DOAN'!K70,'DU DOAN'!T70='DU DOAN'!L70),3*'DU DOAN'!C70,IF(('DU DOAN'!S70-'DU DOAN'!T70)=('DU DOAN'!K70-'DU DOAN'!L70),2*'DU DOAN'!C70,IF(SIGN('DU DOAN'!S70-'DU DOAN'!T70)=SIGN('DU DOAN'!K70-'DU DOAN'!L70),1*'DU DOAN'!C70,0))))</f>
        <v>0</v>
      </c>
      <c r="K70" s="98">
        <f>IF(OR('DU DOAN'!K70="",'DU DOAN'!L70="",'DU DOAN'!U70="",'DU DOAN'!V70=""),0,IF(AND('DU DOAN'!U70='DU DOAN'!K70,'DU DOAN'!V70='DU DOAN'!L70),3*'DU DOAN'!C70,IF(('DU DOAN'!U70-'DU DOAN'!V70)=('DU DOAN'!K70-'DU DOAN'!L70),2*'DU DOAN'!C70,IF(SIGN('DU DOAN'!U70-'DU DOAN'!V70)=SIGN('DU DOAN'!K70-'DU DOAN'!L70),1*'DU DOAN'!C70,0))))</f>
        <v>0</v>
      </c>
      <c r="L70" s="98">
        <f>IF(OR('DU DOAN'!K70="",'DU DOAN'!L70="",'DU DOAN'!W70="",'DU DOAN'!X70=""),0,IF(AND('DU DOAN'!W70='DU DOAN'!K70,'DU DOAN'!X70='DU DOAN'!L70),3*'DU DOAN'!C70,IF(('DU DOAN'!W70-'DU DOAN'!X70)=('DU DOAN'!K70-'DU DOAN'!L70),2*'DU DOAN'!C70,IF(SIGN('DU DOAN'!W70-'DU DOAN'!X70)=SIGN('DU DOAN'!K70-'DU DOAN'!L70),1*'DU DOAN'!C70,0))))</f>
        <v>0</v>
      </c>
      <c r="M70" s="98">
        <f>IF(OR('DU DOAN'!K70="",'DU DOAN'!L70="",'DU DOAN'!Y70="",'DU DOAN'!Z70=""),0,IF(AND('DU DOAN'!Y70='DU DOAN'!K70,'DU DOAN'!Z70='DU DOAN'!L70),3*'DU DOAN'!C70,IF(('DU DOAN'!Y70-'DU DOAN'!Z70)=('DU DOAN'!K70-'DU DOAN'!L70),2*'DU DOAN'!C70,IF(SIGN('DU DOAN'!Y70-'DU DOAN'!Z70)=SIGN('DU DOAN'!K70-'DU DOAN'!L70),1*'DU DOAN'!C70,0))))</f>
        <v>0</v>
      </c>
      <c r="N70" s="98">
        <f>IF(OR('DU DOAN'!K70="",'DU DOAN'!L70="",'DU DOAN'!AA70="",'DU DOAN'!AB70=""),0,IF(AND('DU DOAN'!AA70='DU DOAN'!K70,'DU DOAN'!AB70='DU DOAN'!L70),3*'DU DOAN'!C70,IF(('DU DOAN'!AA70-'DU DOAN'!AB70)=('DU DOAN'!K70-'DU DOAN'!L70),2*'DU DOAN'!C70,IF(SIGN('DU DOAN'!AA70-'DU DOAN'!AB70)=SIGN('DU DOAN'!K70-'DU DOAN'!L70),1*'DU DOAN'!C70,0))))</f>
        <v>0</v>
      </c>
      <c r="O70" s="98">
        <f>IF(OR('DU DOAN'!K70="",'DU DOAN'!L70="",'DU DOAN'!AC70="",'DU DOAN'!AD70=""),0,IF(AND('DU DOAN'!AC70='DU DOAN'!K70,'DU DOAN'!AD70='DU DOAN'!L70),3*'DU DOAN'!C70,IF(('DU DOAN'!AC70-'DU DOAN'!AD70)=('DU DOAN'!K70-'DU DOAN'!L70),2*'DU DOAN'!C70,IF(SIGN('DU DOAN'!AC70-'DU DOAN'!AD70)=SIGN('DU DOAN'!K70-'DU DOAN'!L70),1*'DU DOAN'!C70,0))))</f>
        <v>0</v>
      </c>
      <c r="P70" s="98">
        <f>IF(OR('DU DOAN'!K70="",'DU DOAN'!L70="",'DU DOAN'!AE70="",'DU DOAN'!AF70=""),0,IF(AND('DU DOAN'!AE70='DU DOAN'!K70,'DU DOAN'!AF70='DU DOAN'!L70),3*'DU DOAN'!C70,IF(('DU DOAN'!AE70-'DU DOAN'!AF70)=('DU DOAN'!K70-'DU DOAN'!L70),2*'DU DOAN'!C70,IF(SIGN('DU DOAN'!AE70-'DU DOAN'!AF70)=SIGN('DU DOAN'!K70-'DU DOAN'!L70),1*'DU DOAN'!C70,0))))</f>
        <v>0</v>
      </c>
      <c r="Q70" s="98">
        <f>IF(OR('DU DOAN'!K70="",'DU DOAN'!L70="",'DU DOAN'!AG70="",'DU DOAN'!AH70=""),0,IF(AND('DU DOAN'!AG70='DU DOAN'!K70,'DU DOAN'!AH70='DU DOAN'!L70),3*'DU DOAN'!C70,IF(('DU DOAN'!AG70-'DU DOAN'!AH70)=('DU DOAN'!K70-'DU DOAN'!L70),2*'DU DOAN'!C70,IF(SIGN('DU DOAN'!AG70-'DU DOAN'!AH70)=SIGN('DU DOAN'!K70-'DU DOAN'!L70),1*'DU DOAN'!C70,0))))</f>
        <v>0</v>
      </c>
      <c r="R70" s="98">
        <f>IF(OR('DU DOAN'!K70="",'DU DOAN'!L70="",'DU DOAN'!AI70="",'DU DOAN'!AJ70=""),0,IF(AND('DU DOAN'!AI70='DU DOAN'!K70,'DU DOAN'!AJ70='DU DOAN'!L70),3*'DU DOAN'!C70,IF(('DU DOAN'!AI70-'DU DOAN'!AJ70)=('DU DOAN'!K70-'DU DOAN'!L70),2*'DU DOAN'!C70,IF(SIGN('DU DOAN'!AI70-'DU DOAN'!AJ70)=SIGN('DU DOAN'!K70-'DU DOAN'!L70),1*'DU DOAN'!C70,0))))</f>
        <v>0</v>
      </c>
      <c r="S70" s="98">
        <f>IF(OR('DU DOAN'!K70="",'DU DOAN'!L70="",'DU DOAN'!AK70="",'DU DOAN'!AL70=""),0,IF(AND('DU DOAN'!AK70='DU DOAN'!K70,'DU DOAN'!AL70='DU DOAN'!L70),3*'DU DOAN'!C70,IF(('DU DOAN'!AK70-'DU DOAN'!AL70)=('DU DOAN'!K70-'DU DOAN'!L70),2*'DU DOAN'!C70,IF(SIGN('DU DOAN'!AK70-'DU DOAN'!AL70)=SIGN('DU DOAN'!K70-'DU DOAN'!L70),1*'DU DOAN'!C70,0))))</f>
        <v>0</v>
      </c>
      <c r="T70" s="98">
        <f>IF(OR('DU DOAN'!K70="",'DU DOAN'!L70="",'DU DOAN'!AM70="",'DU DOAN'!AN70=""),0,IF(AND('DU DOAN'!AM70='DU DOAN'!K70,'DU DOAN'!AN70='DU DOAN'!L70),3*'DU DOAN'!C70,IF(('DU DOAN'!AM70-'DU DOAN'!AN70)=('DU DOAN'!K70-'DU DOAN'!L70),2*'DU DOAN'!C70,IF(SIGN('DU DOAN'!AM70-'DU DOAN'!AN70)=SIGN('DU DOAN'!K70-'DU DOAN'!L70),1*'DU DOAN'!C70,0))))</f>
        <v>0</v>
      </c>
      <c r="U70" s="98">
        <f>IF(OR('DU DOAN'!K70="",'DU DOAN'!L70="",'DU DOAN'!AO70="",'DU DOAN'!AP70=""),0,IF(AND('DU DOAN'!AO70='DU DOAN'!K70,'DU DOAN'!AP70='DU DOAN'!L70),3*'DU DOAN'!C70,IF(('DU DOAN'!AO70-'DU DOAN'!AP70)=('DU DOAN'!K70-'DU DOAN'!L70),2*'DU DOAN'!C70,IF(SIGN('DU DOAN'!AO70-'DU DOAN'!AP70)=SIGN('DU DOAN'!K70-'DU DOAN'!L70),1*'DU DOAN'!C70,0))))</f>
        <v>0</v>
      </c>
      <c r="V70" s="98">
        <f>IF(OR('DU DOAN'!K70="",'DU DOAN'!L70="",'DU DOAN'!AQ70="",'DU DOAN'!AR70=""),0,IF(AND('DU DOAN'!AQ70='DU DOAN'!K70,'DU DOAN'!AR70='DU DOAN'!L70),3*'DU DOAN'!C70,IF(('DU DOAN'!AQ70-'DU DOAN'!AR70)=('DU DOAN'!K70-'DU DOAN'!L70),2*'DU DOAN'!C70,IF(SIGN('DU DOAN'!AQ70-'DU DOAN'!AR70)=SIGN('DU DOAN'!K70-'DU DOAN'!L70),1*'DU DOAN'!C70,0))))</f>
        <v>0</v>
      </c>
      <c r="W70" s="98">
        <f>IF(OR('DU DOAN'!K70="",'DU DOAN'!L70="",'DU DOAN'!AS70="",'DU DOAN'!AT70=""),0,IF(AND('DU DOAN'!AS70='DU DOAN'!K70,'DU DOAN'!AT70='DU DOAN'!L70),3*'DU DOAN'!C70,IF(('DU DOAN'!AS70-'DU DOAN'!AT70)=('DU DOAN'!K70-'DU DOAN'!L70),2*'DU DOAN'!C70,IF(SIGN('DU DOAN'!AS70-'DU DOAN'!AT70)=SIGN('DU DOAN'!K70-'DU DOAN'!L70),1*'DU DOAN'!C70,0))))</f>
        <v>0</v>
      </c>
      <c r="X70" s="98">
        <f>IF(OR('DU DOAN'!K70="",'DU DOAN'!L70="",'DU DOAN'!AU70="",'DU DOAN'!AV70=""),0,IF(AND('DU DOAN'!AU70='DU DOAN'!K70,'DU DOAN'!AV70='DU DOAN'!L70),3*'DU DOAN'!C70,IF(('DU DOAN'!AU70-'DU DOAN'!AV70)=('DU DOAN'!K70-'DU DOAN'!L70),2*'DU DOAN'!C70,IF(SIGN('DU DOAN'!AU70-'DU DOAN'!AV70)=SIGN('DU DOAN'!K70-'DU DOAN'!L70),1*'DU DOAN'!C70,0))))</f>
        <v>0</v>
      </c>
      <c r="Y70" s="98">
        <f>IF(OR('DU DOAN'!K70="",'DU DOAN'!L70="",'DU DOAN'!AW70="",'DU DOAN'!AX70=""),0,IF(AND('DU DOAN'!AW70='DU DOAN'!K70,'DU DOAN'!AX70='DU DOAN'!L70),3*'DU DOAN'!C70,IF(('DU DOAN'!AW70-'DU DOAN'!AX70)=('DU DOAN'!K70-'DU DOAN'!L70),2*'DU DOAN'!C70,IF(SIGN('DU DOAN'!AW70-'DU DOAN'!AX70)=SIGN('DU DOAN'!K70-'DU DOAN'!L70),1*'DU DOAN'!C70,0))))</f>
        <v>0</v>
      </c>
      <c r="Z70" s="98">
        <f>IF(OR('DU DOAN'!K70="",'DU DOAN'!L70="",'DU DOAN'!AY70="",'DU DOAN'!AZ70=""),0,IF(AND('DU DOAN'!AY70='DU DOAN'!K70,'DU DOAN'!AZ70='DU DOAN'!L70),3*'DU DOAN'!C70,IF(('DU DOAN'!AY70-'DU DOAN'!AZ70)=('DU DOAN'!K70-'DU DOAN'!L70),2*'DU DOAN'!C70,IF(SIGN('DU DOAN'!AY70-'DU DOAN'!AZ70)=SIGN('DU DOAN'!K70-'DU DOAN'!L70),1*'DU DOAN'!C70,0))))</f>
        <v>0</v>
      </c>
      <c r="AA70" s="98">
        <f>IF(OR('DU DOAN'!K70="",'DU DOAN'!L70="",'DU DOAN'!BA70="",'DU DOAN'!BB70=""),0,IF(AND('DU DOAN'!BA70='DU DOAN'!K70,'DU DOAN'!BB70='DU DOAN'!L70),3*'DU DOAN'!C70,IF(('DU DOAN'!BA70-'DU DOAN'!BB70)=('DU DOAN'!K70-'DU DOAN'!L70),2*'DU DOAN'!C70,IF(SIGN('DU DOAN'!BA70-'DU DOAN'!BB70)=SIGN('DU DOAN'!K70-'DU DOAN'!L70),1*'DU DOAN'!C70,0))))</f>
        <v>0</v>
      </c>
      <c r="AB70" s="98">
        <f>IF(OR('DU DOAN'!K70="",'DU DOAN'!L70="",'DU DOAN'!BC70="",'DU DOAN'!BD70=""),0,IF(AND('DU DOAN'!BC70='DU DOAN'!K70,'DU DOAN'!BD70='DU DOAN'!L70),3*'DU DOAN'!C70,IF(('DU DOAN'!BC70-'DU DOAN'!BD70)=('DU DOAN'!K70-'DU DOAN'!L70),2*'DU DOAN'!C70,IF(SIGN('DU DOAN'!BC70-'DU DOAN'!BD70)=SIGN('DU DOAN'!K70-'DU DOAN'!L70),1*'DU DOAN'!C70,0))))</f>
        <v>0</v>
      </c>
      <c r="AC70" s="98">
        <f>IF(OR('DU DOAN'!K70="",'DU DOAN'!L70="",'DU DOAN'!BE70="",'DU DOAN'!BF70=""),0,IF(AND('DU DOAN'!BE70='DU DOAN'!K70,'DU DOAN'!BF70='DU DOAN'!L70),3*'DU DOAN'!C70,IF(('DU DOAN'!BE70-'DU DOAN'!BF70)=('DU DOAN'!K70-'DU DOAN'!L70),2*'DU DOAN'!C70,IF(SIGN('DU DOAN'!BE70-'DU DOAN'!BF70)=SIGN('DU DOAN'!K70-'DU DOAN'!L70),1*'DU DOAN'!C70,0))))</f>
        <v>0</v>
      </c>
      <c r="AD70" s="98">
        <f>IF(OR('DU DOAN'!K70="",'DU DOAN'!L70="",'DU DOAN'!BG70="",'DU DOAN'!BH70=""),0,IF(AND('DU DOAN'!BG70='DU DOAN'!K70,'DU DOAN'!BH70='DU DOAN'!L70),3*'DU DOAN'!C70,IF(('DU DOAN'!BG70-'DU DOAN'!BH70)=('DU DOAN'!K70-'DU DOAN'!L70),2*'DU DOAN'!C70,IF(SIGN('DU DOAN'!BG70-'DU DOAN'!BH70)=SIGN('DU DOAN'!K70-'DU DOAN'!L70),1*'DU DOAN'!C70,0))))</f>
        <v>0</v>
      </c>
      <c r="AE70" s="98">
        <f>IF(OR('DU DOAN'!K70="",'DU DOAN'!L70="",'DU DOAN'!BI70="",'DU DOAN'!BJ70=""),0,IF(AND('DU DOAN'!BI70='DU DOAN'!K70,'DU DOAN'!BJ70='DU DOAN'!L70),3*'DU DOAN'!C70,IF(('DU DOAN'!BI70-'DU DOAN'!BJ70)=('DU DOAN'!K70-'DU DOAN'!L70),2*'DU DOAN'!C70,IF(SIGN('DU DOAN'!BI70-'DU DOAN'!BJ70)=SIGN('DU DOAN'!K70-'DU DOAN'!L70),1*'DU DOAN'!C70,0))))</f>
        <v>0</v>
      </c>
      <c r="AF70" s="98">
        <f>IF(OR('DU DOAN'!K70="",'DU DOAN'!L70="",'DU DOAN'!BK70="",'DU DOAN'!BL70=""),0,IF(AND('DU DOAN'!BK70='DU DOAN'!K70,'DU DOAN'!BL70='DU DOAN'!L70),3*'DU DOAN'!C70,IF(('DU DOAN'!BK70-'DU DOAN'!BL70)=('DU DOAN'!K70-'DU DOAN'!L70),2*'DU DOAN'!C70,IF(SIGN('DU DOAN'!BK70-'DU DOAN'!BL70)=SIGN('DU DOAN'!K70-'DU DOAN'!L70),1*'DU DOAN'!C70,0))))</f>
        <v>0</v>
      </c>
      <c r="AG70" s="98">
        <f>IF(OR('DU DOAN'!K70="",'DU DOAN'!L70="",'DU DOAN'!BM70="",'DU DOAN'!BN70=""),0,IF(AND('DU DOAN'!BM70='DU DOAN'!K70,'DU DOAN'!BN70='DU DOAN'!L70),3*'DU DOAN'!C70,IF(('DU DOAN'!BM70-'DU DOAN'!BN70)=('DU DOAN'!K70-'DU DOAN'!L70),2*'DU DOAN'!C70,IF(SIGN('DU DOAN'!BM70-'DU DOAN'!BN70)=SIGN('DU DOAN'!K70-'DU DOAN'!L70),1*'DU DOAN'!C70,0))))</f>
        <v>0</v>
      </c>
      <c r="AH70" s="98">
        <f>IF(OR('DU DOAN'!K70="",'DU DOAN'!L70="",'DU DOAN'!BO70="",'DU DOAN'!BP70=""),0,IF(AND('DU DOAN'!BO70='DU DOAN'!K70,'DU DOAN'!BP70='DU DOAN'!L70),3*'DU DOAN'!C70,IF(('DU DOAN'!BO70-'DU DOAN'!BP70)=('DU DOAN'!K70-'DU DOAN'!L70),2*'DU DOAN'!C70,IF(SIGN('DU DOAN'!BO70-'DU DOAN'!BP70)=SIGN('DU DOAN'!K70-'DU DOAN'!L70),1*'DU DOAN'!C70,0))))</f>
        <v>0</v>
      </c>
      <c r="AI70" s="98">
        <f>IF(OR('DU DOAN'!K70="",'DU DOAN'!L70="",'DU DOAN'!BQ70="",'DU DOAN'!BR70=""),0,IF(AND('DU DOAN'!BQ70='DU DOAN'!K70,'DU DOAN'!BR70='DU DOAN'!L70),3*'DU DOAN'!C70,IF(('DU DOAN'!BQ70-'DU DOAN'!BR70)=('DU DOAN'!K70-'DU DOAN'!L70),2*'DU DOAN'!C70,IF(SIGN('DU DOAN'!BQ70-'DU DOAN'!BR70)=SIGN('DU DOAN'!K70-'DU DOAN'!L70),1*'DU DOAN'!C70,0))))</f>
        <v>0</v>
      </c>
      <c r="AJ70" s="98">
        <f>IF(OR('DU DOAN'!K70="",'DU DOAN'!L70="",'DU DOAN'!BS70="",'DU DOAN'!BT70=""),0,IF(AND('DU DOAN'!BS70='DU DOAN'!K70,'DU DOAN'!BT70='DU DOAN'!L70),3*'DU DOAN'!C70,IF(('DU DOAN'!BS70-'DU DOAN'!BT70)=('DU DOAN'!K70-'DU DOAN'!L70),2*'DU DOAN'!C70,IF(SIGN('DU DOAN'!BS70-'DU DOAN'!BT70)=SIGN('DU DOAN'!K70-'DU DOAN'!L70),1*'DU DOAN'!C70,0))))</f>
        <v>0</v>
      </c>
      <c r="AK70" s="98">
        <f>IF(OR('DU DOAN'!K70="",'DU DOAN'!L70="",'DU DOAN'!BU70="",'DU DOAN'!BV70=""),0,IF(AND('DU DOAN'!BU70='DU DOAN'!K70,'DU DOAN'!BV70='DU DOAN'!L70),3*'DU DOAN'!C70,IF(('DU DOAN'!BU70-'DU DOAN'!BV70)=('DU DOAN'!K70-'DU DOAN'!L70),2*'DU DOAN'!C70,IF(SIGN('DU DOAN'!BU70-'DU DOAN'!BV70)=SIGN('DU DOAN'!K70-'DU DOAN'!L70),1*'DU DOAN'!C70,0))))</f>
        <v>0</v>
      </c>
      <c r="AL70" s="98">
        <f>IF(OR('DU DOAN'!K70="",'DU DOAN'!L70="",'DU DOAN'!BW70="",'DU DOAN'!BX70=""),0,IF(AND('DU DOAN'!BW70='DU DOAN'!K70,'DU DOAN'!BX70='DU DOAN'!L70),3*'DU DOAN'!C70,IF(('DU DOAN'!BW70-'DU DOAN'!BX70)=('DU DOAN'!K70-'DU DOAN'!L70),2*'DU DOAN'!C70,IF(SIGN('DU DOAN'!BW70-'DU DOAN'!BX70)=SIGN('DU DOAN'!K70-'DU DOAN'!L70),1*'DU DOAN'!C70,0))))</f>
        <v>0</v>
      </c>
      <c r="AM70" s="98">
        <f>IF(OR('DU DOAN'!K70="",'DU DOAN'!L70="",'DU DOAN'!BY70="",'DU DOAN'!BZ70=""),0,IF(AND('DU DOAN'!BY70='DU DOAN'!K70,'DU DOAN'!BZ70='DU DOAN'!L70),3*'DU DOAN'!C70,IF(('DU DOAN'!BY70-'DU DOAN'!BZ70)=('DU DOAN'!K70-'DU DOAN'!L70),2*'DU DOAN'!C70,IF(SIGN('DU DOAN'!BY70-'DU DOAN'!BZ70)=SIGN('DU DOAN'!K70-'DU DOAN'!L70),1*'DU DOAN'!C70,0))))</f>
        <v>0</v>
      </c>
      <c r="AN70" s="98">
        <f>IF(OR('DU DOAN'!K70="",'DU DOAN'!L70="",'DU DOAN'!CA70="",'DU DOAN'!CB70=""),0,IF(AND('DU DOAN'!CA70='DU DOAN'!K70,'DU DOAN'!CB70='DU DOAN'!L70),3*'DU DOAN'!C70,IF(('DU DOAN'!CA70-'DU DOAN'!CB70)=('DU DOAN'!K70-'DU DOAN'!L70),2*'DU DOAN'!C70,IF(SIGN('DU DOAN'!CA70-'DU DOAN'!CB70)=SIGN('DU DOAN'!K70-'DU DOAN'!L70),1*'DU DOAN'!C70,0))))</f>
        <v>0</v>
      </c>
      <c r="AO70" s="98">
        <f>IF(OR('DU DOAN'!K70="",'DU DOAN'!L70="",'DU DOAN'!CC70="",'DU DOAN'!CD70=""),0,IF(AND('DU DOAN'!CC70='DU DOAN'!K70,'DU DOAN'!CD70='DU DOAN'!L70),3*'DU DOAN'!C70,IF(('DU DOAN'!CC70-'DU DOAN'!CD70)=('DU DOAN'!K70-'DU DOAN'!L70),2*'DU DOAN'!C70,IF(SIGN('DU DOAN'!CC70-'DU DOAN'!CD70)=SIGN('DU DOAN'!K70-'DU DOAN'!L70),1*'DU DOAN'!C70,0))))</f>
        <v>0</v>
      </c>
      <c r="AP70" s="98">
        <f>IF(OR('DU DOAN'!K70="",'DU DOAN'!L70="",'DU DOAN'!CE70="",'DU DOAN'!CF70=""),0,IF(AND('DU DOAN'!CE70='DU DOAN'!K70,'DU DOAN'!CF70='DU DOAN'!L70),3*'DU DOAN'!C70,IF(('DU DOAN'!CE70-'DU DOAN'!CF70)=('DU DOAN'!K70-'DU DOAN'!L70),2*'DU DOAN'!C70,IF(SIGN('DU DOAN'!CE70-'DU DOAN'!CF70)=SIGN('DU DOAN'!K70-'DU DOAN'!L70),1*'DU DOAN'!C70,0))))</f>
        <v>0</v>
      </c>
      <c r="AQ70" s="98">
        <f>IF(OR('DU DOAN'!K70="",'DU DOAN'!L70="",'DU DOAN'!CG70="",'DU DOAN'!CH70=""),0,IF(AND('DU DOAN'!CG70='DU DOAN'!K70,'DU DOAN'!CH70='DU DOAN'!L70),3*'DU DOAN'!C70,IF(('DU DOAN'!CG70-'DU DOAN'!CH70)=('DU DOAN'!K70-'DU DOAN'!L70),2*'DU DOAN'!C70,IF(SIGN('DU DOAN'!CG70-'DU DOAN'!CH70)=SIGN('DU DOAN'!K70-'DU DOAN'!L70),1*'DU DOAN'!C70,0))))</f>
        <v>0</v>
      </c>
      <c r="AR70" s="98">
        <f>IF(OR('DU DOAN'!K70="",'DU DOAN'!L70="",'DU DOAN'!CI70="",'DU DOAN'!CJ70=""),0,IF(AND('DU DOAN'!CI70='DU DOAN'!K70,'DU DOAN'!CJ70='DU DOAN'!L70),3*'DU DOAN'!C70,IF(('DU DOAN'!CI70-'DU DOAN'!CJ70)=('DU DOAN'!K70-'DU DOAN'!L70),2*'DU DOAN'!C70,IF(SIGN('DU DOAN'!CI70-'DU DOAN'!CJ70)=SIGN('DU DOAN'!K70-'DU DOAN'!L70),1*'DU DOAN'!C70,0))))</f>
        <v>0</v>
      </c>
      <c r="AS70" s="98">
        <f>IF(OR('DU DOAN'!K70="",'DU DOAN'!L70="",'DU DOAN'!CK70="",'DU DOAN'!CL70=""),0,IF(AND('DU DOAN'!CK70='DU DOAN'!K70,'DU DOAN'!CL70='DU DOAN'!L70),3*'DU DOAN'!C70,IF(('DU DOAN'!CK70-'DU DOAN'!CL70)=('DU DOAN'!K70-'DU DOAN'!L70),2*'DU DOAN'!C70,IF(SIGN('DU DOAN'!CK70-'DU DOAN'!CL70)=SIGN('DU DOAN'!K70-'DU DOAN'!L70),1*'DU DOAN'!C70,0))))</f>
        <v>0</v>
      </c>
      <c r="AT70" s="98">
        <f>IF(OR('DU DOAN'!K70="",'DU DOAN'!L70="",'DU DOAN'!CM70="",'DU DOAN'!CN70=""),0,IF(AND('DU DOAN'!CM70='DU DOAN'!K70,'DU DOAN'!CN70='DU DOAN'!L70),3*'DU DOAN'!C70,IF(('DU DOAN'!CM70-'DU DOAN'!CN70)=('DU DOAN'!K70-'DU DOAN'!L70),2*'DU DOAN'!C70,IF(SIGN('DU DOAN'!CM70-'DU DOAN'!CN70)=SIGN('DU DOAN'!K70-'DU DOAN'!L70),1*'DU DOAN'!C70,0))))</f>
        <v>0</v>
      </c>
      <c r="AU70" s="98">
        <f>IF(OR('DU DOAN'!K70="",'DU DOAN'!L70="",'DU DOAN'!CO70="",'DU DOAN'!CP70=""),0,IF(AND('DU DOAN'!CO70='DU DOAN'!K70,'DU DOAN'!CP70='DU DOAN'!L70),3*'DU DOAN'!C70,IF(('DU DOAN'!CO70-'DU DOAN'!CP70)=('DU DOAN'!K70-'DU DOAN'!L70),2*'DU DOAN'!C70,IF(SIGN('DU DOAN'!CO70-'DU DOAN'!CP70)=SIGN('DU DOAN'!K70-'DU DOAN'!L70),1*'DU DOAN'!C70,0))))</f>
        <v>0</v>
      </c>
      <c r="AV70" s="98">
        <f>IF(OR('DU DOAN'!K70="",'DU DOAN'!L70="",'DU DOAN'!CQ70="",'DU DOAN'!CR70=""),0,IF(AND('DU DOAN'!CQ70='DU DOAN'!K70,'DU DOAN'!CR70='DU DOAN'!L70),3*'DU DOAN'!C70,IF(('DU DOAN'!CQ70-'DU DOAN'!CR70)=('DU DOAN'!K70-'DU DOAN'!L70),2*'DU DOAN'!C70,IF(SIGN('DU DOAN'!CQ70-'DU DOAN'!CR70)=SIGN('DU DOAN'!K70-'DU DOAN'!L70),1*'DU DOAN'!C70,0))))</f>
        <v>0</v>
      </c>
      <c r="AW70" s="98">
        <f>IF(OR('DU DOAN'!K70="",'DU DOAN'!L70="",'DU DOAN'!CS70="",'DU DOAN'!CT70=""),0,IF(AND('DU DOAN'!CS70='DU DOAN'!K70,'DU DOAN'!CT70='DU DOAN'!L70),3*'DU DOAN'!C70,IF(('DU DOAN'!CS70-'DU DOAN'!CT70)=('DU DOAN'!K70-'DU DOAN'!L70),2*'DU DOAN'!C70,IF(SIGN('DU DOAN'!CS70-'DU DOAN'!CT70)=SIGN('DU DOAN'!K70-'DU DOAN'!L70),1*'DU DOAN'!C70,0))))</f>
        <v>0</v>
      </c>
      <c r="AX70" s="98">
        <f>IF(OR('DU DOAN'!K70="",'DU DOAN'!L70="",'DU DOAN'!CU70="",'DU DOAN'!CV70=""),0,IF(AND('DU DOAN'!CU70='DU DOAN'!K70,'DU DOAN'!CV70='DU DOAN'!L70),3*'DU DOAN'!C70,IF(('DU DOAN'!CU70-'DU DOAN'!CV70)=('DU DOAN'!K70-'DU DOAN'!L70),2*'DU DOAN'!C70,IF(SIGN('DU DOAN'!CU70-'DU DOAN'!CV70)=SIGN('DU DOAN'!K70-'DU DOAN'!L70),1*'DU DOAN'!C70,0))))</f>
        <v>0</v>
      </c>
      <c r="AY70" s="98">
        <f>IF(OR('DU DOAN'!K70="",'DU DOAN'!L70="",'DU DOAN'!CW70="",'DU DOAN'!CX70=""),0,IF(AND('DU DOAN'!CW70='DU DOAN'!K70,'DU DOAN'!CX70='DU DOAN'!L70),3*'DU DOAN'!C70,IF(('DU DOAN'!CW70-'DU DOAN'!CX70)=('DU DOAN'!K70-'DU DOAN'!L70),2*'DU DOAN'!C70,IF(SIGN('DU DOAN'!CW70-'DU DOAN'!CX70)=SIGN('DU DOAN'!K70-'DU DOAN'!L70),1*'DU DOAN'!C70,0))))</f>
        <v>0</v>
      </c>
      <c r="AZ70" s="98">
        <f>IF(OR('DU DOAN'!K70="",'DU DOAN'!L70="",'DU DOAN'!CY70="",'DU DOAN'!CZ70=""),0,IF(AND('DU DOAN'!CY70='DU DOAN'!K70,'DU DOAN'!CZ70='DU DOAN'!L70),3*'DU DOAN'!C70,IF(('DU DOAN'!CY70-'DU DOAN'!CZ70)=('DU DOAN'!K70-'DU DOAN'!L70),2*'DU DOAN'!C70,IF(SIGN('DU DOAN'!CY70-'DU DOAN'!CZ70)=SIGN('DU DOAN'!K70-'DU DOAN'!L70),1*'DU DOAN'!C70,0))))</f>
        <v>0</v>
      </c>
      <c r="BA70" s="98">
        <f>IF(OR('DU DOAN'!K70="",'DU DOAN'!L70="",'DU DOAN'!DA70="",'DU DOAN'!DB70=""),0,IF(AND('DU DOAN'!DA70='DU DOAN'!K70,'DU DOAN'!DB70='DU DOAN'!L70),3*'DU DOAN'!C70,IF(('DU DOAN'!DA70-'DU DOAN'!DB70)=('DU DOAN'!K70-'DU DOAN'!L70),2*'DU DOAN'!C70,IF(SIGN('DU DOAN'!DA70-'DU DOAN'!DB70)=SIGN('DU DOAN'!K70-'DU DOAN'!L70),1*'DU DOAN'!C70,0))))</f>
        <v>0</v>
      </c>
      <c r="BB70" s="98">
        <f>IF(OR('DU DOAN'!K70="",'DU DOAN'!L70="",'DU DOAN'!DC70="",'DU DOAN'!DD70=""),0,IF(AND('DU DOAN'!DC70='DU DOAN'!K70,'DU DOAN'!DD70='DU DOAN'!L70),3*'DU DOAN'!C70,IF(('DU DOAN'!DC70-'DU DOAN'!DD70)=('DU DOAN'!K70-'DU DOAN'!L70),2*'DU DOAN'!C70,IF(SIGN('DU DOAN'!DC70-'DU DOAN'!DD70)=SIGN('DU DOAN'!K70-'DU DOAN'!L70),1*'DU DOAN'!C70,0))))</f>
        <v>0</v>
      </c>
      <c r="BC70" s="98">
        <f>IF(OR('DU DOAN'!K70="",'DU DOAN'!L70="",'DU DOAN'!DE70="",'DU DOAN'!DF70=""),0,IF(AND('DU DOAN'!DE70='DU DOAN'!K70,'DU DOAN'!DF70='DU DOAN'!L70),3*'DU DOAN'!C70,IF(('DU DOAN'!DE70-'DU DOAN'!DF70)=('DU DOAN'!K70-'DU DOAN'!L70),2*'DU DOAN'!C70,IF(SIGN('DU DOAN'!DE70-'DU DOAN'!DF70)=SIGN('DU DOAN'!K70-'DU DOAN'!L70),1*'DU DOAN'!C70,0))))</f>
        <v>0</v>
      </c>
      <c r="BD70" s="98">
        <f>IF(OR('DU DOAN'!K70="",'DU DOAN'!L70="",'DU DOAN'!DG70="",'DU DOAN'!DH70=""),0,IF(AND('DU DOAN'!DG70='DU DOAN'!K70,'DU DOAN'!DH70='DU DOAN'!L70),3*'DU DOAN'!C70,IF(('DU DOAN'!DG70-'DU DOAN'!DH70)=('DU DOAN'!K70-'DU DOAN'!L70),2*'DU DOAN'!C70,IF(SIGN('DU DOAN'!DG70-'DU DOAN'!DH70)=SIGN('DU DOAN'!K70-'DU DOAN'!L70),1*'DU DOAN'!C70,0))))</f>
        <v>0</v>
      </c>
      <c r="BE70" s="98">
        <f>IF(OR('DU DOAN'!K70="",'DU DOAN'!L70="",'DU DOAN'!DI70="",'DU DOAN'!DJ70=""),0,IF(AND('DU DOAN'!DI70='DU DOAN'!K70,'DU DOAN'!DJ70='DU DOAN'!L70),3*'DU DOAN'!C70,IF(('DU DOAN'!DI70-'DU DOAN'!DJ70)=('DU DOAN'!K70-'DU DOAN'!L70),2*'DU DOAN'!C70,IF(SIGN('DU DOAN'!DI70-'DU DOAN'!DJ70)=SIGN('DU DOAN'!K70-'DU DOAN'!L70),1*'DU DOAN'!C70,0))))</f>
        <v>0</v>
      </c>
      <c r="BF70" s="98">
        <f>IF(OR('DU DOAN'!K70="",'DU DOAN'!L70="",'DU DOAN'!DK70="",'DU DOAN'!DL70=""),0,IF(AND('DU DOAN'!DK70='DU DOAN'!K70,'DU DOAN'!DL70='DU DOAN'!L70),3*'DU DOAN'!C70,IF(('DU DOAN'!DK70-'DU DOAN'!DL70)=('DU DOAN'!K70-'DU DOAN'!L70),2*'DU DOAN'!C70,IF(SIGN('DU DOAN'!DK70-'DU DOAN'!DL70)=SIGN('DU DOAN'!K70-'DU DOAN'!L70),1*'DU DOAN'!C70,0))))</f>
        <v>0</v>
      </c>
      <c r="BG70" s="98">
        <f>IF(OR('DU DOAN'!K70="",'DU DOAN'!L70="",'DU DOAN'!DM70="",'DU DOAN'!DN70=""),0,IF(AND('DU DOAN'!DM70='DU DOAN'!K70,'DU DOAN'!DN70='DU DOAN'!L70),3*'DU DOAN'!C70,IF(('DU DOAN'!DM70-'DU DOAN'!DN70)=('DU DOAN'!K70-'DU DOAN'!L70),2*'DU DOAN'!C70,IF(SIGN('DU DOAN'!DM70-'DU DOAN'!DN70)=SIGN('DU DOAN'!K70-'DU DOAN'!L70),1*'DU DOAN'!C70,0))))</f>
        <v>0</v>
      </c>
      <c r="BH70" s="98">
        <f>IF(OR('DU DOAN'!K70="",'DU DOAN'!L70="",'DU DOAN'!DO70="",'DU DOAN'!DP70=""),0,IF(AND('DU DOAN'!DO70='DU DOAN'!K70,'DU DOAN'!DP70='DU DOAN'!L70),3*'DU DOAN'!C70,IF(('DU DOAN'!DO70-'DU DOAN'!DP70)=('DU DOAN'!K70-'DU DOAN'!L70),2*'DU DOAN'!C70,IF(SIGN('DU DOAN'!DO70-'DU DOAN'!DP70)=SIGN('DU DOAN'!K70-'DU DOAN'!L70),1*'DU DOAN'!C70,0))))</f>
        <v>0</v>
      </c>
      <c r="BI70" s="98">
        <f>IF(OR('DU DOAN'!K70="",'DU DOAN'!L70="",'DU DOAN'!DQ70="",'DU DOAN'!DR70=""),0,IF(AND('DU DOAN'!DQ70='DU DOAN'!K70,'DU DOAN'!DR70='DU DOAN'!L70),3*'DU DOAN'!C70,IF(('DU DOAN'!DQ70-'DU DOAN'!DR70)=('DU DOAN'!K70-'DU DOAN'!L70),2*'DU DOAN'!C70,IF(SIGN('DU DOAN'!DQ70-'DU DOAN'!DR70)=SIGN('DU DOAN'!K70-'DU DOAN'!L70),1*'DU DOAN'!C70,0))))</f>
        <v>0</v>
      </c>
      <c r="BJ70" s="98">
        <f>IF(OR('DU DOAN'!K70="",'DU DOAN'!L70="",'DU DOAN'!DS70="",'DU DOAN'!DT70=""),0,IF(AND('DU DOAN'!DS70='DU DOAN'!K70,'DU DOAN'!DT70='DU DOAN'!L70),3*'DU DOAN'!C70,IF(('DU DOAN'!DS70-'DU DOAN'!DT70)=('DU DOAN'!K70-'DU DOAN'!L70),2*'DU DOAN'!C70,IF(SIGN('DU DOAN'!DS70-'DU DOAN'!DT70)=SIGN('DU DOAN'!K70-'DU DOAN'!L70),1*'DU DOAN'!C70,0))))</f>
        <v>0</v>
      </c>
      <c r="BK70" s="98">
        <f>IF(OR('DU DOAN'!K70="",'DU DOAN'!L70="",'DU DOAN'!DU70="",'DU DOAN'!DV70=""),0,IF(AND('DU DOAN'!DU70='DU DOAN'!K70,'DU DOAN'!DV70='DU DOAN'!L70),3*'DU DOAN'!C70,IF(('DU DOAN'!DU70-'DU DOAN'!DV70)=('DU DOAN'!K70-'DU DOAN'!L70),2*'DU DOAN'!C70,IF(SIGN('DU DOAN'!DU70-'DU DOAN'!DV70)=SIGN('DU DOAN'!K70-'DU DOAN'!L70),1*'DU DOAN'!C70,0))))</f>
        <v>0</v>
      </c>
      <c r="BL70" s="98">
        <f>IF(OR('DU DOAN'!K70="",'DU DOAN'!L70="",'DU DOAN'!DW70="",'DU DOAN'!DX70=""),0,IF(AND('DU DOAN'!DW70='DU DOAN'!K70,'DU DOAN'!DX70='DU DOAN'!L70),3*'DU DOAN'!C70,IF(('DU DOAN'!DW70-'DU DOAN'!DX70)=('DU DOAN'!K70-'DU DOAN'!L70),2*'DU DOAN'!C70,IF(SIGN('DU DOAN'!DW70-'DU DOAN'!DX70)=SIGN('DU DOAN'!K70-'DU DOAN'!L70),1*'DU DOAN'!C70,0))))</f>
        <v>0</v>
      </c>
      <c r="BM70" s="98">
        <f>IF(OR('DU DOAN'!K70="",'DU DOAN'!L70="",'DU DOAN'!DY70="",'DU DOAN'!DZ70=""),0,IF(AND('DU DOAN'!DY70='DU DOAN'!K70,'DU DOAN'!DZ70='DU DOAN'!L70),3*'DU DOAN'!C70,IF(('DU DOAN'!DY70-'DU DOAN'!DZ70)=('DU DOAN'!K70-'DU DOAN'!L70),2*'DU DOAN'!C70,IF(SIGN('DU DOAN'!DY70-'DU DOAN'!DZ70)=SIGN('DU DOAN'!K70-'DU DOAN'!L70),1*'DU DOAN'!C70,0))))</f>
        <v>0</v>
      </c>
      <c r="BN70" s="98">
        <f>IF(OR('DU DOAN'!K70="",'DU DOAN'!L70="",'DU DOAN'!EA70="",'DU DOAN'!EB70=""),0,IF(AND('DU DOAN'!EA70='DU DOAN'!K70,'DU DOAN'!EB70='DU DOAN'!L70),3*'DU DOAN'!C70,IF(('DU DOAN'!EA70-'DU DOAN'!EB70)=('DU DOAN'!K70-'DU DOAN'!L70),2*'DU DOAN'!C70,IF(SIGN('DU DOAN'!EA70-'DU DOAN'!EB70)=SIGN('DU DOAN'!K70-'DU DOAN'!L70),1*'DU DOAN'!C70,0))))</f>
        <v>0</v>
      </c>
      <c r="BO70" s="98">
        <f>IF(OR('DU DOAN'!K70="",'DU DOAN'!L70="",'DU DOAN'!EC70="",'DU DOAN'!ED70=""),0,IF(AND('DU DOAN'!EC70='DU DOAN'!K70,'DU DOAN'!ED70='DU DOAN'!L70),3*'DU DOAN'!C70,IF(('DU DOAN'!EC70-'DU DOAN'!ED70)=('DU DOAN'!K70-'DU DOAN'!L70),2*'DU DOAN'!C70,IF(SIGN('DU DOAN'!EC70-'DU DOAN'!ED70)=SIGN('DU DOAN'!K70-'DU DOAN'!L70),1*'DU DOAN'!C70,0))))</f>
        <v>0</v>
      </c>
      <c r="BP70" s="98">
        <f>IF(OR('DU DOAN'!K70="",'DU DOAN'!L70="",'DU DOAN'!EE70="",'DU DOAN'!EF70=""),0,IF(AND('DU DOAN'!EE70='DU DOAN'!K70,'DU DOAN'!EF70='DU DOAN'!L70),3*'DU DOAN'!C70,IF(('DU DOAN'!EE70-'DU DOAN'!EF70)=('DU DOAN'!K70-'DU DOAN'!L70),2*'DU DOAN'!C70,IF(SIGN('DU DOAN'!EE70-'DU DOAN'!EF70)=SIGN('DU DOAN'!K70-'DU DOAN'!L70),1*'DU DOAN'!C70,0))))</f>
        <v>0</v>
      </c>
      <c r="BQ70" s="98">
        <f>IF(OR('DU DOAN'!K70="",'DU DOAN'!L70="",'DU DOAN'!EG70="",'DU DOAN'!EH70=""),0,IF(AND('DU DOAN'!EG70='DU DOAN'!K70,'DU DOAN'!EH70='DU DOAN'!L70),3*'DU DOAN'!C70,IF(('DU DOAN'!EG70-'DU DOAN'!EH70)=('DU DOAN'!K70-'DU DOAN'!L70),2*'DU DOAN'!C70,IF(SIGN('DU DOAN'!EG70-'DU DOAN'!EH70)=SIGN('DU DOAN'!K70-'DU DOAN'!L70),1*'DU DOAN'!C70,0))))</f>
        <v>0</v>
      </c>
      <c r="BR70" s="98">
        <f>IF(OR('DU DOAN'!K70="",'DU DOAN'!L70="",'DU DOAN'!EI70="",'DU DOAN'!EJ70=""),0,IF(AND('DU DOAN'!EI70='DU DOAN'!K70,'DU DOAN'!EJ70='DU DOAN'!L70),3*'DU DOAN'!C70,IF(('DU DOAN'!EI70-'DU DOAN'!EJ70)=('DU DOAN'!K70-'DU DOAN'!L70),2*'DU DOAN'!C70,IF(SIGN('DU DOAN'!EI70-'DU DOAN'!EJ70)=SIGN('DU DOAN'!K70-'DU DOAN'!L70),1*'DU DOAN'!C70,0))))</f>
        <v>0</v>
      </c>
      <c r="BS70" s="98">
        <f>IF(OR('DU DOAN'!K70="",'DU DOAN'!L70="",'DU DOAN'!EK70="",'DU DOAN'!EL70=""),0,IF(AND('DU DOAN'!EK70='DU DOAN'!K70,'DU DOAN'!EL70='DU DOAN'!L70),3*'DU DOAN'!C70,IF(('DU DOAN'!EK70-'DU DOAN'!EL70)=('DU DOAN'!K70-'DU DOAN'!L70),2*'DU DOAN'!C70,IF(SIGN('DU DOAN'!EK70-'DU DOAN'!EL70)=SIGN('DU DOAN'!K70-'DU DOAN'!L70),1*'DU DOAN'!C70,0))))</f>
        <v>0</v>
      </c>
      <c r="BT70" s="98">
        <f>IF(OR('DU DOAN'!K70="",'DU DOAN'!L70="",'DU DOAN'!EM70="",'DU DOAN'!EN70=""),0,IF(AND('DU DOAN'!EM70='DU DOAN'!K70,'DU DOAN'!EN70='DU DOAN'!L70),3*'DU DOAN'!C70,IF(('DU DOAN'!EM70-'DU DOAN'!EN70)=('DU DOAN'!K70-'DU DOAN'!L70),2*'DU DOAN'!C70,IF(SIGN('DU DOAN'!EM70-'DU DOAN'!EN70)=SIGN('DU DOAN'!K70-'DU DOAN'!L70),1*'DU DOAN'!C70,0))))</f>
        <v>0</v>
      </c>
      <c r="BU70" s="98">
        <f>IF(OR('DU DOAN'!K70="",'DU DOAN'!L70="",'DU DOAN'!EO70="",'DU DOAN'!EP70=""),0,IF(AND('DU DOAN'!EO70='DU DOAN'!K70,'DU DOAN'!EP70='DU DOAN'!L70),3*'DU DOAN'!C70,IF(('DU DOAN'!EO70-'DU DOAN'!EP70)=('DU DOAN'!K70-'DU DOAN'!L70),2*'DU DOAN'!C70,IF(SIGN('DU DOAN'!EO70-'DU DOAN'!EP70)=SIGN('DU DOAN'!K70-'DU DOAN'!L70),1*'DU DOAN'!C70,0))))</f>
        <v>0</v>
      </c>
      <c r="BV70" s="98">
        <f>IF(OR('DU DOAN'!K70="",'DU DOAN'!L70="",'DU DOAN'!EQ70="",'DU DOAN'!ER70=""),0,IF(AND('DU DOAN'!EQ70='DU DOAN'!K70,'DU DOAN'!ER70='DU DOAN'!L70),3*'DU DOAN'!C70,IF(('DU DOAN'!EQ70-'DU DOAN'!ER70)=('DU DOAN'!K70-'DU DOAN'!L70),2*'DU DOAN'!C70,IF(SIGN('DU DOAN'!EQ70-'DU DOAN'!ER70)=SIGN('DU DOAN'!K70-'DU DOAN'!L70),1*'DU DOAN'!C70,0))))</f>
        <v>0</v>
      </c>
      <c r="BW70" s="98">
        <f>IF(OR('DU DOAN'!K70="",'DU DOAN'!L70="",'DU DOAN'!ES70="",'DU DOAN'!ET70=""),0,IF(AND('DU DOAN'!ES70='DU DOAN'!K70,'DU DOAN'!ET70='DU DOAN'!L70),3*'DU DOAN'!C70,IF(('DU DOAN'!ES70-'DU DOAN'!ET70)=('DU DOAN'!K70-'DU DOAN'!L70),2*'DU DOAN'!C70,IF(SIGN('DU DOAN'!ES70-'DU DOAN'!ET70)=SIGN('DU DOAN'!K70-'DU DOAN'!L70),1*'DU DOAN'!C70,0))))</f>
        <v>0</v>
      </c>
      <c r="BX70" s="98">
        <f>IF(OR('DU DOAN'!K70="",'DU DOAN'!L70="",'DU DOAN'!EU70="",'DU DOAN'!EV70=""),0,IF(AND('DU DOAN'!EU70='DU DOAN'!K70,'DU DOAN'!EV70='DU DOAN'!L70),3*'DU DOAN'!C70,IF(('DU DOAN'!EU70-'DU DOAN'!EV70)=('DU DOAN'!K70-'DU DOAN'!L70),2*'DU DOAN'!C70,IF(SIGN('DU DOAN'!EU70-'DU DOAN'!EV70)=SIGN('DU DOAN'!K70-'DU DOAN'!L70),1*'DU DOAN'!C70,0))))</f>
        <v>0</v>
      </c>
      <c r="BY70" s="98">
        <f>IF(OR('DU DOAN'!K70="",'DU DOAN'!L70="",'DU DOAN'!EW70="",'DU DOAN'!EX70=""),0,IF(AND('DU DOAN'!EW70='DU DOAN'!K70,'DU DOAN'!EX70='DU DOAN'!L70),3*'DU DOAN'!C70,IF(('DU DOAN'!EW70-'DU DOAN'!EX70)=('DU DOAN'!K70-'DU DOAN'!L70),2*'DU DOAN'!C70,IF(SIGN('DU DOAN'!EW70-'DU DOAN'!EX70)=SIGN('DU DOAN'!K70-'DU DOAN'!L70),1*'DU DOAN'!C70,0))))</f>
        <v>0</v>
      </c>
      <c r="BZ70" s="98">
        <f>IF(OR('DU DOAN'!K70="",'DU DOAN'!L70="",'DU DOAN'!EY70="",'DU DOAN'!EZ70=""),0,IF(AND('DU DOAN'!EY70='DU DOAN'!K70,'DU DOAN'!EZ70='DU DOAN'!L70),3*'DU DOAN'!C70,IF(('DU DOAN'!EY70-'DU DOAN'!EZ70)=('DU DOAN'!K70-'DU DOAN'!L70),2*'DU DOAN'!C70,IF(SIGN('DU DOAN'!EY70-'DU DOAN'!EZ70)=SIGN('DU DOAN'!K70-'DU DOAN'!L70),1*'DU DOAN'!C70,0))))</f>
        <v>0</v>
      </c>
      <c r="CA70" s="98">
        <f>IF(OR('DU DOAN'!K70="",'DU DOAN'!L70="",'DU DOAN'!FA70="",'DU DOAN'!FB70=""),0,IF(AND('DU DOAN'!FA70='DU DOAN'!K70,'DU DOAN'!FB70='DU DOAN'!L70),3*'DU DOAN'!C70,IF(('DU DOAN'!FA70-'DU DOAN'!FB70)=('DU DOAN'!K70-'DU DOAN'!L70),2*'DU DOAN'!C70,IF(SIGN('DU DOAN'!FA70-'DU DOAN'!FB70)=SIGN('DU DOAN'!K70-'DU DOAN'!L70),1*'DU DOAN'!C70,0))))</f>
        <v>0</v>
      </c>
      <c r="CB70" s="98">
        <f>IF(OR('DU DOAN'!K70="",'DU DOAN'!L70="",'DU DOAN'!FC70="",'DU DOAN'!FD70=""),0,IF(AND('DU DOAN'!FC70='DU DOAN'!K70,'DU DOAN'!FD70='DU DOAN'!L70),3*'DU DOAN'!C70,IF(('DU DOAN'!FC70-'DU DOAN'!FD70)=('DU DOAN'!K70-'DU DOAN'!L70),2*'DU DOAN'!C70,IF(SIGN('DU DOAN'!FC70-'DU DOAN'!FD70)=SIGN('DU DOAN'!K70-'DU DOAN'!L70),1*'DU DOAN'!C70,0))))</f>
        <v>0</v>
      </c>
      <c r="CC70" s="98">
        <f>IF(OR('DU DOAN'!K70="",'DU DOAN'!L70="",'DU DOAN'!FE70="",'DU DOAN'!FF70=""),0,IF(AND('DU DOAN'!FE70='DU DOAN'!K70,'DU DOAN'!FF70='DU DOAN'!L70),3*'DU DOAN'!C70,IF(('DU DOAN'!FE70-'DU DOAN'!FF70)=('DU DOAN'!K70-'DU DOAN'!L70),2*'DU DOAN'!C70,IF(SIGN('DU DOAN'!FE70-'DU DOAN'!FF70)=SIGN('DU DOAN'!K70-'DU DOAN'!L70),1*'DU DOAN'!C70,0))))</f>
        <v>0</v>
      </c>
      <c r="CD70" s="98">
        <f>IF(OR('DU DOAN'!K70="",'DU DOAN'!L70="",'DU DOAN'!FG70="",'DU DOAN'!FH70=""),0,IF(AND('DU DOAN'!FG70='DU DOAN'!K70,'DU DOAN'!FH70='DU DOAN'!L70),3*'DU DOAN'!C70,IF(('DU DOAN'!FG70-'DU DOAN'!FH70)=('DU DOAN'!K70-'DU DOAN'!L70),2*'DU DOAN'!C70,IF(SIGN('DU DOAN'!FG70-'DU DOAN'!FH70)=SIGN('DU DOAN'!K70-'DU DOAN'!L70),1*'DU DOAN'!C70,0))))</f>
        <v>0</v>
      </c>
      <c r="CE70" s="98">
        <f>IF(OR('DU DOAN'!K70="",'DU DOAN'!L70="",'DU DOAN'!FI70="",'DU DOAN'!FJ70=""),0,IF(AND('DU DOAN'!FI70='DU DOAN'!K70,'DU DOAN'!FJ70='DU DOAN'!L70),3*'DU DOAN'!C70,IF(('DU DOAN'!FI70-'DU DOAN'!FJ70)=('DU DOAN'!K70-'DU DOAN'!L70),2*'DU DOAN'!C70,IF(SIGN('DU DOAN'!FI70-'DU DOAN'!FJ70)=SIGN('DU DOAN'!K70-'DU DOAN'!L70),1*'DU DOAN'!C70,0))))</f>
        <v>0</v>
      </c>
      <c r="CF70" s="98">
        <f>IF(OR('DU DOAN'!K70="",'DU DOAN'!L70="",'DU DOAN'!FK70="",'DU DOAN'!FL70=""),0,IF(AND('DU DOAN'!FK70='DU DOAN'!K70,'DU DOAN'!FL70='DU DOAN'!L70),3*'DU DOAN'!C70,IF(('DU DOAN'!FK70-'DU DOAN'!FL70)=('DU DOAN'!K70-'DU DOAN'!L70),2*'DU DOAN'!C70,IF(SIGN('DU DOAN'!FK70-'DU DOAN'!FL70)=SIGN('DU DOAN'!K70-'DU DOAN'!L70),1*'DU DOAN'!C70,0))))</f>
        <v>0</v>
      </c>
      <c r="CG70" s="98">
        <f>IF(OR('DU DOAN'!K70="",'DU DOAN'!L70="",'DU DOAN'!FM70="",'DU DOAN'!FN70=""),0,IF(AND('DU DOAN'!FM70='DU DOAN'!K70,'DU DOAN'!FN70='DU DOAN'!L70),3*'DU DOAN'!C70,IF(('DU DOAN'!FM70-'DU DOAN'!FN70)=('DU DOAN'!K70-'DU DOAN'!L70),2*'DU DOAN'!C70,IF(SIGN('DU DOAN'!FM70-'DU DOAN'!FN70)=SIGN('DU DOAN'!K70-'DU DOAN'!L70),1*'DU DOAN'!C70,0))))</f>
        <v>0</v>
      </c>
      <c r="CH70" s="98">
        <f>IF(OR('DU DOAN'!K70="",'DU DOAN'!L70="",'DU DOAN'!FO70="",'DU DOAN'!FP70=""),0,IF(AND('DU DOAN'!FO70='DU DOAN'!K70,'DU DOAN'!FP70='DU DOAN'!L70),3*'DU DOAN'!C70,IF(('DU DOAN'!FO70-'DU DOAN'!FP70)=('DU DOAN'!K70-'DU DOAN'!L70),2*'DU DOAN'!C70,IF(SIGN('DU DOAN'!FO70-'DU DOAN'!FP70)=SIGN('DU DOAN'!K70-'DU DOAN'!L70),1*'DU DOAN'!C70,0))))</f>
        <v>0</v>
      </c>
      <c r="CI70" s="98">
        <f>IF(OR('DU DOAN'!K70="",'DU DOAN'!L70="",'DU DOAN'!FQ70="",'DU DOAN'!FR70=""),0,IF(AND('DU DOAN'!FQ70='DU DOAN'!K70,'DU DOAN'!FR70='DU DOAN'!L70),3*'DU DOAN'!C70,IF(('DU DOAN'!FQ70-'DU DOAN'!FR70)=('DU DOAN'!K70-'DU DOAN'!L70),2*'DU DOAN'!C70,IF(SIGN('DU DOAN'!FQ70-'DU DOAN'!FR70)=SIGN('DU DOAN'!K70-'DU DOAN'!L70),1*'DU DOAN'!C70,0))))</f>
        <v>0</v>
      </c>
      <c r="CJ70" s="98">
        <f>IF(OR('DU DOAN'!K70="",'DU DOAN'!L70="",'DU DOAN'!FS70="",'DU DOAN'!FT70=""),0,IF(AND('DU DOAN'!FS70='DU DOAN'!K70,'DU DOAN'!FT70='DU DOAN'!L70),3*'DU DOAN'!C70,IF(('DU DOAN'!FS70-'DU DOAN'!FT70)=('DU DOAN'!K70-'DU DOAN'!L70),2*'DU DOAN'!C70,IF(SIGN('DU DOAN'!FS70-'DU DOAN'!FT70)=SIGN('DU DOAN'!K70-'DU DOAN'!L70),1*'DU DOAN'!C70,0))))</f>
        <v>0</v>
      </c>
      <c r="CK70" s="98">
        <f>IF(OR('DU DOAN'!K70="",'DU DOAN'!L70="",'DU DOAN'!FU70="",'DU DOAN'!FV70=""),0,IF(AND('DU DOAN'!FU70='DU DOAN'!K70,'DU DOAN'!FV70='DU DOAN'!L70),3*'DU DOAN'!C70,IF(('DU DOAN'!FU70-'DU DOAN'!FV70)=('DU DOAN'!K70-'DU DOAN'!L70),2*'DU DOAN'!C70,IF(SIGN('DU DOAN'!FU70-'DU DOAN'!FV70)=SIGN('DU DOAN'!K70-'DU DOAN'!L70),1*'DU DOAN'!C70,0))))</f>
        <v>0</v>
      </c>
      <c r="CL70" s="98">
        <f>IF(OR('DU DOAN'!K70="",'DU DOAN'!L70="",'DU DOAN'!FW70="",'DU DOAN'!FX70=""),0,IF(AND('DU DOAN'!FW70='DU DOAN'!K70,'DU DOAN'!FX70='DU DOAN'!L70),3*'DU DOAN'!C70,IF(('DU DOAN'!FW70-'DU DOAN'!FX70)=('DU DOAN'!K70-'DU DOAN'!L70),2*'DU DOAN'!C70,IF(SIGN('DU DOAN'!FW70-'DU DOAN'!FX70)=SIGN('DU DOAN'!K70-'DU DOAN'!L70),1*'DU DOAN'!C70,0))))</f>
        <v>0</v>
      </c>
      <c r="CM70" s="98">
        <f>IF(OR('DU DOAN'!K70="",'DU DOAN'!L70="",'DU DOAN'!FY70="",'DU DOAN'!FZ70=""),0,IF(AND('DU DOAN'!FY70='DU DOAN'!K70,'DU DOAN'!FZ70='DU DOAN'!L70),3*'DU DOAN'!C70,IF(('DU DOAN'!FY70-'DU DOAN'!FZ70)=('DU DOAN'!K70-'DU DOAN'!L70),2*'DU DOAN'!C70,IF(SIGN('DU DOAN'!FY70-'DU DOAN'!FZ70)=SIGN('DU DOAN'!K70-'DU DOAN'!L70),1*'DU DOAN'!C70,0))))</f>
        <v>0</v>
      </c>
      <c r="CN70" s="98">
        <f>IF(OR('DU DOAN'!K70="",'DU DOAN'!L70="",'DU DOAN'!GA70="",'DU DOAN'!GB70=""),0,IF(AND('DU DOAN'!GA70='DU DOAN'!K70,'DU DOAN'!GB70='DU DOAN'!L70),3*'DU DOAN'!C70,IF(('DU DOAN'!GA70-'DU DOAN'!GB70)=('DU DOAN'!K70-'DU DOAN'!L70),2*'DU DOAN'!C70,IF(SIGN('DU DOAN'!GA70-'DU DOAN'!GB70)=SIGN('DU DOAN'!K70-'DU DOAN'!L70),1*'DU DOAN'!C70,0))))</f>
        <v>0</v>
      </c>
      <c r="CO70" s="98">
        <f>IF(OR('DU DOAN'!K70="",'DU DOAN'!L70="",'DU DOAN'!GC70="",'DU DOAN'!GD70=""),0,IF(AND('DU DOAN'!GC70='DU DOAN'!K70,'DU DOAN'!GD70='DU DOAN'!L70),3*'DU DOAN'!C70,IF(('DU DOAN'!GC70-'DU DOAN'!GD70)=('DU DOAN'!K70-'DU DOAN'!L70),2*'DU DOAN'!C70,IF(SIGN('DU DOAN'!GC70-'DU DOAN'!GD70)=SIGN('DU DOAN'!K70-'DU DOAN'!L70),1*'DU DOAN'!C70,0))))</f>
        <v>0</v>
      </c>
      <c r="CP70" s="98">
        <f>IF(OR('DU DOAN'!K70="",'DU DOAN'!L70="",'DU DOAN'!GE70="",'DU DOAN'!GF70=""),0,IF(AND('DU DOAN'!GE70='DU DOAN'!K70,'DU DOAN'!GF70='DU DOAN'!L70),3*'DU DOAN'!C70,IF(('DU DOAN'!GE70-'DU DOAN'!GF70)=('DU DOAN'!K70-'DU DOAN'!L70),2*'DU DOAN'!C70,IF(SIGN('DU DOAN'!GE70-'DU DOAN'!GF70)=SIGN('DU DOAN'!K70-'DU DOAN'!L70),1*'DU DOAN'!C70,0))))</f>
        <v>0</v>
      </c>
      <c r="CQ70" s="98">
        <f>IF(OR('DU DOAN'!K70="",'DU DOAN'!L70="",'DU DOAN'!GG70="",'DU DOAN'!GH70=""),0,IF(AND('DU DOAN'!GG70='DU DOAN'!K70,'DU DOAN'!GH70='DU DOAN'!L70),3*'DU DOAN'!C70,IF(('DU DOAN'!GG70-'DU DOAN'!GH70)=('DU DOAN'!K70-'DU DOAN'!L70),2*'DU DOAN'!C70,IF(SIGN('DU DOAN'!GG70-'DU DOAN'!GH70)=SIGN('DU DOAN'!K70-'DU DOAN'!L70),1*'DU DOAN'!C70,0))))</f>
        <v>0</v>
      </c>
      <c r="CR70" s="98">
        <f>IF(OR('DU DOAN'!K70="",'DU DOAN'!L70="",'DU DOAN'!GI70="",'DU DOAN'!GJ70=""),0,IF(AND('DU DOAN'!GI70='DU DOAN'!K70,'DU DOAN'!GJ70='DU DOAN'!L70),3*'DU DOAN'!C70,IF(('DU DOAN'!GI70-'DU DOAN'!GJ70)=('DU DOAN'!K70-'DU DOAN'!L70),2*'DU DOAN'!C70,IF(SIGN('DU DOAN'!GI70-'DU DOAN'!GJ70)=SIGN('DU DOAN'!K70-'DU DOAN'!L70),1*'DU DOAN'!C70,0))))</f>
        <v>0</v>
      </c>
      <c r="CS70" s="98">
        <f>IF(OR('DU DOAN'!K70="",'DU DOAN'!L70="",'DU DOAN'!GK70="",'DU DOAN'!GL70=""),0,IF(AND('DU DOAN'!GK70='DU DOAN'!K70,'DU DOAN'!GL70='DU DOAN'!L70),3*'DU DOAN'!C70,IF(('DU DOAN'!GK70-'DU DOAN'!GL70)=('DU DOAN'!K70-'DU DOAN'!L70),2*'DU DOAN'!C70,IF(SIGN('DU DOAN'!GK70-'DU DOAN'!GL70)=SIGN('DU DOAN'!K70-'DU DOAN'!L70),1*'DU DOAN'!C70,0))))</f>
        <v>0</v>
      </c>
      <c r="CT70" s="98">
        <f>IF(OR('DU DOAN'!K70="",'DU DOAN'!L70="",'DU DOAN'!GM70="",'DU DOAN'!GN70=""),0,IF(AND('DU DOAN'!GM70='DU DOAN'!K70,'DU DOAN'!GN70='DU DOAN'!L70),3*'DU DOAN'!C70,IF(('DU DOAN'!GM70-'DU DOAN'!GN70)=('DU DOAN'!K70-'DU DOAN'!L70),2*'DU DOAN'!C70,IF(SIGN('DU DOAN'!GM70-'DU DOAN'!GN70)=SIGN('DU DOAN'!K70-'DU DOAN'!L70),1*'DU DOAN'!C70,0))))</f>
        <v>0</v>
      </c>
      <c r="CU70" s="98">
        <f>IF(OR('DU DOAN'!K70="",'DU DOAN'!L70="",'DU DOAN'!GO70="",'DU DOAN'!GP70=""),0,IF(AND('DU DOAN'!GO70='DU DOAN'!K70,'DU DOAN'!GP70='DU DOAN'!L70),3*'DU DOAN'!C70,IF(('DU DOAN'!GO70-'DU DOAN'!GP70)=('DU DOAN'!K70-'DU DOAN'!L70),2*'DU DOAN'!C70,IF(SIGN('DU DOAN'!GO70-'DU DOAN'!GP70)=SIGN('DU DOAN'!K70-'DU DOAN'!L70),1*'DU DOAN'!C70,0))))</f>
        <v>0</v>
      </c>
      <c r="CV70" s="98">
        <f>IF(OR('DU DOAN'!K70="",'DU DOAN'!L70="",'DU DOAN'!GQ70="",'DU DOAN'!GR70=""),0,IF(AND('DU DOAN'!GQ70='DU DOAN'!K70,'DU DOAN'!GR70='DU DOAN'!L70),3*'DU DOAN'!C70,IF(('DU DOAN'!GQ70-'DU DOAN'!GR70)=('DU DOAN'!K70-'DU DOAN'!L70),2*'DU DOAN'!C70,IF(SIGN('DU DOAN'!GQ70-'DU DOAN'!GR70)=SIGN('DU DOAN'!K70-'DU DOAN'!L70),1*'DU DOAN'!C70,0))))</f>
        <v>0</v>
      </c>
      <c r="CW70" s="98">
        <f>IF(OR('DU DOAN'!K70="",'DU DOAN'!L70="",'DU DOAN'!GS70="",'DU DOAN'!GT70=""),0,IF(AND('DU DOAN'!GS70='DU DOAN'!K70,'DU DOAN'!GT70='DU DOAN'!L70),3*'DU DOAN'!C70,IF(('DU DOAN'!GS70-'DU DOAN'!GT70)=('DU DOAN'!K70-'DU DOAN'!L70),2*'DU DOAN'!C70,IF(SIGN('DU DOAN'!GS70-'DU DOAN'!GT70)=SIGN('DU DOAN'!K70-'DU DOAN'!L70),1*'DU DOAN'!C70,0))))</f>
        <v>0</v>
      </c>
      <c r="CX70" s="98">
        <f>IF(OR('DU DOAN'!K70="",'DU DOAN'!L70="",'DU DOAN'!GU70="",'DU DOAN'!GV70=""),0,IF(AND('DU DOAN'!GU70='DU DOAN'!K70,'DU DOAN'!GV70='DU DOAN'!L70),3*'DU DOAN'!C70,IF(('DU DOAN'!GU70-'DU DOAN'!GV70)=('DU DOAN'!K70-'DU DOAN'!L70),2*'DU DOAN'!C70,IF(SIGN('DU DOAN'!GU70-'DU DOAN'!GV70)=SIGN('DU DOAN'!K70-'DU DOAN'!L70),1*'DU DOAN'!C70,0))))</f>
        <v>0</v>
      </c>
      <c r="CY70" s="98">
        <f>IF(OR('DU DOAN'!K70="",'DU DOAN'!L70="",'DU DOAN'!GW70="",'DU DOAN'!GX70=""),0,IF(AND('DU DOAN'!GW70='DU DOAN'!K70,'DU DOAN'!GX70='DU DOAN'!L70),3*'DU DOAN'!C70,IF(('DU DOAN'!GW70-'DU DOAN'!GX70)=('DU DOAN'!K70-'DU DOAN'!L70),2*'DU DOAN'!C70,IF(SIGN('DU DOAN'!GW70-'DU DOAN'!GX70)=SIGN('DU DOAN'!K70-'DU DOAN'!L70),1*'DU DOAN'!C70,0))))</f>
        <v>0</v>
      </c>
      <c r="CZ70" s="98">
        <f>IF(OR('DU DOAN'!K70="",'DU DOAN'!L70="",'DU DOAN'!GY70="",'DU DOAN'!GZ70=""),0,IF(AND('DU DOAN'!GY70='DU DOAN'!K70,'DU DOAN'!GZ70='DU DOAN'!L70),3*'DU DOAN'!C70,IF(('DU DOAN'!GY70-'DU DOAN'!GZ70)=('DU DOAN'!K70-'DU DOAN'!L70),2*'DU DOAN'!C70,IF(SIGN('DU DOAN'!GY70-'DU DOAN'!GZ70)=SIGN('DU DOAN'!K70-'DU DOAN'!L70),1*'DU DOAN'!C70,0))))</f>
        <v>0</v>
      </c>
      <c r="DA70" s="98">
        <f>IF(OR('DU DOAN'!K70="",'DU DOAN'!L70="",'DU DOAN'!HA70="",'DU DOAN'!HB70=""),0,IF(AND('DU DOAN'!HA70='DU DOAN'!K70,'DU DOAN'!HB70='DU DOAN'!L70),3*'DU DOAN'!C70,IF(('DU DOAN'!HA70-'DU DOAN'!HB70)=('DU DOAN'!K70-'DU DOAN'!L70),2*'DU DOAN'!C70,IF(SIGN('DU DOAN'!HA70-'DU DOAN'!HB70)=SIGN('DU DOAN'!K70-'DU DOAN'!L70),1*'DU DOAN'!C70,0))))</f>
        <v>0</v>
      </c>
      <c r="DB70" s="98">
        <f>IF(OR('DU DOAN'!K70="",'DU DOAN'!L70="",'DU DOAN'!HC70="",'DU DOAN'!HD70=""),0,IF(AND('DU DOAN'!HC70='DU DOAN'!K70,'DU DOAN'!HD70='DU DOAN'!L70),3*'DU DOAN'!C70,IF(('DU DOAN'!HC70-'DU DOAN'!HD70)=('DU DOAN'!K70-'DU DOAN'!L70),2*'DU DOAN'!C70,IF(SIGN('DU DOAN'!HC70-'DU DOAN'!HD70)=SIGN('DU DOAN'!K70-'DU DOAN'!L70),1*'DU DOAN'!C70,0))))</f>
        <v>0</v>
      </c>
    </row>
    <row r="71" spans="1:106" ht="15" customHeight="1">
      <c r="A71" s="94">
        <f>'DU DOAN'!A71</f>
        <v>68</v>
      </c>
      <c r="B71" s="95" t="str">
        <f>'DU DOAN'!B71</f>
        <v>Vòng bảng</v>
      </c>
      <c r="C71" s="96">
        <f>'DU DOAN'!C71</f>
        <v>1</v>
      </c>
      <c r="D71" s="95" t="str">
        <f>'DU DOAN'!H71</f>
        <v>Ghana</v>
      </c>
      <c r="E71" s="95" t="str">
        <f>'DU DOAN'!I71</f>
        <v>Panama</v>
      </c>
      <c r="F71" s="97" t="str">
        <f>IF(OR('DU DOAN'!K71="",'DU DOAN'!L71=""),"Chưa đá",'DU DOAN'!K71&amp;"-"&amp;'DU DOAN'!L71)</f>
        <v>Chưa đá</v>
      </c>
      <c r="G71" s="98">
        <f>IF(OR('DU DOAN'!K71="",'DU DOAN'!L71="",'DU DOAN'!M71="",'DU DOAN'!N71=""),0,IF(AND('DU DOAN'!M71='DU DOAN'!K71,'DU DOAN'!N71='DU DOAN'!L71),3*'DU DOAN'!C71,IF(('DU DOAN'!M71-'DU DOAN'!N71)=('DU DOAN'!K71-'DU DOAN'!L71),2*'DU DOAN'!C71,IF(SIGN('DU DOAN'!M71-'DU DOAN'!N71)=SIGN('DU DOAN'!K71-'DU DOAN'!L71),1*'DU DOAN'!C71,0))))</f>
        <v>0</v>
      </c>
      <c r="H71" s="98">
        <f>IF(OR('DU DOAN'!K71="",'DU DOAN'!L71="",'DU DOAN'!O71="",'DU DOAN'!P71=""),0,IF(AND('DU DOAN'!O71='DU DOAN'!K71,'DU DOAN'!P71='DU DOAN'!L71),3*'DU DOAN'!C71,IF(('DU DOAN'!O71-'DU DOAN'!P71)=('DU DOAN'!K71-'DU DOAN'!L71),2*'DU DOAN'!C71,IF(SIGN('DU DOAN'!O71-'DU DOAN'!P71)=SIGN('DU DOAN'!K71-'DU DOAN'!L71),1*'DU DOAN'!C71,0))))</f>
        <v>0</v>
      </c>
      <c r="I71" s="98">
        <f>IF(OR('DU DOAN'!K71="",'DU DOAN'!L71="",'DU DOAN'!Q71="",'DU DOAN'!R71=""),0,IF(AND('DU DOAN'!Q71='DU DOAN'!K71,'DU DOAN'!R71='DU DOAN'!L71),3*'DU DOAN'!C71,IF(('DU DOAN'!Q71-'DU DOAN'!R71)=('DU DOAN'!K71-'DU DOAN'!L71),2*'DU DOAN'!C71,IF(SIGN('DU DOAN'!Q71-'DU DOAN'!R71)=SIGN('DU DOAN'!K71-'DU DOAN'!L71),1*'DU DOAN'!C71,0))))</f>
        <v>0</v>
      </c>
      <c r="J71" s="98">
        <f>IF(OR('DU DOAN'!K71="",'DU DOAN'!L71="",'DU DOAN'!S71="",'DU DOAN'!T71=""),0,IF(AND('DU DOAN'!S71='DU DOAN'!K71,'DU DOAN'!T71='DU DOAN'!L71),3*'DU DOAN'!C71,IF(('DU DOAN'!S71-'DU DOAN'!T71)=('DU DOAN'!K71-'DU DOAN'!L71),2*'DU DOAN'!C71,IF(SIGN('DU DOAN'!S71-'DU DOAN'!T71)=SIGN('DU DOAN'!K71-'DU DOAN'!L71),1*'DU DOAN'!C71,0))))</f>
        <v>0</v>
      </c>
      <c r="K71" s="98">
        <f>IF(OR('DU DOAN'!K71="",'DU DOAN'!L71="",'DU DOAN'!U71="",'DU DOAN'!V71=""),0,IF(AND('DU DOAN'!U71='DU DOAN'!K71,'DU DOAN'!V71='DU DOAN'!L71),3*'DU DOAN'!C71,IF(('DU DOAN'!U71-'DU DOAN'!V71)=('DU DOAN'!K71-'DU DOAN'!L71),2*'DU DOAN'!C71,IF(SIGN('DU DOAN'!U71-'DU DOAN'!V71)=SIGN('DU DOAN'!K71-'DU DOAN'!L71),1*'DU DOAN'!C71,0))))</f>
        <v>0</v>
      </c>
      <c r="L71" s="98">
        <f>IF(OR('DU DOAN'!K71="",'DU DOAN'!L71="",'DU DOAN'!W71="",'DU DOAN'!X71=""),0,IF(AND('DU DOAN'!W71='DU DOAN'!K71,'DU DOAN'!X71='DU DOAN'!L71),3*'DU DOAN'!C71,IF(('DU DOAN'!W71-'DU DOAN'!X71)=('DU DOAN'!K71-'DU DOAN'!L71),2*'DU DOAN'!C71,IF(SIGN('DU DOAN'!W71-'DU DOAN'!X71)=SIGN('DU DOAN'!K71-'DU DOAN'!L71),1*'DU DOAN'!C71,0))))</f>
        <v>0</v>
      </c>
      <c r="M71" s="98">
        <f>IF(OR('DU DOAN'!K71="",'DU DOAN'!L71="",'DU DOAN'!Y71="",'DU DOAN'!Z71=""),0,IF(AND('DU DOAN'!Y71='DU DOAN'!K71,'DU DOAN'!Z71='DU DOAN'!L71),3*'DU DOAN'!C71,IF(('DU DOAN'!Y71-'DU DOAN'!Z71)=('DU DOAN'!K71-'DU DOAN'!L71),2*'DU DOAN'!C71,IF(SIGN('DU DOAN'!Y71-'DU DOAN'!Z71)=SIGN('DU DOAN'!K71-'DU DOAN'!L71),1*'DU DOAN'!C71,0))))</f>
        <v>0</v>
      </c>
      <c r="N71" s="98">
        <f>IF(OR('DU DOAN'!K71="",'DU DOAN'!L71="",'DU DOAN'!AA71="",'DU DOAN'!AB71=""),0,IF(AND('DU DOAN'!AA71='DU DOAN'!K71,'DU DOAN'!AB71='DU DOAN'!L71),3*'DU DOAN'!C71,IF(('DU DOAN'!AA71-'DU DOAN'!AB71)=('DU DOAN'!K71-'DU DOAN'!L71),2*'DU DOAN'!C71,IF(SIGN('DU DOAN'!AA71-'DU DOAN'!AB71)=SIGN('DU DOAN'!K71-'DU DOAN'!L71),1*'DU DOAN'!C71,0))))</f>
        <v>0</v>
      </c>
      <c r="O71" s="98">
        <f>IF(OR('DU DOAN'!K71="",'DU DOAN'!L71="",'DU DOAN'!AC71="",'DU DOAN'!AD71=""),0,IF(AND('DU DOAN'!AC71='DU DOAN'!K71,'DU DOAN'!AD71='DU DOAN'!L71),3*'DU DOAN'!C71,IF(('DU DOAN'!AC71-'DU DOAN'!AD71)=('DU DOAN'!K71-'DU DOAN'!L71),2*'DU DOAN'!C71,IF(SIGN('DU DOAN'!AC71-'DU DOAN'!AD71)=SIGN('DU DOAN'!K71-'DU DOAN'!L71),1*'DU DOAN'!C71,0))))</f>
        <v>0</v>
      </c>
      <c r="P71" s="98">
        <f>IF(OR('DU DOAN'!K71="",'DU DOAN'!L71="",'DU DOAN'!AE71="",'DU DOAN'!AF71=""),0,IF(AND('DU DOAN'!AE71='DU DOAN'!K71,'DU DOAN'!AF71='DU DOAN'!L71),3*'DU DOAN'!C71,IF(('DU DOAN'!AE71-'DU DOAN'!AF71)=('DU DOAN'!K71-'DU DOAN'!L71),2*'DU DOAN'!C71,IF(SIGN('DU DOAN'!AE71-'DU DOAN'!AF71)=SIGN('DU DOAN'!K71-'DU DOAN'!L71),1*'DU DOAN'!C71,0))))</f>
        <v>0</v>
      </c>
      <c r="Q71" s="98">
        <f>IF(OR('DU DOAN'!K71="",'DU DOAN'!L71="",'DU DOAN'!AG71="",'DU DOAN'!AH71=""),0,IF(AND('DU DOAN'!AG71='DU DOAN'!K71,'DU DOAN'!AH71='DU DOAN'!L71),3*'DU DOAN'!C71,IF(('DU DOAN'!AG71-'DU DOAN'!AH71)=('DU DOAN'!K71-'DU DOAN'!L71),2*'DU DOAN'!C71,IF(SIGN('DU DOAN'!AG71-'DU DOAN'!AH71)=SIGN('DU DOAN'!K71-'DU DOAN'!L71),1*'DU DOAN'!C71,0))))</f>
        <v>0</v>
      </c>
      <c r="R71" s="98">
        <f>IF(OR('DU DOAN'!K71="",'DU DOAN'!L71="",'DU DOAN'!AI71="",'DU DOAN'!AJ71=""),0,IF(AND('DU DOAN'!AI71='DU DOAN'!K71,'DU DOAN'!AJ71='DU DOAN'!L71),3*'DU DOAN'!C71,IF(('DU DOAN'!AI71-'DU DOAN'!AJ71)=('DU DOAN'!K71-'DU DOAN'!L71),2*'DU DOAN'!C71,IF(SIGN('DU DOAN'!AI71-'DU DOAN'!AJ71)=SIGN('DU DOAN'!K71-'DU DOAN'!L71),1*'DU DOAN'!C71,0))))</f>
        <v>0</v>
      </c>
      <c r="S71" s="98">
        <f>IF(OR('DU DOAN'!K71="",'DU DOAN'!L71="",'DU DOAN'!AK71="",'DU DOAN'!AL71=""),0,IF(AND('DU DOAN'!AK71='DU DOAN'!K71,'DU DOAN'!AL71='DU DOAN'!L71),3*'DU DOAN'!C71,IF(('DU DOAN'!AK71-'DU DOAN'!AL71)=('DU DOAN'!K71-'DU DOAN'!L71),2*'DU DOAN'!C71,IF(SIGN('DU DOAN'!AK71-'DU DOAN'!AL71)=SIGN('DU DOAN'!K71-'DU DOAN'!L71),1*'DU DOAN'!C71,0))))</f>
        <v>0</v>
      </c>
      <c r="T71" s="98">
        <f>IF(OR('DU DOAN'!K71="",'DU DOAN'!L71="",'DU DOAN'!AM71="",'DU DOAN'!AN71=""),0,IF(AND('DU DOAN'!AM71='DU DOAN'!K71,'DU DOAN'!AN71='DU DOAN'!L71),3*'DU DOAN'!C71,IF(('DU DOAN'!AM71-'DU DOAN'!AN71)=('DU DOAN'!K71-'DU DOAN'!L71),2*'DU DOAN'!C71,IF(SIGN('DU DOAN'!AM71-'DU DOAN'!AN71)=SIGN('DU DOAN'!K71-'DU DOAN'!L71),1*'DU DOAN'!C71,0))))</f>
        <v>0</v>
      </c>
      <c r="U71" s="98">
        <f>IF(OR('DU DOAN'!K71="",'DU DOAN'!L71="",'DU DOAN'!AO71="",'DU DOAN'!AP71=""),0,IF(AND('DU DOAN'!AO71='DU DOAN'!K71,'DU DOAN'!AP71='DU DOAN'!L71),3*'DU DOAN'!C71,IF(('DU DOAN'!AO71-'DU DOAN'!AP71)=('DU DOAN'!K71-'DU DOAN'!L71),2*'DU DOAN'!C71,IF(SIGN('DU DOAN'!AO71-'DU DOAN'!AP71)=SIGN('DU DOAN'!K71-'DU DOAN'!L71),1*'DU DOAN'!C71,0))))</f>
        <v>0</v>
      </c>
      <c r="V71" s="98">
        <f>IF(OR('DU DOAN'!K71="",'DU DOAN'!L71="",'DU DOAN'!AQ71="",'DU DOAN'!AR71=""),0,IF(AND('DU DOAN'!AQ71='DU DOAN'!K71,'DU DOAN'!AR71='DU DOAN'!L71),3*'DU DOAN'!C71,IF(('DU DOAN'!AQ71-'DU DOAN'!AR71)=('DU DOAN'!K71-'DU DOAN'!L71),2*'DU DOAN'!C71,IF(SIGN('DU DOAN'!AQ71-'DU DOAN'!AR71)=SIGN('DU DOAN'!K71-'DU DOAN'!L71),1*'DU DOAN'!C71,0))))</f>
        <v>0</v>
      </c>
      <c r="W71" s="98">
        <f>IF(OR('DU DOAN'!K71="",'DU DOAN'!L71="",'DU DOAN'!AS71="",'DU DOAN'!AT71=""),0,IF(AND('DU DOAN'!AS71='DU DOAN'!K71,'DU DOAN'!AT71='DU DOAN'!L71),3*'DU DOAN'!C71,IF(('DU DOAN'!AS71-'DU DOAN'!AT71)=('DU DOAN'!K71-'DU DOAN'!L71),2*'DU DOAN'!C71,IF(SIGN('DU DOAN'!AS71-'DU DOAN'!AT71)=SIGN('DU DOAN'!K71-'DU DOAN'!L71),1*'DU DOAN'!C71,0))))</f>
        <v>0</v>
      </c>
      <c r="X71" s="98">
        <f>IF(OR('DU DOAN'!K71="",'DU DOAN'!L71="",'DU DOAN'!AU71="",'DU DOAN'!AV71=""),0,IF(AND('DU DOAN'!AU71='DU DOAN'!K71,'DU DOAN'!AV71='DU DOAN'!L71),3*'DU DOAN'!C71,IF(('DU DOAN'!AU71-'DU DOAN'!AV71)=('DU DOAN'!K71-'DU DOAN'!L71),2*'DU DOAN'!C71,IF(SIGN('DU DOAN'!AU71-'DU DOAN'!AV71)=SIGN('DU DOAN'!K71-'DU DOAN'!L71),1*'DU DOAN'!C71,0))))</f>
        <v>0</v>
      </c>
      <c r="Y71" s="98">
        <f>IF(OR('DU DOAN'!K71="",'DU DOAN'!L71="",'DU DOAN'!AW71="",'DU DOAN'!AX71=""),0,IF(AND('DU DOAN'!AW71='DU DOAN'!K71,'DU DOAN'!AX71='DU DOAN'!L71),3*'DU DOAN'!C71,IF(('DU DOAN'!AW71-'DU DOAN'!AX71)=('DU DOAN'!K71-'DU DOAN'!L71),2*'DU DOAN'!C71,IF(SIGN('DU DOAN'!AW71-'DU DOAN'!AX71)=SIGN('DU DOAN'!K71-'DU DOAN'!L71),1*'DU DOAN'!C71,0))))</f>
        <v>0</v>
      </c>
      <c r="Z71" s="98">
        <f>IF(OR('DU DOAN'!K71="",'DU DOAN'!L71="",'DU DOAN'!AY71="",'DU DOAN'!AZ71=""),0,IF(AND('DU DOAN'!AY71='DU DOAN'!K71,'DU DOAN'!AZ71='DU DOAN'!L71),3*'DU DOAN'!C71,IF(('DU DOAN'!AY71-'DU DOAN'!AZ71)=('DU DOAN'!K71-'DU DOAN'!L71),2*'DU DOAN'!C71,IF(SIGN('DU DOAN'!AY71-'DU DOAN'!AZ71)=SIGN('DU DOAN'!K71-'DU DOAN'!L71),1*'DU DOAN'!C71,0))))</f>
        <v>0</v>
      </c>
      <c r="AA71" s="98">
        <f>IF(OR('DU DOAN'!K71="",'DU DOAN'!L71="",'DU DOAN'!BA71="",'DU DOAN'!BB71=""),0,IF(AND('DU DOAN'!BA71='DU DOAN'!K71,'DU DOAN'!BB71='DU DOAN'!L71),3*'DU DOAN'!C71,IF(('DU DOAN'!BA71-'DU DOAN'!BB71)=('DU DOAN'!K71-'DU DOAN'!L71),2*'DU DOAN'!C71,IF(SIGN('DU DOAN'!BA71-'DU DOAN'!BB71)=SIGN('DU DOAN'!K71-'DU DOAN'!L71),1*'DU DOAN'!C71,0))))</f>
        <v>0</v>
      </c>
      <c r="AB71" s="98">
        <f>IF(OR('DU DOAN'!K71="",'DU DOAN'!L71="",'DU DOAN'!BC71="",'DU DOAN'!BD71=""),0,IF(AND('DU DOAN'!BC71='DU DOAN'!K71,'DU DOAN'!BD71='DU DOAN'!L71),3*'DU DOAN'!C71,IF(('DU DOAN'!BC71-'DU DOAN'!BD71)=('DU DOAN'!K71-'DU DOAN'!L71),2*'DU DOAN'!C71,IF(SIGN('DU DOAN'!BC71-'DU DOAN'!BD71)=SIGN('DU DOAN'!K71-'DU DOAN'!L71),1*'DU DOAN'!C71,0))))</f>
        <v>0</v>
      </c>
      <c r="AC71" s="98">
        <f>IF(OR('DU DOAN'!K71="",'DU DOAN'!L71="",'DU DOAN'!BE71="",'DU DOAN'!BF71=""),0,IF(AND('DU DOAN'!BE71='DU DOAN'!K71,'DU DOAN'!BF71='DU DOAN'!L71),3*'DU DOAN'!C71,IF(('DU DOAN'!BE71-'DU DOAN'!BF71)=('DU DOAN'!K71-'DU DOAN'!L71),2*'DU DOAN'!C71,IF(SIGN('DU DOAN'!BE71-'DU DOAN'!BF71)=SIGN('DU DOAN'!K71-'DU DOAN'!L71),1*'DU DOAN'!C71,0))))</f>
        <v>0</v>
      </c>
      <c r="AD71" s="98">
        <f>IF(OR('DU DOAN'!K71="",'DU DOAN'!L71="",'DU DOAN'!BG71="",'DU DOAN'!BH71=""),0,IF(AND('DU DOAN'!BG71='DU DOAN'!K71,'DU DOAN'!BH71='DU DOAN'!L71),3*'DU DOAN'!C71,IF(('DU DOAN'!BG71-'DU DOAN'!BH71)=('DU DOAN'!K71-'DU DOAN'!L71),2*'DU DOAN'!C71,IF(SIGN('DU DOAN'!BG71-'DU DOAN'!BH71)=SIGN('DU DOAN'!K71-'DU DOAN'!L71),1*'DU DOAN'!C71,0))))</f>
        <v>0</v>
      </c>
      <c r="AE71" s="98">
        <f>IF(OR('DU DOAN'!K71="",'DU DOAN'!L71="",'DU DOAN'!BI71="",'DU DOAN'!BJ71=""),0,IF(AND('DU DOAN'!BI71='DU DOAN'!K71,'DU DOAN'!BJ71='DU DOAN'!L71),3*'DU DOAN'!C71,IF(('DU DOAN'!BI71-'DU DOAN'!BJ71)=('DU DOAN'!K71-'DU DOAN'!L71),2*'DU DOAN'!C71,IF(SIGN('DU DOAN'!BI71-'DU DOAN'!BJ71)=SIGN('DU DOAN'!K71-'DU DOAN'!L71),1*'DU DOAN'!C71,0))))</f>
        <v>0</v>
      </c>
      <c r="AF71" s="98">
        <f>IF(OR('DU DOAN'!K71="",'DU DOAN'!L71="",'DU DOAN'!BK71="",'DU DOAN'!BL71=""),0,IF(AND('DU DOAN'!BK71='DU DOAN'!K71,'DU DOAN'!BL71='DU DOAN'!L71),3*'DU DOAN'!C71,IF(('DU DOAN'!BK71-'DU DOAN'!BL71)=('DU DOAN'!K71-'DU DOAN'!L71),2*'DU DOAN'!C71,IF(SIGN('DU DOAN'!BK71-'DU DOAN'!BL71)=SIGN('DU DOAN'!K71-'DU DOAN'!L71),1*'DU DOAN'!C71,0))))</f>
        <v>0</v>
      </c>
      <c r="AG71" s="98">
        <f>IF(OR('DU DOAN'!K71="",'DU DOAN'!L71="",'DU DOAN'!BM71="",'DU DOAN'!BN71=""),0,IF(AND('DU DOAN'!BM71='DU DOAN'!K71,'DU DOAN'!BN71='DU DOAN'!L71),3*'DU DOAN'!C71,IF(('DU DOAN'!BM71-'DU DOAN'!BN71)=('DU DOAN'!K71-'DU DOAN'!L71),2*'DU DOAN'!C71,IF(SIGN('DU DOAN'!BM71-'DU DOAN'!BN71)=SIGN('DU DOAN'!K71-'DU DOAN'!L71),1*'DU DOAN'!C71,0))))</f>
        <v>0</v>
      </c>
      <c r="AH71" s="98">
        <f>IF(OR('DU DOAN'!K71="",'DU DOAN'!L71="",'DU DOAN'!BO71="",'DU DOAN'!BP71=""),0,IF(AND('DU DOAN'!BO71='DU DOAN'!K71,'DU DOAN'!BP71='DU DOAN'!L71),3*'DU DOAN'!C71,IF(('DU DOAN'!BO71-'DU DOAN'!BP71)=('DU DOAN'!K71-'DU DOAN'!L71),2*'DU DOAN'!C71,IF(SIGN('DU DOAN'!BO71-'DU DOAN'!BP71)=SIGN('DU DOAN'!K71-'DU DOAN'!L71),1*'DU DOAN'!C71,0))))</f>
        <v>0</v>
      </c>
      <c r="AI71" s="98">
        <f>IF(OR('DU DOAN'!K71="",'DU DOAN'!L71="",'DU DOAN'!BQ71="",'DU DOAN'!BR71=""),0,IF(AND('DU DOAN'!BQ71='DU DOAN'!K71,'DU DOAN'!BR71='DU DOAN'!L71),3*'DU DOAN'!C71,IF(('DU DOAN'!BQ71-'DU DOAN'!BR71)=('DU DOAN'!K71-'DU DOAN'!L71),2*'DU DOAN'!C71,IF(SIGN('DU DOAN'!BQ71-'DU DOAN'!BR71)=SIGN('DU DOAN'!K71-'DU DOAN'!L71),1*'DU DOAN'!C71,0))))</f>
        <v>0</v>
      </c>
      <c r="AJ71" s="98">
        <f>IF(OR('DU DOAN'!K71="",'DU DOAN'!L71="",'DU DOAN'!BS71="",'DU DOAN'!BT71=""),0,IF(AND('DU DOAN'!BS71='DU DOAN'!K71,'DU DOAN'!BT71='DU DOAN'!L71),3*'DU DOAN'!C71,IF(('DU DOAN'!BS71-'DU DOAN'!BT71)=('DU DOAN'!K71-'DU DOAN'!L71),2*'DU DOAN'!C71,IF(SIGN('DU DOAN'!BS71-'DU DOAN'!BT71)=SIGN('DU DOAN'!K71-'DU DOAN'!L71),1*'DU DOAN'!C71,0))))</f>
        <v>0</v>
      </c>
      <c r="AK71" s="98">
        <f>IF(OR('DU DOAN'!K71="",'DU DOAN'!L71="",'DU DOAN'!BU71="",'DU DOAN'!BV71=""),0,IF(AND('DU DOAN'!BU71='DU DOAN'!K71,'DU DOAN'!BV71='DU DOAN'!L71),3*'DU DOAN'!C71,IF(('DU DOAN'!BU71-'DU DOAN'!BV71)=('DU DOAN'!K71-'DU DOAN'!L71),2*'DU DOAN'!C71,IF(SIGN('DU DOAN'!BU71-'DU DOAN'!BV71)=SIGN('DU DOAN'!K71-'DU DOAN'!L71),1*'DU DOAN'!C71,0))))</f>
        <v>0</v>
      </c>
      <c r="AL71" s="98">
        <f>IF(OR('DU DOAN'!K71="",'DU DOAN'!L71="",'DU DOAN'!BW71="",'DU DOAN'!BX71=""),0,IF(AND('DU DOAN'!BW71='DU DOAN'!K71,'DU DOAN'!BX71='DU DOAN'!L71),3*'DU DOAN'!C71,IF(('DU DOAN'!BW71-'DU DOAN'!BX71)=('DU DOAN'!K71-'DU DOAN'!L71),2*'DU DOAN'!C71,IF(SIGN('DU DOAN'!BW71-'DU DOAN'!BX71)=SIGN('DU DOAN'!K71-'DU DOAN'!L71),1*'DU DOAN'!C71,0))))</f>
        <v>0</v>
      </c>
      <c r="AM71" s="98">
        <f>IF(OR('DU DOAN'!K71="",'DU DOAN'!L71="",'DU DOAN'!BY71="",'DU DOAN'!BZ71=""),0,IF(AND('DU DOAN'!BY71='DU DOAN'!K71,'DU DOAN'!BZ71='DU DOAN'!L71),3*'DU DOAN'!C71,IF(('DU DOAN'!BY71-'DU DOAN'!BZ71)=('DU DOAN'!K71-'DU DOAN'!L71),2*'DU DOAN'!C71,IF(SIGN('DU DOAN'!BY71-'DU DOAN'!BZ71)=SIGN('DU DOAN'!K71-'DU DOAN'!L71),1*'DU DOAN'!C71,0))))</f>
        <v>0</v>
      </c>
      <c r="AN71" s="98">
        <f>IF(OR('DU DOAN'!K71="",'DU DOAN'!L71="",'DU DOAN'!CA71="",'DU DOAN'!CB71=""),0,IF(AND('DU DOAN'!CA71='DU DOAN'!K71,'DU DOAN'!CB71='DU DOAN'!L71),3*'DU DOAN'!C71,IF(('DU DOAN'!CA71-'DU DOAN'!CB71)=('DU DOAN'!K71-'DU DOAN'!L71),2*'DU DOAN'!C71,IF(SIGN('DU DOAN'!CA71-'DU DOAN'!CB71)=SIGN('DU DOAN'!K71-'DU DOAN'!L71),1*'DU DOAN'!C71,0))))</f>
        <v>0</v>
      </c>
      <c r="AO71" s="98">
        <f>IF(OR('DU DOAN'!K71="",'DU DOAN'!L71="",'DU DOAN'!CC71="",'DU DOAN'!CD71=""),0,IF(AND('DU DOAN'!CC71='DU DOAN'!K71,'DU DOAN'!CD71='DU DOAN'!L71),3*'DU DOAN'!C71,IF(('DU DOAN'!CC71-'DU DOAN'!CD71)=('DU DOAN'!K71-'DU DOAN'!L71),2*'DU DOAN'!C71,IF(SIGN('DU DOAN'!CC71-'DU DOAN'!CD71)=SIGN('DU DOAN'!K71-'DU DOAN'!L71),1*'DU DOAN'!C71,0))))</f>
        <v>0</v>
      </c>
      <c r="AP71" s="98">
        <f>IF(OR('DU DOAN'!K71="",'DU DOAN'!L71="",'DU DOAN'!CE71="",'DU DOAN'!CF71=""),0,IF(AND('DU DOAN'!CE71='DU DOAN'!K71,'DU DOAN'!CF71='DU DOAN'!L71),3*'DU DOAN'!C71,IF(('DU DOAN'!CE71-'DU DOAN'!CF71)=('DU DOAN'!K71-'DU DOAN'!L71),2*'DU DOAN'!C71,IF(SIGN('DU DOAN'!CE71-'DU DOAN'!CF71)=SIGN('DU DOAN'!K71-'DU DOAN'!L71),1*'DU DOAN'!C71,0))))</f>
        <v>0</v>
      </c>
      <c r="AQ71" s="98">
        <f>IF(OR('DU DOAN'!K71="",'DU DOAN'!L71="",'DU DOAN'!CG71="",'DU DOAN'!CH71=""),0,IF(AND('DU DOAN'!CG71='DU DOAN'!K71,'DU DOAN'!CH71='DU DOAN'!L71),3*'DU DOAN'!C71,IF(('DU DOAN'!CG71-'DU DOAN'!CH71)=('DU DOAN'!K71-'DU DOAN'!L71),2*'DU DOAN'!C71,IF(SIGN('DU DOAN'!CG71-'DU DOAN'!CH71)=SIGN('DU DOAN'!K71-'DU DOAN'!L71),1*'DU DOAN'!C71,0))))</f>
        <v>0</v>
      </c>
      <c r="AR71" s="98">
        <f>IF(OR('DU DOAN'!K71="",'DU DOAN'!L71="",'DU DOAN'!CI71="",'DU DOAN'!CJ71=""),0,IF(AND('DU DOAN'!CI71='DU DOAN'!K71,'DU DOAN'!CJ71='DU DOAN'!L71),3*'DU DOAN'!C71,IF(('DU DOAN'!CI71-'DU DOAN'!CJ71)=('DU DOAN'!K71-'DU DOAN'!L71),2*'DU DOAN'!C71,IF(SIGN('DU DOAN'!CI71-'DU DOAN'!CJ71)=SIGN('DU DOAN'!K71-'DU DOAN'!L71),1*'DU DOAN'!C71,0))))</f>
        <v>0</v>
      </c>
      <c r="AS71" s="98">
        <f>IF(OR('DU DOAN'!K71="",'DU DOAN'!L71="",'DU DOAN'!CK71="",'DU DOAN'!CL71=""),0,IF(AND('DU DOAN'!CK71='DU DOAN'!K71,'DU DOAN'!CL71='DU DOAN'!L71),3*'DU DOAN'!C71,IF(('DU DOAN'!CK71-'DU DOAN'!CL71)=('DU DOAN'!K71-'DU DOAN'!L71),2*'DU DOAN'!C71,IF(SIGN('DU DOAN'!CK71-'DU DOAN'!CL71)=SIGN('DU DOAN'!K71-'DU DOAN'!L71),1*'DU DOAN'!C71,0))))</f>
        <v>0</v>
      </c>
      <c r="AT71" s="98">
        <f>IF(OR('DU DOAN'!K71="",'DU DOAN'!L71="",'DU DOAN'!CM71="",'DU DOAN'!CN71=""),0,IF(AND('DU DOAN'!CM71='DU DOAN'!K71,'DU DOAN'!CN71='DU DOAN'!L71),3*'DU DOAN'!C71,IF(('DU DOAN'!CM71-'DU DOAN'!CN71)=('DU DOAN'!K71-'DU DOAN'!L71),2*'DU DOAN'!C71,IF(SIGN('DU DOAN'!CM71-'DU DOAN'!CN71)=SIGN('DU DOAN'!K71-'DU DOAN'!L71),1*'DU DOAN'!C71,0))))</f>
        <v>0</v>
      </c>
      <c r="AU71" s="98">
        <f>IF(OR('DU DOAN'!K71="",'DU DOAN'!L71="",'DU DOAN'!CO71="",'DU DOAN'!CP71=""),0,IF(AND('DU DOAN'!CO71='DU DOAN'!K71,'DU DOAN'!CP71='DU DOAN'!L71),3*'DU DOAN'!C71,IF(('DU DOAN'!CO71-'DU DOAN'!CP71)=('DU DOAN'!K71-'DU DOAN'!L71),2*'DU DOAN'!C71,IF(SIGN('DU DOAN'!CO71-'DU DOAN'!CP71)=SIGN('DU DOAN'!K71-'DU DOAN'!L71),1*'DU DOAN'!C71,0))))</f>
        <v>0</v>
      </c>
      <c r="AV71" s="98">
        <f>IF(OR('DU DOAN'!K71="",'DU DOAN'!L71="",'DU DOAN'!CQ71="",'DU DOAN'!CR71=""),0,IF(AND('DU DOAN'!CQ71='DU DOAN'!K71,'DU DOAN'!CR71='DU DOAN'!L71),3*'DU DOAN'!C71,IF(('DU DOAN'!CQ71-'DU DOAN'!CR71)=('DU DOAN'!K71-'DU DOAN'!L71),2*'DU DOAN'!C71,IF(SIGN('DU DOAN'!CQ71-'DU DOAN'!CR71)=SIGN('DU DOAN'!K71-'DU DOAN'!L71),1*'DU DOAN'!C71,0))))</f>
        <v>0</v>
      </c>
      <c r="AW71" s="98">
        <f>IF(OR('DU DOAN'!K71="",'DU DOAN'!L71="",'DU DOAN'!CS71="",'DU DOAN'!CT71=""),0,IF(AND('DU DOAN'!CS71='DU DOAN'!K71,'DU DOAN'!CT71='DU DOAN'!L71),3*'DU DOAN'!C71,IF(('DU DOAN'!CS71-'DU DOAN'!CT71)=('DU DOAN'!K71-'DU DOAN'!L71),2*'DU DOAN'!C71,IF(SIGN('DU DOAN'!CS71-'DU DOAN'!CT71)=SIGN('DU DOAN'!K71-'DU DOAN'!L71),1*'DU DOAN'!C71,0))))</f>
        <v>0</v>
      </c>
      <c r="AX71" s="98">
        <f>IF(OR('DU DOAN'!K71="",'DU DOAN'!L71="",'DU DOAN'!CU71="",'DU DOAN'!CV71=""),0,IF(AND('DU DOAN'!CU71='DU DOAN'!K71,'DU DOAN'!CV71='DU DOAN'!L71),3*'DU DOAN'!C71,IF(('DU DOAN'!CU71-'DU DOAN'!CV71)=('DU DOAN'!K71-'DU DOAN'!L71),2*'DU DOAN'!C71,IF(SIGN('DU DOAN'!CU71-'DU DOAN'!CV71)=SIGN('DU DOAN'!K71-'DU DOAN'!L71),1*'DU DOAN'!C71,0))))</f>
        <v>0</v>
      </c>
      <c r="AY71" s="98">
        <f>IF(OR('DU DOAN'!K71="",'DU DOAN'!L71="",'DU DOAN'!CW71="",'DU DOAN'!CX71=""),0,IF(AND('DU DOAN'!CW71='DU DOAN'!K71,'DU DOAN'!CX71='DU DOAN'!L71),3*'DU DOAN'!C71,IF(('DU DOAN'!CW71-'DU DOAN'!CX71)=('DU DOAN'!K71-'DU DOAN'!L71),2*'DU DOAN'!C71,IF(SIGN('DU DOAN'!CW71-'DU DOAN'!CX71)=SIGN('DU DOAN'!K71-'DU DOAN'!L71),1*'DU DOAN'!C71,0))))</f>
        <v>0</v>
      </c>
      <c r="AZ71" s="98">
        <f>IF(OR('DU DOAN'!K71="",'DU DOAN'!L71="",'DU DOAN'!CY71="",'DU DOAN'!CZ71=""),0,IF(AND('DU DOAN'!CY71='DU DOAN'!K71,'DU DOAN'!CZ71='DU DOAN'!L71),3*'DU DOAN'!C71,IF(('DU DOAN'!CY71-'DU DOAN'!CZ71)=('DU DOAN'!K71-'DU DOAN'!L71),2*'DU DOAN'!C71,IF(SIGN('DU DOAN'!CY71-'DU DOAN'!CZ71)=SIGN('DU DOAN'!K71-'DU DOAN'!L71),1*'DU DOAN'!C71,0))))</f>
        <v>0</v>
      </c>
      <c r="BA71" s="98">
        <f>IF(OR('DU DOAN'!K71="",'DU DOAN'!L71="",'DU DOAN'!DA71="",'DU DOAN'!DB71=""),0,IF(AND('DU DOAN'!DA71='DU DOAN'!K71,'DU DOAN'!DB71='DU DOAN'!L71),3*'DU DOAN'!C71,IF(('DU DOAN'!DA71-'DU DOAN'!DB71)=('DU DOAN'!K71-'DU DOAN'!L71),2*'DU DOAN'!C71,IF(SIGN('DU DOAN'!DA71-'DU DOAN'!DB71)=SIGN('DU DOAN'!K71-'DU DOAN'!L71),1*'DU DOAN'!C71,0))))</f>
        <v>0</v>
      </c>
      <c r="BB71" s="98">
        <f>IF(OR('DU DOAN'!K71="",'DU DOAN'!L71="",'DU DOAN'!DC71="",'DU DOAN'!DD71=""),0,IF(AND('DU DOAN'!DC71='DU DOAN'!K71,'DU DOAN'!DD71='DU DOAN'!L71),3*'DU DOAN'!C71,IF(('DU DOAN'!DC71-'DU DOAN'!DD71)=('DU DOAN'!K71-'DU DOAN'!L71),2*'DU DOAN'!C71,IF(SIGN('DU DOAN'!DC71-'DU DOAN'!DD71)=SIGN('DU DOAN'!K71-'DU DOAN'!L71),1*'DU DOAN'!C71,0))))</f>
        <v>0</v>
      </c>
      <c r="BC71" s="98">
        <f>IF(OR('DU DOAN'!K71="",'DU DOAN'!L71="",'DU DOAN'!DE71="",'DU DOAN'!DF71=""),0,IF(AND('DU DOAN'!DE71='DU DOAN'!K71,'DU DOAN'!DF71='DU DOAN'!L71),3*'DU DOAN'!C71,IF(('DU DOAN'!DE71-'DU DOAN'!DF71)=('DU DOAN'!K71-'DU DOAN'!L71),2*'DU DOAN'!C71,IF(SIGN('DU DOAN'!DE71-'DU DOAN'!DF71)=SIGN('DU DOAN'!K71-'DU DOAN'!L71),1*'DU DOAN'!C71,0))))</f>
        <v>0</v>
      </c>
      <c r="BD71" s="98">
        <f>IF(OR('DU DOAN'!K71="",'DU DOAN'!L71="",'DU DOAN'!DG71="",'DU DOAN'!DH71=""),0,IF(AND('DU DOAN'!DG71='DU DOAN'!K71,'DU DOAN'!DH71='DU DOAN'!L71),3*'DU DOAN'!C71,IF(('DU DOAN'!DG71-'DU DOAN'!DH71)=('DU DOAN'!K71-'DU DOAN'!L71),2*'DU DOAN'!C71,IF(SIGN('DU DOAN'!DG71-'DU DOAN'!DH71)=SIGN('DU DOAN'!K71-'DU DOAN'!L71),1*'DU DOAN'!C71,0))))</f>
        <v>0</v>
      </c>
      <c r="BE71" s="98">
        <f>IF(OR('DU DOAN'!K71="",'DU DOAN'!L71="",'DU DOAN'!DI71="",'DU DOAN'!DJ71=""),0,IF(AND('DU DOAN'!DI71='DU DOAN'!K71,'DU DOAN'!DJ71='DU DOAN'!L71),3*'DU DOAN'!C71,IF(('DU DOAN'!DI71-'DU DOAN'!DJ71)=('DU DOAN'!K71-'DU DOAN'!L71),2*'DU DOAN'!C71,IF(SIGN('DU DOAN'!DI71-'DU DOAN'!DJ71)=SIGN('DU DOAN'!K71-'DU DOAN'!L71),1*'DU DOAN'!C71,0))))</f>
        <v>0</v>
      </c>
      <c r="BF71" s="98">
        <f>IF(OR('DU DOAN'!K71="",'DU DOAN'!L71="",'DU DOAN'!DK71="",'DU DOAN'!DL71=""),0,IF(AND('DU DOAN'!DK71='DU DOAN'!K71,'DU DOAN'!DL71='DU DOAN'!L71),3*'DU DOAN'!C71,IF(('DU DOAN'!DK71-'DU DOAN'!DL71)=('DU DOAN'!K71-'DU DOAN'!L71),2*'DU DOAN'!C71,IF(SIGN('DU DOAN'!DK71-'DU DOAN'!DL71)=SIGN('DU DOAN'!K71-'DU DOAN'!L71),1*'DU DOAN'!C71,0))))</f>
        <v>0</v>
      </c>
      <c r="BG71" s="98">
        <f>IF(OR('DU DOAN'!K71="",'DU DOAN'!L71="",'DU DOAN'!DM71="",'DU DOAN'!DN71=""),0,IF(AND('DU DOAN'!DM71='DU DOAN'!K71,'DU DOAN'!DN71='DU DOAN'!L71),3*'DU DOAN'!C71,IF(('DU DOAN'!DM71-'DU DOAN'!DN71)=('DU DOAN'!K71-'DU DOAN'!L71),2*'DU DOAN'!C71,IF(SIGN('DU DOAN'!DM71-'DU DOAN'!DN71)=SIGN('DU DOAN'!K71-'DU DOAN'!L71),1*'DU DOAN'!C71,0))))</f>
        <v>0</v>
      </c>
      <c r="BH71" s="98">
        <f>IF(OR('DU DOAN'!K71="",'DU DOAN'!L71="",'DU DOAN'!DO71="",'DU DOAN'!DP71=""),0,IF(AND('DU DOAN'!DO71='DU DOAN'!K71,'DU DOAN'!DP71='DU DOAN'!L71),3*'DU DOAN'!C71,IF(('DU DOAN'!DO71-'DU DOAN'!DP71)=('DU DOAN'!K71-'DU DOAN'!L71),2*'DU DOAN'!C71,IF(SIGN('DU DOAN'!DO71-'DU DOAN'!DP71)=SIGN('DU DOAN'!K71-'DU DOAN'!L71),1*'DU DOAN'!C71,0))))</f>
        <v>0</v>
      </c>
      <c r="BI71" s="98">
        <f>IF(OR('DU DOAN'!K71="",'DU DOAN'!L71="",'DU DOAN'!DQ71="",'DU DOAN'!DR71=""),0,IF(AND('DU DOAN'!DQ71='DU DOAN'!K71,'DU DOAN'!DR71='DU DOAN'!L71),3*'DU DOAN'!C71,IF(('DU DOAN'!DQ71-'DU DOAN'!DR71)=('DU DOAN'!K71-'DU DOAN'!L71),2*'DU DOAN'!C71,IF(SIGN('DU DOAN'!DQ71-'DU DOAN'!DR71)=SIGN('DU DOAN'!K71-'DU DOAN'!L71),1*'DU DOAN'!C71,0))))</f>
        <v>0</v>
      </c>
      <c r="BJ71" s="98">
        <f>IF(OR('DU DOAN'!K71="",'DU DOAN'!L71="",'DU DOAN'!DS71="",'DU DOAN'!DT71=""),0,IF(AND('DU DOAN'!DS71='DU DOAN'!K71,'DU DOAN'!DT71='DU DOAN'!L71),3*'DU DOAN'!C71,IF(('DU DOAN'!DS71-'DU DOAN'!DT71)=('DU DOAN'!K71-'DU DOAN'!L71),2*'DU DOAN'!C71,IF(SIGN('DU DOAN'!DS71-'DU DOAN'!DT71)=SIGN('DU DOAN'!K71-'DU DOAN'!L71),1*'DU DOAN'!C71,0))))</f>
        <v>0</v>
      </c>
      <c r="BK71" s="98">
        <f>IF(OR('DU DOAN'!K71="",'DU DOAN'!L71="",'DU DOAN'!DU71="",'DU DOAN'!DV71=""),0,IF(AND('DU DOAN'!DU71='DU DOAN'!K71,'DU DOAN'!DV71='DU DOAN'!L71),3*'DU DOAN'!C71,IF(('DU DOAN'!DU71-'DU DOAN'!DV71)=('DU DOAN'!K71-'DU DOAN'!L71),2*'DU DOAN'!C71,IF(SIGN('DU DOAN'!DU71-'DU DOAN'!DV71)=SIGN('DU DOAN'!K71-'DU DOAN'!L71),1*'DU DOAN'!C71,0))))</f>
        <v>0</v>
      </c>
      <c r="BL71" s="98">
        <f>IF(OR('DU DOAN'!K71="",'DU DOAN'!L71="",'DU DOAN'!DW71="",'DU DOAN'!DX71=""),0,IF(AND('DU DOAN'!DW71='DU DOAN'!K71,'DU DOAN'!DX71='DU DOAN'!L71),3*'DU DOAN'!C71,IF(('DU DOAN'!DW71-'DU DOAN'!DX71)=('DU DOAN'!K71-'DU DOAN'!L71),2*'DU DOAN'!C71,IF(SIGN('DU DOAN'!DW71-'DU DOAN'!DX71)=SIGN('DU DOAN'!K71-'DU DOAN'!L71),1*'DU DOAN'!C71,0))))</f>
        <v>0</v>
      </c>
      <c r="BM71" s="98">
        <f>IF(OR('DU DOAN'!K71="",'DU DOAN'!L71="",'DU DOAN'!DY71="",'DU DOAN'!DZ71=""),0,IF(AND('DU DOAN'!DY71='DU DOAN'!K71,'DU DOAN'!DZ71='DU DOAN'!L71),3*'DU DOAN'!C71,IF(('DU DOAN'!DY71-'DU DOAN'!DZ71)=('DU DOAN'!K71-'DU DOAN'!L71),2*'DU DOAN'!C71,IF(SIGN('DU DOAN'!DY71-'DU DOAN'!DZ71)=SIGN('DU DOAN'!K71-'DU DOAN'!L71),1*'DU DOAN'!C71,0))))</f>
        <v>0</v>
      </c>
      <c r="BN71" s="98">
        <f>IF(OR('DU DOAN'!K71="",'DU DOAN'!L71="",'DU DOAN'!EA71="",'DU DOAN'!EB71=""),0,IF(AND('DU DOAN'!EA71='DU DOAN'!K71,'DU DOAN'!EB71='DU DOAN'!L71),3*'DU DOAN'!C71,IF(('DU DOAN'!EA71-'DU DOAN'!EB71)=('DU DOAN'!K71-'DU DOAN'!L71),2*'DU DOAN'!C71,IF(SIGN('DU DOAN'!EA71-'DU DOAN'!EB71)=SIGN('DU DOAN'!K71-'DU DOAN'!L71),1*'DU DOAN'!C71,0))))</f>
        <v>0</v>
      </c>
      <c r="BO71" s="98">
        <f>IF(OR('DU DOAN'!K71="",'DU DOAN'!L71="",'DU DOAN'!EC71="",'DU DOAN'!ED71=""),0,IF(AND('DU DOAN'!EC71='DU DOAN'!K71,'DU DOAN'!ED71='DU DOAN'!L71),3*'DU DOAN'!C71,IF(('DU DOAN'!EC71-'DU DOAN'!ED71)=('DU DOAN'!K71-'DU DOAN'!L71),2*'DU DOAN'!C71,IF(SIGN('DU DOAN'!EC71-'DU DOAN'!ED71)=SIGN('DU DOAN'!K71-'DU DOAN'!L71),1*'DU DOAN'!C71,0))))</f>
        <v>0</v>
      </c>
      <c r="BP71" s="98">
        <f>IF(OR('DU DOAN'!K71="",'DU DOAN'!L71="",'DU DOAN'!EE71="",'DU DOAN'!EF71=""),0,IF(AND('DU DOAN'!EE71='DU DOAN'!K71,'DU DOAN'!EF71='DU DOAN'!L71),3*'DU DOAN'!C71,IF(('DU DOAN'!EE71-'DU DOAN'!EF71)=('DU DOAN'!K71-'DU DOAN'!L71),2*'DU DOAN'!C71,IF(SIGN('DU DOAN'!EE71-'DU DOAN'!EF71)=SIGN('DU DOAN'!K71-'DU DOAN'!L71),1*'DU DOAN'!C71,0))))</f>
        <v>0</v>
      </c>
      <c r="BQ71" s="98">
        <f>IF(OR('DU DOAN'!K71="",'DU DOAN'!L71="",'DU DOAN'!EG71="",'DU DOAN'!EH71=""),0,IF(AND('DU DOAN'!EG71='DU DOAN'!K71,'DU DOAN'!EH71='DU DOAN'!L71),3*'DU DOAN'!C71,IF(('DU DOAN'!EG71-'DU DOAN'!EH71)=('DU DOAN'!K71-'DU DOAN'!L71),2*'DU DOAN'!C71,IF(SIGN('DU DOAN'!EG71-'DU DOAN'!EH71)=SIGN('DU DOAN'!K71-'DU DOAN'!L71),1*'DU DOAN'!C71,0))))</f>
        <v>0</v>
      </c>
      <c r="BR71" s="98">
        <f>IF(OR('DU DOAN'!K71="",'DU DOAN'!L71="",'DU DOAN'!EI71="",'DU DOAN'!EJ71=""),0,IF(AND('DU DOAN'!EI71='DU DOAN'!K71,'DU DOAN'!EJ71='DU DOAN'!L71),3*'DU DOAN'!C71,IF(('DU DOAN'!EI71-'DU DOAN'!EJ71)=('DU DOAN'!K71-'DU DOAN'!L71),2*'DU DOAN'!C71,IF(SIGN('DU DOAN'!EI71-'DU DOAN'!EJ71)=SIGN('DU DOAN'!K71-'DU DOAN'!L71),1*'DU DOAN'!C71,0))))</f>
        <v>0</v>
      </c>
      <c r="BS71" s="98">
        <f>IF(OR('DU DOAN'!K71="",'DU DOAN'!L71="",'DU DOAN'!EK71="",'DU DOAN'!EL71=""),0,IF(AND('DU DOAN'!EK71='DU DOAN'!K71,'DU DOAN'!EL71='DU DOAN'!L71),3*'DU DOAN'!C71,IF(('DU DOAN'!EK71-'DU DOAN'!EL71)=('DU DOAN'!K71-'DU DOAN'!L71),2*'DU DOAN'!C71,IF(SIGN('DU DOAN'!EK71-'DU DOAN'!EL71)=SIGN('DU DOAN'!K71-'DU DOAN'!L71),1*'DU DOAN'!C71,0))))</f>
        <v>0</v>
      </c>
      <c r="BT71" s="98">
        <f>IF(OR('DU DOAN'!K71="",'DU DOAN'!L71="",'DU DOAN'!EM71="",'DU DOAN'!EN71=""),0,IF(AND('DU DOAN'!EM71='DU DOAN'!K71,'DU DOAN'!EN71='DU DOAN'!L71),3*'DU DOAN'!C71,IF(('DU DOAN'!EM71-'DU DOAN'!EN71)=('DU DOAN'!K71-'DU DOAN'!L71),2*'DU DOAN'!C71,IF(SIGN('DU DOAN'!EM71-'DU DOAN'!EN71)=SIGN('DU DOAN'!K71-'DU DOAN'!L71),1*'DU DOAN'!C71,0))))</f>
        <v>0</v>
      </c>
      <c r="BU71" s="98">
        <f>IF(OR('DU DOAN'!K71="",'DU DOAN'!L71="",'DU DOAN'!EO71="",'DU DOAN'!EP71=""),0,IF(AND('DU DOAN'!EO71='DU DOAN'!K71,'DU DOAN'!EP71='DU DOAN'!L71),3*'DU DOAN'!C71,IF(('DU DOAN'!EO71-'DU DOAN'!EP71)=('DU DOAN'!K71-'DU DOAN'!L71),2*'DU DOAN'!C71,IF(SIGN('DU DOAN'!EO71-'DU DOAN'!EP71)=SIGN('DU DOAN'!K71-'DU DOAN'!L71),1*'DU DOAN'!C71,0))))</f>
        <v>0</v>
      </c>
      <c r="BV71" s="98">
        <f>IF(OR('DU DOAN'!K71="",'DU DOAN'!L71="",'DU DOAN'!EQ71="",'DU DOAN'!ER71=""),0,IF(AND('DU DOAN'!EQ71='DU DOAN'!K71,'DU DOAN'!ER71='DU DOAN'!L71),3*'DU DOAN'!C71,IF(('DU DOAN'!EQ71-'DU DOAN'!ER71)=('DU DOAN'!K71-'DU DOAN'!L71),2*'DU DOAN'!C71,IF(SIGN('DU DOAN'!EQ71-'DU DOAN'!ER71)=SIGN('DU DOAN'!K71-'DU DOAN'!L71),1*'DU DOAN'!C71,0))))</f>
        <v>0</v>
      </c>
      <c r="BW71" s="98">
        <f>IF(OR('DU DOAN'!K71="",'DU DOAN'!L71="",'DU DOAN'!ES71="",'DU DOAN'!ET71=""),0,IF(AND('DU DOAN'!ES71='DU DOAN'!K71,'DU DOAN'!ET71='DU DOAN'!L71),3*'DU DOAN'!C71,IF(('DU DOAN'!ES71-'DU DOAN'!ET71)=('DU DOAN'!K71-'DU DOAN'!L71),2*'DU DOAN'!C71,IF(SIGN('DU DOAN'!ES71-'DU DOAN'!ET71)=SIGN('DU DOAN'!K71-'DU DOAN'!L71),1*'DU DOAN'!C71,0))))</f>
        <v>0</v>
      </c>
      <c r="BX71" s="98">
        <f>IF(OR('DU DOAN'!K71="",'DU DOAN'!L71="",'DU DOAN'!EU71="",'DU DOAN'!EV71=""),0,IF(AND('DU DOAN'!EU71='DU DOAN'!K71,'DU DOAN'!EV71='DU DOAN'!L71),3*'DU DOAN'!C71,IF(('DU DOAN'!EU71-'DU DOAN'!EV71)=('DU DOAN'!K71-'DU DOAN'!L71),2*'DU DOAN'!C71,IF(SIGN('DU DOAN'!EU71-'DU DOAN'!EV71)=SIGN('DU DOAN'!K71-'DU DOAN'!L71),1*'DU DOAN'!C71,0))))</f>
        <v>0</v>
      </c>
      <c r="BY71" s="98">
        <f>IF(OR('DU DOAN'!K71="",'DU DOAN'!L71="",'DU DOAN'!EW71="",'DU DOAN'!EX71=""),0,IF(AND('DU DOAN'!EW71='DU DOAN'!K71,'DU DOAN'!EX71='DU DOAN'!L71),3*'DU DOAN'!C71,IF(('DU DOAN'!EW71-'DU DOAN'!EX71)=('DU DOAN'!K71-'DU DOAN'!L71),2*'DU DOAN'!C71,IF(SIGN('DU DOAN'!EW71-'DU DOAN'!EX71)=SIGN('DU DOAN'!K71-'DU DOAN'!L71),1*'DU DOAN'!C71,0))))</f>
        <v>0</v>
      </c>
      <c r="BZ71" s="98">
        <f>IF(OR('DU DOAN'!K71="",'DU DOAN'!L71="",'DU DOAN'!EY71="",'DU DOAN'!EZ71=""),0,IF(AND('DU DOAN'!EY71='DU DOAN'!K71,'DU DOAN'!EZ71='DU DOAN'!L71),3*'DU DOAN'!C71,IF(('DU DOAN'!EY71-'DU DOAN'!EZ71)=('DU DOAN'!K71-'DU DOAN'!L71),2*'DU DOAN'!C71,IF(SIGN('DU DOAN'!EY71-'DU DOAN'!EZ71)=SIGN('DU DOAN'!K71-'DU DOAN'!L71),1*'DU DOAN'!C71,0))))</f>
        <v>0</v>
      </c>
      <c r="CA71" s="98">
        <f>IF(OR('DU DOAN'!K71="",'DU DOAN'!L71="",'DU DOAN'!FA71="",'DU DOAN'!FB71=""),0,IF(AND('DU DOAN'!FA71='DU DOAN'!K71,'DU DOAN'!FB71='DU DOAN'!L71),3*'DU DOAN'!C71,IF(('DU DOAN'!FA71-'DU DOAN'!FB71)=('DU DOAN'!K71-'DU DOAN'!L71),2*'DU DOAN'!C71,IF(SIGN('DU DOAN'!FA71-'DU DOAN'!FB71)=SIGN('DU DOAN'!K71-'DU DOAN'!L71),1*'DU DOAN'!C71,0))))</f>
        <v>0</v>
      </c>
      <c r="CB71" s="98">
        <f>IF(OR('DU DOAN'!K71="",'DU DOAN'!L71="",'DU DOAN'!FC71="",'DU DOAN'!FD71=""),0,IF(AND('DU DOAN'!FC71='DU DOAN'!K71,'DU DOAN'!FD71='DU DOAN'!L71),3*'DU DOAN'!C71,IF(('DU DOAN'!FC71-'DU DOAN'!FD71)=('DU DOAN'!K71-'DU DOAN'!L71),2*'DU DOAN'!C71,IF(SIGN('DU DOAN'!FC71-'DU DOAN'!FD71)=SIGN('DU DOAN'!K71-'DU DOAN'!L71),1*'DU DOAN'!C71,0))))</f>
        <v>0</v>
      </c>
      <c r="CC71" s="98">
        <f>IF(OR('DU DOAN'!K71="",'DU DOAN'!L71="",'DU DOAN'!FE71="",'DU DOAN'!FF71=""),0,IF(AND('DU DOAN'!FE71='DU DOAN'!K71,'DU DOAN'!FF71='DU DOAN'!L71),3*'DU DOAN'!C71,IF(('DU DOAN'!FE71-'DU DOAN'!FF71)=('DU DOAN'!K71-'DU DOAN'!L71),2*'DU DOAN'!C71,IF(SIGN('DU DOAN'!FE71-'DU DOAN'!FF71)=SIGN('DU DOAN'!K71-'DU DOAN'!L71),1*'DU DOAN'!C71,0))))</f>
        <v>0</v>
      </c>
      <c r="CD71" s="98">
        <f>IF(OR('DU DOAN'!K71="",'DU DOAN'!L71="",'DU DOAN'!FG71="",'DU DOAN'!FH71=""),0,IF(AND('DU DOAN'!FG71='DU DOAN'!K71,'DU DOAN'!FH71='DU DOAN'!L71),3*'DU DOAN'!C71,IF(('DU DOAN'!FG71-'DU DOAN'!FH71)=('DU DOAN'!K71-'DU DOAN'!L71),2*'DU DOAN'!C71,IF(SIGN('DU DOAN'!FG71-'DU DOAN'!FH71)=SIGN('DU DOAN'!K71-'DU DOAN'!L71),1*'DU DOAN'!C71,0))))</f>
        <v>0</v>
      </c>
      <c r="CE71" s="98">
        <f>IF(OR('DU DOAN'!K71="",'DU DOAN'!L71="",'DU DOAN'!FI71="",'DU DOAN'!FJ71=""),0,IF(AND('DU DOAN'!FI71='DU DOAN'!K71,'DU DOAN'!FJ71='DU DOAN'!L71),3*'DU DOAN'!C71,IF(('DU DOAN'!FI71-'DU DOAN'!FJ71)=('DU DOAN'!K71-'DU DOAN'!L71),2*'DU DOAN'!C71,IF(SIGN('DU DOAN'!FI71-'DU DOAN'!FJ71)=SIGN('DU DOAN'!K71-'DU DOAN'!L71),1*'DU DOAN'!C71,0))))</f>
        <v>0</v>
      </c>
      <c r="CF71" s="98">
        <f>IF(OR('DU DOAN'!K71="",'DU DOAN'!L71="",'DU DOAN'!FK71="",'DU DOAN'!FL71=""),0,IF(AND('DU DOAN'!FK71='DU DOAN'!K71,'DU DOAN'!FL71='DU DOAN'!L71),3*'DU DOAN'!C71,IF(('DU DOAN'!FK71-'DU DOAN'!FL71)=('DU DOAN'!K71-'DU DOAN'!L71),2*'DU DOAN'!C71,IF(SIGN('DU DOAN'!FK71-'DU DOAN'!FL71)=SIGN('DU DOAN'!K71-'DU DOAN'!L71),1*'DU DOAN'!C71,0))))</f>
        <v>0</v>
      </c>
      <c r="CG71" s="98">
        <f>IF(OR('DU DOAN'!K71="",'DU DOAN'!L71="",'DU DOAN'!FM71="",'DU DOAN'!FN71=""),0,IF(AND('DU DOAN'!FM71='DU DOAN'!K71,'DU DOAN'!FN71='DU DOAN'!L71),3*'DU DOAN'!C71,IF(('DU DOAN'!FM71-'DU DOAN'!FN71)=('DU DOAN'!K71-'DU DOAN'!L71),2*'DU DOAN'!C71,IF(SIGN('DU DOAN'!FM71-'DU DOAN'!FN71)=SIGN('DU DOAN'!K71-'DU DOAN'!L71),1*'DU DOAN'!C71,0))))</f>
        <v>0</v>
      </c>
      <c r="CH71" s="98">
        <f>IF(OR('DU DOAN'!K71="",'DU DOAN'!L71="",'DU DOAN'!FO71="",'DU DOAN'!FP71=""),0,IF(AND('DU DOAN'!FO71='DU DOAN'!K71,'DU DOAN'!FP71='DU DOAN'!L71),3*'DU DOAN'!C71,IF(('DU DOAN'!FO71-'DU DOAN'!FP71)=('DU DOAN'!K71-'DU DOAN'!L71),2*'DU DOAN'!C71,IF(SIGN('DU DOAN'!FO71-'DU DOAN'!FP71)=SIGN('DU DOAN'!K71-'DU DOAN'!L71),1*'DU DOAN'!C71,0))))</f>
        <v>0</v>
      </c>
      <c r="CI71" s="98">
        <f>IF(OR('DU DOAN'!K71="",'DU DOAN'!L71="",'DU DOAN'!FQ71="",'DU DOAN'!FR71=""),0,IF(AND('DU DOAN'!FQ71='DU DOAN'!K71,'DU DOAN'!FR71='DU DOAN'!L71),3*'DU DOAN'!C71,IF(('DU DOAN'!FQ71-'DU DOAN'!FR71)=('DU DOAN'!K71-'DU DOAN'!L71),2*'DU DOAN'!C71,IF(SIGN('DU DOAN'!FQ71-'DU DOAN'!FR71)=SIGN('DU DOAN'!K71-'DU DOAN'!L71),1*'DU DOAN'!C71,0))))</f>
        <v>0</v>
      </c>
      <c r="CJ71" s="98">
        <f>IF(OR('DU DOAN'!K71="",'DU DOAN'!L71="",'DU DOAN'!FS71="",'DU DOAN'!FT71=""),0,IF(AND('DU DOAN'!FS71='DU DOAN'!K71,'DU DOAN'!FT71='DU DOAN'!L71),3*'DU DOAN'!C71,IF(('DU DOAN'!FS71-'DU DOAN'!FT71)=('DU DOAN'!K71-'DU DOAN'!L71),2*'DU DOAN'!C71,IF(SIGN('DU DOAN'!FS71-'DU DOAN'!FT71)=SIGN('DU DOAN'!K71-'DU DOAN'!L71),1*'DU DOAN'!C71,0))))</f>
        <v>0</v>
      </c>
      <c r="CK71" s="98">
        <f>IF(OR('DU DOAN'!K71="",'DU DOAN'!L71="",'DU DOAN'!FU71="",'DU DOAN'!FV71=""),0,IF(AND('DU DOAN'!FU71='DU DOAN'!K71,'DU DOAN'!FV71='DU DOAN'!L71),3*'DU DOAN'!C71,IF(('DU DOAN'!FU71-'DU DOAN'!FV71)=('DU DOAN'!K71-'DU DOAN'!L71),2*'DU DOAN'!C71,IF(SIGN('DU DOAN'!FU71-'DU DOAN'!FV71)=SIGN('DU DOAN'!K71-'DU DOAN'!L71),1*'DU DOAN'!C71,0))))</f>
        <v>0</v>
      </c>
      <c r="CL71" s="98">
        <f>IF(OR('DU DOAN'!K71="",'DU DOAN'!L71="",'DU DOAN'!FW71="",'DU DOAN'!FX71=""),0,IF(AND('DU DOAN'!FW71='DU DOAN'!K71,'DU DOAN'!FX71='DU DOAN'!L71),3*'DU DOAN'!C71,IF(('DU DOAN'!FW71-'DU DOAN'!FX71)=('DU DOAN'!K71-'DU DOAN'!L71),2*'DU DOAN'!C71,IF(SIGN('DU DOAN'!FW71-'DU DOAN'!FX71)=SIGN('DU DOAN'!K71-'DU DOAN'!L71),1*'DU DOAN'!C71,0))))</f>
        <v>0</v>
      </c>
      <c r="CM71" s="98">
        <f>IF(OR('DU DOAN'!K71="",'DU DOAN'!L71="",'DU DOAN'!FY71="",'DU DOAN'!FZ71=""),0,IF(AND('DU DOAN'!FY71='DU DOAN'!K71,'DU DOAN'!FZ71='DU DOAN'!L71),3*'DU DOAN'!C71,IF(('DU DOAN'!FY71-'DU DOAN'!FZ71)=('DU DOAN'!K71-'DU DOAN'!L71),2*'DU DOAN'!C71,IF(SIGN('DU DOAN'!FY71-'DU DOAN'!FZ71)=SIGN('DU DOAN'!K71-'DU DOAN'!L71),1*'DU DOAN'!C71,0))))</f>
        <v>0</v>
      </c>
      <c r="CN71" s="98">
        <f>IF(OR('DU DOAN'!K71="",'DU DOAN'!L71="",'DU DOAN'!GA71="",'DU DOAN'!GB71=""),0,IF(AND('DU DOAN'!GA71='DU DOAN'!K71,'DU DOAN'!GB71='DU DOAN'!L71),3*'DU DOAN'!C71,IF(('DU DOAN'!GA71-'DU DOAN'!GB71)=('DU DOAN'!K71-'DU DOAN'!L71),2*'DU DOAN'!C71,IF(SIGN('DU DOAN'!GA71-'DU DOAN'!GB71)=SIGN('DU DOAN'!K71-'DU DOAN'!L71),1*'DU DOAN'!C71,0))))</f>
        <v>0</v>
      </c>
      <c r="CO71" s="98">
        <f>IF(OR('DU DOAN'!K71="",'DU DOAN'!L71="",'DU DOAN'!GC71="",'DU DOAN'!GD71=""),0,IF(AND('DU DOAN'!GC71='DU DOAN'!K71,'DU DOAN'!GD71='DU DOAN'!L71),3*'DU DOAN'!C71,IF(('DU DOAN'!GC71-'DU DOAN'!GD71)=('DU DOAN'!K71-'DU DOAN'!L71),2*'DU DOAN'!C71,IF(SIGN('DU DOAN'!GC71-'DU DOAN'!GD71)=SIGN('DU DOAN'!K71-'DU DOAN'!L71),1*'DU DOAN'!C71,0))))</f>
        <v>0</v>
      </c>
      <c r="CP71" s="98">
        <f>IF(OR('DU DOAN'!K71="",'DU DOAN'!L71="",'DU DOAN'!GE71="",'DU DOAN'!GF71=""),0,IF(AND('DU DOAN'!GE71='DU DOAN'!K71,'DU DOAN'!GF71='DU DOAN'!L71),3*'DU DOAN'!C71,IF(('DU DOAN'!GE71-'DU DOAN'!GF71)=('DU DOAN'!K71-'DU DOAN'!L71),2*'DU DOAN'!C71,IF(SIGN('DU DOAN'!GE71-'DU DOAN'!GF71)=SIGN('DU DOAN'!K71-'DU DOAN'!L71),1*'DU DOAN'!C71,0))))</f>
        <v>0</v>
      </c>
      <c r="CQ71" s="98">
        <f>IF(OR('DU DOAN'!K71="",'DU DOAN'!L71="",'DU DOAN'!GG71="",'DU DOAN'!GH71=""),0,IF(AND('DU DOAN'!GG71='DU DOAN'!K71,'DU DOAN'!GH71='DU DOAN'!L71),3*'DU DOAN'!C71,IF(('DU DOAN'!GG71-'DU DOAN'!GH71)=('DU DOAN'!K71-'DU DOAN'!L71),2*'DU DOAN'!C71,IF(SIGN('DU DOAN'!GG71-'DU DOAN'!GH71)=SIGN('DU DOAN'!K71-'DU DOAN'!L71),1*'DU DOAN'!C71,0))))</f>
        <v>0</v>
      </c>
      <c r="CR71" s="98">
        <f>IF(OR('DU DOAN'!K71="",'DU DOAN'!L71="",'DU DOAN'!GI71="",'DU DOAN'!GJ71=""),0,IF(AND('DU DOAN'!GI71='DU DOAN'!K71,'DU DOAN'!GJ71='DU DOAN'!L71),3*'DU DOAN'!C71,IF(('DU DOAN'!GI71-'DU DOAN'!GJ71)=('DU DOAN'!K71-'DU DOAN'!L71),2*'DU DOAN'!C71,IF(SIGN('DU DOAN'!GI71-'DU DOAN'!GJ71)=SIGN('DU DOAN'!K71-'DU DOAN'!L71),1*'DU DOAN'!C71,0))))</f>
        <v>0</v>
      </c>
      <c r="CS71" s="98">
        <f>IF(OR('DU DOAN'!K71="",'DU DOAN'!L71="",'DU DOAN'!GK71="",'DU DOAN'!GL71=""),0,IF(AND('DU DOAN'!GK71='DU DOAN'!K71,'DU DOAN'!GL71='DU DOAN'!L71),3*'DU DOAN'!C71,IF(('DU DOAN'!GK71-'DU DOAN'!GL71)=('DU DOAN'!K71-'DU DOAN'!L71),2*'DU DOAN'!C71,IF(SIGN('DU DOAN'!GK71-'DU DOAN'!GL71)=SIGN('DU DOAN'!K71-'DU DOAN'!L71),1*'DU DOAN'!C71,0))))</f>
        <v>0</v>
      </c>
      <c r="CT71" s="98">
        <f>IF(OR('DU DOAN'!K71="",'DU DOAN'!L71="",'DU DOAN'!GM71="",'DU DOAN'!GN71=""),0,IF(AND('DU DOAN'!GM71='DU DOAN'!K71,'DU DOAN'!GN71='DU DOAN'!L71),3*'DU DOAN'!C71,IF(('DU DOAN'!GM71-'DU DOAN'!GN71)=('DU DOAN'!K71-'DU DOAN'!L71),2*'DU DOAN'!C71,IF(SIGN('DU DOAN'!GM71-'DU DOAN'!GN71)=SIGN('DU DOAN'!K71-'DU DOAN'!L71),1*'DU DOAN'!C71,0))))</f>
        <v>0</v>
      </c>
      <c r="CU71" s="98">
        <f>IF(OR('DU DOAN'!K71="",'DU DOAN'!L71="",'DU DOAN'!GO71="",'DU DOAN'!GP71=""),0,IF(AND('DU DOAN'!GO71='DU DOAN'!K71,'DU DOAN'!GP71='DU DOAN'!L71),3*'DU DOAN'!C71,IF(('DU DOAN'!GO71-'DU DOAN'!GP71)=('DU DOAN'!K71-'DU DOAN'!L71),2*'DU DOAN'!C71,IF(SIGN('DU DOAN'!GO71-'DU DOAN'!GP71)=SIGN('DU DOAN'!K71-'DU DOAN'!L71),1*'DU DOAN'!C71,0))))</f>
        <v>0</v>
      </c>
      <c r="CV71" s="98">
        <f>IF(OR('DU DOAN'!K71="",'DU DOAN'!L71="",'DU DOAN'!GQ71="",'DU DOAN'!GR71=""),0,IF(AND('DU DOAN'!GQ71='DU DOAN'!K71,'DU DOAN'!GR71='DU DOAN'!L71),3*'DU DOAN'!C71,IF(('DU DOAN'!GQ71-'DU DOAN'!GR71)=('DU DOAN'!K71-'DU DOAN'!L71),2*'DU DOAN'!C71,IF(SIGN('DU DOAN'!GQ71-'DU DOAN'!GR71)=SIGN('DU DOAN'!K71-'DU DOAN'!L71),1*'DU DOAN'!C71,0))))</f>
        <v>0</v>
      </c>
      <c r="CW71" s="98">
        <f>IF(OR('DU DOAN'!K71="",'DU DOAN'!L71="",'DU DOAN'!GS71="",'DU DOAN'!GT71=""),0,IF(AND('DU DOAN'!GS71='DU DOAN'!K71,'DU DOAN'!GT71='DU DOAN'!L71),3*'DU DOAN'!C71,IF(('DU DOAN'!GS71-'DU DOAN'!GT71)=('DU DOAN'!K71-'DU DOAN'!L71),2*'DU DOAN'!C71,IF(SIGN('DU DOAN'!GS71-'DU DOAN'!GT71)=SIGN('DU DOAN'!K71-'DU DOAN'!L71),1*'DU DOAN'!C71,0))))</f>
        <v>0</v>
      </c>
      <c r="CX71" s="98">
        <f>IF(OR('DU DOAN'!K71="",'DU DOAN'!L71="",'DU DOAN'!GU71="",'DU DOAN'!GV71=""),0,IF(AND('DU DOAN'!GU71='DU DOAN'!K71,'DU DOAN'!GV71='DU DOAN'!L71),3*'DU DOAN'!C71,IF(('DU DOAN'!GU71-'DU DOAN'!GV71)=('DU DOAN'!K71-'DU DOAN'!L71),2*'DU DOAN'!C71,IF(SIGN('DU DOAN'!GU71-'DU DOAN'!GV71)=SIGN('DU DOAN'!K71-'DU DOAN'!L71),1*'DU DOAN'!C71,0))))</f>
        <v>0</v>
      </c>
      <c r="CY71" s="98">
        <f>IF(OR('DU DOAN'!K71="",'DU DOAN'!L71="",'DU DOAN'!GW71="",'DU DOAN'!GX71=""),0,IF(AND('DU DOAN'!GW71='DU DOAN'!K71,'DU DOAN'!GX71='DU DOAN'!L71),3*'DU DOAN'!C71,IF(('DU DOAN'!GW71-'DU DOAN'!GX71)=('DU DOAN'!K71-'DU DOAN'!L71),2*'DU DOAN'!C71,IF(SIGN('DU DOAN'!GW71-'DU DOAN'!GX71)=SIGN('DU DOAN'!K71-'DU DOAN'!L71),1*'DU DOAN'!C71,0))))</f>
        <v>0</v>
      </c>
      <c r="CZ71" s="98">
        <f>IF(OR('DU DOAN'!K71="",'DU DOAN'!L71="",'DU DOAN'!GY71="",'DU DOAN'!GZ71=""),0,IF(AND('DU DOAN'!GY71='DU DOAN'!K71,'DU DOAN'!GZ71='DU DOAN'!L71),3*'DU DOAN'!C71,IF(('DU DOAN'!GY71-'DU DOAN'!GZ71)=('DU DOAN'!K71-'DU DOAN'!L71),2*'DU DOAN'!C71,IF(SIGN('DU DOAN'!GY71-'DU DOAN'!GZ71)=SIGN('DU DOAN'!K71-'DU DOAN'!L71),1*'DU DOAN'!C71,0))))</f>
        <v>0</v>
      </c>
      <c r="DA71" s="98">
        <f>IF(OR('DU DOAN'!K71="",'DU DOAN'!L71="",'DU DOAN'!HA71="",'DU DOAN'!HB71=""),0,IF(AND('DU DOAN'!HA71='DU DOAN'!K71,'DU DOAN'!HB71='DU DOAN'!L71),3*'DU DOAN'!C71,IF(('DU DOAN'!HA71-'DU DOAN'!HB71)=('DU DOAN'!K71-'DU DOAN'!L71),2*'DU DOAN'!C71,IF(SIGN('DU DOAN'!HA71-'DU DOAN'!HB71)=SIGN('DU DOAN'!K71-'DU DOAN'!L71),1*'DU DOAN'!C71,0))))</f>
        <v>0</v>
      </c>
      <c r="DB71" s="98">
        <f>IF(OR('DU DOAN'!K71="",'DU DOAN'!L71="",'DU DOAN'!HC71="",'DU DOAN'!HD71=""),0,IF(AND('DU DOAN'!HC71='DU DOAN'!K71,'DU DOAN'!HD71='DU DOAN'!L71),3*'DU DOAN'!C71,IF(('DU DOAN'!HC71-'DU DOAN'!HD71)=('DU DOAN'!K71-'DU DOAN'!L71),2*'DU DOAN'!C71,IF(SIGN('DU DOAN'!HC71-'DU DOAN'!HD71)=SIGN('DU DOAN'!K71-'DU DOAN'!L71),1*'DU DOAN'!C71,0))))</f>
        <v>0</v>
      </c>
    </row>
    <row r="72" spans="1:106" ht="15" customHeight="1">
      <c r="A72" s="94">
        <f>'DU DOAN'!A72</f>
        <v>69</v>
      </c>
      <c r="B72" s="95" t="str">
        <f>'DU DOAN'!B72</f>
        <v>Vòng bảng</v>
      </c>
      <c r="C72" s="96">
        <f>'DU DOAN'!C72</f>
        <v>1</v>
      </c>
      <c r="D72" s="95" t="str">
        <f>'DU DOAN'!H72</f>
        <v>England</v>
      </c>
      <c r="E72" s="95" t="str">
        <f>'DU DOAN'!I72</f>
        <v>Ghana</v>
      </c>
      <c r="F72" s="97" t="str">
        <f>IF(OR('DU DOAN'!K72="",'DU DOAN'!L72=""),"Chưa đá",'DU DOAN'!K72&amp;"-"&amp;'DU DOAN'!L72)</f>
        <v>Chưa đá</v>
      </c>
      <c r="G72" s="98">
        <f>IF(OR('DU DOAN'!K72="",'DU DOAN'!L72="",'DU DOAN'!M72="",'DU DOAN'!N72=""),0,IF(AND('DU DOAN'!M72='DU DOAN'!K72,'DU DOAN'!N72='DU DOAN'!L72),3*'DU DOAN'!C72,IF(('DU DOAN'!M72-'DU DOAN'!N72)=('DU DOAN'!K72-'DU DOAN'!L72),2*'DU DOAN'!C72,IF(SIGN('DU DOAN'!M72-'DU DOAN'!N72)=SIGN('DU DOAN'!K72-'DU DOAN'!L72),1*'DU DOAN'!C72,0))))</f>
        <v>0</v>
      </c>
      <c r="H72" s="98">
        <f>IF(OR('DU DOAN'!K72="",'DU DOAN'!L72="",'DU DOAN'!O72="",'DU DOAN'!P72=""),0,IF(AND('DU DOAN'!O72='DU DOAN'!K72,'DU DOAN'!P72='DU DOAN'!L72),3*'DU DOAN'!C72,IF(('DU DOAN'!O72-'DU DOAN'!P72)=('DU DOAN'!K72-'DU DOAN'!L72),2*'DU DOAN'!C72,IF(SIGN('DU DOAN'!O72-'DU DOAN'!P72)=SIGN('DU DOAN'!K72-'DU DOAN'!L72),1*'DU DOAN'!C72,0))))</f>
        <v>0</v>
      </c>
      <c r="I72" s="98">
        <f>IF(OR('DU DOAN'!K72="",'DU DOAN'!L72="",'DU DOAN'!Q72="",'DU DOAN'!R72=""),0,IF(AND('DU DOAN'!Q72='DU DOAN'!K72,'DU DOAN'!R72='DU DOAN'!L72),3*'DU DOAN'!C72,IF(('DU DOAN'!Q72-'DU DOAN'!R72)=('DU DOAN'!K72-'DU DOAN'!L72),2*'DU DOAN'!C72,IF(SIGN('DU DOAN'!Q72-'DU DOAN'!R72)=SIGN('DU DOAN'!K72-'DU DOAN'!L72),1*'DU DOAN'!C72,0))))</f>
        <v>0</v>
      </c>
      <c r="J72" s="98">
        <f>IF(OR('DU DOAN'!K72="",'DU DOAN'!L72="",'DU DOAN'!S72="",'DU DOAN'!T72=""),0,IF(AND('DU DOAN'!S72='DU DOAN'!K72,'DU DOAN'!T72='DU DOAN'!L72),3*'DU DOAN'!C72,IF(('DU DOAN'!S72-'DU DOAN'!T72)=('DU DOAN'!K72-'DU DOAN'!L72),2*'DU DOAN'!C72,IF(SIGN('DU DOAN'!S72-'DU DOAN'!T72)=SIGN('DU DOAN'!K72-'DU DOAN'!L72),1*'DU DOAN'!C72,0))))</f>
        <v>0</v>
      </c>
      <c r="K72" s="98">
        <f>IF(OR('DU DOAN'!K72="",'DU DOAN'!L72="",'DU DOAN'!U72="",'DU DOAN'!V72=""),0,IF(AND('DU DOAN'!U72='DU DOAN'!K72,'DU DOAN'!V72='DU DOAN'!L72),3*'DU DOAN'!C72,IF(('DU DOAN'!U72-'DU DOAN'!V72)=('DU DOAN'!K72-'DU DOAN'!L72),2*'DU DOAN'!C72,IF(SIGN('DU DOAN'!U72-'DU DOAN'!V72)=SIGN('DU DOAN'!K72-'DU DOAN'!L72),1*'DU DOAN'!C72,0))))</f>
        <v>0</v>
      </c>
      <c r="L72" s="98">
        <f>IF(OR('DU DOAN'!K72="",'DU DOAN'!L72="",'DU DOAN'!W72="",'DU DOAN'!X72=""),0,IF(AND('DU DOAN'!W72='DU DOAN'!K72,'DU DOAN'!X72='DU DOAN'!L72),3*'DU DOAN'!C72,IF(('DU DOAN'!W72-'DU DOAN'!X72)=('DU DOAN'!K72-'DU DOAN'!L72),2*'DU DOAN'!C72,IF(SIGN('DU DOAN'!W72-'DU DOAN'!X72)=SIGN('DU DOAN'!K72-'DU DOAN'!L72),1*'DU DOAN'!C72,0))))</f>
        <v>0</v>
      </c>
      <c r="M72" s="98">
        <f>IF(OR('DU DOAN'!K72="",'DU DOAN'!L72="",'DU DOAN'!Y72="",'DU DOAN'!Z72=""),0,IF(AND('DU DOAN'!Y72='DU DOAN'!K72,'DU DOAN'!Z72='DU DOAN'!L72),3*'DU DOAN'!C72,IF(('DU DOAN'!Y72-'DU DOAN'!Z72)=('DU DOAN'!K72-'DU DOAN'!L72),2*'DU DOAN'!C72,IF(SIGN('DU DOAN'!Y72-'DU DOAN'!Z72)=SIGN('DU DOAN'!K72-'DU DOAN'!L72),1*'DU DOAN'!C72,0))))</f>
        <v>0</v>
      </c>
      <c r="N72" s="98">
        <f>IF(OR('DU DOAN'!K72="",'DU DOAN'!L72="",'DU DOAN'!AA72="",'DU DOAN'!AB72=""),0,IF(AND('DU DOAN'!AA72='DU DOAN'!K72,'DU DOAN'!AB72='DU DOAN'!L72),3*'DU DOAN'!C72,IF(('DU DOAN'!AA72-'DU DOAN'!AB72)=('DU DOAN'!K72-'DU DOAN'!L72),2*'DU DOAN'!C72,IF(SIGN('DU DOAN'!AA72-'DU DOAN'!AB72)=SIGN('DU DOAN'!K72-'DU DOAN'!L72),1*'DU DOAN'!C72,0))))</f>
        <v>0</v>
      </c>
      <c r="O72" s="98">
        <f>IF(OR('DU DOAN'!K72="",'DU DOAN'!L72="",'DU DOAN'!AC72="",'DU DOAN'!AD72=""),0,IF(AND('DU DOAN'!AC72='DU DOAN'!K72,'DU DOAN'!AD72='DU DOAN'!L72),3*'DU DOAN'!C72,IF(('DU DOAN'!AC72-'DU DOAN'!AD72)=('DU DOAN'!K72-'DU DOAN'!L72),2*'DU DOAN'!C72,IF(SIGN('DU DOAN'!AC72-'DU DOAN'!AD72)=SIGN('DU DOAN'!K72-'DU DOAN'!L72),1*'DU DOAN'!C72,0))))</f>
        <v>0</v>
      </c>
      <c r="P72" s="98">
        <f>IF(OR('DU DOAN'!K72="",'DU DOAN'!L72="",'DU DOAN'!AE72="",'DU DOAN'!AF72=""),0,IF(AND('DU DOAN'!AE72='DU DOAN'!K72,'DU DOAN'!AF72='DU DOAN'!L72),3*'DU DOAN'!C72,IF(('DU DOAN'!AE72-'DU DOAN'!AF72)=('DU DOAN'!K72-'DU DOAN'!L72),2*'DU DOAN'!C72,IF(SIGN('DU DOAN'!AE72-'DU DOAN'!AF72)=SIGN('DU DOAN'!K72-'DU DOAN'!L72),1*'DU DOAN'!C72,0))))</f>
        <v>0</v>
      </c>
      <c r="Q72" s="98">
        <f>IF(OR('DU DOAN'!K72="",'DU DOAN'!L72="",'DU DOAN'!AG72="",'DU DOAN'!AH72=""),0,IF(AND('DU DOAN'!AG72='DU DOAN'!K72,'DU DOAN'!AH72='DU DOAN'!L72),3*'DU DOAN'!C72,IF(('DU DOAN'!AG72-'DU DOAN'!AH72)=('DU DOAN'!K72-'DU DOAN'!L72),2*'DU DOAN'!C72,IF(SIGN('DU DOAN'!AG72-'DU DOAN'!AH72)=SIGN('DU DOAN'!K72-'DU DOAN'!L72),1*'DU DOAN'!C72,0))))</f>
        <v>0</v>
      </c>
      <c r="R72" s="98">
        <f>IF(OR('DU DOAN'!K72="",'DU DOAN'!L72="",'DU DOAN'!AI72="",'DU DOAN'!AJ72=""),0,IF(AND('DU DOAN'!AI72='DU DOAN'!K72,'DU DOAN'!AJ72='DU DOAN'!L72),3*'DU DOAN'!C72,IF(('DU DOAN'!AI72-'DU DOAN'!AJ72)=('DU DOAN'!K72-'DU DOAN'!L72),2*'DU DOAN'!C72,IF(SIGN('DU DOAN'!AI72-'DU DOAN'!AJ72)=SIGN('DU DOAN'!K72-'DU DOAN'!L72),1*'DU DOAN'!C72,0))))</f>
        <v>0</v>
      </c>
      <c r="S72" s="98">
        <f>IF(OR('DU DOAN'!K72="",'DU DOAN'!L72="",'DU DOAN'!AK72="",'DU DOAN'!AL72=""),0,IF(AND('DU DOAN'!AK72='DU DOAN'!K72,'DU DOAN'!AL72='DU DOAN'!L72),3*'DU DOAN'!C72,IF(('DU DOAN'!AK72-'DU DOAN'!AL72)=('DU DOAN'!K72-'DU DOAN'!L72),2*'DU DOAN'!C72,IF(SIGN('DU DOAN'!AK72-'DU DOAN'!AL72)=SIGN('DU DOAN'!K72-'DU DOAN'!L72),1*'DU DOAN'!C72,0))))</f>
        <v>0</v>
      </c>
      <c r="T72" s="98">
        <f>IF(OR('DU DOAN'!K72="",'DU DOAN'!L72="",'DU DOAN'!AM72="",'DU DOAN'!AN72=""),0,IF(AND('DU DOAN'!AM72='DU DOAN'!K72,'DU DOAN'!AN72='DU DOAN'!L72),3*'DU DOAN'!C72,IF(('DU DOAN'!AM72-'DU DOAN'!AN72)=('DU DOAN'!K72-'DU DOAN'!L72),2*'DU DOAN'!C72,IF(SIGN('DU DOAN'!AM72-'DU DOAN'!AN72)=SIGN('DU DOAN'!K72-'DU DOAN'!L72),1*'DU DOAN'!C72,0))))</f>
        <v>0</v>
      </c>
      <c r="U72" s="98">
        <f>IF(OR('DU DOAN'!K72="",'DU DOAN'!L72="",'DU DOAN'!AO72="",'DU DOAN'!AP72=""),0,IF(AND('DU DOAN'!AO72='DU DOAN'!K72,'DU DOAN'!AP72='DU DOAN'!L72),3*'DU DOAN'!C72,IF(('DU DOAN'!AO72-'DU DOAN'!AP72)=('DU DOAN'!K72-'DU DOAN'!L72),2*'DU DOAN'!C72,IF(SIGN('DU DOAN'!AO72-'DU DOAN'!AP72)=SIGN('DU DOAN'!K72-'DU DOAN'!L72),1*'DU DOAN'!C72,0))))</f>
        <v>0</v>
      </c>
      <c r="V72" s="98">
        <f>IF(OR('DU DOAN'!K72="",'DU DOAN'!L72="",'DU DOAN'!AQ72="",'DU DOAN'!AR72=""),0,IF(AND('DU DOAN'!AQ72='DU DOAN'!K72,'DU DOAN'!AR72='DU DOAN'!L72),3*'DU DOAN'!C72,IF(('DU DOAN'!AQ72-'DU DOAN'!AR72)=('DU DOAN'!K72-'DU DOAN'!L72),2*'DU DOAN'!C72,IF(SIGN('DU DOAN'!AQ72-'DU DOAN'!AR72)=SIGN('DU DOAN'!K72-'DU DOAN'!L72),1*'DU DOAN'!C72,0))))</f>
        <v>0</v>
      </c>
      <c r="W72" s="98">
        <f>IF(OR('DU DOAN'!K72="",'DU DOAN'!L72="",'DU DOAN'!AS72="",'DU DOAN'!AT72=""),0,IF(AND('DU DOAN'!AS72='DU DOAN'!K72,'DU DOAN'!AT72='DU DOAN'!L72),3*'DU DOAN'!C72,IF(('DU DOAN'!AS72-'DU DOAN'!AT72)=('DU DOAN'!K72-'DU DOAN'!L72),2*'DU DOAN'!C72,IF(SIGN('DU DOAN'!AS72-'DU DOAN'!AT72)=SIGN('DU DOAN'!K72-'DU DOAN'!L72),1*'DU DOAN'!C72,0))))</f>
        <v>0</v>
      </c>
      <c r="X72" s="98">
        <f>IF(OR('DU DOAN'!K72="",'DU DOAN'!L72="",'DU DOAN'!AU72="",'DU DOAN'!AV72=""),0,IF(AND('DU DOAN'!AU72='DU DOAN'!K72,'DU DOAN'!AV72='DU DOAN'!L72),3*'DU DOAN'!C72,IF(('DU DOAN'!AU72-'DU DOAN'!AV72)=('DU DOAN'!K72-'DU DOAN'!L72),2*'DU DOAN'!C72,IF(SIGN('DU DOAN'!AU72-'DU DOAN'!AV72)=SIGN('DU DOAN'!K72-'DU DOAN'!L72),1*'DU DOAN'!C72,0))))</f>
        <v>0</v>
      </c>
      <c r="Y72" s="98">
        <f>IF(OR('DU DOAN'!K72="",'DU DOAN'!L72="",'DU DOAN'!AW72="",'DU DOAN'!AX72=""),0,IF(AND('DU DOAN'!AW72='DU DOAN'!K72,'DU DOAN'!AX72='DU DOAN'!L72),3*'DU DOAN'!C72,IF(('DU DOAN'!AW72-'DU DOAN'!AX72)=('DU DOAN'!K72-'DU DOAN'!L72),2*'DU DOAN'!C72,IF(SIGN('DU DOAN'!AW72-'DU DOAN'!AX72)=SIGN('DU DOAN'!K72-'DU DOAN'!L72),1*'DU DOAN'!C72,0))))</f>
        <v>0</v>
      </c>
      <c r="Z72" s="98">
        <f>IF(OR('DU DOAN'!K72="",'DU DOAN'!L72="",'DU DOAN'!AY72="",'DU DOAN'!AZ72=""),0,IF(AND('DU DOAN'!AY72='DU DOAN'!K72,'DU DOAN'!AZ72='DU DOAN'!L72),3*'DU DOAN'!C72,IF(('DU DOAN'!AY72-'DU DOAN'!AZ72)=('DU DOAN'!K72-'DU DOAN'!L72),2*'DU DOAN'!C72,IF(SIGN('DU DOAN'!AY72-'DU DOAN'!AZ72)=SIGN('DU DOAN'!K72-'DU DOAN'!L72),1*'DU DOAN'!C72,0))))</f>
        <v>0</v>
      </c>
      <c r="AA72" s="98">
        <f>IF(OR('DU DOAN'!K72="",'DU DOAN'!L72="",'DU DOAN'!BA72="",'DU DOAN'!BB72=""),0,IF(AND('DU DOAN'!BA72='DU DOAN'!K72,'DU DOAN'!BB72='DU DOAN'!L72),3*'DU DOAN'!C72,IF(('DU DOAN'!BA72-'DU DOAN'!BB72)=('DU DOAN'!K72-'DU DOAN'!L72),2*'DU DOAN'!C72,IF(SIGN('DU DOAN'!BA72-'DU DOAN'!BB72)=SIGN('DU DOAN'!K72-'DU DOAN'!L72),1*'DU DOAN'!C72,0))))</f>
        <v>0</v>
      </c>
      <c r="AB72" s="98">
        <f>IF(OR('DU DOAN'!K72="",'DU DOAN'!L72="",'DU DOAN'!BC72="",'DU DOAN'!BD72=""),0,IF(AND('DU DOAN'!BC72='DU DOAN'!K72,'DU DOAN'!BD72='DU DOAN'!L72),3*'DU DOAN'!C72,IF(('DU DOAN'!BC72-'DU DOAN'!BD72)=('DU DOAN'!K72-'DU DOAN'!L72),2*'DU DOAN'!C72,IF(SIGN('DU DOAN'!BC72-'DU DOAN'!BD72)=SIGN('DU DOAN'!K72-'DU DOAN'!L72),1*'DU DOAN'!C72,0))))</f>
        <v>0</v>
      </c>
      <c r="AC72" s="98">
        <f>IF(OR('DU DOAN'!K72="",'DU DOAN'!L72="",'DU DOAN'!BE72="",'DU DOAN'!BF72=""),0,IF(AND('DU DOAN'!BE72='DU DOAN'!K72,'DU DOAN'!BF72='DU DOAN'!L72),3*'DU DOAN'!C72,IF(('DU DOAN'!BE72-'DU DOAN'!BF72)=('DU DOAN'!K72-'DU DOAN'!L72),2*'DU DOAN'!C72,IF(SIGN('DU DOAN'!BE72-'DU DOAN'!BF72)=SIGN('DU DOAN'!K72-'DU DOAN'!L72),1*'DU DOAN'!C72,0))))</f>
        <v>0</v>
      </c>
      <c r="AD72" s="98">
        <f>IF(OR('DU DOAN'!K72="",'DU DOAN'!L72="",'DU DOAN'!BG72="",'DU DOAN'!BH72=""),0,IF(AND('DU DOAN'!BG72='DU DOAN'!K72,'DU DOAN'!BH72='DU DOAN'!L72),3*'DU DOAN'!C72,IF(('DU DOAN'!BG72-'DU DOAN'!BH72)=('DU DOAN'!K72-'DU DOAN'!L72),2*'DU DOAN'!C72,IF(SIGN('DU DOAN'!BG72-'DU DOAN'!BH72)=SIGN('DU DOAN'!K72-'DU DOAN'!L72),1*'DU DOAN'!C72,0))))</f>
        <v>0</v>
      </c>
      <c r="AE72" s="98">
        <f>IF(OR('DU DOAN'!K72="",'DU DOAN'!L72="",'DU DOAN'!BI72="",'DU DOAN'!BJ72=""),0,IF(AND('DU DOAN'!BI72='DU DOAN'!K72,'DU DOAN'!BJ72='DU DOAN'!L72),3*'DU DOAN'!C72,IF(('DU DOAN'!BI72-'DU DOAN'!BJ72)=('DU DOAN'!K72-'DU DOAN'!L72),2*'DU DOAN'!C72,IF(SIGN('DU DOAN'!BI72-'DU DOAN'!BJ72)=SIGN('DU DOAN'!K72-'DU DOAN'!L72),1*'DU DOAN'!C72,0))))</f>
        <v>0</v>
      </c>
      <c r="AF72" s="98">
        <f>IF(OR('DU DOAN'!K72="",'DU DOAN'!L72="",'DU DOAN'!BK72="",'DU DOAN'!BL72=""),0,IF(AND('DU DOAN'!BK72='DU DOAN'!K72,'DU DOAN'!BL72='DU DOAN'!L72),3*'DU DOAN'!C72,IF(('DU DOAN'!BK72-'DU DOAN'!BL72)=('DU DOAN'!K72-'DU DOAN'!L72),2*'DU DOAN'!C72,IF(SIGN('DU DOAN'!BK72-'DU DOAN'!BL72)=SIGN('DU DOAN'!K72-'DU DOAN'!L72),1*'DU DOAN'!C72,0))))</f>
        <v>0</v>
      </c>
      <c r="AG72" s="98">
        <f>IF(OR('DU DOAN'!K72="",'DU DOAN'!L72="",'DU DOAN'!BM72="",'DU DOAN'!BN72=""),0,IF(AND('DU DOAN'!BM72='DU DOAN'!K72,'DU DOAN'!BN72='DU DOAN'!L72),3*'DU DOAN'!C72,IF(('DU DOAN'!BM72-'DU DOAN'!BN72)=('DU DOAN'!K72-'DU DOAN'!L72),2*'DU DOAN'!C72,IF(SIGN('DU DOAN'!BM72-'DU DOAN'!BN72)=SIGN('DU DOAN'!K72-'DU DOAN'!L72),1*'DU DOAN'!C72,0))))</f>
        <v>0</v>
      </c>
      <c r="AH72" s="98">
        <f>IF(OR('DU DOAN'!K72="",'DU DOAN'!L72="",'DU DOAN'!BO72="",'DU DOAN'!BP72=""),0,IF(AND('DU DOAN'!BO72='DU DOAN'!K72,'DU DOAN'!BP72='DU DOAN'!L72),3*'DU DOAN'!C72,IF(('DU DOAN'!BO72-'DU DOAN'!BP72)=('DU DOAN'!K72-'DU DOAN'!L72),2*'DU DOAN'!C72,IF(SIGN('DU DOAN'!BO72-'DU DOAN'!BP72)=SIGN('DU DOAN'!K72-'DU DOAN'!L72),1*'DU DOAN'!C72,0))))</f>
        <v>0</v>
      </c>
      <c r="AI72" s="98">
        <f>IF(OR('DU DOAN'!K72="",'DU DOAN'!L72="",'DU DOAN'!BQ72="",'DU DOAN'!BR72=""),0,IF(AND('DU DOAN'!BQ72='DU DOAN'!K72,'DU DOAN'!BR72='DU DOAN'!L72),3*'DU DOAN'!C72,IF(('DU DOAN'!BQ72-'DU DOAN'!BR72)=('DU DOAN'!K72-'DU DOAN'!L72),2*'DU DOAN'!C72,IF(SIGN('DU DOAN'!BQ72-'DU DOAN'!BR72)=SIGN('DU DOAN'!K72-'DU DOAN'!L72),1*'DU DOAN'!C72,0))))</f>
        <v>0</v>
      </c>
      <c r="AJ72" s="98">
        <f>IF(OR('DU DOAN'!K72="",'DU DOAN'!L72="",'DU DOAN'!BS72="",'DU DOAN'!BT72=""),0,IF(AND('DU DOAN'!BS72='DU DOAN'!K72,'DU DOAN'!BT72='DU DOAN'!L72),3*'DU DOAN'!C72,IF(('DU DOAN'!BS72-'DU DOAN'!BT72)=('DU DOAN'!K72-'DU DOAN'!L72),2*'DU DOAN'!C72,IF(SIGN('DU DOAN'!BS72-'DU DOAN'!BT72)=SIGN('DU DOAN'!K72-'DU DOAN'!L72),1*'DU DOAN'!C72,0))))</f>
        <v>0</v>
      </c>
      <c r="AK72" s="98">
        <f>IF(OR('DU DOAN'!K72="",'DU DOAN'!L72="",'DU DOAN'!BU72="",'DU DOAN'!BV72=""),0,IF(AND('DU DOAN'!BU72='DU DOAN'!K72,'DU DOAN'!BV72='DU DOAN'!L72),3*'DU DOAN'!C72,IF(('DU DOAN'!BU72-'DU DOAN'!BV72)=('DU DOAN'!K72-'DU DOAN'!L72),2*'DU DOAN'!C72,IF(SIGN('DU DOAN'!BU72-'DU DOAN'!BV72)=SIGN('DU DOAN'!K72-'DU DOAN'!L72),1*'DU DOAN'!C72,0))))</f>
        <v>0</v>
      </c>
      <c r="AL72" s="98">
        <f>IF(OR('DU DOAN'!K72="",'DU DOAN'!L72="",'DU DOAN'!BW72="",'DU DOAN'!BX72=""),0,IF(AND('DU DOAN'!BW72='DU DOAN'!K72,'DU DOAN'!BX72='DU DOAN'!L72),3*'DU DOAN'!C72,IF(('DU DOAN'!BW72-'DU DOAN'!BX72)=('DU DOAN'!K72-'DU DOAN'!L72),2*'DU DOAN'!C72,IF(SIGN('DU DOAN'!BW72-'DU DOAN'!BX72)=SIGN('DU DOAN'!K72-'DU DOAN'!L72),1*'DU DOAN'!C72,0))))</f>
        <v>0</v>
      </c>
      <c r="AM72" s="98">
        <f>IF(OR('DU DOAN'!K72="",'DU DOAN'!L72="",'DU DOAN'!BY72="",'DU DOAN'!BZ72=""),0,IF(AND('DU DOAN'!BY72='DU DOAN'!K72,'DU DOAN'!BZ72='DU DOAN'!L72),3*'DU DOAN'!C72,IF(('DU DOAN'!BY72-'DU DOAN'!BZ72)=('DU DOAN'!K72-'DU DOAN'!L72),2*'DU DOAN'!C72,IF(SIGN('DU DOAN'!BY72-'DU DOAN'!BZ72)=SIGN('DU DOAN'!K72-'DU DOAN'!L72),1*'DU DOAN'!C72,0))))</f>
        <v>0</v>
      </c>
      <c r="AN72" s="98">
        <f>IF(OR('DU DOAN'!K72="",'DU DOAN'!L72="",'DU DOAN'!CA72="",'DU DOAN'!CB72=""),0,IF(AND('DU DOAN'!CA72='DU DOAN'!K72,'DU DOAN'!CB72='DU DOAN'!L72),3*'DU DOAN'!C72,IF(('DU DOAN'!CA72-'DU DOAN'!CB72)=('DU DOAN'!K72-'DU DOAN'!L72),2*'DU DOAN'!C72,IF(SIGN('DU DOAN'!CA72-'DU DOAN'!CB72)=SIGN('DU DOAN'!K72-'DU DOAN'!L72),1*'DU DOAN'!C72,0))))</f>
        <v>0</v>
      </c>
      <c r="AO72" s="98">
        <f>IF(OR('DU DOAN'!K72="",'DU DOAN'!L72="",'DU DOAN'!CC72="",'DU DOAN'!CD72=""),0,IF(AND('DU DOAN'!CC72='DU DOAN'!K72,'DU DOAN'!CD72='DU DOAN'!L72),3*'DU DOAN'!C72,IF(('DU DOAN'!CC72-'DU DOAN'!CD72)=('DU DOAN'!K72-'DU DOAN'!L72),2*'DU DOAN'!C72,IF(SIGN('DU DOAN'!CC72-'DU DOAN'!CD72)=SIGN('DU DOAN'!K72-'DU DOAN'!L72),1*'DU DOAN'!C72,0))))</f>
        <v>0</v>
      </c>
      <c r="AP72" s="98">
        <f>IF(OR('DU DOAN'!K72="",'DU DOAN'!L72="",'DU DOAN'!CE72="",'DU DOAN'!CF72=""),0,IF(AND('DU DOAN'!CE72='DU DOAN'!K72,'DU DOAN'!CF72='DU DOAN'!L72),3*'DU DOAN'!C72,IF(('DU DOAN'!CE72-'DU DOAN'!CF72)=('DU DOAN'!K72-'DU DOAN'!L72),2*'DU DOAN'!C72,IF(SIGN('DU DOAN'!CE72-'DU DOAN'!CF72)=SIGN('DU DOAN'!K72-'DU DOAN'!L72),1*'DU DOAN'!C72,0))))</f>
        <v>0</v>
      </c>
      <c r="AQ72" s="98">
        <f>IF(OR('DU DOAN'!K72="",'DU DOAN'!L72="",'DU DOAN'!CG72="",'DU DOAN'!CH72=""),0,IF(AND('DU DOAN'!CG72='DU DOAN'!K72,'DU DOAN'!CH72='DU DOAN'!L72),3*'DU DOAN'!C72,IF(('DU DOAN'!CG72-'DU DOAN'!CH72)=('DU DOAN'!K72-'DU DOAN'!L72),2*'DU DOAN'!C72,IF(SIGN('DU DOAN'!CG72-'DU DOAN'!CH72)=SIGN('DU DOAN'!K72-'DU DOAN'!L72),1*'DU DOAN'!C72,0))))</f>
        <v>0</v>
      </c>
      <c r="AR72" s="98">
        <f>IF(OR('DU DOAN'!K72="",'DU DOAN'!L72="",'DU DOAN'!CI72="",'DU DOAN'!CJ72=""),0,IF(AND('DU DOAN'!CI72='DU DOAN'!K72,'DU DOAN'!CJ72='DU DOAN'!L72),3*'DU DOAN'!C72,IF(('DU DOAN'!CI72-'DU DOAN'!CJ72)=('DU DOAN'!K72-'DU DOAN'!L72),2*'DU DOAN'!C72,IF(SIGN('DU DOAN'!CI72-'DU DOAN'!CJ72)=SIGN('DU DOAN'!K72-'DU DOAN'!L72),1*'DU DOAN'!C72,0))))</f>
        <v>0</v>
      </c>
      <c r="AS72" s="98">
        <f>IF(OR('DU DOAN'!K72="",'DU DOAN'!L72="",'DU DOAN'!CK72="",'DU DOAN'!CL72=""),0,IF(AND('DU DOAN'!CK72='DU DOAN'!K72,'DU DOAN'!CL72='DU DOAN'!L72),3*'DU DOAN'!C72,IF(('DU DOAN'!CK72-'DU DOAN'!CL72)=('DU DOAN'!K72-'DU DOAN'!L72),2*'DU DOAN'!C72,IF(SIGN('DU DOAN'!CK72-'DU DOAN'!CL72)=SIGN('DU DOAN'!K72-'DU DOAN'!L72),1*'DU DOAN'!C72,0))))</f>
        <v>0</v>
      </c>
      <c r="AT72" s="98">
        <f>IF(OR('DU DOAN'!K72="",'DU DOAN'!L72="",'DU DOAN'!CM72="",'DU DOAN'!CN72=""),0,IF(AND('DU DOAN'!CM72='DU DOAN'!K72,'DU DOAN'!CN72='DU DOAN'!L72),3*'DU DOAN'!C72,IF(('DU DOAN'!CM72-'DU DOAN'!CN72)=('DU DOAN'!K72-'DU DOAN'!L72),2*'DU DOAN'!C72,IF(SIGN('DU DOAN'!CM72-'DU DOAN'!CN72)=SIGN('DU DOAN'!K72-'DU DOAN'!L72),1*'DU DOAN'!C72,0))))</f>
        <v>0</v>
      </c>
      <c r="AU72" s="98">
        <f>IF(OR('DU DOAN'!K72="",'DU DOAN'!L72="",'DU DOAN'!CO72="",'DU DOAN'!CP72=""),0,IF(AND('DU DOAN'!CO72='DU DOAN'!K72,'DU DOAN'!CP72='DU DOAN'!L72),3*'DU DOAN'!C72,IF(('DU DOAN'!CO72-'DU DOAN'!CP72)=('DU DOAN'!K72-'DU DOAN'!L72),2*'DU DOAN'!C72,IF(SIGN('DU DOAN'!CO72-'DU DOAN'!CP72)=SIGN('DU DOAN'!K72-'DU DOAN'!L72),1*'DU DOAN'!C72,0))))</f>
        <v>0</v>
      </c>
      <c r="AV72" s="98">
        <f>IF(OR('DU DOAN'!K72="",'DU DOAN'!L72="",'DU DOAN'!CQ72="",'DU DOAN'!CR72=""),0,IF(AND('DU DOAN'!CQ72='DU DOAN'!K72,'DU DOAN'!CR72='DU DOAN'!L72),3*'DU DOAN'!C72,IF(('DU DOAN'!CQ72-'DU DOAN'!CR72)=('DU DOAN'!K72-'DU DOAN'!L72),2*'DU DOAN'!C72,IF(SIGN('DU DOAN'!CQ72-'DU DOAN'!CR72)=SIGN('DU DOAN'!K72-'DU DOAN'!L72),1*'DU DOAN'!C72,0))))</f>
        <v>0</v>
      </c>
      <c r="AW72" s="98">
        <f>IF(OR('DU DOAN'!K72="",'DU DOAN'!L72="",'DU DOAN'!CS72="",'DU DOAN'!CT72=""),0,IF(AND('DU DOAN'!CS72='DU DOAN'!K72,'DU DOAN'!CT72='DU DOAN'!L72),3*'DU DOAN'!C72,IF(('DU DOAN'!CS72-'DU DOAN'!CT72)=('DU DOAN'!K72-'DU DOAN'!L72),2*'DU DOAN'!C72,IF(SIGN('DU DOAN'!CS72-'DU DOAN'!CT72)=SIGN('DU DOAN'!K72-'DU DOAN'!L72),1*'DU DOAN'!C72,0))))</f>
        <v>0</v>
      </c>
      <c r="AX72" s="98">
        <f>IF(OR('DU DOAN'!K72="",'DU DOAN'!L72="",'DU DOAN'!CU72="",'DU DOAN'!CV72=""),0,IF(AND('DU DOAN'!CU72='DU DOAN'!K72,'DU DOAN'!CV72='DU DOAN'!L72),3*'DU DOAN'!C72,IF(('DU DOAN'!CU72-'DU DOAN'!CV72)=('DU DOAN'!K72-'DU DOAN'!L72),2*'DU DOAN'!C72,IF(SIGN('DU DOAN'!CU72-'DU DOAN'!CV72)=SIGN('DU DOAN'!K72-'DU DOAN'!L72),1*'DU DOAN'!C72,0))))</f>
        <v>0</v>
      </c>
      <c r="AY72" s="98">
        <f>IF(OR('DU DOAN'!K72="",'DU DOAN'!L72="",'DU DOAN'!CW72="",'DU DOAN'!CX72=""),0,IF(AND('DU DOAN'!CW72='DU DOAN'!K72,'DU DOAN'!CX72='DU DOAN'!L72),3*'DU DOAN'!C72,IF(('DU DOAN'!CW72-'DU DOAN'!CX72)=('DU DOAN'!K72-'DU DOAN'!L72),2*'DU DOAN'!C72,IF(SIGN('DU DOAN'!CW72-'DU DOAN'!CX72)=SIGN('DU DOAN'!K72-'DU DOAN'!L72),1*'DU DOAN'!C72,0))))</f>
        <v>0</v>
      </c>
      <c r="AZ72" s="98">
        <f>IF(OR('DU DOAN'!K72="",'DU DOAN'!L72="",'DU DOAN'!CY72="",'DU DOAN'!CZ72=""),0,IF(AND('DU DOAN'!CY72='DU DOAN'!K72,'DU DOAN'!CZ72='DU DOAN'!L72),3*'DU DOAN'!C72,IF(('DU DOAN'!CY72-'DU DOAN'!CZ72)=('DU DOAN'!K72-'DU DOAN'!L72),2*'DU DOAN'!C72,IF(SIGN('DU DOAN'!CY72-'DU DOAN'!CZ72)=SIGN('DU DOAN'!K72-'DU DOAN'!L72),1*'DU DOAN'!C72,0))))</f>
        <v>0</v>
      </c>
      <c r="BA72" s="98">
        <f>IF(OR('DU DOAN'!K72="",'DU DOAN'!L72="",'DU DOAN'!DA72="",'DU DOAN'!DB72=""),0,IF(AND('DU DOAN'!DA72='DU DOAN'!K72,'DU DOAN'!DB72='DU DOAN'!L72),3*'DU DOAN'!C72,IF(('DU DOAN'!DA72-'DU DOAN'!DB72)=('DU DOAN'!K72-'DU DOAN'!L72),2*'DU DOAN'!C72,IF(SIGN('DU DOAN'!DA72-'DU DOAN'!DB72)=SIGN('DU DOAN'!K72-'DU DOAN'!L72),1*'DU DOAN'!C72,0))))</f>
        <v>0</v>
      </c>
      <c r="BB72" s="98">
        <f>IF(OR('DU DOAN'!K72="",'DU DOAN'!L72="",'DU DOAN'!DC72="",'DU DOAN'!DD72=""),0,IF(AND('DU DOAN'!DC72='DU DOAN'!K72,'DU DOAN'!DD72='DU DOAN'!L72),3*'DU DOAN'!C72,IF(('DU DOAN'!DC72-'DU DOAN'!DD72)=('DU DOAN'!K72-'DU DOAN'!L72),2*'DU DOAN'!C72,IF(SIGN('DU DOAN'!DC72-'DU DOAN'!DD72)=SIGN('DU DOAN'!K72-'DU DOAN'!L72),1*'DU DOAN'!C72,0))))</f>
        <v>0</v>
      </c>
      <c r="BC72" s="98">
        <f>IF(OR('DU DOAN'!K72="",'DU DOAN'!L72="",'DU DOAN'!DE72="",'DU DOAN'!DF72=""),0,IF(AND('DU DOAN'!DE72='DU DOAN'!K72,'DU DOAN'!DF72='DU DOAN'!L72),3*'DU DOAN'!C72,IF(('DU DOAN'!DE72-'DU DOAN'!DF72)=('DU DOAN'!K72-'DU DOAN'!L72),2*'DU DOAN'!C72,IF(SIGN('DU DOAN'!DE72-'DU DOAN'!DF72)=SIGN('DU DOAN'!K72-'DU DOAN'!L72),1*'DU DOAN'!C72,0))))</f>
        <v>0</v>
      </c>
      <c r="BD72" s="98">
        <f>IF(OR('DU DOAN'!K72="",'DU DOAN'!L72="",'DU DOAN'!DG72="",'DU DOAN'!DH72=""),0,IF(AND('DU DOAN'!DG72='DU DOAN'!K72,'DU DOAN'!DH72='DU DOAN'!L72),3*'DU DOAN'!C72,IF(('DU DOAN'!DG72-'DU DOAN'!DH72)=('DU DOAN'!K72-'DU DOAN'!L72),2*'DU DOAN'!C72,IF(SIGN('DU DOAN'!DG72-'DU DOAN'!DH72)=SIGN('DU DOAN'!K72-'DU DOAN'!L72),1*'DU DOAN'!C72,0))))</f>
        <v>0</v>
      </c>
      <c r="BE72" s="98">
        <f>IF(OR('DU DOAN'!K72="",'DU DOAN'!L72="",'DU DOAN'!DI72="",'DU DOAN'!DJ72=""),0,IF(AND('DU DOAN'!DI72='DU DOAN'!K72,'DU DOAN'!DJ72='DU DOAN'!L72),3*'DU DOAN'!C72,IF(('DU DOAN'!DI72-'DU DOAN'!DJ72)=('DU DOAN'!K72-'DU DOAN'!L72),2*'DU DOAN'!C72,IF(SIGN('DU DOAN'!DI72-'DU DOAN'!DJ72)=SIGN('DU DOAN'!K72-'DU DOAN'!L72),1*'DU DOAN'!C72,0))))</f>
        <v>0</v>
      </c>
      <c r="BF72" s="98">
        <f>IF(OR('DU DOAN'!K72="",'DU DOAN'!L72="",'DU DOAN'!DK72="",'DU DOAN'!DL72=""),0,IF(AND('DU DOAN'!DK72='DU DOAN'!K72,'DU DOAN'!DL72='DU DOAN'!L72),3*'DU DOAN'!C72,IF(('DU DOAN'!DK72-'DU DOAN'!DL72)=('DU DOAN'!K72-'DU DOAN'!L72),2*'DU DOAN'!C72,IF(SIGN('DU DOAN'!DK72-'DU DOAN'!DL72)=SIGN('DU DOAN'!K72-'DU DOAN'!L72),1*'DU DOAN'!C72,0))))</f>
        <v>0</v>
      </c>
      <c r="BG72" s="98">
        <f>IF(OR('DU DOAN'!K72="",'DU DOAN'!L72="",'DU DOAN'!DM72="",'DU DOAN'!DN72=""),0,IF(AND('DU DOAN'!DM72='DU DOAN'!K72,'DU DOAN'!DN72='DU DOAN'!L72),3*'DU DOAN'!C72,IF(('DU DOAN'!DM72-'DU DOAN'!DN72)=('DU DOAN'!K72-'DU DOAN'!L72),2*'DU DOAN'!C72,IF(SIGN('DU DOAN'!DM72-'DU DOAN'!DN72)=SIGN('DU DOAN'!K72-'DU DOAN'!L72),1*'DU DOAN'!C72,0))))</f>
        <v>0</v>
      </c>
      <c r="BH72" s="98">
        <f>IF(OR('DU DOAN'!K72="",'DU DOAN'!L72="",'DU DOAN'!DO72="",'DU DOAN'!DP72=""),0,IF(AND('DU DOAN'!DO72='DU DOAN'!K72,'DU DOAN'!DP72='DU DOAN'!L72),3*'DU DOAN'!C72,IF(('DU DOAN'!DO72-'DU DOAN'!DP72)=('DU DOAN'!K72-'DU DOAN'!L72),2*'DU DOAN'!C72,IF(SIGN('DU DOAN'!DO72-'DU DOAN'!DP72)=SIGN('DU DOAN'!K72-'DU DOAN'!L72),1*'DU DOAN'!C72,0))))</f>
        <v>0</v>
      </c>
      <c r="BI72" s="98">
        <f>IF(OR('DU DOAN'!K72="",'DU DOAN'!L72="",'DU DOAN'!DQ72="",'DU DOAN'!DR72=""),0,IF(AND('DU DOAN'!DQ72='DU DOAN'!K72,'DU DOAN'!DR72='DU DOAN'!L72),3*'DU DOAN'!C72,IF(('DU DOAN'!DQ72-'DU DOAN'!DR72)=('DU DOAN'!K72-'DU DOAN'!L72),2*'DU DOAN'!C72,IF(SIGN('DU DOAN'!DQ72-'DU DOAN'!DR72)=SIGN('DU DOAN'!K72-'DU DOAN'!L72),1*'DU DOAN'!C72,0))))</f>
        <v>0</v>
      </c>
      <c r="BJ72" s="98">
        <f>IF(OR('DU DOAN'!K72="",'DU DOAN'!L72="",'DU DOAN'!DS72="",'DU DOAN'!DT72=""),0,IF(AND('DU DOAN'!DS72='DU DOAN'!K72,'DU DOAN'!DT72='DU DOAN'!L72),3*'DU DOAN'!C72,IF(('DU DOAN'!DS72-'DU DOAN'!DT72)=('DU DOAN'!K72-'DU DOAN'!L72),2*'DU DOAN'!C72,IF(SIGN('DU DOAN'!DS72-'DU DOAN'!DT72)=SIGN('DU DOAN'!K72-'DU DOAN'!L72),1*'DU DOAN'!C72,0))))</f>
        <v>0</v>
      </c>
      <c r="BK72" s="98">
        <f>IF(OR('DU DOAN'!K72="",'DU DOAN'!L72="",'DU DOAN'!DU72="",'DU DOAN'!DV72=""),0,IF(AND('DU DOAN'!DU72='DU DOAN'!K72,'DU DOAN'!DV72='DU DOAN'!L72),3*'DU DOAN'!C72,IF(('DU DOAN'!DU72-'DU DOAN'!DV72)=('DU DOAN'!K72-'DU DOAN'!L72),2*'DU DOAN'!C72,IF(SIGN('DU DOAN'!DU72-'DU DOAN'!DV72)=SIGN('DU DOAN'!K72-'DU DOAN'!L72),1*'DU DOAN'!C72,0))))</f>
        <v>0</v>
      </c>
      <c r="BL72" s="98">
        <f>IF(OR('DU DOAN'!K72="",'DU DOAN'!L72="",'DU DOAN'!DW72="",'DU DOAN'!DX72=""),0,IF(AND('DU DOAN'!DW72='DU DOAN'!K72,'DU DOAN'!DX72='DU DOAN'!L72),3*'DU DOAN'!C72,IF(('DU DOAN'!DW72-'DU DOAN'!DX72)=('DU DOAN'!K72-'DU DOAN'!L72),2*'DU DOAN'!C72,IF(SIGN('DU DOAN'!DW72-'DU DOAN'!DX72)=SIGN('DU DOAN'!K72-'DU DOAN'!L72),1*'DU DOAN'!C72,0))))</f>
        <v>0</v>
      </c>
      <c r="BM72" s="98">
        <f>IF(OR('DU DOAN'!K72="",'DU DOAN'!L72="",'DU DOAN'!DY72="",'DU DOAN'!DZ72=""),0,IF(AND('DU DOAN'!DY72='DU DOAN'!K72,'DU DOAN'!DZ72='DU DOAN'!L72),3*'DU DOAN'!C72,IF(('DU DOAN'!DY72-'DU DOAN'!DZ72)=('DU DOAN'!K72-'DU DOAN'!L72),2*'DU DOAN'!C72,IF(SIGN('DU DOAN'!DY72-'DU DOAN'!DZ72)=SIGN('DU DOAN'!K72-'DU DOAN'!L72),1*'DU DOAN'!C72,0))))</f>
        <v>0</v>
      </c>
      <c r="BN72" s="98">
        <f>IF(OR('DU DOAN'!K72="",'DU DOAN'!L72="",'DU DOAN'!EA72="",'DU DOAN'!EB72=""),0,IF(AND('DU DOAN'!EA72='DU DOAN'!K72,'DU DOAN'!EB72='DU DOAN'!L72),3*'DU DOAN'!C72,IF(('DU DOAN'!EA72-'DU DOAN'!EB72)=('DU DOAN'!K72-'DU DOAN'!L72),2*'DU DOAN'!C72,IF(SIGN('DU DOAN'!EA72-'DU DOAN'!EB72)=SIGN('DU DOAN'!K72-'DU DOAN'!L72),1*'DU DOAN'!C72,0))))</f>
        <v>0</v>
      </c>
      <c r="BO72" s="98">
        <f>IF(OR('DU DOAN'!K72="",'DU DOAN'!L72="",'DU DOAN'!EC72="",'DU DOAN'!ED72=""),0,IF(AND('DU DOAN'!EC72='DU DOAN'!K72,'DU DOAN'!ED72='DU DOAN'!L72),3*'DU DOAN'!C72,IF(('DU DOAN'!EC72-'DU DOAN'!ED72)=('DU DOAN'!K72-'DU DOAN'!L72),2*'DU DOAN'!C72,IF(SIGN('DU DOAN'!EC72-'DU DOAN'!ED72)=SIGN('DU DOAN'!K72-'DU DOAN'!L72),1*'DU DOAN'!C72,0))))</f>
        <v>0</v>
      </c>
      <c r="BP72" s="98">
        <f>IF(OR('DU DOAN'!K72="",'DU DOAN'!L72="",'DU DOAN'!EE72="",'DU DOAN'!EF72=""),0,IF(AND('DU DOAN'!EE72='DU DOAN'!K72,'DU DOAN'!EF72='DU DOAN'!L72),3*'DU DOAN'!C72,IF(('DU DOAN'!EE72-'DU DOAN'!EF72)=('DU DOAN'!K72-'DU DOAN'!L72),2*'DU DOAN'!C72,IF(SIGN('DU DOAN'!EE72-'DU DOAN'!EF72)=SIGN('DU DOAN'!K72-'DU DOAN'!L72),1*'DU DOAN'!C72,0))))</f>
        <v>0</v>
      </c>
      <c r="BQ72" s="98">
        <f>IF(OR('DU DOAN'!K72="",'DU DOAN'!L72="",'DU DOAN'!EG72="",'DU DOAN'!EH72=""),0,IF(AND('DU DOAN'!EG72='DU DOAN'!K72,'DU DOAN'!EH72='DU DOAN'!L72),3*'DU DOAN'!C72,IF(('DU DOAN'!EG72-'DU DOAN'!EH72)=('DU DOAN'!K72-'DU DOAN'!L72),2*'DU DOAN'!C72,IF(SIGN('DU DOAN'!EG72-'DU DOAN'!EH72)=SIGN('DU DOAN'!K72-'DU DOAN'!L72),1*'DU DOAN'!C72,0))))</f>
        <v>0</v>
      </c>
      <c r="BR72" s="98">
        <f>IF(OR('DU DOAN'!K72="",'DU DOAN'!L72="",'DU DOAN'!EI72="",'DU DOAN'!EJ72=""),0,IF(AND('DU DOAN'!EI72='DU DOAN'!K72,'DU DOAN'!EJ72='DU DOAN'!L72),3*'DU DOAN'!C72,IF(('DU DOAN'!EI72-'DU DOAN'!EJ72)=('DU DOAN'!K72-'DU DOAN'!L72),2*'DU DOAN'!C72,IF(SIGN('DU DOAN'!EI72-'DU DOAN'!EJ72)=SIGN('DU DOAN'!K72-'DU DOAN'!L72),1*'DU DOAN'!C72,0))))</f>
        <v>0</v>
      </c>
      <c r="BS72" s="98">
        <f>IF(OR('DU DOAN'!K72="",'DU DOAN'!L72="",'DU DOAN'!EK72="",'DU DOAN'!EL72=""),0,IF(AND('DU DOAN'!EK72='DU DOAN'!K72,'DU DOAN'!EL72='DU DOAN'!L72),3*'DU DOAN'!C72,IF(('DU DOAN'!EK72-'DU DOAN'!EL72)=('DU DOAN'!K72-'DU DOAN'!L72),2*'DU DOAN'!C72,IF(SIGN('DU DOAN'!EK72-'DU DOAN'!EL72)=SIGN('DU DOAN'!K72-'DU DOAN'!L72),1*'DU DOAN'!C72,0))))</f>
        <v>0</v>
      </c>
      <c r="BT72" s="98">
        <f>IF(OR('DU DOAN'!K72="",'DU DOAN'!L72="",'DU DOAN'!EM72="",'DU DOAN'!EN72=""),0,IF(AND('DU DOAN'!EM72='DU DOAN'!K72,'DU DOAN'!EN72='DU DOAN'!L72),3*'DU DOAN'!C72,IF(('DU DOAN'!EM72-'DU DOAN'!EN72)=('DU DOAN'!K72-'DU DOAN'!L72),2*'DU DOAN'!C72,IF(SIGN('DU DOAN'!EM72-'DU DOAN'!EN72)=SIGN('DU DOAN'!K72-'DU DOAN'!L72),1*'DU DOAN'!C72,0))))</f>
        <v>0</v>
      </c>
      <c r="BU72" s="98">
        <f>IF(OR('DU DOAN'!K72="",'DU DOAN'!L72="",'DU DOAN'!EO72="",'DU DOAN'!EP72=""),0,IF(AND('DU DOAN'!EO72='DU DOAN'!K72,'DU DOAN'!EP72='DU DOAN'!L72),3*'DU DOAN'!C72,IF(('DU DOAN'!EO72-'DU DOAN'!EP72)=('DU DOAN'!K72-'DU DOAN'!L72),2*'DU DOAN'!C72,IF(SIGN('DU DOAN'!EO72-'DU DOAN'!EP72)=SIGN('DU DOAN'!K72-'DU DOAN'!L72),1*'DU DOAN'!C72,0))))</f>
        <v>0</v>
      </c>
      <c r="BV72" s="98">
        <f>IF(OR('DU DOAN'!K72="",'DU DOAN'!L72="",'DU DOAN'!EQ72="",'DU DOAN'!ER72=""),0,IF(AND('DU DOAN'!EQ72='DU DOAN'!K72,'DU DOAN'!ER72='DU DOAN'!L72),3*'DU DOAN'!C72,IF(('DU DOAN'!EQ72-'DU DOAN'!ER72)=('DU DOAN'!K72-'DU DOAN'!L72),2*'DU DOAN'!C72,IF(SIGN('DU DOAN'!EQ72-'DU DOAN'!ER72)=SIGN('DU DOAN'!K72-'DU DOAN'!L72),1*'DU DOAN'!C72,0))))</f>
        <v>0</v>
      </c>
      <c r="BW72" s="98">
        <f>IF(OR('DU DOAN'!K72="",'DU DOAN'!L72="",'DU DOAN'!ES72="",'DU DOAN'!ET72=""),0,IF(AND('DU DOAN'!ES72='DU DOAN'!K72,'DU DOAN'!ET72='DU DOAN'!L72),3*'DU DOAN'!C72,IF(('DU DOAN'!ES72-'DU DOAN'!ET72)=('DU DOAN'!K72-'DU DOAN'!L72),2*'DU DOAN'!C72,IF(SIGN('DU DOAN'!ES72-'DU DOAN'!ET72)=SIGN('DU DOAN'!K72-'DU DOAN'!L72),1*'DU DOAN'!C72,0))))</f>
        <v>0</v>
      </c>
      <c r="BX72" s="98">
        <f>IF(OR('DU DOAN'!K72="",'DU DOAN'!L72="",'DU DOAN'!EU72="",'DU DOAN'!EV72=""),0,IF(AND('DU DOAN'!EU72='DU DOAN'!K72,'DU DOAN'!EV72='DU DOAN'!L72),3*'DU DOAN'!C72,IF(('DU DOAN'!EU72-'DU DOAN'!EV72)=('DU DOAN'!K72-'DU DOAN'!L72),2*'DU DOAN'!C72,IF(SIGN('DU DOAN'!EU72-'DU DOAN'!EV72)=SIGN('DU DOAN'!K72-'DU DOAN'!L72),1*'DU DOAN'!C72,0))))</f>
        <v>0</v>
      </c>
      <c r="BY72" s="98">
        <f>IF(OR('DU DOAN'!K72="",'DU DOAN'!L72="",'DU DOAN'!EW72="",'DU DOAN'!EX72=""),0,IF(AND('DU DOAN'!EW72='DU DOAN'!K72,'DU DOAN'!EX72='DU DOAN'!L72),3*'DU DOAN'!C72,IF(('DU DOAN'!EW72-'DU DOAN'!EX72)=('DU DOAN'!K72-'DU DOAN'!L72),2*'DU DOAN'!C72,IF(SIGN('DU DOAN'!EW72-'DU DOAN'!EX72)=SIGN('DU DOAN'!K72-'DU DOAN'!L72),1*'DU DOAN'!C72,0))))</f>
        <v>0</v>
      </c>
      <c r="BZ72" s="98">
        <f>IF(OR('DU DOAN'!K72="",'DU DOAN'!L72="",'DU DOAN'!EY72="",'DU DOAN'!EZ72=""),0,IF(AND('DU DOAN'!EY72='DU DOAN'!K72,'DU DOAN'!EZ72='DU DOAN'!L72),3*'DU DOAN'!C72,IF(('DU DOAN'!EY72-'DU DOAN'!EZ72)=('DU DOAN'!K72-'DU DOAN'!L72),2*'DU DOAN'!C72,IF(SIGN('DU DOAN'!EY72-'DU DOAN'!EZ72)=SIGN('DU DOAN'!K72-'DU DOAN'!L72),1*'DU DOAN'!C72,0))))</f>
        <v>0</v>
      </c>
      <c r="CA72" s="98">
        <f>IF(OR('DU DOAN'!K72="",'DU DOAN'!L72="",'DU DOAN'!FA72="",'DU DOAN'!FB72=""),0,IF(AND('DU DOAN'!FA72='DU DOAN'!K72,'DU DOAN'!FB72='DU DOAN'!L72),3*'DU DOAN'!C72,IF(('DU DOAN'!FA72-'DU DOAN'!FB72)=('DU DOAN'!K72-'DU DOAN'!L72),2*'DU DOAN'!C72,IF(SIGN('DU DOAN'!FA72-'DU DOAN'!FB72)=SIGN('DU DOAN'!K72-'DU DOAN'!L72),1*'DU DOAN'!C72,0))))</f>
        <v>0</v>
      </c>
      <c r="CB72" s="98">
        <f>IF(OR('DU DOAN'!K72="",'DU DOAN'!L72="",'DU DOAN'!FC72="",'DU DOAN'!FD72=""),0,IF(AND('DU DOAN'!FC72='DU DOAN'!K72,'DU DOAN'!FD72='DU DOAN'!L72),3*'DU DOAN'!C72,IF(('DU DOAN'!FC72-'DU DOAN'!FD72)=('DU DOAN'!K72-'DU DOAN'!L72),2*'DU DOAN'!C72,IF(SIGN('DU DOAN'!FC72-'DU DOAN'!FD72)=SIGN('DU DOAN'!K72-'DU DOAN'!L72),1*'DU DOAN'!C72,0))))</f>
        <v>0</v>
      </c>
      <c r="CC72" s="98">
        <f>IF(OR('DU DOAN'!K72="",'DU DOAN'!L72="",'DU DOAN'!FE72="",'DU DOAN'!FF72=""),0,IF(AND('DU DOAN'!FE72='DU DOAN'!K72,'DU DOAN'!FF72='DU DOAN'!L72),3*'DU DOAN'!C72,IF(('DU DOAN'!FE72-'DU DOAN'!FF72)=('DU DOAN'!K72-'DU DOAN'!L72),2*'DU DOAN'!C72,IF(SIGN('DU DOAN'!FE72-'DU DOAN'!FF72)=SIGN('DU DOAN'!K72-'DU DOAN'!L72),1*'DU DOAN'!C72,0))))</f>
        <v>0</v>
      </c>
      <c r="CD72" s="98">
        <f>IF(OR('DU DOAN'!K72="",'DU DOAN'!L72="",'DU DOAN'!FG72="",'DU DOAN'!FH72=""),0,IF(AND('DU DOAN'!FG72='DU DOAN'!K72,'DU DOAN'!FH72='DU DOAN'!L72),3*'DU DOAN'!C72,IF(('DU DOAN'!FG72-'DU DOAN'!FH72)=('DU DOAN'!K72-'DU DOAN'!L72),2*'DU DOAN'!C72,IF(SIGN('DU DOAN'!FG72-'DU DOAN'!FH72)=SIGN('DU DOAN'!K72-'DU DOAN'!L72),1*'DU DOAN'!C72,0))))</f>
        <v>0</v>
      </c>
      <c r="CE72" s="98">
        <f>IF(OR('DU DOAN'!K72="",'DU DOAN'!L72="",'DU DOAN'!FI72="",'DU DOAN'!FJ72=""),0,IF(AND('DU DOAN'!FI72='DU DOAN'!K72,'DU DOAN'!FJ72='DU DOAN'!L72),3*'DU DOAN'!C72,IF(('DU DOAN'!FI72-'DU DOAN'!FJ72)=('DU DOAN'!K72-'DU DOAN'!L72),2*'DU DOAN'!C72,IF(SIGN('DU DOAN'!FI72-'DU DOAN'!FJ72)=SIGN('DU DOAN'!K72-'DU DOAN'!L72),1*'DU DOAN'!C72,0))))</f>
        <v>0</v>
      </c>
      <c r="CF72" s="98">
        <f>IF(OR('DU DOAN'!K72="",'DU DOAN'!L72="",'DU DOAN'!FK72="",'DU DOAN'!FL72=""),0,IF(AND('DU DOAN'!FK72='DU DOAN'!K72,'DU DOAN'!FL72='DU DOAN'!L72),3*'DU DOAN'!C72,IF(('DU DOAN'!FK72-'DU DOAN'!FL72)=('DU DOAN'!K72-'DU DOAN'!L72),2*'DU DOAN'!C72,IF(SIGN('DU DOAN'!FK72-'DU DOAN'!FL72)=SIGN('DU DOAN'!K72-'DU DOAN'!L72),1*'DU DOAN'!C72,0))))</f>
        <v>0</v>
      </c>
      <c r="CG72" s="98">
        <f>IF(OR('DU DOAN'!K72="",'DU DOAN'!L72="",'DU DOAN'!FM72="",'DU DOAN'!FN72=""),0,IF(AND('DU DOAN'!FM72='DU DOAN'!K72,'DU DOAN'!FN72='DU DOAN'!L72),3*'DU DOAN'!C72,IF(('DU DOAN'!FM72-'DU DOAN'!FN72)=('DU DOAN'!K72-'DU DOAN'!L72),2*'DU DOAN'!C72,IF(SIGN('DU DOAN'!FM72-'DU DOAN'!FN72)=SIGN('DU DOAN'!K72-'DU DOAN'!L72),1*'DU DOAN'!C72,0))))</f>
        <v>0</v>
      </c>
      <c r="CH72" s="98">
        <f>IF(OR('DU DOAN'!K72="",'DU DOAN'!L72="",'DU DOAN'!FO72="",'DU DOAN'!FP72=""),0,IF(AND('DU DOAN'!FO72='DU DOAN'!K72,'DU DOAN'!FP72='DU DOAN'!L72),3*'DU DOAN'!C72,IF(('DU DOAN'!FO72-'DU DOAN'!FP72)=('DU DOAN'!K72-'DU DOAN'!L72),2*'DU DOAN'!C72,IF(SIGN('DU DOAN'!FO72-'DU DOAN'!FP72)=SIGN('DU DOAN'!K72-'DU DOAN'!L72),1*'DU DOAN'!C72,0))))</f>
        <v>0</v>
      </c>
      <c r="CI72" s="98">
        <f>IF(OR('DU DOAN'!K72="",'DU DOAN'!L72="",'DU DOAN'!FQ72="",'DU DOAN'!FR72=""),0,IF(AND('DU DOAN'!FQ72='DU DOAN'!K72,'DU DOAN'!FR72='DU DOAN'!L72),3*'DU DOAN'!C72,IF(('DU DOAN'!FQ72-'DU DOAN'!FR72)=('DU DOAN'!K72-'DU DOAN'!L72),2*'DU DOAN'!C72,IF(SIGN('DU DOAN'!FQ72-'DU DOAN'!FR72)=SIGN('DU DOAN'!K72-'DU DOAN'!L72),1*'DU DOAN'!C72,0))))</f>
        <v>0</v>
      </c>
      <c r="CJ72" s="98">
        <f>IF(OR('DU DOAN'!K72="",'DU DOAN'!L72="",'DU DOAN'!FS72="",'DU DOAN'!FT72=""),0,IF(AND('DU DOAN'!FS72='DU DOAN'!K72,'DU DOAN'!FT72='DU DOAN'!L72),3*'DU DOAN'!C72,IF(('DU DOAN'!FS72-'DU DOAN'!FT72)=('DU DOAN'!K72-'DU DOAN'!L72),2*'DU DOAN'!C72,IF(SIGN('DU DOAN'!FS72-'DU DOAN'!FT72)=SIGN('DU DOAN'!K72-'DU DOAN'!L72),1*'DU DOAN'!C72,0))))</f>
        <v>0</v>
      </c>
      <c r="CK72" s="98">
        <f>IF(OR('DU DOAN'!K72="",'DU DOAN'!L72="",'DU DOAN'!FU72="",'DU DOAN'!FV72=""),0,IF(AND('DU DOAN'!FU72='DU DOAN'!K72,'DU DOAN'!FV72='DU DOAN'!L72),3*'DU DOAN'!C72,IF(('DU DOAN'!FU72-'DU DOAN'!FV72)=('DU DOAN'!K72-'DU DOAN'!L72),2*'DU DOAN'!C72,IF(SIGN('DU DOAN'!FU72-'DU DOAN'!FV72)=SIGN('DU DOAN'!K72-'DU DOAN'!L72),1*'DU DOAN'!C72,0))))</f>
        <v>0</v>
      </c>
      <c r="CL72" s="98">
        <f>IF(OR('DU DOAN'!K72="",'DU DOAN'!L72="",'DU DOAN'!FW72="",'DU DOAN'!FX72=""),0,IF(AND('DU DOAN'!FW72='DU DOAN'!K72,'DU DOAN'!FX72='DU DOAN'!L72),3*'DU DOAN'!C72,IF(('DU DOAN'!FW72-'DU DOAN'!FX72)=('DU DOAN'!K72-'DU DOAN'!L72),2*'DU DOAN'!C72,IF(SIGN('DU DOAN'!FW72-'DU DOAN'!FX72)=SIGN('DU DOAN'!K72-'DU DOAN'!L72),1*'DU DOAN'!C72,0))))</f>
        <v>0</v>
      </c>
      <c r="CM72" s="98">
        <f>IF(OR('DU DOAN'!K72="",'DU DOAN'!L72="",'DU DOAN'!FY72="",'DU DOAN'!FZ72=""),0,IF(AND('DU DOAN'!FY72='DU DOAN'!K72,'DU DOAN'!FZ72='DU DOAN'!L72),3*'DU DOAN'!C72,IF(('DU DOAN'!FY72-'DU DOAN'!FZ72)=('DU DOAN'!K72-'DU DOAN'!L72),2*'DU DOAN'!C72,IF(SIGN('DU DOAN'!FY72-'DU DOAN'!FZ72)=SIGN('DU DOAN'!K72-'DU DOAN'!L72),1*'DU DOAN'!C72,0))))</f>
        <v>0</v>
      </c>
      <c r="CN72" s="98">
        <f>IF(OR('DU DOAN'!K72="",'DU DOAN'!L72="",'DU DOAN'!GA72="",'DU DOAN'!GB72=""),0,IF(AND('DU DOAN'!GA72='DU DOAN'!K72,'DU DOAN'!GB72='DU DOAN'!L72),3*'DU DOAN'!C72,IF(('DU DOAN'!GA72-'DU DOAN'!GB72)=('DU DOAN'!K72-'DU DOAN'!L72),2*'DU DOAN'!C72,IF(SIGN('DU DOAN'!GA72-'DU DOAN'!GB72)=SIGN('DU DOAN'!K72-'DU DOAN'!L72),1*'DU DOAN'!C72,0))))</f>
        <v>0</v>
      </c>
      <c r="CO72" s="98">
        <f>IF(OR('DU DOAN'!K72="",'DU DOAN'!L72="",'DU DOAN'!GC72="",'DU DOAN'!GD72=""),0,IF(AND('DU DOAN'!GC72='DU DOAN'!K72,'DU DOAN'!GD72='DU DOAN'!L72),3*'DU DOAN'!C72,IF(('DU DOAN'!GC72-'DU DOAN'!GD72)=('DU DOAN'!K72-'DU DOAN'!L72),2*'DU DOAN'!C72,IF(SIGN('DU DOAN'!GC72-'DU DOAN'!GD72)=SIGN('DU DOAN'!K72-'DU DOAN'!L72),1*'DU DOAN'!C72,0))))</f>
        <v>0</v>
      </c>
      <c r="CP72" s="98">
        <f>IF(OR('DU DOAN'!K72="",'DU DOAN'!L72="",'DU DOAN'!GE72="",'DU DOAN'!GF72=""),0,IF(AND('DU DOAN'!GE72='DU DOAN'!K72,'DU DOAN'!GF72='DU DOAN'!L72),3*'DU DOAN'!C72,IF(('DU DOAN'!GE72-'DU DOAN'!GF72)=('DU DOAN'!K72-'DU DOAN'!L72),2*'DU DOAN'!C72,IF(SIGN('DU DOAN'!GE72-'DU DOAN'!GF72)=SIGN('DU DOAN'!K72-'DU DOAN'!L72),1*'DU DOAN'!C72,0))))</f>
        <v>0</v>
      </c>
      <c r="CQ72" s="98">
        <f>IF(OR('DU DOAN'!K72="",'DU DOAN'!L72="",'DU DOAN'!GG72="",'DU DOAN'!GH72=""),0,IF(AND('DU DOAN'!GG72='DU DOAN'!K72,'DU DOAN'!GH72='DU DOAN'!L72),3*'DU DOAN'!C72,IF(('DU DOAN'!GG72-'DU DOAN'!GH72)=('DU DOAN'!K72-'DU DOAN'!L72),2*'DU DOAN'!C72,IF(SIGN('DU DOAN'!GG72-'DU DOAN'!GH72)=SIGN('DU DOAN'!K72-'DU DOAN'!L72),1*'DU DOAN'!C72,0))))</f>
        <v>0</v>
      </c>
      <c r="CR72" s="98">
        <f>IF(OR('DU DOAN'!K72="",'DU DOAN'!L72="",'DU DOAN'!GI72="",'DU DOAN'!GJ72=""),0,IF(AND('DU DOAN'!GI72='DU DOAN'!K72,'DU DOAN'!GJ72='DU DOAN'!L72),3*'DU DOAN'!C72,IF(('DU DOAN'!GI72-'DU DOAN'!GJ72)=('DU DOAN'!K72-'DU DOAN'!L72),2*'DU DOAN'!C72,IF(SIGN('DU DOAN'!GI72-'DU DOAN'!GJ72)=SIGN('DU DOAN'!K72-'DU DOAN'!L72),1*'DU DOAN'!C72,0))))</f>
        <v>0</v>
      </c>
      <c r="CS72" s="98">
        <f>IF(OR('DU DOAN'!K72="",'DU DOAN'!L72="",'DU DOAN'!GK72="",'DU DOAN'!GL72=""),0,IF(AND('DU DOAN'!GK72='DU DOAN'!K72,'DU DOAN'!GL72='DU DOAN'!L72),3*'DU DOAN'!C72,IF(('DU DOAN'!GK72-'DU DOAN'!GL72)=('DU DOAN'!K72-'DU DOAN'!L72),2*'DU DOAN'!C72,IF(SIGN('DU DOAN'!GK72-'DU DOAN'!GL72)=SIGN('DU DOAN'!K72-'DU DOAN'!L72),1*'DU DOAN'!C72,0))))</f>
        <v>0</v>
      </c>
      <c r="CT72" s="98">
        <f>IF(OR('DU DOAN'!K72="",'DU DOAN'!L72="",'DU DOAN'!GM72="",'DU DOAN'!GN72=""),0,IF(AND('DU DOAN'!GM72='DU DOAN'!K72,'DU DOAN'!GN72='DU DOAN'!L72),3*'DU DOAN'!C72,IF(('DU DOAN'!GM72-'DU DOAN'!GN72)=('DU DOAN'!K72-'DU DOAN'!L72),2*'DU DOAN'!C72,IF(SIGN('DU DOAN'!GM72-'DU DOAN'!GN72)=SIGN('DU DOAN'!K72-'DU DOAN'!L72),1*'DU DOAN'!C72,0))))</f>
        <v>0</v>
      </c>
      <c r="CU72" s="98">
        <f>IF(OR('DU DOAN'!K72="",'DU DOAN'!L72="",'DU DOAN'!GO72="",'DU DOAN'!GP72=""),0,IF(AND('DU DOAN'!GO72='DU DOAN'!K72,'DU DOAN'!GP72='DU DOAN'!L72),3*'DU DOAN'!C72,IF(('DU DOAN'!GO72-'DU DOAN'!GP72)=('DU DOAN'!K72-'DU DOAN'!L72),2*'DU DOAN'!C72,IF(SIGN('DU DOAN'!GO72-'DU DOAN'!GP72)=SIGN('DU DOAN'!K72-'DU DOAN'!L72),1*'DU DOAN'!C72,0))))</f>
        <v>0</v>
      </c>
      <c r="CV72" s="98">
        <f>IF(OR('DU DOAN'!K72="",'DU DOAN'!L72="",'DU DOAN'!GQ72="",'DU DOAN'!GR72=""),0,IF(AND('DU DOAN'!GQ72='DU DOAN'!K72,'DU DOAN'!GR72='DU DOAN'!L72),3*'DU DOAN'!C72,IF(('DU DOAN'!GQ72-'DU DOAN'!GR72)=('DU DOAN'!K72-'DU DOAN'!L72),2*'DU DOAN'!C72,IF(SIGN('DU DOAN'!GQ72-'DU DOAN'!GR72)=SIGN('DU DOAN'!K72-'DU DOAN'!L72),1*'DU DOAN'!C72,0))))</f>
        <v>0</v>
      </c>
      <c r="CW72" s="98">
        <f>IF(OR('DU DOAN'!K72="",'DU DOAN'!L72="",'DU DOAN'!GS72="",'DU DOAN'!GT72=""),0,IF(AND('DU DOAN'!GS72='DU DOAN'!K72,'DU DOAN'!GT72='DU DOAN'!L72),3*'DU DOAN'!C72,IF(('DU DOAN'!GS72-'DU DOAN'!GT72)=('DU DOAN'!K72-'DU DOAN'!L72),2*'DU DOAN'!C72,IF(SIGN('DU DOAN'!GS72-'DU DOAN'!GT72)=SIGN('DU DOAN'!K72-'DU DOAN'!L72),1*'DU DOAN'!C72,0))))</f>
        <v>0</v>
      </c>
      <c r="CX72" s="98">
        <f>IF(OR('DU DOAN'!K72="",'DU DOAN'!L72="",'DU DOAN'!GU72="",'DU DOAN'!GV72=""),0,IF(AND('DU DOAN'!GU72='DU DOAN'!K72,'DU DOAN'!GV72='DU DOAN'!L72),3*'DU DOAN'!C72,IF(('DU DOAN'!GU72-'DU DOAN'!GV72)=('DU DOAN'!K72-'DU DOAN'!L72),2*'DU DOAN'!C72,IF(SIGN('DU DOAN'!GU72-'DU DOAN'!GV72)=SIGN('DU DOAN'!K72-'DU DOAN'!L72),1*'DU DOAN'!C72,0))))</f>
        <v>0</v>
      </c>
      <c r="CY72" s="98">
        <f>IF(OR('DU DOAN'!K72="",'DU DOAN'!L72="",'DU DOAN'!GW72="",'DU DOAN'!GX72=""),0,IF(AND('DU DOAN'!GW72='DU DOAN'!K72,'DU DOAN'!GX72='DU DOAN'!L72),3*'DU DOAN'!C72,IF(('DU DOAN'!GW72-'DU DOAN'!GX72)=('DU DOAN'!K72-'DU DOAN'!L72),2*'DU DOAN'!C72,IF(SIGN('DU DOAN'!GW72-'DU DOAN'!GX72)=SIGN('DU DOAN'!K72-'DU DOAN'!L72),1*'DU DOAN'!C72,0))))</f>
        <v>0</v>
      </c>
      <c r="CZ72" s="98">
        <f>IF(OR('DU DOAN'!K72="",'DU DOAN'!L72="",'DU DOAN'!GY72="",'DU DOAN'!GZ72=""),0,IF(AND('DU DOAN'!GY72='DU DOAN'!K72,'DU DOAN'!GZ72='DU DOAN'!L72),3*'DU DOAN'!C72,IF(('DU DOAN'!GY72-'DU DOAN'!GZ72)=('DU DOAN'!K72-'DU DOAN'!L72),2*'DU DOAN'!C72,IF(SIGN('DU DOAN'!GY72-'DU DOAN'!GZ72)=SIGN('DU DOAN'!K72-'DU DOAN'!L72),1*'DU DOAN'!C72,0))))</f>
        <v>0</v>
      </c>
      <c r="DA72" s="98">
        <f>IF(OR('DU DOAN'!K72="",'DU DOAN'!L72="",'DU DOAN'!HA72="",'DU DOAN'!HB72=""),0,IF(AND('DU DOAN'!HA72='DU DOAN'!K72,'DU DOAN'!HB72='DU DOAN'!L72),3*'DU DOAN'!C72,IF(('DU DOAN'!HA72-'DU DOAN'!HB72)=('DU DOAN'!K72-'DU DOAN'!L72),2*'DU DOAN'!C72,IF(SIGN('DU DOAN'!HA72-'DU DOAN'!HB72)=SIGN('DU DOAN'!K72-'DU DOAN'!L72),1*'DU DOAN'!C72,0))))</f>
        <v>0</v>
      </c>
      <c r="DB72" s="98">
        <f>IF(OR('DU DOAN'!K72="",'DU DOAN'!L72="",'DU DOAN'!HC72="",'DU DOAN'!HD72=""),0,IF(AND('DU DOAN'!HC72='DU DOAN'!K72,'DU DOAN'!HD72='DU DOAN'!L72),3*'DU DOAN'!C72,IF(('DU DOAN'!HC72-'DU DOAN'!HD72)=('DU DOAN'!K72-'DU DOAN'!L72),2*'DU DOAN'!C72,IF(SIGN('DU DOAN'!HC72-'DU DOAN'!HD72)=SIGN('DU DOAN'!K72-'DU DOAN'!L72),1*'DU DOAN'!C72,0))))</f>
        <v>0</v>
      </c>
    </row>
    <row r="73" spans="1:106" ht="15" customHeight="1">
      <c r="A73" s="94">
        <f>'DU DOAN'!A73</f>
        <v>70</v>
      </c>
      <c r="B73" s="95" t="str">
        <f>'DU DOAN'!B73</f>
        <v>Vòng bảng</v>
      </c>
      <c r="C73" s="96">
        <f>'DU DOAN'!C73</f>
        <v>1</v>
      </c>
      <c r="D73" s="95" t="str">
        <f>'DU DOAN'!H73</f>
        <v>Panama</v>
      </c>
      <c r="E73" s="95" t="str">
        <f>'DU DOAN'!I73</f>
        <v>Croatia</v>
      </c>
      <c r="F73" s="97" t="str">
        <f>IF(OR('DU DOAN'!K73="",'DU DOAN'!L73=""),"Chưa đá",'DU DOAN'!K73&amp;"-"&amp;'DU DOAN'!L73)</f>
        <v>Chưa đá</v>
      </c>
      <c r="G73" s="98">
        <f>IF(OR('DU DOAN'!K73="",'DU DOAN'!L73="",'DU DOAN'!M73="",'DU DOAN'!N73=""),0,IF(AND('DU DOAN'!M73='DU DOAN'!K73,'DU DOAN'!N73='DU DOAN'!L73),3*'DU DOAN'!C73,IF(('DU DOAN'!M73-'DU DOAN'!N73)=('DU DOAN'!K73-'DU DOAN'!L73),2*'DU DOAN'!C73,IF(SIGN('DU DOAN'!M73-'DU DOAN'!N73)=SIGN('DU DOAN'!K73-'DU DOAN'!L73),1*'DU DOAN'!C73,0))))</f>
        <v>0</v>
      </c>
      <c r="H73" s="98">
        <f>IF(OR('DU DOAN'!K73="",'DU DOAN'!L73="",'DU DOAN'!O73="",'DU DOAN'!P73=""),0,IF(AND('DU DOAN'!O73='DU DOAN'!K73,'DU DOAN'!P73='DU DOAN'!L73),3*'DU DOAN'!C73,IF(('DU DOAN'!O73-'DU DOAN'!P73)=('DU DOAN'!K73-'DU DOAN'!L73),2*'DU DOAN'!C73,IF(SIGN('DU DOAN'!O73-'DU DOAN'!P73)=SIGN('DU DOAN'!K73-'DU DOAN'!L73),1*'DU DOAN'!C73,0))))</f>
        <v>0</v>
      </c>
      <c r="I73" s="98">
        <f>IF(OR('DU DOAN'!K73="",'DU DOAN'!L73="",'DU DOAN'!Q73="",'DU DOAN'!R73=""),0,IF(AND('DU DOAN'!Q73='DU DOAN'!K73,'DU DOAN'!R73='DU DOAN'!L73),3*'DU DOAN'!C73,IF(('DU DOAN'!Q73-'DU DOAN'!R73)=('DU DOAN'!K73-'DU DOAN'!L73),2*'DU DOAN'!C73,IF(SIGN('DU DOAN'!Q73-'DU DOAN'!R73)=SIGN('DU DOAN'!K73-'DU DOAN'!L73),1*'DU DOAN'!C73,0))))</f>
        <v>0</v>
      </c>
      <c r="J73" s="98">
        <f>IF(OR('DU DOAN'!K73="",'DU DOAN'!L73="",'DU DOAN'!S73="",'DU DOAN'!T73=""),0,IF(AND('DU DOAN'!S73='DU DOAN'!K73,'DU DOAN'!T73='DU DOAN'!L73),3*'DU DOAN'!C73,IF(('DU DOAN'!S73-'DU DOAN'!T73)=('DU DOAN'!K73-'DU DOAN'!L73),2*'DU DOAN'!C73,IF(SIGN('DU DOAN'!S73-'DU DOAN'!T73)=SIGN('DU DOAN'!K73-'DU DOAN'!L73),1*'DU DOAN'!C73,0))))</f>
        <v>0</v>
      </c>
      <c r="K73" s="98">
        <f>IF(OR('DU DOAN'!K73="",'DU DOAN'!L73="",'DU DOAN'!U73="",'DU DOAN'!V73=""),0,IF(AND('DU DOAN'!U73='DU DOAN'!K73,'DU DOAN'!V73='DU DOAN'!L73),3*'DU DOAN'!C73,IF(('DU DOAN'!U73-'DU DOAN'!V73)=('DU DOAN'!K73-'DU DOAN'!L73),2*'DU DOAN'!C73,IF(SIGN('DU DOAN'!U73-'DU DOAN'!V73)=SIGN('DU DOAN'!K73-'DU DOAN'!L73),1*'DU DOAN'!C73,0))))</f>
        <v>0</v>
      </c>
      <c r="L73" s="98">
        <f>IF(OR('DU DOAN'!K73="",'DU DOAN'!L73="",'DU DOAN'!W73="",'DU DOAN'!X73=""),0,IF(AND('DU DOAN'!W73='DU DOAN'!K73,'DU DOAN'!X73='DU DOAN'!L73),3*'DU DOAN'!C73,IF(('DU DOAN'!W73-'DU DOAN'!X73)=('DU DOAN'!K73-'DU DOAN'!L73),2*'DU DOAN'!C73,IF(SIGN('DU DOAN'!W73-'DU DOAN'!X73)=SIGN('DU DOAN'!K73-'DU DOAN'!L73),1*'DU DOAN'!C73,0))))</f>
        <v>0</v>
      </c>
      <c r="M73" s="98">
        <f>IF(OR('DU DOAN'!K73="",'DU DOAN'!L73="",'DU DOAN'!Y73="",'DU DOAN'!Z73=""),0,IF(AND('DU DOAN'!Y73='DU DOAN'!K73,'DU DOAN'!Z73='DU DOAN'!L73),3*'DU DOAN'!C73,IF(('DU DOAN'!Y73-'DU DOAN'!Z73)=('DU DOAN'!K73-'DU DOAN'!L73),2*'DU DOAN'!C73,IF(SIGN('DU DOAN'!Y73-'DU DOAN'!Z73)=SIGN('DU DOAN'!K73-'DU DOAN'!L73),1*'DU DOAN'!C73,0))))</f>
        <v>0</v>
      </c>
      <c r="N73" s="98">
        <f>IF(OR('DU DOAN'!K73="",'DU DOAN'!L73="",'DU DOAN'!AA73="",'DU DOAN'!AB73=""),0,IF(AND('DU DOAN'!AA73='DU DOAN'!K73,'DU DOAN'!AB73='DU DOAN'!L73),3*'DU DOAN'!C73,IF(('DU DOAN'!AA73-'DU DOAN'!AB73)=('DU DOAN'!K73-'DU DOAN'!L73),2*'DU DOAN'!C73,IF(SIGN('DU DOAN'!AA73-'DU DOAN'!AB73)=SIGN('DU DOAN'!K73-'DU DOAN'!L73),1*'DU DOAN'!C73,0))))</f>
        <v>0</v>
      </c>
      <c r="O73" s="98">
        <f>IF(OR('DU DOAN'!K73="",'DU DOAN'!L73="",'DU DOAN'!AC73="",'DU DOAN'!AD73=""),0,IF(AND('DU DOAN'!AC73='DU DOAN'!K73,'DU DOAN'!AD73='DU DOAN'!L73),3*'DU DOAN'!C73,IF(('DU DOAN'!AC73-'DU DOAN'!AD73)=('DU DOAN'!K73-'DU DOAN'!L73),2*'DU DOAN'!C73,IF(SIGN('DU DOAN'!AC73-'DU DOAN'!AD73)=SIGN('DU DOAN'!K73-'DU DOAN'!L73),1*'DU DOAN'!C73,0))))</f>
        <v>0</v>
      </c>
      <c r="P73" s="98">
        <f>IF(OR('DU DOAN'!K73="",'DU DOAN'!L73="",'DU DOAN'!AE73="",'DU DOAN'!AF73=""),0,IF(AND('DU DOAN'!AE73='DU DOAN'!K73,'DU DOAN'!AF73='DU DOAN'!L73),3*'DU DOAN'!C73,IF(('DU DOAN'!AE73-'DU DOAN'!AF73)=('DU DOAN'!K73-'DU DOAN'!L73),2*'DU DOAN'!C73,IF(SIGN('DU DOAN'!AE73-'DU DOAN'!AF73)=SIGN('DU DOAN'!K73-'DU DOAN'!L73),1*'DU DOAN'!C73,0))))</f>
        <v>0</v>
      </c>
      <c r="Q73" s="98">
        <f>IF(OR('DU DOAN'!K73="",'DU DOAN'!L73="",'DU DOAN'!AG73="",'DU DOAN'!AH73=""),0,IF(AND('DU DOAN'!AG73='DU DOAN'!K73,'DU DOAN'!AH73='DU DOAN'!L73),3*'DU DOAN'!C73,IF(('DU DOAN'!AG73-'DU DOAN'!AH73)=('DU DOAN'!K73-'DU DOAN'!L73),2*'DU DOAN'!C73,IF(SIGN('DU DOAN'!AG73-'DU DOAN'!AH73)=SIGN('DU DOAN'!K73-'DU DOAN'!L73),1*'DU DOAN'!C73,0))))</f>
        <v>0</v>
      </c>
      <c r="R73" s="98">
        <f>IF(OR('DU DOAN'!K73="",'DU DOAN'!L73="",'DU DOAN'!AI73="",'DU DOAN'!AJ73=""),0,IF(AND('DU DOAN'!AI73='DU DOAN'!K73,'DU DOAN'!AJ73='DU DOAN'!L73),3*'DU DOAN'!C73,IF(('DU DOAN'!AI73-'DU DOAN'!AJ73)=('DU DOAN'!K73-'DU DOAN'!L73),2*'DU DOAN'!C73,IF(SIGN('DU DOAN'!AI73-'DU DOAN'!AJ73)=SIGN('DU DOAN'!K73-'DU DOAN'!L73),1*'DU DOAN'!C73,0))))</f>
        <v>0</v>
      </c>
      <c r="S73" s="98">
        <f>IF(OR('DU DOAN'!K73="",'DU DOAN'!L73="",'DU DOAN'!AK73="",'DU DOAN'!AL73=""),0,IF(AND('DU DOAN'!AK73='DU DOAN'!K73,'DU DOAN'!AL73='DU DOAN'!L73),3*'DU DOAN'!C73,IF(('DU DOAN'!AK73-'DU DOAN'!AL73)=('DU DOAN'!K73-'DU DOAN'!L73),2*'DU DOAN'!C73,IF(SIGN('DU DOAN'!AK73-'DU DOAN'!AL73)=SIGN('DU DOAN'!K73-'DU DOAN'!L73),1*'DU DOAN'!C73,0))))</f>
        <v>0</v>
      </c>
      <c r="T73" s="98">
        <f>IF(OR('DU DOAN'!K73="",'DU DOAN'!L73="",'DU DOAN'!AM73="",'DU DOAN'!AN73=""),0,IF(AND('DU DOAN'!AM73='DU DOAN'!K73,'DU DOAN'!AN73='DU DOAN'!L73),3*'DU DOAN'!C73,IF(('DU DOAN'!AM73-'DU DOAN'!AN73)=('DU DOAN'!K73-'DU DOAN'!L73),2*'DU DOAN'!C73,IF(SIGN('DU DOAN'!AM73-'DU DOAN'!AN73)=SIGN('DU DOAN'!K73-'DU DOAN'!L73),1*'DU DOAN'!C73,0))))</f>
        <v>0</v>
      </c>
      <c r="U73" s="98">
        <f>IF(OR('DU DOAN'!K73="",'DU DOAN'!L73="",'DU DOAN'!AO73="",'DU DOAN'!AP73=""),0,IF(AND('DU DOAN'!AO73='DU DOAN'!K73,'DU DOAN'!AP73='DU DOAN'!L73),3*'DU DOAN'!C73,IF(('DU DOAN'!AO73-'DU DOAN'!AP73)=('DU DOAN'!K73-'DU DOAN'!L73),2*'DU DOAN'!C73,IF(SIGN('DU DOAN'!AO73-'DU DOAN'!AP73)=SIGN('DU DOAN'!K73-'DU DOAN'!L73),1*'DU DOAN'!C73,0))))</f>
        <v>0</v>
      </c>
      <c r="V73" s="98">
        <f>IF(OR('DU DOAN'!K73="",'DU DOAN'!L73="",'DU DOAN'!AQ73="",'DU DOAN'!AR73=""),0,IF(AND('DU DOAN'!AQ73='DU DOAN'!K73,'DU DOAN'!AR73='DU DOAN'!L73),3*'DU DOAN'!C73,IF(('DU DOAN'!AQ73-'DU DOAN'!AR73)=('DU DOAN'!K73-'DU DOAN'!L73),2*'DU DOAN'!C73,IF(SIGN('DU DOAN'!AQ73-'DU DOAN'!AR73)=SIGN('DU DOAN'!K73-'DU DOAN'!L73),1*'DU DOAN'!C73,0))))</f>
        <v>0</v>
      </c>
      <c r="W73" s="98">
        <f>IF(OR('DU DOAN'!K73="",'DU DOAN'!L73="",'DU DOAN'!AS73="",'DU DOAN'!AT73=""),0,IF(AND('DU DOAN'!AS73='DU DOAN'!K73,'DU DOAN'!AT73='DU DOAN'!L73),3*'DU DOAN'!C73,IF(('DU DOAN'!AS73-'DU DOAN'!AT73)=('DU DOAN'!K73-'DU DOAN'!L73),2*'DU DOAN'!C73,IF(SIGN('DU DOAN'!AS73-'DU DOAN'!AT73)=SIGN('DU DOAN'!K73-'DU DOAN'!L73),1*'DU DOAN'!C73,0))))</f>
        <v>0</v>
      </c>
      <c r="X73" s="98">
        <f>IF(OR('DU DOAN'!K73="",'DU DOAN'!L73="",'DU DOAN'!AU73="",'DU DOAN'!AV73=""),0,IF(AND('DU DOAN'!AU73='DU DOAN'!K73,'DU DOAN'!AV73='DU DOAN'!L73),3*'DU DOAN'!C73,IF(('DU DOAN'!AU73-'DU DOAN'!AV73)=('DU DOAN'!K73-'DU DOAN'!L73),2*'DU DOAN'!C73,IF(SIGN('DU DOAN'!AU73-'DU DOAN'!AV73)=SIGN('DU DOAN'!K73-'DU DOAN'!L73),1*'DU DOAN'!C73,0))))</f>
        <v>0</v>
      </c>
      <c r="Y73" s="98">
        <f>IF(OR('DU DOAN'!K73="",'DU DOAN'!L73="",'DU DOAN'!AW73="",'DU DOAN'!AX73=""),0,IF(AND('DU DOAN'!AW73='DU DOAN'!K73,'DU DOAN'!AX73='DU DOAN'!L73),3*'DU DOAN'!C73,IF(('DU DOAN'!AW73-'DU DOAN'!AX73)=('DU DOAN'!K73-'DU DOAN'!L73),2*'DU DOAN'!C73,IF(SIGN('DU DOAN'!AW73-'DU DOAN'!AX73)=SIGN('DU DOAN'!K73-'DU DOAN'!L73),1*'DU DOAN'!C73,0))))</f>
        <v>0</v>
      </c>
      <c r="Z73" s="98">
        <f>IF(OR('DU DOAN'!K73="",'DU DOAN'!L73="",'DU DOAN'!AY73="",'DU DOAN'!AZ73=""),0,IF(AND('DU DOAN'!AY73='DU DOAN'!K73,'DU DOAN'!AZ73='DU DOAN'!L73),3*'DU DOAN'!C73,IF(('DU DOAN'!AY73-'DU DOAN'!AZ73)=('DU DOAN'!K73-'DU DOAN'!L73),2*'DU DOAN'!C73,IF(SIGN('DU DOAN'!AY73-'DU DOAN'!AZ73)=SIGN('DU DOAN'!K73-'DU DOAN'!L73),1*'DU DOAN'!C73,0))))</f>
        <v>0</v>
      </c>
      <c r="AA73" s="98">
        <f>IF(OR('DU DOAN'!K73="",'DU DOAN'!L73="",'DU DOAN'!BA73="",'DU DOAN'!BB73=""),0,IF(AND('DU DOAN'!BA73='DU DOAN'!K73,'DU DOAN'!BB73='DU DOAN'!L73),3*'DU DOAN'!C73,IF(('DU DOAN'!BA73-'DU DOAN'!BB73)=('DU DOAN'!K73-'DU DOAN'!L73),2*'DU DOAN'!C73,IF(SIGN('DU DOAN'!BA73-'DU DOAN'!BB73)=SIGN('DU DOAN'!K73-'DU DOAN'!L73),1*'DU DOAN'!C73,0))))</f>
        <v>0</v>
      </c>
      <c r="AB73" s="98">
        <f>IF(OR('DU DOAN'!K73="",'DU DOAN'!L73="",'DU DOAN'!BC73="",'DU DOAN'!BD73=""),0,IF(AND('DU DOAN'!BC73='DU DOAN'!K73,'DU DOAN'!BD73='DU DOAN'!L73),3*'DU DOAN'!C73,IF(('DU DOAN'!BC73-'DU DOAN'!BD73)=('DU DOAN'!K73-'DU DOAN'!L73),2*'DU DOAN'!C73,IF(SIGN('DU DOAN'!BC73-'DU DOAN'!BD73)=SIGN('DU DOAN'!K73-'DU DOAN'!L73),1*'DU DOAN'!C73,0))))</f>
        <v>0</v>
      </c>
      <c r="AC73" s="98">
        <f>IF(OR('DU DOAN'!K73="",'DU DOAN'!L73="",'DU DOAN'!BE73="",'DU DOAN'!BF73=""),0,IF(AND('DU DOAN'!BE73='DU DOAN'!K73,'DU DOAN'!BF73='DU DOAN'!L73),3*'DU DOAN'!C73,IF(('DU DOAN'!BE73-'DU DOAN'!BF73)=('DU DOAN'!K73-'DU DOAN'!L73),2*'DU DOAN'!C73,IF(SIGN('DU DOAN'!BE73-'DU DOAN'!BF73)=SIGN('DU DOAN'!K73-'DU DOAN'!L73),1*'DU DOAN'!C73,0))))</f>
        <v>0</v>
      </c>
      <c r="AD73" s="98">
        <f>IF(OR('DU DOAN'!K73="",'DU DOAN'!L73="",'DU DOAN'!BG73="",'DU DOAN'!BH73=""),0,IF(AND('DU DOAN'!BG73='DU DOAN'!K73,'DU DOAN'!BH73='DU DOAN'!L73),3*'DU DOAN'!C73,IF(('DU DOAN'!BG73-'DU DOAN'!BH73)=('DU DOAN'!K73-'DU DOAN'!L73),2*'DU DOAN'!C73,IF(SIGN('DU DOAN'!BG73-'DU DOAN'!BH73)=SIGN('DU DOAN'!K73-'DU DOAN'!L73),1*'DU DOAN'!C73,0))))</f>
        <v>0</v>
      </c>
      <c r="AE73" s="98">
        <f>IF(OR('DU DOAN'!K73="",'DU DOAN'!L73="",'DU DOAN'!BI73="",'DU DOAN'!BJ73=""),0,IF(AND('DU DOAN'!BI73='DU DOAN'!K73,'DU DOAN'!BJ73='DU DOAN'!L73),3*'DU DOAN'!C73,IF(('DU DOAN'!BI73-'DU DOAN'!BJ73)=('DU DOAN'!K73-'DU DOAN'!L73),2*'DU DOAN'!C73,IF(SIGN('DU DOAN'!BI73-'DU DOAN'!BJ73)=SIGN('DU DOAN'!K73-'DU DOAN'!L73),1*'DU DOAN'!C73,0))))</f>
        <v>0</v>
      </c>
      <c r="AF73" s="98">
        <f>IF(OR('DU DOAN'!K73="",'DU DOAN'!L73="",'DU DOAN'!BK73="",'DU DOAN'!BL73=""),0,IF(AND('DU DOAN'!BK73='DU DOAN'!K73,'DU DOAN'!BL73='DU DOAN'!L73),3*'DU DOAN'!C73,IF(('DU DOAN'!BK73-'DU DOAN'!BL73)=('DU DOAN'!K73-'DU DOAN'!L73),2*'DU DOAN'!C73,IF(SIGN('DU DOAN'!BK73-'DU DOAN'!BL73)=SIGN('DU DOAN'!K73-'DU DOAN'!L73),1*'DU DOAN'!C73,0))))</f>
        <v>0</v>
      </c>
      <c r="AG73" s="98">
        <f>IF(OR('DU DOAN'!K73="",'DU DOAN'!L73="",'DU DOAN'!BM73="",'DU DOAN'!BN73=""),0,IF(AND('DU DOAN'!BM73='DU DOAN'!K73,'DU DOAN'!BN73='DU DOAN'!L73),3*'DU DOAN'!C73,IF(('DU DOAN'!BM73-'DU DOAN'!BN73)=('DU DOAN'!K73-'DU DOAN'!L73),2*'DU DOAN'!C73,IF(SIGN('DU DOAN'!BM73-'DU DOAN'!BN73)=SIGN('DU DOAN'!K73-'DU DOAN'!L73),1*'DU DOAN'!C73,0))))</f>
        <v>0</v>
      </c>
      <c r="AH73" s="98">
        <f>IF(OR('DU DOAN'!K73="",'DU DOAN'!L73="",'DU DOAN'!BO73="",'DU DOAN'!BP73=""),0,IF(AND('DU DOAN'!BO73='DU DOAN'!K73,'DU DOAN'!BP73='DU DOAN'!L73),3*'DU DOAN'!C73,IF(('DU DOAN'!BO73-'DU DOAN'!BP73)=('DU DOAN'!K73-'DU DOAN'!L73),2*'DU DOAN'!C73,IF(SIGN('DU DOAN'!BO73-'DU DOAN'!BP73)=SIGN('DU DOAN'!K73-'DU DOAN'!L73),1*'DU DOAN'!C73,0))))</f>
        <v>0</v>
      </c>
      <c r="AI73" s="98">
        <f>IF(OR('DU DOAN'!K73="",'DU DOAN'!L73="",'DU DOAN'!BQ73="",'DU DOAN'!BR73=""),0,IF(AND('DU DOAN'!BQ73='DU DOAN'!K73,'DU DOAN'!BR73='DU DOAN'!L73),3*'DU DOAN'!C73,IF(('DU DOAN'!BQ73-'DU DOAN'!BR73)=('DU DOAN'!K73-'DU DOAN'!L73),2*'DU DOAN'!C73,IF(SIGN('DU DOAN'!BQ73-'DU DOAN'!BR73)=SIGN('DU DOAN'!K73-'DU DOAN'!L73),1*'DU DOAN'!C73,0))))</f>
        <v>0</v>
      </c>
      <c r="AJ73" s="98">
        <f>IF(OR('DU DOAN'!K73="",'DU DOAN'!L73="",'DU DOAN'!BS73="",'DU DOAN'!BT73=""),0,IF(AND('DU DOAN'!BS73='DU DOAN'!K73,'DU DOAN'!BT73='DU DOAN'!L73),3*'DU DOAN'!C73,IF(('DU DOAN'!BS73-'DU DOAN'!BT73)=('DU DOAN'!K73-'DU DOAN'!L73),2*'DU DOAN'!C73,IF(SIGN('DU DOAN'!BS73-'DU DOAN'!BT73)=SIGN('DU DOAN'!K73-'DU DOAN'!L73),1*'DU DOAN'!C73,0))))</f>
        <v>0</v>
      </c>
      <c r="AK73" s="98">
        <f>IF(OR('DU DOAN'!K73="",'DU DOAN'!L73="",'DU DOAN'!BU73="",'DU DOAN'!BV73=""),0,IF(AND('DU DOAN'!BU73='DU DOAN'!K73,'DU DOAN'!BV73='DU DOAN'!L73),3*'DU DOAN'!C73,IF(('DU DOAN'!BU73-'DU DOAN'!BV73)=('DU DOAN'!K73-'DU DOAN'!L73),2*'DU DOAN'!C73,IF(SIGN('DU DOAN'!BU73-'DU DOAN'!BV73)=SIGN('DU DOAN'!K73-'DU DOAN'!L73),1*'DU DOAN'!C73,0))))</f>
        <v>0</v>
      </c>
      <c r="AL73" s="98">
        <f>IF(OR('DU DOAN'!K73="",'DU DOAN'!L73="",'DU DOAN'!BW73="",'DU DOAN'!BX73=""),0,IF(AND('DU DOAN'!BW73='DU DOAN'!K73,'DU DOAN'!BX73='DU DOAN'!L73),3*'DU DOAN'!C73,IF(('DU DOAN'!BW73-'DU DOAN'!BX73)=('DU DOAN'!K73-'DU DOAN'!L73),2*'DU DOAN'!C73,IF(SIGN('DU DOAN'!BW73-'DU DOAN'!BX73)=SIGN('DU DOAN'!K73-'DU DOAN'!L73),1*'DU DOAN'!C73,0))))</f>
        <v>0</v>
      </c>
      <c r="AM73" s="98">
        <f>IF(OR('DU DOAN'!K73="",'DU DOAN'!L73="",'DU DOAN'!BY73="",'DU DOAN'!BZ73=""),0,IF(AND('DU DOAN'!BY73='DU DOAN'!K73,'DU DOAN'!BZ73='DU DOAN'!L73),3*'DU DOAN'!C73,IF(('DU DOAN'!BY73-'DU DOAN'!BZ73)=('DU DOAN'!K73-'DU DOAN'!L73),2*'DU DOAN'!C73,IF(SIGN('DU DOAN'!BY73-'DU DOAN'!BZ73)=SIGN('DU DOAN'!K73-'DU DOAN'!L73),1*'DU DOAN'!C73,0))))</f>
        <v>0</v>
      </c>
      <c r="AN73" s="98">
        <f>IF(OR('DU DOAN'!K73="",'DU DOAN'!L73="",'DU DOAN'!CA73="",'DU DOAN'!CB73=""),0,IF(AND('DU DOAN'!CA73='DU DOAN'!K73,'DU DOAN'!CB73='DU DOAN'!L73),3*'DU DOAN'!C73,IF(('DU DOAN'!CA73-'DU DOAN'!CB73)=('DU DOAN'!K73-'DU DOAN'!L73),2*'DU DOAN'!C73,IF(SIGN('DU DOAN'!CA73-'DU DOAN'!CB73)=SIGN('DU DOAN'!K73-'DU DOAN'!L73),1*'DU DOAN'!C73,0))))</f>
        <v>0</v>
      </c>
      <c r="AO73" s="98">
        <f>IF(OR('DU DOAN'!K73="",'DU DOAN'!L73="",'DU DOAN'!CC73="",'DU DOAN'!CD73=""),0,IF(AND('DU DOAN'!CC73='DU DOAN'!K73,'DU DOAN'!CD73='DU DOAN'!L73),3*'DU DOAN'!C73,IF(('DU DOAN'!CC73-'DU DOAN'!CD73)=('DU DOAN'!K73-'DU DOAN'!L73),2*'DU DOAN'!C73,IF(SIGN('DU DOAN'!CC73-'DU DOAN'!CD73)=SIGN('DU DOAN'!K73-'DU DOAN'!L73),1*'DU DOAN'!C73,0))))</f>
        <v>0</v>
      </c>
      <c r="AP73" s="98">
        <f>IF(OR('DU DOAN'!K73="",'DU DOAN'!L73="",'DU DOAN'!CE73="",'DU DOAN'!CF73=""),0,IF(AND('DU DOAN'!CE73='DU DOAN'!K73,'DU DOAN'!CF73='DU DOAN'!L73),3*'DU DOAN'!C73,IF(('DU DOAN'!CE73-'DU DOAN'!CF73)=('DU DOAN'!K73-'DU DOAN'!L73),2*'DU DOAN'!C73,IF(SIGN('DU DOAN'!CE73-'DU DOAN'!CF73)=SIGN('DU DOAN'!K73-'DU DOAN'!L73),1*'DU DOAN'!C73,0))))</f>
        <v>0</v>
      </c>
      <c r="AQ73" s="98">
        <f>IF(OR('DU DOAN'!K73="",'DU DOAN'!L73="",'DU DOAN'!CG73="",'DU DOAN'!CH73=""),0,IF(AND('DU DOAN'!CG73='DU DOAN'!K73,'DU DOAN'!CH73='DU DOAN'!L73),3*'DU DOAN'!C73,IF(('DU DOAN'!CG73-'DU DOAN'!CH73)=('DU DOAN'!K73-'DU DOAN'!L73),2*'DU DOAN'!C73,IF(SIGN('DU DOAN'!CG73-'DU DOAN'!CH73)=SIGN('DU DOAN'!K73-'DU DOAN'!L73),1*'DU DOAN'!C73,0))))</f>
        <v>0</v>
      </c>
      <c r="AR73" s="98">
        <f>IF(OR('DU DOAN'!K73="",'DU DOAN'!L73="",'DU DOAN'!CI73="",'DU DOAN'!CJ73=""),0,IF(AND('DU DOAN'!CI73='DU DOAN'!K73,'DU DOAN'!CJ73='DU DOAN'!L73),3*'DU DOAN'!C73,IF(('DU DOAN'!CI73-'DU DOAN'!CJ73)=('DU DOAN'!K73-'DU DOAN'!L73),2*'DU DOAN'!C73,IF(SIGN('DU DOAN'!CI73-'DU DOAN'!CJ73)=SIGN('DU DOAN'!K73-'DU DOAN'!L73),1*'DU DOAN'!C73,0))))</f>
        <v>0</v>
      </c>
      <c r="AS73" s="98">
        <f>IF(OR('DU DOAN'!K73="",'DU DOAN'!L73="",'DU DOAN'!CK73="",'DU DOAN'!CL73=""),0,IF(AND('DU DOAN'!CK73='DU DOAN'!K73,'DU DOAN'!CL73='DU DOAN'!L73),3*'DU DOAN'!C73,IF(('DU DOAN'!CK73-'DU DOAN'!CL73)=('DU DOAN'!K73-'DU DOAN'!L73),2*'DU DOAN'!C73,IF(SIGN('DU DOAN'!CK73-'DU DOAN'!CL73)=SIGN('DU DOAN'!K73-'DU DOAN'!L73),1*'DU DOAN'!C73,0))))</f>
        <v>0</v>
      </c>
      <c r="AT73" s="98">
        <f>IF(OR('DU DOAN'!K73="",'DU DOAN'!L73="",'DU DOAN'!CM73="",'DU DOAN'!CN73=""),0,IF(AND('DU DOAN'!CM73='DU DOAN'!K73,'DU DOAN'!CN73='DU DOAN'!L73),3*'DU DOAN'!C73,IF(('DU DOAN'!CM73-'DU DOAN'!CN73)=('DU DOAN'!K73-'DU DOAN'!L73),2*'DU DOAN'!C73,IF(SIGN('DU DOAN'!CM73-'DU DOAN'!CN73)=SIGN('DU DOAN'!K73-'DU DOAN'!L73),1*'DU DOAN'!C73,0))))</f>
        <v>0</v>
      </c>
      <c r="AU73" s="98">
        <f>IF(OR('DU DOAN'!K73="",'DU DOAN'!L73="",'DU DOAN'!CO73="",'DU DOAN'!CP73=""),0,IF(AND('DU DOAN'!CO73='DU DOAN'!K73,'DU DOAN'!CP73='DU DOAN'!L73),3*'DU DOAN'!C73,IF(('DU DOAN'!CO73-'DU DOAN'!CP73)=('DU DOAN'!K73-'DU DOAN'!L73),2*'DU DOAN'!C73,IF(SIGN('DU DOAN'!CO73-'DU DOAN'!CP73)=SIGN('DU DOAN'!K73-'DU DOAN'!L73),1*'DU DOAN'!C73,0))))</f>
        <v>0</v>
      </c>
      <c r="AV73" s="98">
        <f>IF(OR('DU DOAN'!K73="",'DU DOAN'!L73="",'DU DOAN'!CQ73="",'DU DOAN'!CR73=""),0,IF(AND('DU DOAN'!CQ73='DU DOAN'!K73,'DU DOAN'!CR73='DU DOAN'!L73),3*'DU DOAN'!C73,IF(('DU DOAN'!CQ73-'DU DOAN'!CR73)=('DU DOAN'!K73-'DU DOAN'!L73),2*'DU DOAN'!C73,IF(SIGN('DU DOAN'!CQ73-'DU DOAN'!CR73)=SIGN('DU DOAN'!K73-'DU DOAN'!L73),1*'DU DOAN'!C73,0))))</f>
        <v>0</v>
      </c>
      <c r="AW73" s="98">
        <f>IF(OR('DU DOAN'!K73="",'DU DOAN'!L73="",'DU DOAN'!CS73="",'DU DOAN'!CT73=""),0,IF(AND('DU DOAN'!CS73='DU DOAN'!K73,'DU DOAN'!CT73='DU DOAN'!L73),3*'DU DOAN'!C73,IF(('DU DOAN'!CS73-'DU DOAN'!CT73)=('DU DOAN'!K73-'DU DOAN'!L73),2*'DU DOAN'!C73,IF(SIGN('DU DOAN'!CS73-'DU DOAN'!CT73)=SIGN('DU DOAN'!K73-'DU DOAN'!L73),1*'DU DOAN'!C73,0))))</f>
        <v>0</v>
      </c>
      <c r="AX73" s="98">
        <f>IF(OR('DU DOAN'!K73="",'DU DOAN'!L73="",'DU DOAN'!CU73="",'DU DOAN'!CV73=""),0,IF(AND('DU DOAN'!CU73='DU DOAN'!K73,'DU DOAN'!CV73='DU DOAN'!L73),3*'DU DOAN'!C73,IF(('DU DOAN'!CU73-'DU DOAN'!CV73)=('DU DOAN'!K73-'DU DOAN'!L73),2*'DU DOAN'!C73,IF(SIGN('DU DOAN'!CU73-'DU DOAN'!CV73)=SIGN('DU DOAN'!K73-'DU DOAN'!L73),1*'DU DOAN'!C73,0))))</f>
        <v>0</v>
      </c>
      <c r="AY73" s="98">
        <f>IF(OR('DU DOAN'!K73="",'DU DOAN'!L73="",'DU DOAN'!CW73="",'DU DOAN'!CX73=""),0,IF(AND('DU DOAN'!CW73='DU DOAN'!K73,'DU DOAN'!CX73='DU DOAN'!L73),3*'DU DOAN'!C73,IF(('DU DOAN'!CW73-'DU DOAN'!CX73)=('DU DOAN'!K73-'DU DOAN'!L73),2*'DU DOAN'!C73,IF(SIGN('DU DOAN'!CW73-'DU DOAN'!CX73)=SIGN('DU DOAN'!K73-'DU DOAN'!L73),1*'DU DOAN'!C73,0))))</f>
        <v>0</v>
      </c>
      <c r="AZ73" s="98">
        <f>IF(OR('DU DOAN'!K73="",'DU DOAN'!L73="",'DU DOAN'!CY73="",'DU DOAN'!CZ73=""),0,IF(AND('DU DOAN'!CY73='DU DOAN'!K73,'DU DOAN'!CZ73='DU DOAN'!L73),3*'DU DOAN'!C73,IF(('DU DOAN'!CY73-'DU DOAN'!CZ73)=('DU DOAN'!K73-'DU DOAN'!L73),2*'DU DOAN'!C73,IF(SIGN('DU DOAN'!CY73-'DU DOAN'!CZ73)=SIGN('DU DOAN'!K73-'DU DOAN'!L73),1*'DU DOAN'!C73,0))))</f>
        <v>0</v>
      </c>
      <c r="BA73" s="98">
        <f>IF(OR('DU DOAN'!K73="",'DU DOAN'!L73="",'DU DOAN'!DA73="",'DU DOAN'!DB73=""),0,IF(AND('DU DOAN'!DA73='DU DOAN'!K73,'DU DOAN'!DB73='DU DOAN'!L73),3*'DU DOAN'!C73,IF(('DU DOAN'!DA73-'DU DOAN'!DB73)=('DU DOAN'!K73-'DU DOAN'!L73),2*'DU DOAN'!C73,IF(SIGN('DU DOAN'!DA73-'DU DOAN'!DB73)=SIGN('DU DOAN'!K73-'DU DOAN'!L73),1*'DU DOAN'!C73,0))))</f>
        <v>0</v>
      </c>
      <c r="BB73" s="98">
        <f>IF(OR('DU DOAN'!K73="",'DU DOAN'!L73="",'DU DOAN'!DC73="",'DU DOAN'!DD73=""),0,IF(AND('DU DOAN'!DC73='DU DOAN'!K73,'DU DOAN'!DD73='DU DOAN'!L73),3*'DU DOAN'!C73,IF(('DU DOAN'!DC73-'DU DOAN'!DD73)=('DU DOAN'!K73-'DU DOAN'!L73),2*'DU DOAN'!C73,IF(SIGN('DU DOAN'!DC73-'DU DOAN'!DD73)=SIGN('DU DOAN'!K73-'DU DOAN'!L73),1*'DU DOAN'!C73,0))))</f>
        <v>0</v>
      </c>
      <c r="BC73" s="98">
        <f>IF(OR('DU DOAN'!K73="",'DU DOAN'!L73="",'DU DOAN'!DE73="",'DU DOAN'!DF73=""),0,IF(AND('DU DOAN'!DE73='DU DOAN'!K73,'DU DOAN'!DF73='DU DOAN'!L73),3*'DU DOAN'!C73,IF(('DU DOAN'!DE73-'DU DOAN'!DF73)=('DU DOAN'!K73-'DU DOAN'!L73),2*'DU DOAN'!C73,IF(SIGN('DU DOAN'!DE73-'DU DOAN'!DF73)=SIGN('DU DOAN'!K73-'DU DOAN'!L73),1*'DU DOAN'!C73,0))))</f>
        <v>0</v>
      </c>
      <c r="BD73" s="98">
        <f>IF(OR('DU DOAN'!K73="",'DU DOAN'!L73="",'DU DOAN'!DG73="",'DU DOAN'!DH73=""),0,IF(AND('DU DOAN'!DG73='DU DOAN'!K73,'DU DOAN'!DH73='DU DOAN'!L73),3*'DU DOAN'!C73,IF(('DU DOAN'!DG73-'DU DOAN'!DH73)=('DU DOAN'!K73-'DU DOAN'!L73),2*'DU DOAN'!C73,IF(SIGN('DU DOAN'!DG73-'DU DOAN'!DH73)=SIGN('DU DOAN'!K73-'DU DOAN'!L73),1*'DU DOAN'!C73,0))))</f>
        <v>0</v>
      </c>
      <c r="BE73" s="98">
        <f>IF(OR('DU DOAN'!K73="",'DU DOAN'!L73="",'DU DOAN'!DI73="",'DU DOAN'!DJ73=""),0,IF(AND('DU DOAN'!DI73='DU DOAN'!K73,'DU DOAN'!DJ73='DU DOAN'!L73),3*'DU DOAN'!C73,IF(('DU DOAN'!DI73-'DU DOAN'!DJ73)=('DU DOAN'!K73-'DU DOAN'!L73),2*'DU DOAN'!C73,IF(SIGN('DU DOAN'!DI73-'DU DOAN'!DJ73)=SIGN('DU DOAN'!K73-'DU DOAN'!L73),1*'DU DOAN'!C73,0))))</f>
        <v>0</v>
      </c>
      <c r="BF73" s="98">
        <f>IF(OR('DU DOAN'!K73="",'DU DOAN'!L73="",'DU DOAN'!DK73="",'DU DOAN'!DL73=""),0,IF(AND('DU DOAN'!DK73='DU DOAN'!K73,'DU DOAN'!DL73='DU DOAN'!L73),3*'DU DOAN'!C73,IF(('DU DOAN'!DK73-'DU DOAN'!DL73)=('DU DOAN'!K73-'DU DOAN'!L73),2*'DU DOAN'!C73,IF(SIGN('DU DOAN'!DK73-'DU DOAN'!DL73)=SIGN('DU DOAN'!K73-'DU DOAN'!L73),1*'DU DOAN'!C73,0))))</f>
        <v>0</v>
      </c>
      <c r="BG73" s="98">
        <f>IF(OR('DU DOAN'!K73="",'DU DOAN'!L73="",'DU DOAN'!DM73="",'DU DOAN'!DN73=""),0,IF(AND('DU DOAN'!DM73='DU DOAN'!K73,'DU DOAN'!DN73='DU DOAN'!L73),3*'DU DOAN'!C73,IF(('DU DOAN'!DM73-'DU DOAN'!DN73)=('DU DOAN'!K73-'DU DOAN'!L73),2*'DU DOAN'!C73,IF(SIGN('DU DOAN'!DM73-'DU DOAN'!DN73)=SIGN('DU DOAN'!K73-'DU DOAN'!L73),1*'DU DOAN'!C73,0))))</f>
        <v>0</v>
      </c>
      <c r="BH73" s="98">
        <f>IF(OR('DU DOAN'!K73="",'DU DOAN'!L73="",'DU DOAN'!DO73="",'DU DOAN'!DP73=""),0,IF(AND('DU DOAN'!DO73='DU DOAN'!K73,'DU DOAN'!DP73='DU DOAN'!L73),3*'DU DOAN'!C73,IF(('DU DOAN'!DO73-'DU DOAN'!DP73)=('DU DOAN'!K73-'DU DOAN'!L73),2*'DU DOAN'!C73,IF(SIGN('DU DOAN'!DO73-'DU DOAN'!DP73)=SIGN('DU DOAN'!K73-'DU DOAN'!L73),1*'DU DOAN'!C73,0))))</f>
        <v>0</v>
      </c>
      <c r="BI73" s="98">
        <f>IF(OR('DU DOAN'!K73="",'DU DOAN'!L73="",'DU DOAN'!DQ73="",'DU DOAN'!DR73=""),0,IF(AND('DU DOAN'!DQ73='DU DOAN'!K73,'DU DOAN'!DR73='DU DOAN'!L73),3*'DU DOAN'!C73,IF(('DU DOAN'!DQ73-'DU DOAN'!DR73)=('DU DOAN'!K73-'DU DOAN'!L73),2*'DU DOAN'!C73,IF(SIGN('DU DOAN'!DQ73-'DU DOAN'!DR73)=SIGN('DU DOAN'!K73-'DU DOAN'!L73),1*'DU DOAN'!C73,0))))</f>
        <v>0</v>
      </c>
      <c r="BJ73" s="98">
        <f>IF(OR('DU DOAN'!K73="",'DU DOAN'!L73="",'DU DOAN'!DS73="",'DU DOAN'!DT73=""),0,IF(AND('DU DOAN'!DS73='DU DOAN'!K73,'DU DOAN'!DT73='DU DOAN'!L73),3*'DU DOAN'!C73,IF(('DU DOAN'!DS73-'DU DOAN'!DT73)=('DU DOAN'!K73-'DU DOAN'!L73),2*'DU DOAN'!C73,IF(SIGN('DU DOAN'!DS73-'DU DOAN'!DT73)=SIGN('DU DOAN'!K73-'DU DOAN'!L73),1*'DU DOAN'!C73,0))))</f>
        <v>0</v>
      </c>
      <c r="BK73" s="98">
        <f>IF(OR('DU DOAN'!K73="",'DU DOAN'!L73="",'DU DOAN'!DU73="",'DU DOAN'!DV73=""),0,IF(AND('DU DOAN'!DU73='DU DOAN'!K73,'DU DOAN'!DV73='DU DOAN'!L73),3*'DU DOAN'!C73,IF(('DU DOAN'!DU73-'DU DOAN'!DV73)=('DU DOAN'!K73-'DU DOAN'!L73),2*'DU DOAN'!C73,IF(SIGN('DU DOAN'!DU73-'DU DOAN'!DV73)=SIGN('DU DOAN'!K73-'DU DOAN'!L73),1*'DU DOAN'!C73,0))))</f>
        <v>0</v>
      </c>
      <c r="BL73" s="98">
        <f>IF(OR('DU DOAN'!K73="",'DU DOAN'!L73="",'DU DOAN'!DW73="",'DU DOAN'!DX73=""),0,IF(AND('DU DOAN'!DW73='DU DOAN'!K73,'DU DOAN'!DX73='DU DOAN'!L73),3*'DU DOAN'!C73,IF(('DU DOAN'!DW73-'DU DOAN'!DX73)=('DU DOAN'!K73-'DU DOAN'!L73),2*'DU DOAN'!C73,IF(SIGN('DU DOAN'!DW73-'DU DOAN'!DX73)=SIGN('DU DOAN'!K73-'DU DOAN'!L73),1*'DU DOAN'!C73,0))))</f>
        <v>0</v>
      </c>
      <c r="BM73" s="98">
        <f>IF(OR('DU DOAN'!K73="",'DU DOAN'!L73="",'DU DOAN'!DY73="",'DU DOAN'!DZ73=""),0,IF(AND('DU DOAN'!DY73='DU DOAN'!K73,'DU DOAN'!DZ73='DU DOAN'!L73),3*'DU DOAN'!C73,IF(('DU DOAN'!DY73-'DU DOAN'!DZ73)=('DU DOAN'!K73-'DU DOAN'!L73),2*'DU DOAN'!C73,IF(SIGN('DU DOAN'!DY73-'DU DOAN'!DZ73)=SIGN('DU DOAN'!K73-'DU DOAN'!L73),1*'DU DOAN'!C73,0))))</f>
        <v>0</v>
      </c>
      <c r="BN73" s="98">
        <f>IF(OR('DU DOAN'!K73="",'DU DOAN'!L73="",'DU DOAN'!EA73="",'DU DOAN'!EB73=""),0,IF(AND('DU DOAN'!EA73='DU DOAN'!K73,'DU DOAN'!EB73='DU DOAN'!L73),3*'DU DOAN'!C73,IF(('DU DOAN'!EA73-'DU DOAN'!EB73)=('DU DOAN'!K73-'DU DOAN'!L73),2*'DU DOAN'!C73,IF(SIGN('DU DOAN'!EA73-'DU DOAN'!EB73)=SIGN('DU DOAN'!K73-'DU DOAN'!L73),1*'DU DOAN'!C73,0))))</f>
        <v>0</v>
      </c>
      <c r="BO73" s="98">
        <f>IF(OR('DU DOAN'!K73="",'DU DOAN'!L73="",'DU DOAN'!EC73="",'DU DOAN'!ED73=""),0,IF(AND('DU DOAN'!EC73='DU DOAN'!K73,'DU DOAN'!ED73='DU DOAN'!L73),3*'DU DOAN'!C73,IF(('DU DOAN'!EC73-'DU DOAN'!ED73)=('DU DOAN'!K73-'DU DOAN'!L73),2*'DU DOAN'!C73,IF(SIGN('DU DOAN'!EC73-'DU DOAN'!ED73)=SIGN('DU DOAN'!K73-'DU DOAN'!L73),1*'DU DOAN'!C73,0))))</f>
        <v>0</v>
      </c>
      <c r="BP73" s="98">
        <f>IF(OR('DU DOAN'!K73="",'DU DOAN'!L73="",'DU DOAN'!EE73="",'DU DOAN'!EF73=""),0,IF(AND('DU DOAN'!EE73='DU DOAN'!K73,'DU DOAN'!EF73='DU DOAN'!L73),3*'DU DOAN'!C73,IF(('DU DOAN'!EE73-'DU DOAN'!EF73)=('DU DOAN'!K73-'DU DOAN'!L73),2*'DU DOAN'!C73,IF(SIGN('DU DOAN'!EE73-'DU DOAN'!EF73)=SIGN('DU DOAN'!K73-'DU DOAN'!L73),1*'DU DOAN'!C73,0))))</f>
        <v>0</v>
      </c>
      <c r="BQ73" s="98">
        <f>IF(OR('DU DOAN'!K73="",'DU DOAN'!L73="",'DU DOAN'!EG73="",'DU DOAN'!EH73=""),0,IF(AND('DU DOAN'!EG73='DU DOAN'!K73,'DU DOAN'!EH73='DU DOAN'!L73),3*'DU DOAN'!C73,IF(('DU DOAN'!EG73-'DU DOAN'!EH73)=('DU DOAN'!K73-'DU DOAN'!L73),2*'DU DOAN'!C73,IF(SIGN('DU DOAN'!EG73-'DU DOAN'!EH73)=SIGN('DU DOAN'!K73-'DU DOAN'!L73),1*'DU DOAN'!C73,0))))</f>
        <v>0</v>
      </c>
      <c r="BR73" s="98">
        <f>IF(OR('DU DOAN'!K73="",'DU DOAN'!L73="",'DU DOAN'!EI73="",'DU DOAN'!EJ73=""),0,IF(AND('DU DOAN'!EI73='DU DOAN'!K73,'DU DOAN'!EJ73='DU DOAN'!L73),3*'DU DOAN'!C73,IF(('DU DOAN'!EI73-'DU DOAN'!EJ73)=('DU DOAN'!K73-'DU DOAN'!L73),2*'DU DOAN'!C73,IF(SIGN('DU DOAN'!EI73-'DU DOAN'!EJ73)=SIGN('DU DOAN'!K73-'DU DOAN'!L73),1*'DU DOAN'!C73,0))))</f>
        <v>0</v>
      </c>
      <c r="BS73" s="98">
        <f>IF(OR('DU DOAN'!K73="",'DU DOAN'!L73="",'DU DOAN'!EK73="",'DU DOAN'!EL73=""),0,IF(AND('DU DOAN'!EK73='DU DOAN'!K73,'DU DOAN'!EL73='DU DOAN'!L73),3*'DU DOAN'!C73,IF(('DU DOAN'!EK73-'DU DOAN'!EL73)=('DU DOAN'!K73-'DU DOAN'!L73),2*'DU DOAN'!C73,IF(SIGN('DU DOAN'!EK73-'DU DOAN'!EL73)=SIGN('DU DOAN'!K73-'DU DOAN'!L73),1*'DU DOAN'!C73,0))))</f>
        <v>0</v>
      </c>
      <c r="BT73" s="98">
        <f>IF(OR('DU DOAN'!K73="",'DU DOAN'!L73="",'DU DOAN'!EM73="",'DU DOAN'!EN73=""),0,IF(AND('DU DOAN'!EM73='DU DOAN'!K73,'DU DOAN'!EN73='DU DOAN'!L73),3*'DU DOAN'!C73,IF(('DU DOAN'!EM73-'DU DOAN'!EN73)=('DU DOAN'!K73-'DU DOAN'!L73),2*'DU DOAN'!C73,IF(SIGN('DU DOAN'!EM73-'DU DOAN'!EN73)=SIGN('DU DOAN'!K73-'DU DOAN'!L73),1*'DU DOAN'!C73,0))))</f>
        <v>0</v>
      </c>
      <c r="BU73" s="98">
        <f>IF(OR('DU DOAN'!K73="",'DU DOAN'!L73="",'DU DOAN'!EO73="",'DU DOAN'!EP73=""),0,IF(AND('DU DOAN'!EO73='DU DOAN'!K73,'DU DOAN'!EP73='DU DOAN'!L73),3*'DU DOAN'!C73,IF(('DU DOAN'!EO73-'DU DOAN'!EP73)=('DU DOAN'!K73-'DU DOAN'!L73),2*'DU DOAN'!C73,IF(SIGN('DU DOAN'!EO73-'DU DOAN'!EP73)=SIGN('DU DOAN'!K73-'DU DOAN'!L73),1*'DU DOAN'!C73,0))))</f>
        <v>0</v>
      </c>
      <c r="BV73" s="98">
        <f>IF(OR('DU DOAN'!K73="",'DU DOAN'!L73="",'DU DOAN'!EQ73="",'DU DOAN'!ER73=""),0,IF(AND('DU DOAN'!EQ73='DU DOAN'!K73,'DU DOAN'!ER73='DU DOAN'!L73),3*'DU DOAN'!C73,IF(('DU DOAN'!EQ73-'DU DOAN'!ER73)=('DU DOAN'!K73-'DU DOAN'!L73),2*'DU DOAN'!C73,IF(SIGN('DU DOAN'!EQ73-'DU DOAN'!ER73)=SIGN('DU DOAN'!K73-'DU DOAN'!L73),1*'DU DOAN'!C73,0))))</f>
        <v>0</v>
      </c>
      <c r="BW73" s="98">
        <f>IF(OR('DU DOAN'!K73="",'DU DOAN'!L73="",'DU DOAN'!ES73="",'DU DOAN'!ET73=""),0,IF(AND('DU DOAN'!ES73='DU DOAN'!K73,'DU DOAN'!ET73='DU DOAN'!L73),3*'DU DOAN'!C73,IF(('DU DOAN'!ES73-'DU DOAN'!ET73)=('DU DOAN'!K73-'DU DOAN'!L73),2*'DU DOAN'!C73,IF(SIGN('DU DOAN'!ES73-'DU DOAN'!ET73)=SIGN('DU DOAN'!K73-'DU DOAN'!L73),1*'DU DOAN'!C73,0))))</f>
        <v>0</v>
      </c>
      <c r="BX73" s="98">
        <f>IF(OR('DU DOAN'!K73="",'DU DOAN'!L73="",'DU DOAN'!EU73="",'DU DOAN'!EV73=""),0,IF(AND('DU DOAN'!EU73='DU DOAN'!K73,'DU DOAN'!EV73='DU DOAN'!L73),3*'DU DOAN'!C73,IF(('DU DOAN'!EU73-'DU DOAN'!EV73)=('DU DOAN'!K73-'DU DOAN'!L73),2*'DU DOAN'!C73,IF(SIGN('DU DOAN'!EU73-'DU DOAN'!EV73)=SIGN('DU DOAN'!K73-'DU DOAN'!L73),1*'DU DOAN'!C73,0))))</f>
        <v>0</v>
      </c>
      <c r="BY73" s="98">
        <f>IF(OR('DU DOAN'!K73="",'DU DOAN'!L73="",'DU DOAN'!EW73="",'DU DOAN'!EX73=""),0,IF(AND('DU DOAN'!EW73='DU DOAN'!K73,'DU DOAN'!EX73='DU DOAN'!L73),3*'DU DOAN'!C73,IF(('DU DOAN'!EW73-'DU DOAN'!EX73)=('DU DOAN'!K73-'DU DOAN'!L73),2*'DU DOAN'!C73,IF(SIGN('DU DOAN'!EW73-'DU DOAN'!EX73)=SIGN('DU DOAN'!K73-'DU DOAN'!L73),1*'DU DOAN'!C73,0))))</f>
        <v>0</v>
      </c>
      <c r="BZ73" s="98">
        <f>IF(OR('DU DOAN'!K73="",'DU DOAN'!L73="",'DU DOAN'!EY73="",'DU DOAN'!EZ73=""),0,IF(AND('DU DOAN'!EY73='DU DOAN'!K73,'DU DOAN'!EZ73='DU DOAN'!L73),3*'DU DOAN'!C73,IF(('DU DOAN'!EY73-'DU DOAN'!EZ73)=('DU DOAN'!K73-'DU DOAN'!L73),2*'DU DOAN'!C73,IF(SIGN('DU DOAN'!EY73-'DU DOAN'!EZ73)=SIGN('DU DOAN'!K73-'DU DOAN'!L73),1*'DU DOAN'!C73,0))))</f>
        <v>0</v>
      </c>
      <c r="CA73" s="98">
        <f>IF(OR('DU DOAN'!K73="",'DU DOAN'!L73="",'DU DOAN'!FA73="",'DU DOAN'!FB73=""),0,IF(AND('DU DOAN'!FA73='DU DOAN'!K73,'DU DOAN'!FB73='DU DOAN'!L73),3*'DU DOAN'!C73,IF(('DU DOAN'!FA73-'DU DOAN'!FB73)=('DU DOAN'!K73-'DU DOAN'!L73),2*'DU DOAN'!C73,IF(SIGN('DU DOAN'!FA73-'DU DOAN'!FB73)=SIGN('DU DOAN'!K73-'DU DOAN'!L73),1*'DU DOAN'!C73,0))))</f>
        <v>0</v>
      </c>
      <c r="CB73" s="98">
        <f>IF(OR('DU DOAN'!K73="",'DU DOAN'!L73="",'DU DOAN'!FC73="",'DU DOAN'!FD73=""),0,IF(AND('DU DOAN'!FC73='DU DOAN'!K73,'DU DOAN'!FD73='DU DOAN'!L73),3*'DU DOAN'!C73,IF(('DU DOAN'!FC73-'DU DOAN'!FD73)=('DU DOAN'!K73-'DU DOAN'!L73),2*'DU DOAN'!C73,IF(SIGN('DU DOAN'!FC73-'DU DOAN'!FD73)=SIGN('DU DOAN'!K73-'DU DOAN'!L73),1*'DU DOAN'!C73,0))))</f>
        <v>0</v>
      </c>
      <c r="CC73" s="98">
        <f>IF(OR('DU DOAN'!K73="",'DU DOAN'!L73="",'DU DOAN'!FE73="",'DU DOAN'!FF73=""),0,IF(AND('DU DOAN'!FE73='DU DOAN'!K73,'DU DOAN'!FF73='DU DOAN'!L73),3*'DU DOAN'!C73,IF(('DU DOAN'!FE73-'DU DOAN'!FF73)=('DU DOAN'!K73-'DU DOAN'!L73),2*'DU DOAN'!C73,IF(SIGN('DU DOAN'!FE73-'DU DOAN'!FF73)=SIGN('DU DOAN'!K73-'DU DOAN'!L73),1*'DU DOAN'!C73,0))))</f>
        <v>0</v>
      </c>
      <c r="CD73" s="98">
        <f>IF(OR('DU DOAN'!K73="",'DU DOAN'!L73="",'DU DOAN'!FG73="",'DU DOAN'!FH73=""),0,IF(AND('DU DOAN'!FG73='DU DOAN'!K73,'DU DOAN'!FH73='DU DOAN'!L73),3*'DU DOAN'!C73,IF(('DU DOAN'!FG73-'DU DOAN'!FH73)=('DU DOAN'!K73-'DU DOAN'!L73),2*'DU DOAN'!C73,IF(SIGN('DU DOAN'!FG73-'DU DOAN'!FH73)=SIGN('DU DOAN'!K73-'DU DOAN'!L73),1*'DU DOAN'!C73,0))))</f>
        <v>0</v>
      </c>
      <c r="CE73" s="98">
        <f>IF(OR('DU DOAN'!K73="",'DU DOAN'!L73="",'DU DOAN'!FI73="",'DU DOAN'!FJ73=""),0,IF(AND('DU DOAN'!FI73='DU DOAN'!K73,'DU DOAN'!FJ73='DU DOAN'!L73),3*'DU DOAN'!C73,IF(('DU DOAN'!FI73-'DU DOAN'!FJ73)=('DU DOAN'!K73-'DU DOAN'!L73),2*'DU DOAN'!C73,IF(SIGN('DU DOAN'!FI73-'DU DOAN'!FJ73)=SIGN('DU DOAN'!K73-'DU DOAN'!L73),1*'DU DOAN'!C73,0))))</f>
        <v>0</v>
      </c>
      <c r="CF73" s="98">
        <f>IF(OR('DU DOAN'!K73="",'DU DOAN'!L73="",'DU DOAN'!FK73="",'DU DOAN'!FL73=""),0,IF(AND('DU DOAN'!FK73='DU DOAN'!K73,'DU DOAN'!FL73='DU DOAN'!L73),3*'DU DOAN'!C73,IF(('DU DOAN'!FK73-'DU DOAN'!FL73)=('DU DOAN'!K73-'DU DOAN'!L73),2*'DU DOAN'!C73,IF(SIGN('DU DOAN'!FK73-'DU DOAN'!FL73)=SIGN('DU DOAN'!K73-'DU DOAN'!L73),1*'DU DOAN'!C73,0))))</f>
        <v>0</v>
      </c>
      <c r="CG73" s="98">
        <f>IF(OR('DU DOAN'!K73="",'DU DOAN'!L73="",'DU DOAN'!FM73="",'DU DOAN'!FN73=""),0,IF(AND('DU DOAN'!FM73='DU DOAN'!K73,'DU DOAN'!FN73='DU DOAN'!L73),3*'DU DOAN'!C73,IF(('DU DOAN'!FM73-'DU DOAN'!FN73)=('DU DOAN'!K73-'DU DOAN'!L73),2*'DU DOAN'!C73,IF(SIGN('DU DOAN'!FM73-'DU DOAN'!FN73)=SIGN('DU DOAN'!K73-'DU DOAN'!L73),1*'DU DOAN'!C73,0))))</f>
        <v>0</v>
      </c>
      <c r="CH73" s="98">
        <f>IF(OR('DU DOAN'!K73="",'DU DOAN'!L73="",'DU DOAN'!FO73="",'DU DOAN'!FP73=""),0,IF(AND('DU DOAN'!FO73='DU DOAN'!K73,'DU DOAN'!FP73='DU DOAN'!L73),3*'DU DOAN'!C73,IF(('DU DOAN'!FO73-'DU DOAN'!FP73)=('DU DOAN'!K73-'DU DOAN'!L73),2*'DU DOAN'!C73,IF(SIGN('DU DOAN'!FO73-'DU DOAN'!FP73)=SIGN('DU DOAN'!K73-'DU DOAN'!L73),1*'DU DOAN'!C73,0))))</f>
        <v>0</v>
      </c>
      <c r="CI73" s="98">
        <f>IF(OR('DU DOAN'!K73="",'DU DOAN'!L73="",'DU DOAN'!FQ73="",'DU DOAN'!FR73=""),0,IF(AND('DU DOAN'!FQ73='DU DOAN'!K73,'DU DOAN'!FR73='DU DOAN'!L73),3*'DU DOAN'!C73,IF(('DU DOAN'!FQ73-'DU DOAN'!FR73)=('DU DOAN'!K73-'DU DOAN'!L73),2*'DU DOAN'!C73,IF(SIGN('DU DOAN'!FQ73-'DU DOAN'!FR73)=SIGN('DU DOAN'!K73-'DU DOAN'!L73),1*'DU DOAN'!C73,0))))</f>
        <v>0</v>
      </c>
      <c r="CJ73" s="98">
        <f>IF(OR('DU DOAN'!K73="",'DU DOAN'!L73="",'DU DOAN'!FS73="",'DU DOAN'!FT73=""),0,IF(AND('DU DOAN'!FS73='DU DOAN'!K73,'DU DOAN'!FT73='DU DOAN'!L73),3*'DU DOAN'!C73,IF(('DU DOAN'!FS73-'DU DOAN'!FT73)=('DU DOAN'!K73-'DU DOAN'!L73),2*'DU DOAN'!C73,IF(SIGN('DU DOAN'!FS73-'DU DOAN'!FT73)=SIGN('DU DOAN'!K73-'DU DOAN'!L73),1*'DU DOAN'!C73,0))))</f>
        <v>0</v>
      </c>
      <c r="CK73" s="98">
        <f>IF(OR('DU DOAN'!K73="",'DU DOAN'!L73="",'DU DOAN'!FU73="",'DU DOAN'!FV73=""),0,IF(AND('DU DOAN'!FU73='DU DOAN'!K73,'DU DOAN'!FV73='DU DOAN'!L73),3*'DU DOAN'!C73,IF(('DU DOAN'!FU73-'DU DOAN'!FV73)=('DU DOAN'!K73-'DU DOAN'!L73),2*'DU DOAN'!C73,IF(SIGN('DU DOAN'!FU73-'DU DOAN'!FV73)=SIGN('DU DOAN'!K73-'DU DOAN'!L73),1*'DU DOAN'!C73,0))))</f>
        <v>0</v>
      </c>
      <c r="CL73" s="98">
        <f>IF(OR('DU DOAN'!K73="",'DU DOAN'!L73="",'DU DOAN'!FW73="",'DU DOAN'!FX73=""),0,IF(AND('DU DOAN'!FW73='DU DOAN'!K73,'DU DOAN'!FX73='DU DOAN'!L73),3*'DU DOAN'!C73,IF(('DU DOAN'!FW73-'DU DOAN'!FX73)=('DU DOAN'!K73-'DU DOAN'!L73),2*'DU DOAN'!C73,IF(SIGN('DU DOAN'!FW73-'DU DOAN'!FX73)=SIGN('DU DOAN'!K73-'DU DOAN'!L73),1*'DU DOAN'!C73,0))))</f>
        <v>0</v>
      </c>
      <c r="CM73" s="98">
        <f>IF(OR('DU DOAN'!K73="",'DU DOAN'!L73="",'DU DOAN'!FY73="",'DU DOAN'!FZ73=""),0,IF(AND('DU DOAN'!FY73='DU DOAN'!K73,'DU DOAN'!FZ73='DU DOAN'!L73),3*'DU DOAN'!C73,IF(('DU DOAN'!FY73-'DU DOAN'!FZ73)=('DU DOAN'!K73-'DU DOAN'!L73),2*'DU DOAN'!C73,IF(SIGN('DU DOAN'!FY73-'DU DOAN'!FZ73)=SIGN('DU DOAN'!K73-'DU DOAN'!L73),1*'DU DOAN'!C73,0))))</f>
        <v>0</v>
      </c>
      <c r="CN73" s="98">
        <f>IF(OR('DU DOAN'!K73="",'DU DOAN'!L73="",'DU DOAN'!GA73="",'DU DOAN'!GB73=""),0,IF(AND('DU DOAN'!GA73='DU DOAN'!K73,'DU DOAN'!GB73='DU DOAN'!L73),3*'DU DOAN'!C73,IF(('DU DOAN'!GA73-'DU DOAN'!GB73)=('DU DOAN'!K73-'DU DOAN'!L73),2*'DU DOAN'!C73,IF(SIGN('DU DOAN'!GA73-'DU DOAN'!GB73)=SIGN('DU DOAN'!K73-'DU DOAN'!L73),1*'DU DOAN'!C73,0))))</f>
        <v>0</v>
      </c>
      <c r="CO73" s="98">
        <f>IF(OR('DU DOAN'!K73="",'DU DOAN'!L73="",'DU DOAN'!GC73="",'DU DOAN'!GD73=""),0,IF(AND('DU DOAN'!GC73='DU DOAN'!K73,'DU DOAN'!GD73='DU DOAN'!L73),3*'DU DOAN'!C73,IF(('DU DOAN'!GC73-'DU DOAN'!GD73)=('DU DOAN'!K73-'DU DOAN'!L73),2*'DU DOAN'!C73,IF(SIGN('DU DOAN'!GC73-'DU DOAN'!GD73)=SIGN('DU DOAN'!K73-'DU DOAN'!L73),1*'DU DOAN'!C73,0))))</f>
        <v>0</v>
      </c>
      <c r="CP73" s="98">
        <f>IF(OR('DU DOAN'!K73="",'DU DOAN'!L73="",'DU DOAN'!GE73="",'DU DOAN'!GF73=""),0,IF(AND('DU DOAN'!GE73='DU DOAN'!K73,'DU DOAN'!GF73='DU DOAN'!L73),3*'DU DOAN'!C73,IF(('DU DOAN'!GE73-'DU DOAN'!GF73)=('DU DOAN'!K73-'DU DOAN'!L73),2*'DU DOAN'!C73,IF(SIGN('DU DOAN'!GE73-'DU DOAN'!GF73)=SIGN('DU DOAN'!K73-'DU DOAN'!L73),1*'DU DOAN'!C73,0))))</f>
        <v>0</v>
      </c>
      <c r="CQ73" s="98">
        <f>IF(OR('DU DOAN'!K73="",'DU DOAN'!L73="",'DU DOAN'!GG73="",'DU DOAN'!GH73=""),0,IF(AND('DU DOAN'!GG73='DU DOAN'!K73,'DU DOAN'!GH73='DU DOAN'!L73),3*'DU DOAN'!C73,IF(('DU DOAN'!GG73-'DU DOAN'!GH73)=('DU DOAN'!K73-'DU DOAN'!L73),2*'DU DOAN'!C73,IF(SIGN('DU DOAN'!GG73-'DU DOAN'!GH73)=SIGN('DU DOAN'!K73-'DU DOAN'!L73),1*'DU DOAN'!C73,0))))</f>
        <v>0</v>
      </c>
      <c r="CR73" s="98">
        <f>IF(OR('DU DOAN'!K73="",'DU DOAN'!L73="",'DU DOAN'!GI73="",'DU DOAN'!GJ73=""),0,IF(AND('DU DOAN'!GI73='DU DOAN'!K73,'DU DOAN'!GJ73='DU DOAN'!L73),3*'DU DOAN'!C73,IF(('DU DOAN'!GI73-'DU DOAN'!GJ73)=('DU DOAN'!K73-'DU DOAN'!L73),2*'DU DOAN'!C73,IF(SIGN('DU DOAN'!GI73-'DU DOAN'!GJ73)=SIGN('DU DOAN'!K73-'DU DOAN'!L73),1*'DU DOAN'!C73,0))))</f>
        <v>0</v>
      </c>
      <c r="CS73" s="98">
        <f>IF(OR('DU DOAN'!K73="",'DU DOAN'!L73="",'DU DOAN'!GK73="",'DU DOAN'!GL73=""),0,IF(AND('DU DOAN'!GK73='DU DOAN'!K73,'DU DOAN'!GL73='DU DOAN'!L73),3*'DU DOAN'!C73,IF(('DU DOAN'!GK73-'DU DOAN'!GL73)=('DU DOAN'!K73-'DU DOAN'!L73),2*'DU DOAN'!C73,IF(SIGN('DU DOAN'!GK73-'DU DOAN'!GL73)=SIGN('DU DOAN'!K73-'DU DOAN'!L73),1*'DU DOAN'!C73,0))))</f>
        <v>0</v>
      </c>
      <c r="CT73" s="98">
        <f>IF(OR('DU DOAN'!K73="",'DU DOAN'!L73="",'DU DOAN'!GM73="",'DU DOAN'!GN73=""),0,IF(AND('DU DOAN'!GM73='DU DOAN'!K73,'DU DOAN'!GN73='DU DOAN'!L73),3*'DU DOAN'!C73,IF(('DU DOAN'!GM73-'DU DOAN'!GN73)=('DU DOAN'!K73-'DU DOAN'!L73),2*'DU DOAN'!C73,IF(SIGN('DU DOAN'!GM73-'DU DOAN'!GN73)=SIGN('DU DOAN'!K73-'DU DOAN'!L73),1*'DU DOAN'!C73,0))))</f>
        <v>0</v>
      </c>
      <c r="CU73" s="98">
        <f>IF(OR('DU DOAN'!K73="",'DU DOAN'!L73="",'DU DOAN'!GO73="",'DU DOAN'!GP73=""),0,IF(AND('DU DOAN'!GO73='DU DOAN'!K73,'DU DOAN'!GP73='DU DOAN'!L73),3*'DU DOAN'!C73,IF(('DU DOAN'!GO73-'DU DOAN'!GP73)=('DU DOAN'!K73-'DU DOAN'!L73),2*'DU DOAN'!C73,IF(SIGN('DU DOAN'!GO73-'DU DOAN'!GP73)=SIGN('DU DOAN'!K73-'DU DOAN'!L73),1*'DU DOAN'!C73,0))))</f>
        <v>0</v>
      </c>
      <c r="CV73" s="98">
        <f>IF(OR('DU DOAN'!K73="",'DU DOAN'!L73="",'DU DOAN'!GQ73="",'DU DOAN'!GR73=""),0,IF(AND('DU DOAN'!GQ73='DU DOAN'!K73,'DU DOAN'!GR73='DU DOAN'!L73),3*'DU DOAN'!C73,IF(('DU DOAN'!GQ73-'DU DOAN'!GR73)=('DU DOAN'!K73-'DU DOAN'!L73),2*'DU DOAN'!C73,IF(SIGN('DU DOAN'!GQ73-'DU DOAN'!GR73)=SIGN('DU DOAN'!K73-'DU DOAN'!L73),1*'DU DOAN'!C73,0))))</f>
        <v>0</v>
      </c>
      <c r="CW73" s="98">
        <f>IF(OR('DU DOAN'!K73="",'DU DOAN'!L73="",'DU DOAN'!GS73="",'DU DOAN'!GT73=""),0,IF(AND('DU DOAN'!GS73='DU DOAN'!K73,'DU DOAN'!GT73='DU DOAN'!L73),3*'DU DOAN'!C73,IF(('DU DOAN'!GS73-'DU DOAN'!GT73)=('DU DOAN'!K73-'DU DOAN'!L73),2*'DU DOAN'!C73,IF(SIGN('DU DOAN'!GS73-'DU DOAN'!GT73)=SIGN('DU DOAN'!K73-'DU DOAN'!L73),1*'DU DOAN'!C73,0))))</f>
        <v>0</v>
      </c>
      <c r="CX73" s="98">
        <f>IF(OR('DU DOAN'!K73="",'DU DOAN'!L73="",'DU DOAN'!GU73="",'DU DOAN'!GV73=""),0,IF(AND('DU DOAN'!GU73='DU DOAN'!K73,'DU DOAN'!GV73='DU DOAN'!L73),3*'DU DOAN'!C73,IF(('DU DOAN'!GU73-'DU DOAN'!GV73)=('DU DOAN'!K73-'DU DOAN'!L73),2*'DU DOAN'!C73,IF(SIGN('DU DOAN'!GU73-'DU DOAN'!GV73)=SIGN('DU DOAN'!K73-'DU DOAN'!L73),1*'DU DOAN'!C73,0))))</f>
        <v>0</v>
      </c>
      <c r="CY73" s="98">
        <f>IF(OR('DU DOAN'!K73="",'DU DOAN'!L73="",'DU DOAN'!GW73="",'DU DOAN'!GX73=""),0,IF(AND('DU DOAN'!GW73='DU DOAN'!K73,'DU DOAN'!GX73='DU DOAN'!L73),3*'DU DOAN'!C73,IF(('DU DOAN'!GW73-'DU DOAN'!GX73)=('DU DOAN'!K73-'DU DOAN'!L73),2*'DU DOAN'!C73,IF(SIGN('DU DOAN'!GW73-'DU DOAN'!GX73)=SIGN('DU DOAN'!K73-'DU DOAN'!L73),1*'DU DOAN'!C73,0))))</f>
        <v>0</v>
      </c>
      <c r="CZ73" s="98">
        <f>IF(OR('DU DOAN'!K73="",'DU DOAN'!L73="",'DU DOAN'!GY73="",'DU DOAN'!GZ73=""),0,IF(AND('DU DOAN'!GY73='DU DOAN'!K73,'DU DOAN'!GZ73='DU DOAN'!L73),3*'DU DOAN'!C73,IF(('DU DOAN'!GY73-'DU DOAN'!GZ73)=('DU DOAN'!K73-'DU DOAN'!L73),2*'DU DOAN'!C73,IF(SIGN('DU DOAN'!GY73-'DU DOAN'!GZ73)=SIGN('DU DOAN'!K73-'DU DOAN'!L73),1*'DU DOAN'!C73,0))))</f>
        <v>0</v>
      </c>
      <c r="DA73" s="98">
        <f>IF(OR('DU DOAN'!K73="",'DU DOAN'!L73="",'DU DOAN'!HA73="",'DU DOAN'!HB73=""),0,IF(AND('DU DOAN'!HA73='DU DOAN'!K73,'DU DOAN'!HB73='DU DOAN'!L73),3*'DU DOAN'!C73,IF(('DU DOAN'!HA73-'DU DOAN'!HB73)=('DU DOAN'!K73-'DU DOAN'!L73),2*'DU DOAN'!C73,IF(SIGN('DU DOAN'!HA73-'DU DOAN'!HB73)=SIGN('DU DOAN'!K73-'DU DOAN'!L73),1*'DU DOAN'!C73,0))))</f>
        <v>0</v>
      </c>
      <c r="DB73" s="98">
        <f>IF(OR('DU DOAN'!K73="",'DU DOAN'!L73="",'DU DOAN'!HC73="",'DU DOAN'!HD73=""),0,IF(AND('DU DOAN'!HC73='DU DOAN'!K73,'DU DOAN'!HD73='DU DOAN'!L73),3*'DU DOAN'!C73,IF(('DU DOAN'!HC73-'DU DOAN'!HD73)=('DU DOAN'!K73-'DU DOAN'!L73),2*'DU DOAN'!C73,IF(SIGN('DU DOAN'!HC73-'DU DOAN'!HD73)=SIGN('DU DOAN'!K73-'DU DOAN'!L73),1*'DU DOAN'!C73,0))))</f>
        <v>0</v>
      </c>
    </row>
    <row r="74" spans="1:106" ht="15" customHeight="1">
      <c r="A74" s="94">
        <f>'DU DOAN'!A74</f>
        <v>71</v>
      </c>
      <c r="B74" s="95" t="str">
        <f>'DU DOAN'!B74</f>
        <v>Vòng bảng</v>
      </c>
      <c r="C74" s="96">
        <f>'DU DOAN'!C74</f>
        <v>1</v>
      </c>
      <c r="D74" s="95" t="str">
        <f>'DU DOAN'!H74</f>
        <v>Panama</v>
      </c>
      <c r="E74" s="95" t="str">
        <f>'DU DOAN'!I74</f>
        <v>England</v>
      </c>
      <c r="F74" s="97" t="str">
        <f>IF(OR('DU DOAN'!K74="",'DU DOAN'!L74=""),"Chưa đá",'DU DOAN'!K74&amp;"-"&amp;'DU DOAN'!L74)</f>
        <v>Chưa đá</v>
      </c>
      <c r="G74" s="98">
        <f>IF(OR('DU DOAN'!K74="",'DU DOAN'!L74="",'DU DOAN'!M74="",'DU DOAN'!N74=""),0,IF(AND('DU DOAN'!M74='DU DOAN'!K74,'DU DOAN'!N74='DU DOAN'!L74),3*'DU DOAN'!C74,IF(('DU DOAN'!M74-'DU DOAN'!N74)=('DU DOAN'!K74-'DU DOAN'!L74),2*'DU DOAN'!C74,IF(SIGN('DU DOAN'!M74-'DU DOAN'!N74)=SIGN('DU DOAN'!K74-'DU DOAN'!L74),1*'DU DOAN'!C74,0))))</f>
        <v>0</v>
      </c>
      <c r="H74" s="98">
        <f>IF(OR('DU DOAN'!K74="",'DU DOAN'!L74="",'DU DOAN'!O74="",'DU DOAN'!P74=""),0,IF(AND('DU DOAN'!O74='DU DOAN'!K74,'DU DOAN'!P74='DU DOAN'!L74),3*'DU DOAN'!C74,IF(('DU DOAN'!O74-'DU DOAN'!P74)=('DU DOAN'!K74-'DU DOAN'!L74),2*'DU DOAN'!C74,IF(SIGN('DU DOAN'!O74-'DU DOAN'!P74)=SIGN('DU DOAN'!K74-'DU DOAN'!L74),1*'DU DOAN'!C74,0))))</f>
        <v>0</v>
      </c>
      <c r="I74" s="98">
        <f>IF(OR('DU DOAN'!K74="",'DU DOAN'!L74="",'DU DOAN'!Q74="",'DU DOAN'!R74=""),0,IF(AND('DU DOAN'!Q74='DU DOAN'!K74,'DU DOAN'!R74='DU DOAN'!L74),3*'DU DOAN'!C74,IF(('DU DOAN'!Q74-'DU DOAN'!R74)=('DU DOAN'!K74-'DU DOAN'!L74),2*'DU DOAN'!C74,IF(SIGN('DU DOAN'!Q74-'DU DOAN'!R74)=SIGN('DU DOAN'!K74-'DU DOAN'!L74),1*'DU DOAN'!C74,0))))</f>
        <v>0</v>
      </c>
      <c r="J74" s="98">
        <f>IF(OR('DU DOAN'!K74="",'DU DOAN'!L74="",'DU DOAN'!S74="",'DU DOAN'!T74=""),0,IF(AND('DU DOAN'!S74='DU DOAN'!K74,'DU DOAN'!T74='DU DOAN'!L74),3*'DU DOAN'!C74,IF(('DU DOAN'!S74-'DU DOAN'!T74)=('DU DOAN'!K74-'DU DOAN'!L74),2*'DU DOAN'!C74,IF(SIGN('DU DOAN'!S74-'DU DOAN'!T74)=SIGN('DU DOAN'!K74-'DU DOAN'!L74),1*'DU DOAN'!C74,0))))</f>
        <v>0</v>
      </c>
      <c r="K74" s="98">
        <f>IF(OR('DU DOAN'!K74="",'DU DOAN'!L74="",'DU DOAN'!U74="",'DU DOAN'!V74=""),0,IF(AND('DU DOAN'!U74='DU DOAN'!K74,'DU DOAN'!V74='DU DOAN'!L74),3*'DU DOAN'!C74,IF(('DU DOAN'!U74-'DU DOAN'!V74)=('DU DOAN'!K74-'DU DOAN'!L74),2*'DU DOAN'!C74,IF(SIGN('DU DOAN'!U74-'DU DOAN'!V74)=SIGN('DU DOAN'!K74-'DU DOAN'!L74),1*'DU DOAN'!C74,0))))</f>
        <v>0</v>
      </c>
      <c r="L74" s="98">
        <f>IF(OR('DU DOAN'!K74="",'DU DOAN'!L74="",'DU DOAN'!W74="",'DU DOAN'!X74=""),0,IF(AND('DU DOAN'!W74='DU DOAN'!K74,'DU DOAN'!X74='DU DOAN'!L74),3*'DU DOAN'!C74,IF(('DU DOAN'!W74-'DU DOAN'!X74)=('DU DOAN'!K74-'DU DOAN'!L74),2*'DU DOAN'!C74,IF(SIGN('DU DOAN'!W74-'DU DOAN'!X74)=SIGN('DU DOAN'!K74-'DU DOAN'!L74),1*'DU DOAN'!C74,0))))</f>
        <v>0</v>
      </c>
      <c r="M74" s="98">
        <f>IF(OR('DU DOAN'!K74="",'DU DOAN'!L74="",'DU DOAN'!Y74="",'DU DOAN'!Z74=""),0,IF(AND('DU DOAN'!Y74='DU DOAN'!K74,'DU DOAN'!Z74='DU DOAN'!L74),3*'DU DOAN'!C74,IF(('DU DOAN'!Y74-'DU DOAN'!Z74)=('DU DOAN'!K74-'DU DOAN'!L74),2*'DU DOAN'!C74,IF(SIGN('DU DOAN'!Y74-'DU DOAN'!Z74)=SIGN('DU DOAN'!K74-'DU DOAN'!L74),1*'DU DOAN'!C74,0))))</f>
        <v>0</v>
      </c>
      <c r="N74" s="98">
        <f>IF(OR('DU DOAN'!K74="",'DU DOAN'!L74="",'DU DOAN'!AA74="",'DU DOAN'!AB74=""),0,IF(AND('DU DOAN'!AA74='DU DOAN'!K74,'DU DOAN'!AB74='DU DOAN'!L74),3*'DU DOAN'!C74,IF(('DU DOAN'!AA74-'DU DOAN'!AB74)=('DU DOAN'!K74-'DU DOAN'!L74),2*'DU DOAN'!C74,IF(SIGN('DU DOAN'!AA74-'DU DOAN'!AB74)=SIGN('DU DOAN'!K74-'DU DOAN'!L74),1*'DU DOAN'!C74,0))))</f>
        <v>0</v>
      </c>
      <c r="O74" s="98">
        <f>IF(OR('DU DOAN'!K74="",'DU DOAN'!L74="",'DU DOAN'!AC74="",'DU DOAN'!AD74=""),0,IF(AND('DU DOAN'!AC74='DU DOAN'!K74,'DU DOAN'!AD74='DU DOAN'!L74),3*'DU DOAN'!C74,IF(('DU DOAN'!AC74-'DU DOAN'!AD74)=('DU DOAN'!K74-'DU DOAN'!L74),2*'DU DOAN'!C74,IF(SIGN('DU DOAN'!AC74-'DU DOAN'!AD74)=SIGN('DU DOAN'!K74-'DU DOAN'!L74),1*'DU DOAN'!C74,0))))</f>
        <v>0</v>
      </c>
      <c r="P74" s="98">
        <f>IF(OR('DU DOAN'!K74="",'DU DOAN'!L74="",'DU DOAN'!AE74="",'DU DOAN'!AF74=""),0,IF(AND('DU DOAN'!AE74='DU DOAN'!K74,'DU DOAN'!AF74='DU DOAN'!L74),3*'DU DOAN'!C74,IF(('DU DOAN'!AE74-'DU DOAN'!AF74)=('DU DOAN'!K74-'DU DOAN'!L74),2*'DU DOAN'!C74,IF(SIGN('DU DOAN'!AE74-'DU DOAN'!AF74)=SIGN('DU DOAN'!K74-'DU DOAN'!L74),1*'DU DOAN'!C74,0))))</f>
        <v>0</v>
      </c>
      <c r="Q74" s="98">
        <f>IF(OR('DU DOAN'!K74="",'DU DOAN'!L74="",'DU DOAN'!AG74="",'DU DOAN'!AH74=""),0,IF(AND('DU DOAN'!AG74='DU DOAN'!K74,'DU DOAN'!AH74='DU DOAN'!L74),3*'DU DOAN'!C74,IF(('DU DOAN'!AG74-'DU DOAN'!AH74)=('DU DOAN'!K74-'DU DOAN'!L74),2*'DU DOAN'!C74,IF(SIGN('DU DOAN'!AG74-'DU DOAN'!AH74)=SIGN('DU DOAN'!K74-'DU DOAN'!L74),1*'DU DOAN'!C74,0))))</f>
        <v>0</v>
      </c>
      <c r="R74" s="98">
        <f>IF(OR('DU DOAN'!K74="",'DU DOAN'!L74="",'DU DOAN'!AI74="",'DU DOAN'!AJ74=""),0,IF(AND('DU DOAN'!AI74='DU DOAN'!K74,'DU DOAN'!AJ74='DU DOAN'!L74),3*'DU DOAN'!C74,IF(('DU DOAN'!AI74-'DU DOAN'!AJ74)=('DU DOAN'!K74-'DU DOAN'!L74),2*'DU DOAN'!C74,IF(SIGN('DU DOAN'!AI74-'DU DOAN'!AJ74)=SIGN('DU DOAN'!K74-'DU DOAN'!L74),1*'DU DOAN'!C74,0))))</f>
        <v>0</v>
      </c>
      <c r="S74" s="98">
        <f>IF(OR('DU DOAN'!K74="",'DU DOAN'!L74="",'DU DOAN'!AK74="",'DU DOAN'!AL74=""),0,IF(AND('DU DOAN'!AK74='DU DOAN'!K74,'DU DOAN'!AL74='DU DOAN'!L74),3*'DU DOAN'!C74,IF(('DU DOAN'!AK74-'DU DOAN'!AL74)=('DU DOAN'!K74-'DU DOAN'!L74),2*'DU DOAN'!C74,IF(SIGN('DU DOAN'!AK74-'DU DOAN'!AL74)=SIGN('DU DOAN'!K74-'DU DOAN'!L74),1*'DU DOAN'!C74,0))))</f>
        <v>0</v>
      </c>
      <c r="T74" s="98">
        <f>IF(OR('DU DOAN'!K74="",'DU DOAN'!L74="",'DU DOAN'!AM74="",'DU DOAN'!AN74=""),0,IF(AND('DU DOAN'!AM74='DU DOAN'!K74,'DU DOAN'!AN74='DU DOAN'!L74),3*'DU DOAN'!C74,IF(('DU DOAN'!AM74-'DU DOAN'!AN74)=('DU DOAN'!K74-'DU DOAN'!L74),2*'DU DOAN'!C74,IF(SIGN('DU DOAN'!AM74-'DU DOAN'!AN74)=SIGN('DU DOAN'!K74-'DU DOAN'!L74),1*'DU DOAN'!C74,0))))</f>
        <v>0</v>
      </c>
      <c r="U74" s="98">
        <f>IF(OR('DU DOAN'!K74="",'DU DOAN'!L74="",'DU DOAN'!AO74="",'DU DOAN'!AP74=""),0,IF(AND('DU DOAN'!AO74='DU DOAN'!K74,'DU DOAN'!AP74='DU DOAN'!L74),3*'DU DOAN'!C74,IF(('DU DOAN'!AO74-'DU DOAN'!AP74)=('DU DOAN'!K74-'DU DOAN'!L74),2*'DU DOAN'!C74,IF(SIGN('DU DOAN'!AO74-'DU DOAN'!AP74)=SIGN('DU DOAN'!K74-'DU DOAN'!L74),1*'DU DOAN'!C74,0))))</f>
        <v>0</v>
      </c>
      <c r="V74" s="98">
        <f>IF(OR('DU DOAN'!K74="",'DU DOAN'!L74="",'DU DOAN'!AQ74="",'DU DOAN'!AR74=""),0,IF(AND('DU DOAN'!AQ74='DU DOAN'!K74,'DU DOAN'!AR74='DU DOAN'!L74),3*'DU DOAN'!C74,IF(('DU DOAN'!AQ74-'DU DOAN'!AR74)=('DU DOAN'!K74-'DU DOAN'!L74),2*'DU DOAN'!C74,IF(SIGN('DU DOAN'!AQ74-'DU DOAN'!AR74)=SIGN('DU DOAN'!K74-'DU DOAN'!L74),1*'DU DOAN'!C74,0))))</f>
        <v>0</v>
      </c>
      <c r="W74" s="98">
        <f>IF(OR('DU DOAN'!K74="",'DU DOAN'!L74="",'DU DOAN'!AS74="",'DU DOAN'!AT74=""),0,IF(AND('DU DOAN'!AS74='DU DOAN'!K74,'DU DOAN'!AT74='DU DOAN'!L74),3*'DU DOAN'!C74,IF(('DU DOAN'!AS74-'DU DOAN'!AT74)=('DU DOAN'!K74-'DU DOAN'!L74),2*'DU DOAN'!C74,IF(SIGN('DU DOAN'!AS74-'DU DOAN'!AT74)=SIGN('DU DOAN'!K74-'DU DOAN'!L74),1*'DU DOAN'!C74,0))))</f>
        <v>0</v>
      </c>
      <c r="X74" s="98">
        <f>IF(OR('DU DOAN'!K74="",'DU DOAN'!L74="",'DU DOAN'!AU74="",'DU DOAN'!AV74=""),0,IF(AND('DU DOAN'!AU74='DU DOAN'!K74,'DU DOAN'!AV74='DU DOAN'!L74),3*'DU DOAN'!C74,IF(('DU DOAN'!AU74-'DU DOAN'!AV74)=('DU DOAN'!K74-'DU DOAN'!L74),2*'DU DOAN'!C74,IF(SIGN('DU DOAN'!AU74-'DU DOAN'!AV74)=SIGN('DU DOAN'!K74-'DU DOAN'!L74),1*'DU DOAN'!C74,0))))</f>
        <v>0</v>
      </c>
      <c r="Y74" s="98">
        <f>IF(OR('DU DOAN'!K74="",'DU DOAN'!L74="",'DU DOAN'!AW74="",'DU DOAN'!AX74=""),0,IF(AND('DU DOAN'!AW74='DU DOAN'!K74,'DU DOAN'!AX74='DU DOAN'!L74),3*'DU DOAN'!C74,IF(('DU DOAN'!AW74-'DU DOAN'!AX74)=('DU DOAN'!K74-'DU DOAN'!L74),2*'DU DOAN'!C74,IF(SIGN('DU DOAN'!AW74-'DU DOAN'!AX74)=SIGN('DU DOAN'!K74-'DU DOAN'!L74),1*'DU DOAN'!C74,0))))</f>
        <v>0</v>
      </c>
      <c r="Z74" s="98">
        <f>IF(OR('DU DOAN'!K74="",'DU DOAN'!L74="",'DU DOAN'!AY74="",'DU DOAN'!AZ74=""),0,IF(AND('DU DOAN'!AY74='DU DOAN'!K74,'DU DOAN'!AZ74='DU DOAN'!L74),3*'DU DOAN'!C74,IF(('DU DOAN'!AY74-'DU DOAN'!AZ74)=('DU DOAN'!K74-'DU DOAN'!L74),2*'DU DOAN'!C74,IF(SIGN('DU DOAN'!AY74-'DU DOAN'!AZ74)=SIGN('DU DOAN'!K74-'DU DOAN'!L74),1*'DU DOAN'!C74,0))))</f>
        <v>0</v>
      </c>
      <c r="AA74" s="98">
        <f>IF(OR('DU DOAN'!K74="",'DU DOAN'!L74="",'DU DOAN'!BA74="",'DU DOAN'!BB74=""),0,IF(AND('DU DOAN'!BA74='DU DOAN'!K74,'DU DOAN'!BB74='DU DOAN'!L74),3*'DU DOAN'!C74,IF(('DU DOAN'!BA74-'DU DOAN'!BB74)=('DU DOAN'!K74-'DU DOAN'!L74),2*'DU DOAN'!C74,IF(SIGN('DU DOAN'!BA74-'DU DOAN'!BB74)=SIGN('DU DOAN'!K74-'DU DOAN'!L74),1*'DU DOAN'!C74,0))))</f>
        <v>0</v>
      </c>
      <c r="AB74" s="98">
        <f>IF(OR('DU DOAN'!K74="",'DU DOAN'!L74="",'DU DOAN'!BC74="",'DU DOAN'!BD74=""),0,IF(AND('DU DOAN'!BC74='DU DOAN'!K74,'DU DOAN'!BD74='DU DOAN'!L74),3*'DU DOAN'!C74,IF(('DU DOAN'!BC74-'DU DOAN'!BD74)=('DU DOAN'!K74-'DU DOAN'!L74),2*'DU DOAN'!C74,IF(SIGN('DU DOAN'!BC74-'DU DOAN'!BD74)=SIGN('DU DOAN'!K74-'DU DOAN'!L74),1*'DU DOAN'!C74,0))))</f>
        <v>0</v>
      </c>
      <c r="AC74" s="98">
        <f>IF(OR('DU DOAN'!K74="",'DU DOAN'!L74="",'DU DOAN'!BE74="",'DU DOAN'!BF74=""),0,IF(AND('DU DOAN'!BE74='DU DOAN'!K74,'DU DOAN'!BF74='DU DOAN'!L74),3*'DU DOAN'!C74,IF(('DU DOAN'!BE74-'DU DOAN'!BF74)=('DU DOAN'!K74-'DU DOAN'!L74),2*'DU DOAN'!C74,IF(SIGN('DU DOAN'!BE74-'DU DOAN'!BF74)=SIGN('DU DOAN'!K74-'DU DOAN'!L74),1*'DU DOAN'!C74,0))))</f>
        <v>0</v>
      </c>
      <c r="AD74" s="98">
        <f>IF(OR('DU DOAN'!K74="",'DU DOAN'!L74="",'DU DOAN'!BG74="",'DU DOAN'!BH74=""),0,IF(AND('DU DOAN'!BG74='DU DOAN'!K74,'DU DOAN'!BH74='DU DOAN'!L74),3*'DU DOAN'!C74,IF(('DU DOAN'!BG74-'DU DOAN'!BH74)=('DU DOAN'!K74-'DU DOAN'!L74),2*'DU DOAN'!C74,IF(SIGN('DU DOAN'!BG74-'DU DOAN'!BH74)=SIGN('DU DOAN'!K74-'DU DOAN'!L74),1*'DU DOAN'!C74,0))))</f>
        <v>0</v>
      </c>
      <c r="AE74" s="98">
        <f>IF(OR('DU DOAN'!K74="",'DU DOAN'!L74="",'DU DOAN'!BI74="",'DU DOAN'!BJ74=""),0,IF(AND('DU DOAN'!BI74='DU DOAN'!K74,'DU DOAN'!BJ74='DU DOAN'!L74),3*'DU DOAN'!C74,IF(('DU DOAN'!BI74-'DU DOAN'!BJ74)=('DU DOAN'!K74-'DU DOAN'!L74),2*'DU DOAN'!C74,IF(SIGN('DU DOAN'!BI74-'DU DOAN'!BJ74)=SIGN('DU DOAN'!K74-'DU DOAN'!L74),1*'DU DOAN'!C74,0))))</f>
        <v>0</v>
      </c>
      <c r="AF74" s="98">
        <f>IF(OR('DU DOAN'!K74="",'DU DOAN'!L74="",'DU DOAN'!BK74="",'DU DOAN'!BL74=""),0,IF(AND('DU DOAN'!BK74='DU DOAN'!K74,'DU DOAN'!BL74='DU DOAN'!L74),3*'DU DOAN'!C74,IF(('DU DOAN'!BK74-'DU DOAN'!BL74)=('DU DOAN'!K74-'DU DOAN'!L74),2*'DU DOAN'!C74,IF(SIGN('DU DOAN'!BK74-'DU DOAN'!BL74)=SIGN('DU DOAN'!K74-'DU DOAN'!L74),1*'DU DOAN'!C74,0))))</f>
        <v>0</v>
      </c>
      <c r="AG74" s="98">
        <f>IF(OR('DU DOAN'!K74="",'DU DOAN'!L74="",'DU DOAN'!BM74="",'DU DOAN'!BN74=""),0,IF(AND('DU DOAN'!BM74='DU DOAN'!K74,'DU DOAN'!BN74='DU DOAN'!L74),3*'DU DOAN'!C74,IF(('DU DOAN'!BM74-'DU DOAN'!BN74)=('DU DOAN'!K74-'DU DOAN'!L74),2*'DU DOAN'!C74,IF(SIGN('DU DOAN'!BM74-'DU DOAN'!BN74)=SIGN('DU DOAN'!K74-'DU DOAN'!L74),1*'DU DOAN'!C74,0))))</f>
        <v>0</v>
      </c>
      <c r="AH74" s="98">
        <f>IF(OR('DU DOAN'!K74="",'DU DOAN'!L74="",'DU DOAN'!BO74="",'DU DOAN'!BP74=""),0,IF(AND('DU DOAN'!BO74='DU DOAN'!K74,'DU DOAN'!BP74='DU DOAN'!L74),3*'DU DOAN'!C74,IF(('DU DOAN'!BO74-'DU DOAN'!BP74)=('DU DOAN'!K74-'DU DOAN'!L74),2*'DU DOAN'!C74,IF(SIGN('DU DOAN'!BO74-'DU DOAN'!BP74)=SIGN('DU DOAN'!K74-'DU DOAN'!L74),1*'DU DOAN'!C74,0))))</f>
        <v>0</v>
      </c>
      <c r="AI74" s="98">
        <f>IF(OR('DU DOAN'!K74="",'DU DOAN'!L74="",'DU DOAN'!BQ74="",'DU DOAN'!BR74=""),0,IF(AND('DU DOAN'!BQ74='DU DOAN'!K74,'DU DOAN'!BR74='DU DOAN'!L74),3*'DU DOAN'!C74,IF(('DU DOAN'!BQ74-'DU DOAN'!BR74)=('DU DOAN'!K74-'DU DOAN'!L74),2*'DU DOAN'!C74,IF(SIGN('DU DOAN'!BQ74-'DU DOAN'!BR74)=SIGN('DU DOAN'!K74-'DU DOAN'!L74),1*'DU DOAN'!C74,0))))</f>
        <v>0</v>
      </c>
      <c r="AJ74" s="98">
        <f>IF(OR('DU DOAN'!K74="",'DU DOAN'!L74="",'DU DOAN'!BS74="",'DU DOAN'!BT74=""),0,IF(AND('DU DOAN'!BS74='DU DOAN'!K74,'DU DOAN'!BT74='DU DOAN'!L74),3*'DU DOAN'!C74,IF(('DU DOAN'!BS74-'DU DOAN'!BT74)=('DU DOAN'!K74-'DU DOAN'!L74),2*'DU DOAN'!C74,IF(SIGN('DU DOAN'!BS74-'DU DOAN'!BT74)=SIGN('DU DOAN'!K74-'DU DOAN'!L74),1*'DU DOAN'!C74,0))))</f>
        <v>0</v>
      </c>
      <c r="AK74" s="98">
        <f>IF(OR('DU DOAN'!K74="",'DU DOAN'!L74="",'DU DOAN'!BU74="",'DU DOAN'!BV74=""),0,IF(AND('DU DOAN'!BU74='DU DOAN'!K74,'DU DOAN'!BV74='DU DOAN'!L74),3*'DU DOAN'!C74,IF(('DU DOAN'!BU74-'DU DOAN'!BV74)=('DU DOAN'!K74-'DU DOAN'!L74),2*'DU DOAN'!C74,IF(SIGN('DU DOAN'!BU74-'DU DOAN'!BV74)=SIGN('DU DOAN'!K74-'DU DOAN'!L74),1*'DU DOAN'!C74,0))))</f>
        <v>0</v>
      </c>
      <c r="AL74" s="98">
        <f>IF(OR('DU DOAN'!K74="",'DU DOAN'!L74="",'DU DOAN'!BW74="",'DU DOAN'!BX74=""),0,IF(AND('DU DOAN'!BW74='DU DOAN'!K74,'DU DOAN'!BX74='DU DOAN'!L74),3*'DU DOAN'!C74,IF(('DU DOAN'!BW74-'DU DOAN'!BX74)=('DU DOAN'!K74-'DU DOAN'!L74),2*'DU DOAN'!C74,IF(SIGN('DU DOAN'!BW74-'DU DOAN'!BX74)=SIGN('DU DOAN'!K74-'DU DOAN'!L74),1*'DU DOAN'!C74,0))))</f>
        <v>0</v>
      </c>
      <c r="AM74" s="98">
        <f>IF(OR('DU DOAN'!K74="",'DU DOAN'!L74="",'DU DOAN'!BY74="",'DU DOAN'!BZ74=""),0,IF(AND('DU DOAN'!BY74='DU DOAN'!K74,'DU DOAN'!BZ74='DU DOAN'!L74),3*'DU DOAN'!C74,IF(('DU DOAN'!BY74-'DU DOAN'!BZ74)=('DU DOAN'!K74-'DU DOAN'!L74),2*'DU DOAN'!C74,IF(SIGN('DU DOAN'!BY74-'DU DOAN'!BZ74)=SIGN('DU DOAN'!K74-'DU DOAN'!L74),1*'DU DOAN'!C74,0))))</f>
        <v>0</v>
      </c>
      <c r="AN74" s="98">
        <f>IF(OR('DU DOAN'!K74="",'DU DOAN'!L74="",'DU DOAN'!CA74="",'DU DOAN'!CB74=""),0,IF(AND('DU DOAN'!CA74='DU DOAN'!K74,'DU DOAN'!CB74='DU DOAN'!L74),3*'DU DOAN'!C74,IF(('DU DOAN'!CA74-'DU DOAN'!CB74)=('DU DOAN'!K74-'DU DOAN'!L74),2*'DU DOAN'!C74,IF(SIGN('DU DOAN'!CA74-'DU DOAN'!CB74)=SIGN('DU DOAN'!K74-'DU DOAN'!L74),1*'DU DOAN'!C74,0))))</f>
        <v>0</v>
      </c>
      <c r="AO74" s="98">
        <f>IF(OR('DU DOAN'!K74="",'DU DOAN'!L74="",'DU DOAN'!CC74="",'DU DOAN'!CD74=""),0,IF(AND('DU DOAN'!CC74='DU DOAN'!K74,'DU DOAN'!CD74='DU DOAN'!L74),3*'DU DOAN'!C74,IF(('DU DOAN'!CC74-'DU DOAN'!CD74)=('DU DOAN'!K74-'DU DOAN'!L74),2*'DU DOAN'!C74,IF(SIGN('DU DOAN'!CC74-'DU DOAN'!CD74)=SIGN('DU DOAN'!K74-'DU DOAN'!L74),1*'DU DOAN'!C74,0))))</f>
        <v>0</v>
      </c>
      <c r="AP74" s="98">
        <f>IF(OR('DU DOAN'!K74="",'DU DOAN'!L74="",'DU DOAN'!CE74="",'DU DOAN'!CF74=""),0,IF(AND('DU DOAN'!CE74='DU DOAN'!K74,'DU DOAN'!CF74='DU DOAN'!L74),3*'DU DOAN'!C74,IF(('DU DOAN'!CE74-'DU DOAN'!CF74)=('DU DOAN'!K74-'DU DOAN'!L74),2*'DU DOAN'!C74,IF(SIGN('DU DOAN'!CE74-'DU DOAN'!CF74)=SIGN('DU DOAN'!K74-'DU DOAN'!L74),1*'DU DOAN'!C74,0))))</f>
        <v>0</v>
      </c>
      <c r="AQ74" s="98">
        <f>IF(OR('DU DOAN'!K74="",'DU DOAN'!L74="",'DU DOAN'!CG74="",'DU DOAN'!CH74=""),0,IF(AND('DU DOAN'!CG74='DU DOAN'!K74,'DU DOAN'!CH74='DU DOAN'!L74),3*'DU DOAN'!C74,IF(('DU DOAN'!CG74-'DU DOAN'!CH74)=('DU DOAN'!K74-'DU DOAN'!L74),2*'DU DOAN'!C74,IF(SIGN('DU DOAN'!CG74-'DU DOAN'!CH74)=SIGN('DU DOAN'!K74-'DU DOAN'!L74),1*'DU DOAN'!C74,0))))</f>
        <v>0</v>
      </c>
      <c r="AR74" s="98">
        <f>IF(OR('DU DOAN'!K74="",'DU DOAN'!L74="",'DU DOAN'!CI74="",'DU DOAN'!CJ74=""),0,IF(AND('DU DOAN'!CI74='DU DOAN'!K74,'DU DOAN'!CJ74='DU DOAN'!L74),3*'DU DOAN'!C74,IF(('DU DOAN'!CI74-'DU DOAN'!CJ74)=('DU DOAN'!K74-'DU DOAN'!L74),2*'DU DOAN'!C74,IF(SIGN('DU DOAN'!CI74-'DU DOAN'!CJ74)=SIGN('DU DOAN'!K74-'DU DOAN'!L74),1*'DU DOAN'!C74,0))))</f>
        <v>0</v>
      </c>
      <c r="AS74" s="98">
        <f>IF(OR('DU DOAN'!K74="",'DU DOAN'!L74="",'DU DOAN'!CK74="",'DU DOAN'!CL74=""),0,IF(AND('DU DOAN'!CK74='DU DOAN'!K74,'DU DOAN'!CL74='DU DOAN'!L74),3*'DU DOAN'!C74,IF(('DU DOAN'!CK74-'DU DOAN'!CL74)=('DU DOAN'!K74-'DU DOAN'!L74),2*'DU DOAN'!C74,IF(SIGN('DU DOAN'!CK74-'DU DOAN'!CL74)=SIGN('DU DOAN'!K74-'DU DOAN'!L74),1*'DU DOAN'!C74,0))))</f>
        <v>0</v>
      </c>
      <c r="AT74" s="98">
        <f>IF(OR('DU DOAN'!K74="",'DU DOAN'!L74="",'DU DOAN'!CM74="",'DU DOAN'!CN74=""),0,IF(AND('DU DOAN'!CM74='DU DOAN'!K74,'DU DOAN'!CN74='DU DOAN'!L74),3*'DU DOAN'!C74,IF(('DU DOAN'!CM74-'DU DOAN'!CN74)=('DU DOAN'!K74-'DU DOAN'!L74),2*'DU DOAN'!C74,IF(SIGN('DU DOAN'!CM74-'DU DOAN'!CN74)=SIGN('DU DOAN'!K74-'DU DOAN'!L74),1*'DU DOAN'!C74,0))))</f>
        <v>0</v>
      </c>
      <c r="AU74" s="98">
        <f>IF(OR('DU DOAN'!K74="",'DU DOAN'!L74="",'DU DOAN'!CO74="",'DU DOAN'!CP74=""),0,IF(AND('DU DOAN'!CO74='DU DOAN'!K74,'DU DOAN'!CP74='DU DOAN'!L74),3*'DU DOAN'!C74,IF(('DU DOAN'!CO74-'DU DOAN'!CP74)=('DU DOAN'!K74-'DU DOAN'!L74),2*'DU DOAN'!C74,IF(SIGN('DU DOAN'!CO74-'DU DOAN'!CP74)=SIGN('DU DOAN'!K74-'DU DOAN'!L74),1*'DU DOAN'!C74,0))))</f>
        <v>0</v>
      </c>
      <c r="AV74" s="98">
        <f>IF(OR('DU DOAN'!K74="",'DU DOAN'!L74="",'DU DOAN'!CQ74="",'DU DOAN'!CR74=""),0,IF(AND('DU DOAN'!CQ74='DU DOAN'!K74,'DU DOAN'!CR74='DU DOAN'!L74),3*'DU DOAN'!C74,IF(('DU DOAN'!CQ74-'DU DOAN'!CR74)=('DU DOAN'!K74-'DU DOAN'!L74),2*'DU DOAN'!C74,IF(SIGN('DU DOAN'!CQ74-'DU DOAN'!CR74)=SIGN('DU DOAN'!K74-'DU DOAN'!L74),1*'DU DOAN'!C74,0))))</f>
        <v>0</v>
      </c>
      <c r="AW74" s="98">
        <f>IF(OR('DU DOAN'!K74="",'DU DOAN'!L74="",'DU DOAN'!CS74="",'DU DOAN'!CT74=""),0,IF(AND('DU DOAN'!CS74='DU DOAN'!K74,'DU DOAN'!CT74='DU DOAN'!L74),3*'DU DOAN'!C74,IF(('DU DOAN'!CS74-'DU DOAN'!CT74)=('DU DOAN'!K74-'DU DOAN'!L74),2*'DU DOAN'!C74,IF(SIGN('DU DOAN'!CS74-'DU DOAN'!CT74)=SIGN('DU DOAN'!K74-'DU DOAN'!L74),1*'DU DOAN'!C74,0))))</f>
        <v>0</v>
      </c>
      <c r="AX74" s="98">
        <f>IF(OR('DU DOAN'!K74="",'DU DOAN'!L74="",'DU DOAN'!CU74="",'DU DOAN'!CV74=""),0,IF(AND('DU DOAN'!CU74='DU DOAN'!K74,'DU DOAN'!CV74='DU DOAN'!L74),3*'DU DOAN'!C74,IF(('DU DOAN'!CU74-'DU DOAN'!CV74)=('DU DOAN'!K74-'DU DOAN'!L74),2*'DU DOAN'!C74,IF(SIGN('DU DOAN'!CU74-'DU DOAN'!CV74)=SIGN('DU DOAN'!K74-'DU DOAN'!L74),1*'DU DOAN'!C74,0))))</f>
        <v>0</v>
      </c>
      <c r="AY74" s="98">
        <f>IF(OR('DU DOAN'!K74="",'DU DOAN'!L74="",'DU DOAN'!CW74="",'DU DOAN'!CX74=""),0,IF(AND('DU DOAN'!CW74='DU DOAN'!K74,'DU DOAN'!CX74='DU DOAN'!L74),3*'DU DOAN'!C74,IF(('DU DOAN'!CW74-'DU DOAN'!CX74)=('DU DOAN'!K74-'DU DOAN'!L74),2*'DU DOAN'!C74,IF(SIGN('DU DOAN'!CW74-'DU DOAN'!CX74)=SIGN('DU DOAN'!K74-'DU DOAN'!L74),1*'DU DOAN'!C74,0))))</f>
        <v>0</v>
      </c>
      <c r="AZ74" s="98">
        <f>IF(OR('DU DOAN'!K74="",'DU DOAN'!L74="",'DU DOAN'!CY74="",'DU DOAN'!CZ74=""),0,IF(AND('DU DOAN'!CY74='DU DOAN'!K74,'DU DOAN'!CZ74='DU DOAN'!L74),3*'DU DOAN'!C74,IF(('DU DOAN'!CY74-'DU DOAN'!CZ74)=('DU DOAN'!K74-'DU DOAN'!L74),2*'DU DOAN'!C74,IF(SIGN('DU DOAN'!CY74-'DU DOAN'!CZ74)=SIGN('DU DOAN'!K74-'DU DOAN'!L74),1*'DU DOAN'!C74,0))))</f>
        <v>0</v>
      </c>
      <c r="BA74" s="98">
        <f>IF(OR('DU DOAN'!K74="",'DU DOAN'!L74="",'DU DOAN'!DA74="",'DU DOAN'!DB74=""),0,IF(AND('DU DOAN'!DA74='DU DOAN'!K74,'DU DOAN'!DB74='DU DOAN'!L74),3*'DU DOAN'!C74,IF(('DU DOAN'!DA74-'DU DOAN'!DB74)=('DU DOAN'!K74-'DU DOAN'!L74),2*'DU DOAN'!C74,IF(SIGN('DU DOAN'!DA74-'DU DOAN'!DB74)=SIGN('DU DOAN'!K74-'DU DOAN'!L74),1*'DU DOAN'!C74,0))))</f>
        <v>0</v>
      </c>
      <c r="BB74" s="98">
        <f>IF(OR('DU DOAN'!K74="",'DU DOAN'!L74="",'DU DOAN'!DC74="",'DU DOAN'!DD74=""),0,IF(AND('DU DOAN'!DC74='DU DOAN'!K74,'DU DOAN'!DD74='DU DOAN'!L74),3*'DU DOAN'!C74,IF(('DU DOAN'!DC74-'DU DOAN'!DD74)=('DU DOAN'!K74-'DU DOAN'!L74),2*'DU DOAN'!C74,IF(SIGN('DU DOAN'!DC74-'DU DOAN'!DD74)=SIGN('DU DOAN'!K74-'DU DOAN'!L74),1*'DU DOAN'!C74,0))))</f>
        <v>0</v>
      </c>
      <c r="BC74" s="98">
        <f>IF(OR('DU DOAN'!K74="",'DU DOAN'!L74="",'DU DOAN'!DE74="",'DU DOAN'!DF74=""),0,IF(AND('DU DOAN'!DE74='DU DOAN'!K74,'DU DOAN'!DF74='DU DOAN'!L74),3*'DU DOAN'!C74,IF(('DU DOAN'!DE74-'DU DOAN'!DF74)=('DU DOAN'!K74-'DU DOAN'!L74),2*'DU DOAN'!C74,IF(SIGN('DU DOAN'!DE74-'DU DOAN'!DF74)=SIGN('DU DOAN'!K74-'DU DOAN'!L74),1*'DU DOAN'!C74,0))))</f>
        <v>0</v>
      </c>
      <c r="BD74" s="98">
        <f>IF(OR('DU DOAN'!K74="",'DU DOAN'!L74="",'DU DOAN'!DG74="",'DU DOAN'!DH74=""),0,IF(AND('DU DOAN'!DG74='DU DOAN'!K74,'DU DOAN'!DH74='DU DOAN'!L74),3*'DU DOAN'!C74,IF(('DU DOAN'!DG74-'DU DOAN'!DH74)=('DU DOAN'!K74-'DU DOAN'!L74),2*'DU DOAN'!C74,IF(SIGN('DU DOAN'!DG74-'DU DOAN'!DH74)=SIGN('DU DOAN'!K74-'DU DOAN'!L74),1*'DU DOAN'!C74,0))))</f>
        <v>0</v>
      </c>
      <c r="BE74" s="98">
        <f>IF(OR('DU DOAN'!K74="",'DU DOAN'!L74="",'DU DOAN'!DI74="",'DU DOAN'!DJ74=""),0,IF(AND('DU DOAN'!DI74='DU DOAN'!K74,'DU DOAN'!DJ74='DU DOAN'!L74),3*'DU DOAN'!C74,IF(('DU DOAN'!DI74-'DU DOAN'!DJ74)=('DU DOAN'!K74-'DU DOAN'!L74),2*'DU DOAN'!C74,IF(SIGN('DU DOAN'!DI74-'DU DOAN'!DJ74)=SIGN('DU DOAN'!K74-'DU DOAN'!L74),1*'DU DOAN'!C74,0))))</f>
        <v>0</v>
      </c>
      <c r="BF74" s="98">
        <f>IF(OR('DU DOAN'!K74="",'DU DOAN'!L74="",'DU DOAN'!DK74="",'DU DOAN'!DL74=""),0,IF(AND('DU DOAN'!DK74='DU DOAN'!K74,'DU DOAN'!DL74='DU DOAN'!L74),3*'DU DOAN'!C74,IF(('DU DOAN'!DK74-'DU DOAN'!DL74)=('DU DOAN'!K74-'DU DOAN'!L74),2*'DU DOAN'!C74,IF(SIGN('DU DOAN'!DK74-'DU DOAN'!DL74)=SIGN('DU DOAN'!K74-'DU DOAN'!L74),1*'DU DOAN'!C74,0))))</f>
        <v>0</v>
      </c>
      <c r="BG74" s="98">
        <f>IF(OR('DU DOAN'!K74="",'DU DOAN'!L74="",'DU DOAN'!DM74="",'DU DOAN'!DN74=""),0,IF(AND('DU DOAN'!DM74='DU DOAN'!K74,'DU DOAN'!DN74='DU DOAN'!L74),3*'DU DOAN'!C74,IF(('DU DOAN'!DM74-'DU DOAN'!DN74)=('DU DOAN'!K74-'DU DOAN'!L74),2*'DU DOAN'!C74,IF(SIGN('DU DOAN'!DM74-'DU DOAN'!DN74)=SIGN('DU DOAN'!K74-'DU DOAN'!L74),1*'DU DOAN'!C74,0))))</f>
        <v>0</v>
      </c>
      <c r="BH74" s="98">
        <f>IF(OR('DU DOAN'!K74="",'DU DOAN'!L74="",'DU DOAN'!DO74="",'DU DOAN'!DP74=""),0,IF(AND('DU DOAN'!DO74='DU DOAN'!K74,'DU DOAN'!DP74='DU DOAN'!L74),3*'DU DOAN'!C74,IF(('DU DOAN'!DO74-'DU DOAN'!DP74)=('DU DOAN'!K74-'DU DOAN'!L74),2*'DU DOAN'!C74,IF(SIGN('DU DOAN'!DO74-'DU DOAN'!DP74)=SIGN('DU DOAN'!K74-'DU DOAN'!L74),1*'DU DOAN'!C74,0))))</f>
        <v>0</v>
      </c>
      <c r="BI74" s="98">
        <f>IF(OR('DU DOAN'!K74="",'DU DOAN'!L74="",'DU DOAN'!DQ74="",'DU DOAN'!DR74=""),0,IF(AND('DU DOAN'!DQ74='DU DOAN'!K74,'DU DOAN'!DR74='DU DOAN'!L74),3*'DU DOAN'!C74,IF(('DU DOAN'!DQ74-'DU DOAN'!DR74)=('DU DOAN'!K74-'DU DOAN'!L74),2*'DU DOAN'!C74,IF(SIGN('DU DOAN'!DQ74-'DU DOAN'!DR74)=SIGN('DU DOAN'!K74-'DU DOAN'!L74),1*'DU DOAN'!C74,0))))</f>
        <v>0</v>
      </c>
      <c r="BJ74" s="98">
        <f>IF(OR('DU DOAN'!K74="",'DU DOAN'!L74="",'DU DOAN'!DS74="",'DU DOAN'!DT74=""),0,IF(AND('DU DOAN'!DS74='DU DOAN'!K74,'DU DOAN'!DT74='DU DOAN'!L74),3*'DU DOAN'!C74,IF(('DU DOAN'!DS74-'DU DOAN'!DT74)=('DU DOAN'!K74-'DU DOAN'!L74),2*'DU DOAN'!C74,IF(SIGN('DU DOAN'!DS74-'DU DOAN'!DT74)=SIGN('DU DOAN'!K74-'DU DOAN'!L74),1*'DU DOAN'!C74,0))))</f>
        <v>0</v>
      </c>
      <c r="BK74" s="98">
        <f>IF(OR('DU DOAN'!K74="",'DU DOAN'!L74="",'DU DOAN'!DU74="",'DU DOAN'!DV74=""),0,IF(AND('DU DOAN'!DU74='DU DOAN'!K74,'DU DOAN'!DV74='DU DOAN'!L74),3*'DU DOAN'!C74,IF(('DU DOAN'!DU74-'DU DOAN'!DV74)=('DU DOAN'!K74-'DU DOAN'!L74),2*'DU DOAN'!C74,IF(SIGN('DU DOAN'!DU74-'DU DOAN'!DV74)=SIGN('DU DOAN'!K74-'DU DOAN'!L74),1*'DU DOAN'!C74,0))))</f>
        <v>0</v>
      </c>
      <c r="BL74" s="98">
        <f>IF(OR('DU DOAN'!K74="",'DU DOAN'!L74="",'DU DOAN'!DW74="",'DU DOAN'!DX74=""),0,IF(AND('DU DOAN'!DW74='DU DOAN'!K74,'DU DOAN'!DX74='DU DOAN'!L74),3*'DU DOAN'!C74,IF(('DU DOAN'!DW74-'DU DOAN'!DX74)=('DU DOAN'!K74-'DU DOAN'!L74),2*'DU DOAN'!C74,IF(SIGN('DU DOAN'!DW74-'DU DOAN'!DX74)=SIGN('DU DOAN'!K74-'DU DOAN'!L74),1*'DU DOAN'!C74,0))))</f>
        <v>0</v>
      </c>
      <c r="BM74" s="98">
        <f>IF(OR('DU DOAN'!K74="",'DU DOAN'!L74="",'DU DOAN'!DY74="",'DU DOAN'!DZ74=""),0,IF(AND('DU DOAN'!DY74='DU DOAN'!K74,'DU DOAN'!DZ74='DU DOAN'!L74),3*'DU DOAN'!C74,IF(('DU DOAN'!DY74-'DU DOAN'!DZ74)=('DU DOAN'!K74-'DU DOAN'!L74),2*'DU DOAN'!C74,IF(SIGN('DU DOAN'!DY74-'DU DOAN'!DZ74)=SIGN('DU DOAN'!K74-'DU DOAN'!L74),1*'DU DOAN'!C74,0))))</f>
        <v>0</v>
      </c>
      <c r="BN74" s="98">
        <f>IF(OR('DU DOAN'!K74="",'DU DOAN'!L74="",'DU DOAN'!EA74="",'DU DOAN'!EB74=""),0,IF(AND('DU DOAN'!EA74='DU DOAN'!K74,'DU DOAN'!EB74='DU DOAN'!L74),3*'DU DOAN'!C74,IF(('DU DOAN'!EA74-'DU DOAN'!EB74)=('DU DOAN'!K74-'DU DOAN'!L74),2*'DU DOAN'!C74,IF(SIGN('DU DOAN'!EA74-'DU DOAN'!EB74)=SIGN('DU DOAN'!K74-'DU DOAN'!L74),1*'DU DOAN'!C74,0))))</f>
        <v>0</v>
      </c>
      <c r="BO74" s="98">
        <f>IF(OR('DU DOAN'!K74="",'DU DOAN'!L74="",'DU DOAN'!EC74="",'DU DOAN'!ED74=""),0,IF(AND('DU DOAN'!EC74='DU DOAN'!K74,'DU DOAN'!ED74='DU DOAN'!L74),3*'DU DOAN'!C74,IF(('DU DOAN'!EC74-'DU DOAN'!ED74)=('DU DOAN'!K74-'DU DOAN'!L74),2*'DU DOAN'!C74,IF(SIGN('DU DOAN'!EC74-'DU DOAN'!ED74)=SIGN('DU DOAN'!K74-'DU DOAN'!L74),1*'DU DOAN'!C74,0))))</f>
        <v>0</v>
      </c>
      <c r="BP74" s="98">
        <f>IF(OR('DU DOAN'!K74="",'DU DOAN'!L74="",'DU DOAN'!EE74="",'DU DOAN'!EF74=""),0,IF(AND('DU DOAN'!EE74='DU DOAN'!K74,'DU DOAN'!EF74='DU DOAN'!L74),3*'DU DOAN'!C74,IF(('DU DOAN'!EE74-'DU DOAN'!EF74)=('DU DOAN'!K74-'DU DOAN'!L74),2*'DU DOAN'!C74,IF(SIGN('DU DOAN'!EE74-'DU DOAN'!EF74)=SIGN('DU DOAN'!K74-'DU DOAN'!L74),1*'DU DOAN'!C74,0))))</f>
        <v>0</v>
      </c>
      <c r="BQ74" s="98">
        <f>IF(OR('DU DOAN'!K74="",'DU DOAN'!L74="",'DU DOAN'!EG74="",'DU DOAN'!EH74=""),0,IF(AND('DU DOAN'!EG74='DU DOAN'!K74,'DU DOAN'!EH74='DU DOAN'!L74),3*'DU DOAN'!C74,IF(('DU DOAN'!EG74-'DU DOAN'!EH74)=('DU DOAN'!K74-'DU DOAN'!L74),2*'DU DOAN'!C74,IF(SIGN('DU DOAN'!EG74-'DU DOAN'!EH74)=SIGN('DU DOAN'!K74-'DU DOAN'!L74),1*'DU DOAN'!C74,0))))</f>
        <v>0</v>
      </c>
      <c r="BR74" s="98">
        <f>IF(OR('DU DOAN'!K74="",'DU DOAN'!L74="",'DU DOAN'!EI74="",'DU DOAN'!EJ74=""),0,IF(AND('DU DOAN'!EI74='DU DOAN'!K74,'DU DOAN'!EJ74='DU DOAN'!L74),3*'DU DOAN'!C74,IF(('DU DOAN'!EI74-'DU DOAN'!EJ74)=('DU DOAN'!K74-'DU DOAN'!L74),2*'DU DOAN'!C74,IF(SIGN('DU DOAN'!EI74-'DU DOAN'!EJ74)=SIGN('DU DOAN'!K74-'DU DOAN'!L74),1*'DU DOAN'!C74,0))))</f>
        <v>0</v>
      </c>
      <c r="BS74" s="98">
        <f>IF(OR('DU DOAN'!K74="",'DU DOAN'!L74="",'DU DOAN'!EK74="",'DU DOAN'!EL74=""),0,IF(AND('DU DOAN'!EK74='DU DOAN'!K74,'DU DOAN'!EL74='DU DOAN'!L74),3*'DU DOAN'!C74,IF(('DU DOAN'!EK74-'DU DOAN'!EL74)=('DU DOAN'!K74-'DU DOAN'!L74),2*'DU DOAN'!C74,IF(SIGN('DU DOAN'!EK74-'DU DOAN'!EL74)=SIGN('DU DOAN'!K74-'DU DOAN'!L74),1*'DU DOAN'!C74,0))))</f>
        <v>0</v>
      </c>
      <c r="BT74" s="98">
        <f>IF(OR('DU DOAN'!K74="",'DU DOAN'!L74="",'DU DOAN'!EM74="",'DU DOAN'!EN74=""),0,IF(AND('DU DOAN'!EM74='DU DOAN'!K74,'DU DOAN'!EN74='DU DOAN'!L74),3*'DU DOAN'!C74,IF(('DU DOAN'!EM74-'DU DOAN'!EN74)=('DU DOAN'!K74-'DU DOAN'!L74),2*'DU DOAN'!C74,IF(SIGN('DU DOAN'!EM74-'DU DOAN'!EN74)=SIGN('DU DOAN'!K74-'DU DOAN'!L74),1*'DU DOAN'!C74,0))))</f>
        <v>0</v>
      </c>
      <c r="BU74" s="98">
        <f>IF(OR('DU DOAN'!K74="",'DU DOAN'!L74="",'DU DOAN'!EO74="",'DU DOAN'!EP74=""),0,IF(AND('DU DOAN'!EO74='DU DOAN'!K74,'DU DOAN'!EP74='DU DOAN'!L74),3*'DU DOAN'!C74,IF(('DU DOAN'!EO74-'DU DOAN'!EP74)=('DU DOAN'!K74-'DU DOAN'!L74),2*'DU DOAN'!C74,IF(SIGN('DU DOAN'!EO74-'DU DOAN'!EP74)=SIGN('DU DOAN'!K74-'DU DOAN'!L74),1*'DU DOAN'!C74,0))))</f>
        <v>0</v>
      </c>
      <c r="BV74" s="98">
        <f>IF(OR('DU DOAN'!K74="",'DU DOAN'!L74="",'DU DOAN'!EQ74="",'DU DOAN'!ER74=""),0,IF(AND('DU DOAN'!EQ74='DU DOAN'!K74,'DU DOAN'!ER74='DU DOAN'!L74),3*'DU DOAN'!C74,IF(('DU DOAN'!EQ74-'DU DOAN'!ER74)=('DU DOAN'!K74-'DU DOAN'!L74),2*'DU DOAN'!C74,IF(SIGN('DU DOAN'!EQ74-'DU DOAN'!ER74)=SIGN('DU DOAN'!K74-'DU DOAN'!L74),1*'DU DOAN'!C74,0))))</f>
        <v>0</v>
      </c>
      <c r="BW74" s="98">
        <f>IF(OR('DU DOAN'!K74="",'DU DOAN'!L74="",'DU DOAN'!ES74="",'DU DOAN'!ET74=""),0,IF(AND('DU DOAN'!ES74='DU DOAN'!K74,'DU DOAN'!ET74='DU DOAN'!L74),3*'DU DOAN'!C74,IF(('DU DOAN'!ES74-'DU DOAN'!ET74)=('DU DOAN'!K74-'DU DOAN'!L74),2*'DU DOAN'!C74,IF(SIGN('DU DOAN'!ES74-'DU DOAN'!ET74)=SIGN('DU DOAN'!K74-'DU DOAN'!L74),1*'DU DOAN'!C74,0))))</f>
        <v>0</v>
      </c>
      <c r="BX74" s="98">
        <f>IF(OR('DU DOAN'!K74="",'DU DOAN'!L74="",'DU DOAN'!EU74="",'DU DOAN'!EV74=""),0,IF(AND('DU DOAN'!EU74='DU DOAN'!K74,'DU DOAN'!EV74='DU DOAN'!L74),3*'DU DOAN'!C74,IF(('DU DOAN'!EU74-'DU DOAN'!EV74)=('DU DOAN'!K74-'DU DOAN'!L74),2*'DU DOAN'!C74,IF(SIGN('DU DOAN'!EU74-'DU DOAN'!EV74)=SIGN('DU DOAN'!K74-'DU DOAN'!L74),1*'DU DOAN'!C74,0))))</f>
        <v>0</v>
      </c>
      <c r="BY74" s="98">
        <f>IF(OR('DU DOAN'!K74="",'DU DOAN'!L74="",'DU DOAN'!EW74="",'DU DOAN'!EX74=""),0,IF(AND('DU DOAN'!EW74='DU DOAN'!K74,'DU DOAN'!EX74='DU DOAN'!L74),3*'DU DOAN'!C74,IF(('DU DOAN'!EW74-'DU DOAN'!EX74)=('DU DOAN'!K74-'DU DOAN'!L74),2*'DU DOAN'!C74,IF(SIGN('DU DOAN'!EW74-'DU DOAN'!EX74)=SIGN('DU DOAN'!K74-'DU DOAN'!L74),1*'DU DOAN'!C74,0))))</f>
        <v>0</v>
      </c>
      <c r="BZ74" s="98">
        <f>IF(OR('DU DOAN'!K74="",'DU DOAN'!L74="",'DU DOAN'!EY74="",'DU DOAN'!EZ74=""),0,IF(AND('DU DOAN'!EY74='DU DOAN'!K74,'DU DOAN'!EZ74='DU DOAN'!L74),3*'DU DOAN'!C74,IF(('DU DOAN'!EY74-'DU DOAN'!EZ74)=('DU DOAN'!K74-'DU DOAN'!L74),2*'DU DOAN'!C74,IF(SIGN('DU DOAN'!EY74-'DU DOAN'!EZ74)=SIGN('DU DOAN'!K74-'DU DOAN'!L74),1*'DU DOAN'!C74,0))))</f>
        <v>0</v>
      </c>
      <c r="CA74" s="98">
        <f>IF(OR('DU DOAN'!K74="",'DU DOAN'!L74="",'DU DOAN'!FA74="",'DU DOAN'!FB74=""),0,IF(AND('DU DOAN'!FA74='DU DOAN'!K74,'DU DOAN'!FB74='DU DOAN'!L74),3*'DU DOAN'!C74,IF(('DU DOAN'!FA74-'DU DOAN'!FB74)=('DU DOAN'!K74-'DU DOAN'!L74),2*'DU DOAN'!C74,IF(SIGN('DU DOAN'!FA74-'DU DOAN'!FB74)=SIGN('DU DOAN'!K74-'DU DOAN'!L74),1*'DU DOAN'!C74,0))))</f>
        <v>0</v>
      </c>
      <c r="CB74" s="98">
        <f>IF(OR('DU DOAN'!K74="",'DU DOAN'!L74="",'DU DOAN'!FC74="",'DU DOAN'!FD74=""),0,IF(AND('DU DOAN'!FC74='DU DOAN'!K74,'DU DOAN'!FD74='DU DOAN'!L74),3*'DU DOAN'!C74,IF(('DU DOAN'!FC74-'DU DOAN'!FD74)=('DU DOAN'!K74-'DU DOAN'!L74),2*'DU DOAN'!C74,IF(SIGN('DU DOAN'!FC74-'DU DOAN'!FD74)=SIGN('DU DOAN'!K74-'DU DOAN'!L74),1*'DU DOAN'!C74,0))))</f>
        <v>0</v>
      </c>
      <c r="CC74" s="98">
        <f>IF(OR('DU DOAN'!K74="",'DU DOAN'!L74="",'DU DOAN'!FE74="",'DU DOAN'!FF74=""),0,IF(AND('DU DOAN'!FE74='DU DOAN'!K74,'DU DOAN'!FF74='DU DOAN'!L74),3*'DU DOAN'!C74,IF(('DU DOAN'!FE74-'DU DOAN'!FF74)=('DU DOAN'!K74-'DU DOAN'!L74),2*'DU DOAN'!C74,IF(SIGN('DU DOAN'!FE74-'DU DOAN'!FF74)=SIGN('DU DOAN'!K74-'DU DOAN'!L74),1*'DU DOAN'!C74,0))))</f>
        <v>0</v>
      </c>
      <c r="CD74" s="98">
        <f>IF(OR('DU DOAN'!K74="",'DU DOAN'!L74="",'DU DOAN'!FG74="",'DU DOAN'!FH74=""),0,IF(AND('DU DOAN'!FG74='DU DOAN'!K74,'DU DOAN'!FH74='DU DOAN'!L74),3*'DU DOAN'!C74,IF(('DU DOAN'!FG74-'DU DOAN'!FH74)=('DU DOAN'!K74-'DU DOAN'!L74),2*'DU DOAN'!C74,IF(SIGN('DU DOAN'!FG74-'DU DOAN'!FH74)=SIGN('DU DOAN'!K74-'DU DOAN'!L74),1*'DU DOAN'!C74,0))))</f>
        <v>0</v>
      </c>
      <c r="CE74" s="98">
        <f>IF(OR('DU DOAN'!K74="",'DU DOAN'!L74="",'DU DOAN'!FI74="",'DU DOAN'!FJ74=""),0,IF(AND('DU DOAN'!FI74='DU DOAN'!K74,'DU DOAN'!FJ74='DU DOAN'!L74),3*'DU DOAN'!C74,IF(('DU DOAN'!FI74-'DU DOAN'!FJ74)=('DU DOAN'!K74-'DU DOAN'!L74),2*'DU DOAN'!C74,IF(SIGN('DU DOAN'!FI74-'DU DOAN'!FJ74)=SIGN('DU DOAN'!K74-'DU DOAN'!L74),1*'DU DOAN'!C74,0))))</f>
        <v>0</v>
      </c>
      <c r="CF74" s="98">
        <f>IF(OR('DU DOAN'!K74="",'DU DOAN'!L74="",'DU DOAN'!FK74="",'DU DOAN'!FL74=""),0,IF(AND('DU DOAN'!FK74='DU DOAN'!K74,'DU DOAN'!FL74='DU DOAN'!L74),3*'DU DOAN'!C74,IF(('DU DOAN'!FK74-'DU DOAN'!FL74)=('DU DOAN'!K74-'DU DOAN'!L74),2*'DU DOAN'!C74,IF(SIGN('DU DOAN'!FK74-'DU DOAN'!FL74)=SIGN('DU DOAN'!K74-'DU DOAN'!L74),1*'DU DOAN'!C74,0))))</f>
        <v>0</v>
      </c>
      <c r="CG74" s="98">
        <f>IF(OR('DU DOAN'!K74="",'DU DOAN'!L74="",'DU DOAN'!FM74="",'DU DOAN'!FN74=""),0,IF(AND('DU DOAN'!FM74='DU DOAN'!K74,'DU DOAN'!FN74='DU DOAN'!L74),3*'DU DOAN'!C74,IF(('DU DOAN'!FM74-'DU DOAN'!FN74)=('DU DOAN'!K74-'DU DOAN'!L74),2*'DU DOAN'!C74,IF(SIGN('DU DOAN'!FM74-'DU DOAN'!FN74)=SIGN('DU DOAN'!K74-'DU DOAN'!L74),1*'DU DOAN'!C74,0))))</f>
        <v>0</v>
      </c>
      <c r="CH74" s="98">
        <f>IF(OR('DU DOAN'!K74="",'DU DOAN'!L74="",'DU DOAN'!FO74="",'DU DOAN'!FP74=""),0,IF(AND('DU DOAN'!FO74='DU DOAN'!K74,'DU DOAN'!FP74='DU DOAN'!L74),3*'DU DOAN'!C74,IF(('DU DOAN'!FO74-'DU DOAN'!FP74)=('DU DOAN'!K74-'DU DOAN'!L74),2*'DU DOAN'!C74,IF(SIGN('DU DOAN'!FO74-'DU DOAN'!FP74)=SIGN('DU DOAN'!K74-'DU DOAN'!L74),1*'DU DOAN'!C74,0))))</f>
        <v>0</v>
      </c>
      <c r="CI74" s="98">
        <f>IF(OR('DU DOAN'!K74="",'DU DOAN'!L74="",'DU DOAN'!FQ74="",'DU DOAN'!FR74=""),0,IF(AND('DU DOAN'!FQ74='DU DOAN'!K74,'DU DOAN'!FR74='DU DOAN'!L74),3*'DU DOAN'!C74,IF(('DU DOAN'!FQ74-'DU DOAN'!FR74)=('DU DOAN'!K74-'DU DOAN'!L74),2*'DU DOAN'!C74,IF(SIGN('DU DOAN'!FQ74-'DU DOAN'!FR74)=SIGN('DU DOAN'!K74-'DU DOAN'!L74),1*'DU DOAN'!C74,0))))</f>
        <v>0</v>
      </c>
      <c r="CJ74" s="98">
        <f>IF(OR('DU DOAN'!K74="",'DU DOAN'!L74="",'DU DOAN'!FS74="",'DU DOAN'!FT74=""),0,IF(AND('DU DOAN'!FS74='DU DOAN'!K74,'DU DOAN'!FT74='DU DOAN'!L74),3*'DU DOAN'!C74,IF(('DU DOAN'!FS74-'DU DOAN'!FT74)=('DU DOAN'!K74-'DU DOAN'!L74),2*'DU DOAN'!C74,IF(SIGN('DU DOAN'!FS74-'DU DOAN'!FT74)=SIGN('DU DOAN'!K74-'DU DOAN'!L74),1*'DU DOAN'!C74,0))))</f>
        <v>0</v>
      </c>
      <c r="CK74" s="98">
        <f>IF(OR('DU DOAN'!K74="",'DU DOAN'!L74="",'DU DOAN'!FU74="",'DU DOAN'!FV74=""),0,IF(AND('DU DOAN'!FU74='DU DOAN'!K74,'DU DOAN'!FV74='DU DOAN'!L74),3*'DU DOAN'!C74,IF(('DU DOAN'!FU74-'DU DOAN'!FV74)=('DU DOAN'!K74-'DU DOAN'!L74),2*'DU DOAN'!C74,IF(SIGN('DU DOAN'!FU74-'DU DOAN'!FV74)=SIGN('DU DOAN'!K74-'DU DOAN'!L74),1*'DU DOAN'!C74,0))))</f>
        <v>0</v>
      </c>
      <c r="CL74" s="98">
        <f>IF(OR('DU DOAN'!K74="",'DU DOAN'!L74="",'DU DOAN'!FW74="",'DU DOAN'!FX74=""),0,IF(AND('DU DOAN'!FW74='DU DOAN'!K74,'DU DOAN'!FX74='DU DOAN'!L74),3*'DU DOAN'!C74,IF(('DU DOAN'!FW74-'DU DOAN'!FX74)=('DU DOAN'!K74-'DU DOAN'!L74),2*'DU DOAN'!C74,IF(SIGN('DU DOAN'!FW74-'DU DOAN'!FX74)=SIGN('DU DOAN'!K74-'DU DOAN'!L74),1*'DU DOAN'!C74,0))))</f>
        <v>0</v>
      </c>
      <c r="CM74" s="98">
        <f>IF(OR('DU DOAN'!K74="",'DU DOAN'!L74="",'DU DOAN'!FY74="",'DU DOAN'!FZ74=""),0,IF(AND('DU DOAN'!FY74='DU DOAN'!K74,'DU DOAN'!FZ74='DU DOAN'!L74),3*'DU DOAN'!C74,IF(('DU DOAN'!FY74-'DU DOAN'!FZ74)=('DU DOAN'!K74-'DU DOAN'!L74),2*'DU DOAN'!C74,IF(SIGN('DU DOAN'!FY74-'DU DOAN'!FZ74)=SIGN('DU DOAN'!K74-'DU DOAN'!L74),1*'DU DOAN'!C74,0))))</f>
        <v>0</v>
      </c>
      <c r="CN74" s="98">
        <f>IF(OR('DU DOAN'!K74="",'DU DOAN'!L74="",'DU DOAN'!GA74="",'DU DOAN'!GB74=""),0,IF(AND('DU DOAN'!GA74='DU DOAN'!K74,'DU DOAN'!GB74='DU DOAN'!L74),3*'DU DOAN'!C74,IF(('DU DOAN'!GA74-'DU DOAN'!GB74)=('DU DOAN'!K74-'DU DOAN'!L74),2*'DU DOAN'!C74,IF(SIGN('DU DOAN'!GA74-'DU DOAN'!GB74)=SIGN('DU DOAN'!K74-'DU DOAN'!L74),1*'DU DOAN'!C74,0))))</f>
        <v>0</v>
      </c>
      <c r="CO74" s="98">
        <f>IF(OR('DU DOAN'!K74="",'DU DOAN'!L74="",'DU DOAN'!GC74="",'DU DOAN'!GD74=""),0,IF(AND('DU DOAN'!GC74='DU DOAN'!K74,'DU DOAN'!GD74='DU DOAN'!L74),3*'DU DOAN'!C74,IF(('DU DOAN'!GC74-'DU DOAN'!GD74)=('DU DOAN'!K74-'DU DOAN'!L74),2*'DU DOAN'!C74,IF(SIGN('DU DOAN'!GC74-'DU DOAN'!GD74)=SIGN('DU DOAN'!K74-'DU DOAN'!L74),1*'DU DOAN'!C74,0))))</f>
        <v>0</v>
      </c>
      <c r="CP74" s="98">
        <f>IF(OR('DU DOAN'!K74="",'DU DOAN'!L74="",'DU DOAN'!GE74="",'DU DOAN'!GF74=""),0,IF(AND('DU DOAN'!GE74='DU DOAN'!K74,'DU DOAN'!GF74='DU DOAN'!L74),3*'DU DOAN'!C74,IF(('DU DOAN'!GE74-'DU DOAN'!GF74)=('DU DOAN'!K74-'DU DOAN'!L74),2*'DU DOAN'!C74,IF(SIGN('DU DOAN'!GE74-'DU DOAN'!GF74)=SIGN('DU DOAN'!K74-'DU DOAN'!L74),1*'DU DOAN'!C74,0))))</f>
        <v>0</v>
      </c>
      <c r="CQ74" s="98">
        <f>IF(OR('DU DOAN'!K74="",'DU DOAN'!L74="",'DU DOAN'!GG74="",'DU DOAN'!GH74=""),0,IF(AND('DU DOAN'!GG74='DU DOAN'!K74,'DU DOAN'!GH74='DU DOAN'!L74),3*'DU DOAN'!C74,IF(('DU DOAN'!GG74-'DU DOAN'!GH74)=('DU DOAN'!K74-'DU DOAN'!L74),2*'DU DOAN'!C74,IF(SIGN('DU DOAN'!GG74-'DU DOAN'!GH74)=SIGN('DU DOAN'!K74-'DU DOAN'!L74),1*'DU DOAN'!C74,0))))</f>
        <v>0</v>
      </c>
      <c r="CR74" s="98">
        <f>IF(OR('DU DOAN'!K74="",'DU DOAN'!L74="",'DU DOAN'!GI74="",'DU DOAN'!GJ74=""),0,IF(AND('DU DOAN'!GI74='DU DOAN'!K74,'DU DOAN'!GJ74='DU DOAN'!L74),3*'DU DOAN'!C74,IF(('DU DOAN'!GI74-'DU DOAN'!GJ74)=('DU DOAN'!K74-'DU DOAN'!L74),2*'DU DOAN'!C74,IF(SIGN('DU DOAN'!GI74-'DU DOAN'!GJ74)=SIGN('DU DOAN'!K74-'DU DOAN'!L74),1*'DU DOAN'!C74,0))))</f>
        <v>0</v>
      </c>
      <c r="CS74" s="98">
        <f>IF(OR('DU DOAN'!K74="",'DU DOAN'!L74="",'DU DOAN'!GK74="",'DU DOAN'!GL74=""),0,IF(AND('DU DOAN'!GK74='DU DOAN'!K74,'DU DOAN'!GL74='DU DOAN'!L74),3*'DU DOAN'!C74,IF(('DU DOAN'!GK74-'DU DOAN'!GL74)=('DU DOAN'!K74-'DU DOAN'!L74),2*'DU DOAN'!C74,IF(SIGN('DU DOAN'!GK74-'DU DOAN'!GL74)=SIGN('DU DOAN'!K74-'DU DOAN'!L74),1*'DU DOAN'!C74,0))))</f>
        <v>0</v>
      </c>
      <c r="CT74" s="98">
        <f>IF(OR('DU DOAN'!K74="",'DU DOAN'!L74="",'DU DOAN'!GM74="",'DU DOAN'!GN74=""),0,IF(AND('DU DOAN'!GM74='DU DOAN'!K74,'DU DOAN'!GN74='DU DOAN'!L74),3*'DU DOAN'!C74,IF(('DU DOAN'!GM74-'DU DOAN'!GN74)=('DU DOAN'!K74-'DU DOAN'!L74),2*'DU DOAN'!C74,IF(SIGN('DU DOAN'!GM74-'DU DOAN'!GN74)=SIGN('DU DOAN'!K74-'DU DOAN'!L74),1*'DU DOAN'!C74,0))))</f>
        <v>0</v>
      </c>
      <c r="CU74" s="98">
        <f>IF(OR('DU DOAN'!K74="",'DU DOAN'!L74="",'DU DOAN'!GO74="",'DU DOAN'!GP74=""),0,IF(AND('DU DOAN'!GO74='DU DOAN'!K74,'DU DOAN'!GP74='DU DOAN'!L74),3*'DU DOAN'!C74,IF(('DU DOAN'!GO74-'DU DOAN'!GP74)=('DU DOAN'!K74-'DU DOAN'!L74),2*'DU DOAN'!C74,IF(SIGN('DU DOAN'!GO74-'DU DOAN'!GP74)=SIGN('DU DOAN'!K74-'DU DOAN'!L74),1*'DU DOAN'!C74,0))))</f>
        <v>0</v>
      </c>
      <c r="CV74" s="98">
        <f>IF(OR('DU DOAN'!K74="",'DU DOAN'!L74="",'DU DOAN'!GQ74="",'DU DOAN'!GR74=""),0,IF(AND('DU DOAN'!GQ74='DU DOAN'!K74,'DU DOAN'!GR74='DU DOAN'!L74),3*'DU DOAN'!C74,IF(('DU DOAN'!GQ74-'DU DOAN'!GR74)=('DU DOAN'!K74-'DU DOAN'!L74),2*'DU DOAN'!C74,IF(SIGN('DU DOAN'!GQ74-'DU DOAN'!GR74)=SIGN('DU DOAN'!K74-'DU DOAN'!L74),1*'DU DOAN'!C74,0))))</f>
        <v>0</v>
      </c>
      <c r="CW74" s="98">
        <f>IF(OR('DU DOAN'!K74="",'DU DOAN'!L74="",'DU DOAN'!GS74="",'DU DOAN'!GT74=""),0,IF(AND('DU DOAN'!GS74='DU DOAN'!K74,'DU DOAN'!GT74='DU DOAN'!L74),3*'DU DOAN'!C74,IF(('DU DOAN'!GS74-'DU DOAN'!GT74)=('DU DOAN'!K74-'DU DOAN'!L74),2*'DU DOAN'!C74,IF(SIGN('DU DOAN'!GS74-'DU DOAN'!GT74)=SIGN('DU DOAN'!K74-'DU DOAN'!L74),1*'DU DOAN'!C74,0))))</f>
        <v>0</v>
      </c>
      <c r="CX74" s="98">
        <f>IF(OR('DU DOAN'!K74="",'DU DOAN'!L74="",'DU DOAN'!GU74="",'DU DOAN'!GV74=""),0,IF(AND('DU DOAN'!GU74='DU DOAN'!K74,'DU DOAN'!GV74='DU DOAN'!L74),3*'DU DOAN'!C74,IF(('DU DOAN'!GU74-'DU DOAN'!GV74)=('DU DOAN'!K74-'DU DOAN'!L74),2*'DU DOAN'!C74,IF(SIGN('DU DOAN'!GU74-'DU DOAN'!GV74)=SIGN('DU DOAN'!K74-'DU DOAN'!L74),1*'DU DOAN'!C74,0))))</f>
        <v>0</v>
      </c>
      <c r="CY74" s="98">
        <f>IF(OR('DU DOAN'!K74="",'DU DOAN'!L74="",'DU DOAN'!GW74="",'DU DOAN'!GX74=""),0,IF(AND('DU DOAN'!GW74='DU DOAN'!K74,'DU DOAN'!GX74='DU DOAN'!L74),3*'DU DOAN'!C74,IF(('DU DOAN'!GW74-'DU DOAN'!GX74)=('DU DOAN'!K74-'DU DOAN'!L74),2*'DU DOAN'!C74,IF(SIGN('DU DOAN'!GW74-'DU DOAN'!GX74)=SIGN('DU DOAN'!K74-'DU DOAN'!L74),1*'DU DOAN'!C74,0))))</f>
        <v>0</v>
      </c>
      <c r="CZ74" s="98">
        <f>IF(OR('DU DOAN'!K74="",'DU DOAN'!L74="",'DU DOAN'!GY74="",'DU DOAN'!GZ74=""),0,IF(AND('DU DOAN'!GY74='DU DOAN'!K74,'DU DOAN'!GZ74='DU DOAN'!L74),3*'DU DOAN'!C74,IF(('DU DOAN'!GY74-'DU DOAN'!GZ74)=('DU DOAN'!K74-'DU DOAN'!L74),2*'DU DOAN'!C74,IF(SIGN('DU DOAN'!GY74-'DU DOAN'!GZ74)=SIGN('DU DOAN'!K74-'DU DOAN'!L74),1*'DU DOAN'!C74,0))))</f>
        <v>0</v>
      </c>
      <c r="DA74" s="98">
        <f>IF(OR('DU DOAN'!K74="",'DU DOAN'!L74="",'DU DOAN'!HA74="",'DU DOAN'!HB74=""),0,IF(AND('DU DOAN'!HA74='DU DOAN'!K74,'DU DOAN'!HB74='DU DOAN'!L74),3*'DU DOAN'!C74,IF(('DU DOAN'!HA74-'DU DOAN'!HB74)=('DU DOAN'!K74-'DU DOAN'!L74),2*'DU DOAN'!C74,IF(SIGN('DU DOAN'!HA74-'DU DOAN'!HB74)=SIGN('DU DOAN'!K74-'DU DOAN'!L74),1*'DU DOAN'!C74,0))))</f>
        <v>0</v>
      </c>
      <c r="DB74" s="98">
        <f>IF(OR('DU DOAN'!K74="",'DU DOAN'!L74="",'DU DOAN'!HC74="",'DU DOAN'!HD74=""),0,IF(AND('DU DOAN'!HC74='DU DOAN'!K74,'DU DOAN'!HD74='DU DOAN'!L74),3*'DU DOAN'!C74,IF(('DU DOAN'!HC74-'DU DOAN'!HD74)=('DU DOAN'!K74-'DU DOAN'!L74),2*'DU DOAN'!C74,IF(SIGN('DU DOAN'!HC74-'DU DOAN'!HD74)=SIGN('DU DOAN'!K74-'DU DOAN'!L74),1*'DU DOAN'!C74,0))))</f>
        <v>0</v>
      </c>
    </row>
    <row r="75" spans="1:106" ht="15" customHeight="1">
      <c r="A75" s="94">
        <f>'DU DOAN'!A75</f>
        <v>72</v>
      </c>
      <c r="B75" s="95" t="str">
        <f>'DU DOAN'!B75</f>
        <v>Vòng bảng</v>
      </c>
      <c r="C75" s="96">
        <f>'DU DOAN'!C75</f>
        <v>1</v>
      </c>
      <c r="D75" s="95" t="str">
        <f>'DU DOAN'!H75</f>
        <v>Croatia</v>
      </c>
      <c r="E75" s="95" t="str">
        <f>'DU DOAN'!I75</f>
        <v>Ghana</v>
      </c>
      <c r="F75" s="97" t="str">
        <f>IF(OR('DU DOAN'!K75="",'DU DOAN'!L75=""),"Chưa đá",'DU DOAN'!K75&amp;"-"&amp;'DU DOAN'!L75)</f>
        <v>Chưa đá</v>
      </c>
      <c r="G75" s="98">
        <f>IF(OR('DU DOAN'!K75="",'DU DOAN'!L75="",'DU DOAN'!M75="",'DU DOAN'!N75=""),0,IF(AND('DU DOAN'!M75='DU DOAN'!K75,'DU DOAN'!N75='DU DOAN'!L75),3*'DU DOAN'!C75,IF(('DU DOAN'!M75-'DU DOAN'!N75)=('DU DOAN'!K75-'DU DOAN'!L75),2*'DU DOAN'!C75,IF(SIGN('DU DOAN'!M75-'DU DOAN'!N75)=SIGN('DU DOAN'!K75-'DU DOAN'!L75),1*'DU DOAN'!C75,0))))</f>
        <v>0</v>
      </c>
      <c r="H75" s="98">
        <f>IF(OR('DU DOAN'!K75="",'DU DOAN'!L75="",'DU DOAN'!O75="",'DU DOAN'!P75=""),0,IF(AND('DU DOAN'!O75='DU DOAN'!K75,'DU DOAN'!P75='DU DOAN'!L75),3*'DU DOAN'!C75,IF(('DU DOAN'!O75-'DU DOAN'!P75)=('DU DOAN'!K75-'DU DOAN'!L75),2*'DU DOAN'!C75,IF(SIGN('DU DOAN'!O75-'DU DOAN'!P75)=SIGN('DU DOAN'!K75-'DU DOAN'!L75),1*'DU DOAN'!C75,0))))</f>
        <v>0</v>
      </c>
      <c r="I75" s="98">
        <f>IF(OR('DU DOAN'!K75="",'DU DOAN'!L75="",'DU DOAN'!Q75="",'DU DOAN'!R75=""),0,IF(AND('DU DOAN'!Q75='DU DOAN'!K75,'DU DOAN'!R75='DU DOAN'!L75),3*'DU DOAN'!C75,IF(('DU DOAN'!Q75-'DU DOAN'!R75)=('DU DOAN'!K75-'DU DOAN'!L75),2*'DU DOAN'!C75,IF(SIGN('DU DOAN'!Q75-'DU DOAN'!R75)=SIGN('DU DOAN'!K75-'DU DOAN'!L75),1*'DU DOAN'!C75,0))))</f>
        <v>0</v>
      </c>
      <c r="J75" s="98">
        <f>IF(OR('DU DOAN'!K75="",'DU DOAN'!L75="",'DU DOAN'!S75="",'DU DOAN'!T75=""),0,IF(AND('DU DOAN'!S75='DU DOAN'!K75,'DU DOAN'!T75='DU DOAN'!L75),3*'DU DOAN'!C75,IF(('DU DOAN'!S75-'DU DOAN'!T75)=('DU DOAN'!K75-'DU DOAN'!L75),2*'DU DOAN'!C75,IF(SIGN('DU DOAN'!S75-'DU DOAN'!T75)=SIGN('DU DOAN'!K75-'DU DOAN'!L75),1*'DU DOAN'!C75,0))))</f>
        <v>0</v>
      </c>
      <c r="K75" s="98">
        <f>IF(OR('DU DOAN'!K75="",'DU DOAN'!L75="",'DU DOAN'!U75="",'DU DOAN'!V75=""),0,IF(AND('DU DOAN'!U75='DU DOAN'!K75,'DU DOAN'!V75='DU DOAN'!L75),3*'DU DOAN'!C75,IF(('DU DOAN'!U75-'DU DOAN'!V75)=('DU DOAN'!K75-'DU DOAN'!L75),2*'DU DOAN'!C75,IF(SIGN('DU DOAN'!U75-'DU DOAN'!V75)=SIGN('DU DOAN'!K75-'DU DOAN'!L75),1*'DU DOAN'!C75,0))))</f>
        <v>0</v>
      </c>
      <c r="L75" s="98">
        <f>IF(OR('DU DOAN'!K75="",'DU DOAN'!L75="",'DU DOAN'!W75="",'DU DOAN'!X75=""),0,IF(AND('DU DOAN'!W75='DU DOAN'!K75,'DU DOAN'!X75='DU DOAN'!L75),3*'DU DOAN'!C75,IF(('DU DOAN'!W75-'DU DOAN'!X75)=('DU DOAN'!K75-'DU DOAN'!L75),2*'DU DOAN'!C75,IF(SIGN('DU DOAN'!W75-'DU DOAN'!X75)=SIGN('DU DOAN'!K75-'DU DOAN'!L75),1*'DU DOAN'!C75,0))))</f>
        <v>0</v>
      </c>
      <c r="M75" s="98">
        <f>IF(OR('DU DOAN'!K75="",'DU DOAN'!L75="",'DU DOAN'!Y75="",'DU DOAN'!Z75=""),0,IF(AND('DU DOAN'!Y75='DU DOAN'!K75,'DU DOAN'!Z75='DU DOAN'!L75),3*'DU DOAN'!C75,IF(('DU DOAN'!Y75-'DU DOAN'!Z75)=('DU DOAN'!K75-'DU DOAN'!L75),2*'DU DOAN'!C75,IF(SIGN('DU DOAN'!Y75-'DU DOAN'!Z75)=SIGN('DU DOAN'!K75-'DU DOAN'!L75),1*'DU DOAN'!C75,0))))</f>
        <v>0</v>
      </c>
      <c r="N75" s="98">
        <f>IF(OR('DU DOAN'!K75="",'DU DOAN'!L75="",'DU DOAN'!AA75="",'DU DOAN'!AB75=""),0,IF(AND('DU DOAN'!AA75='DU DOAN'!K75,'DU DOAN'!AB75='DU DOAN'!L75),3*'DU DOAN'!C75,IF(('DU DOAN'!AA75-'DU DOAN'!AB75)=('DU DOAN'!K75-'DU DOAN'!L75),2*'DU DOAN'!C75,IF(SIGN('DU DOAN'!AA75-'DU DOAN'!AB75)=SIGN('DU DOAN'!K75-'DU DOAN'!L75),1*'DU DOAN'!C75,0))))</f>
        <v>0</v>
      </c>
      <c r="O75" s="98">
        <f>IF(OR('DU DOAN'!K75="",'DU DOAN'!L75="",'DU DOAN'!AC75="",'DU DOAN'!AD75=""),0,IF(AND('DU DOAN'!AC75='DU DOAN'!K75,'DU DOAN'!AD75='DU DOAN'!L75),3*'DU DOAN'!C75,IF(('DU DOAN'!AC75-'DU DOAN'!AD75)=('DU DOAN'!K75-'DU DOAN'!L75),2*'DU DOAN'!C75,IF(SIGN('DU DOAN'!AC75-'DU DOAN'!AD75)=SIGN('DU DOAN'!K75-'DU DOAN'!L75),1*'DU DOAN'!C75,0))))</f>
        <v>0</v>
      </c>
      <c r="P75" s="98">
        <f>IF(OR('DU DOAN'!K75="",'DU DOAN'!L75="",'DU DOAN'!AE75="",'DU DOAN'!AF75=""),0,IF(AND('DU DOAN'!AE75='DU DOAN'!K75,'DU DOAN'!AF75='DU DOAN'!L75),3*'DU DOAN'!C75,IF(('DU DOAN'!AE75-'DU DOAN'!AF75)=('DU DOAN'!K75-'DU DOAN'!L75),2*'DU DOAN'!C75,IF(SIGN('DU DOAN'!AE75-'DU DOAN'!AF75)=SIGN('DU DOAN'!K75-'DU DOAN'!L75),1*'DU DOAN'!C75,0))))</f>
        <v>0</v>
      </c>
      <c r="Q75" s="98">
        <f>IF(OR('DU DOAN'!K75="",'DU DOAN'!L75="",'DU DOAN'!AG75="",'DU DOAN'!AH75=""),0,IF(AND('DU DOAN'!AG75='DU DOAN'!K75,'DU DOAN'!AH75='DU DOAN'!L75),3*'DU DOAN'!C75,IF(('DU DOAN'!AG75-'DU DOAN'!AH75)=('DU DOAN'!K75-'DU DOAN'!L75),2*'DU DOAN'!C75,IF(SIGN('DU DOAN'!AG75-'DU DOAN'!AH75)=SIGN('DU DOAN'!K75-'DU DOAN'!L75),1*'DU DOAN'!C75,0))))</f>
        <v>0</v>
      </c>
      <c r="R75" s="98">
        <f>IF(OR('DU DOAN'!K75="",'DU DOAN'!L75="",'DU DOAN'!AI75="",'DU DOAN'!AJ75=""),0,IF(AND('DU DOAN'!AI75='DU DOAN'!K75,'DU DOAN'!AJ75='DU DOAN'!L75),3*'DU DOAN'!C75,IF(('DU DOAN'!AI75-'DU DOAN'!AJ75)=('DU DOAN'!K75-'DU DOAN'!L75),2*'DU DOAN'!C75,IF(SIGN('DU DOAN'!AI75-'DU DOAN'!AJ75)=SIGN('DU DOAN'!K75-'DU DOAN'!L75),1*'DU DOAN'!C75,0))))</f>
        <v>0</v>
      </c>
      <c r="S75" s="98">
        <f>IF(OR('DU DOAN'!K75="",'DU DOAN'!L75="",'DU DOAN'!AK75="",'DU DOAN'!AL75=""),0,IF(AND('DU DOAN'!AK75='DU DOAN'!K75,'DU DOAN'!AL75='DU DOAN'!L75),3*'DU DOAN'!C75,IF(('DU DOAN'!AK75-'DU DOAN'!AL75)=('DU DOAN'!K75-'DU DOAN'!L75),2*'DU DOAN'!C75,IF(SIGN('DU DOAN'!AK75-'DU DOAN'!AL75)=SIGN('DU DOAN'!K75-'DU DOAN'!L75),1*'DU DOAN'!C75,0))))</f>
        <v>0</v>
      </c>
      <c r="T75" s="98">
        <f>IF(OR('DU DOAN'!K75="",'DU DOAN'!L75="",'DU DOAN'!AM75="",'DU DOAN'!AN75=""),0,IF(AND('DU DOAN'!AM75='DU DOAN'!K75,'DU DOAN'!AN75='DU DOAN'!L75),3*'DU DOAN'!C75,IF(('DU DOAN'!AM75-'DU DOAN'!AN75)=('DU DOAN'!K75-'DU DOAN'!L75),2*'DU DOAN'!C75,IF(SIGN('DU DOAN'!AM75-'DU DOAN'!AN75)=SIGN('DU DOAN'!K75-'DU DOAN'!L75),1*'DU DOAN'!C75,0))))</f>
        <v>0</v>
      </c>
      <c r="U75" s="98">
        <f>IF(OR('DU DOAN'!K75="",'DU DOAN'!L75="",'DU DOAN'!AO75="",'DU DOAN'!AP75=""),0,IF(AND('DU DOAN'!AO75='DU DOAN'!K75,'DU DOAN'!AP75='DU DOAN'!L75),3*'DU DOAN'!C75,IF(('DU DOAN'!AO75-'DU DOAN'!AP75)=('DU DOAN'!K75-'DU DOAN'!L75),2*'DU DOAN'!C75,IF(SIGN('DU DOAN'!AO75-'DU DOAN'!AP75)=SIGN('DU DOAN'!K75-'DU DOAN'!L75),1*'DU DOAN'!C75,0))))</f>
        <v>0</v>
      </c>
      <c r="V75" s="98">
        <f>IF(OR('DU DOAN'!K75="",'DU DOAN'!L75="",'DU DOAN'!AQ75="",'DU DOAN'!AR75=""),0,IF(AND('DU DOAN'!AQ75='DU DOAN'!K75,'DU DOAN'!AR75='DU DOAN'!L75),3*'DU DOAN'!C75,IF(('DU DOAN'!AQ75-'DU DOAN'!AR75)=('DU DOAN'!K75-'DU DOAN'!L75),2*'DU DOAN'!C75,IF(SIGN('DU DOAN'!AQ75-'DU DOAN'!AR75)=SIGN('DU DOAN'!K75-'DU DOAN'!L75),1*'DU DOAN'!C75,0))))</f>
        <v>0</v>
      </c>
      <c r="W75" s="98">
        <f>IF(OR('DU DOAN'!K75="",'DU DOAN'!L75="",'DU DOAN'!AS75="",'DU DOAN'!AT75=""),0,IF(AND('DU DOAN'!AS75='DU DOAN'!K75,'DU DOAN'!AT75='DU DOAN'!L75),3*'DU DOAN'!C75,IF(('DU DOAN'!AS75-'DU DOAN'!AT75)=('DU DOAN'!K75-'DU DOAN'!L75),2*'DU DOAN'!C75,IF(SIGN('DU DOAN'!AS75-'DU DOAN'!AT75)=SIGN('DU DOAN'!K75-'DU DOAN'!L75),1*'DU DOAN'!C75,0))))</f>
        <v>0</v>
      </c>
      <c r="X75" s="98">
        <f>IF(OR('DU DOAN'!K75="",'DU DOAN'!L75="",'DU DOAN'!AU75="",'DU DOAN'!AV75=""),0,IF(AND('DU DOAN'!AU75='DU DOAN'!K75,'DU DOAN'!AV75='DU DOAN'!L75),3*'DU DOAN'!C75,IF(('DU DOAN'!AU75-'DU DOAN'!AV75)=('DU DOAN'!K75-'DU DOAN'!L75),2*'DU DOAN'!C75,IF(SIGN('DU DOAN'!AU75-'DU DOAN'!AV75)=SIGN('DU DOAN'!K75-'DU DOAN'!L75),1*'DU DOAN'!C75,0))))</f>
        <v>0</v>
      </c>
      <c r="Y75" s="98">
        <f>IF(OR('DU DOAN'!K75="",'DU DOAN'!L75="",'DU DOAN'!AW75="",'DU DOAN'!AX75=""),0,IF(AND('DU DOAN'!AW75='DU DOAN'!K75,'DU DOAN'!AX75='DU DOAN'!L75),3*'DU DOAN'!C75,IF(('DU DOAN'!AW75-'DU DOAN'!AX75)=('DU DOAN'!K75-'DU DOAN'!L75),2*'DU DOAN'!C75,IF(SIGN('DU DOAN'!AW75-'DU DOAN'!AX75)=SIGN('DU DOAN'!K75-'DU DOAN'!L75),1*'DU DOAN'!C75,0))))</f>
        <v>0</v>
      </c>
      <c r="Z75" s="98">
        <f>IF(OR('DU DOAN'!K75="",'DU DOAN'!L75="",'DU DOAN'!AY75="",'DU DOAN'!AZ75=""),0,IF(AND('DU DOAN'!AY75='DU DOAN'!K75,'DU DOAN'!AZ75='DU DOAN'!L75),3*'DU DOAN'!C75,IF(('DU DOAN'!AY75-'DU DOAN'!AZ75)=('DU DOAN'!K75-'DU DOAN'!L75),2*'DU DOAN'!C75,IF(SIGN('DU DOAN'!AY75-'DU DOAN'!AZ75)=SIGN('DU DOAN'!K75-'DU DOAN'!L75),1*'DU DOAN'!C75,0))))</f>
        <v>0</v>
      </c>
      <c r="AA75" s="98">
        <f>IF(OR('DU DOAN'!K75="",'DU DOAN'!L75="",'DU DOAN'!BA75="",'DU DOAN'!BB75=""),0,IF(AND('DU DOAN'!BA75='DU DOAN'!K75,'DU DOAN'!BB75='DU DOAN'!L75),3*'DU DOAN'!C75,IF(('DU DOAN'!BA75-'DU DOAN'!BB75)=('DU DOAN'!K75-'DU DOAN'!L75),2*'DU DOAN'!C75,IF(SIGN('DU DOAN'!BA75-'DU DOAN'!BB75)=SIGN('DU DOAN'!K75-'DU DOAN'!L75),1*'DU DOAN'!C75,0))))</f>
        <v>0</v>
      </c>
      <c r="AB75" s="98">
        <f>IF(OR('DU DOAN'!K75="",'DU DOAN'!L75="",'DU DOAN'!BC75="",'DU DOAN'!BD75=""),0,IF(AND('DU DOAN'!BC75='DU DOAN'!K75,'DU DOAN'!BD75='DU DOAN'!L75),3*'DU DOAN'!C75,IF(('DU DOAN'!BC75-'DU DOAN'!BD75)=('DU DOAN'!K75-'DU DOAN'!L75),2*'DU DOAN'!C75,IF(SIGN('DU DOAN'!BC75-'DU DOAN'!BD75)=SIGN('DU DOAN'!K75-'DU DOAN'!L75),1*'DU DOAN'!C75,0))))</f>
        <v>0</v>
      </c>
      <c r="AC75" s="98">
        <f>IF(OR('DU DOAN'!K75="",'DU DOAN'!L75="",'DU DOAN'!BE75="",'DU DOAN'!BF75=""),0,IF(AND('DU DOAN'!BE75='DU DOAN'!K75,'DU DOAN'!BF75='DU DOAN'!L75),3*'DU DOAN'!C75,IF(('DU DOAN'!BE75-'DU DOAN'!BF75)=('DU DOAN'!K75-'DU DOAN'!L75),2*'DU DOAN'!C75,IF(SIGN('DU DOAN'!BE75-'DU DOAN'!BF75)=SIGN('DU DOAN'!K75-'DU DOAN'!L75),1*'DU DOAN'!C75,0))))</f>
        <v>0</v>
      </c>
      <c r="AD75" s="98">
        <f>IF(OR('DU DOAN'!K75="",'DU DOAN'!L75="",'DU DOAN'!BG75="",'DU DOAN'!BH75=""),0,IF(AND('DU DOAN'!BG75='DU DOAN'!K75,'DU DOAN'!BH75='DU DOAN'!L75),3*'DU DOAN'!C75,IF(('DU DOAN'!BG75-'DU DOAN'!BH75)=('DU DOAN'!K75-'DU DOAN'!L75),2*'DU DOAN'!C75,IF(SIGN('DU DOAN'!BG75-'DU DOAN'!BH75)=SIGN('DU DOAN'!K75-'DU DOAN'!L75),1*'DU DOAN'!C75,0))))</f>
        <v>0</v>
      </c>
      <c r="AE75" s="98">
        <f>IF(OR('DU DOAN'!K75="",'DU DOAN'!L75="",'DU DOAN'!BI75="",'DU DOAN'!BJ75=""),0,IF(AND('DU DOAN'!BI75='DU DOAN'!K75,'DU DOAN'!BJ75='DU DOAN'!L75),3*'DU DOAN'!C75,IF(('DU DOAN'!BI75-'DU DOAN'!BJ75)=('DU DOAN'!K75-'DU DOAN'!L75),2*'DU DOAN'!C75,IF(SIGN('DU DOAN'!BI75-'DU DOAN'!BJ75)=SIGN('DU DOAN'!K75-'DU DOAN'!L75),1*'DU DOAN'!C75,0))))</f>
        <v>0</v>
      </c>
      <c r="AF75" s="98">
        <f>IF(OR('DU DOAN'!K75="",'DU DOAN'!L75="",'DU DOAN'!BK75="",'DU DOAN'!BL75=""),0,IF(AND('DU DOAN'!BK75='DU DOAN'!K75,'DU DOAN'!BL75='DU DOAN'!L75),3*'DU DOAN'!C75,IF(('DU DOAN'!BK75-'DU DOAN'!BL75)=('DU DOAN'!K75-'DU DOAN'!L75),2*'DU DOAN'!C75,IF(SIGN('DU DOAN'!BK75-'DU DOAN'!BL75)=SIGN('DU DOAN'!K75-'DU DOAN'!L75),1*'DU DOAN'!C75,0))))</f>
        <v>0</v>
      </c>
      <c r="AG75" s="98">
        <f>IF(OR('DU DOAN'!K75="",'DU DOAN'!L75="",'DU DOAN'!BM75="",'DU DOAN'!BN75=""),0,IF(AND('DU DOAN'!BM75='DU DOAN'!K75,'DU DOAN'!BN75='DU DOAN'!L75),3*'DU DOAN'!C75,IF(('DU DOAN'!BM75-'DU DOAN'!BN75)=('DU DOAN'!K75-'DU DOAN'!L75),2*'DU DOAN'!C75,IF(SIGN('DU DOAN'!BM75-'DU DOAN'!BN75)=SIGN('DU DOAN'!K75-'DU DOAN'!L75),1*'DU DOAN'!C75,0))))</f>
        <v>0</v>
      </c>
      <c r="AH75" s="98">
        <f>IF(OR('DU DOAN'!K75="",'DU DOAN'!L75="",'DU DOAN'!BO75="",'DU DOAN'!BP75=""),0,IF(AND('DU DOAN'!BO75='DU DOAN'!K75,'DU DOAN'!BP75='DU DOAN'!L75),3*'DU DOAN'!C75,IF(('DU DOAN'!BO75-'DU DOAN'!BP75)=('DU DOAN'!K75-'DU DOAN'!L75),2*'DU DOAN'!C75,IF(SIGN('DU DOAN'!BO75-'DU DOAN'!BP75)=SIGN('DU DOAN'!K75-'DU DOAN'!L75),1*'DU DOAN'!C75,0))))</f>
        <v>0</v>
      </c>
      <c r="AI75" s="98">
        <f>IF(OR('DU DOAN'!K75="",'DU DOAN'!L75="",'DU DOAN'!BQ75="",'DU DOAN'!BR75=""),0,IF(AND('DU DOAN'!BQ75='DU DOAN'!K75,'DU DOAN'!BR75='DU DOAN'!L75),3*'DU DOAN'!C75,IF(('DU DOAN'!BQ75-'DU DOAN'!BR75)=('DU DOAN'!K75-'DU DOAN'!L75),2*'DU DOAN'!C75,IF(SIGN('DU DOAN'!BQ75-'DU DOAN'!BR75)=SIGN('DU DOAN'!K75-'DU DOAN'!L75),1*'DU DOAN'!C75,0))))</f>
        <v>0</v>
      </c>
      <c r="AJ75" s="98">
        <f>IF(OR('DU DOAN'!K75="",'DU DOAN'!L75="",'DU DOAN'!BS75="",'DU DOAN'!BT75=""),0,IF(AND('DU DOAN'!BS75='DU DOAN'!K75,'DU DOAN'!BT75='DU DOAN'!L75),3*'DU DOAN'!C75,IF(('DU DOAN'!BS75-'DU DOAN'!BT75)=('DU DOAN'!K75-'DU DOAN'!L75),2*'DU DOAN'!C75,IF(SIGN('DU DOAN'!BS75-'DU DOAN'!BT75)=SIGN('DU DOAN'!K75-'DU DOAN'!L75),1*'DU DOAN'!C75,0))))</f>
        <v>0</v>
      </c>
      <c r="AK75" s="98">
        <f>IF(OR('DU DOAN'!K75="",'DU DOAN'!L75="",'DU DOAN'!BU75="",'DU DOAN'!BV75=""),0,IF(AND('DU DOAN'!BU75='DU DOAN'!K75,'DU DOAN'!BV75='DU DOAN'!L75),3*'DU DOAN'!C75,IF(('DU DOAN'!BU75-'DU DOAN'!BV75)=('DU DOAN'!K75-'DU DOAN'!L75),2*'DU DOAN'!C75,IF(SIGN('DU DOAN'!BU75-'DU DOAN'!BV75)=SIGN('DU DOAN'!K75-'DU DOAN'!L75),1*'DU DOAN'!C75,0))))</f>
        <v>0</v>
      </c>
      <c r="AL75" s="98">
        <f>IF(OR('DU DOAN'!K75="",'DU DOAN'!L75="",'DU DOAN'!BW75="",'DU DOAN'!BX75=""),0,IF(AND('DU DOAN'!BW75='DU DOAN'!K75,'DU DOAN'!BX75='DU DOAN'!L75),3*'DU DOAN'!C75,IF(('DU DOAN'!BW75-'DU DOAN'!BX75)=('DU DOAN'!K75-'DU DOAN'!L75),2*'DU DOAN'!C75,IF(SIGN('DU DOAN'!BW75-'DU DOAN'!BX75)=SIGN('DU DOAN'!K75-'DU DOAN'!L75),1*'DU DOAN'!C75,0))))</f>
        <v>0</v>
      </c>
      <c r="AM75" s="98">
        <f>IF(OR('DU DOAN'!K75="",'DU DOAN'!L75="",'DU DOAN'!BY75="",'DU DOAN'!BZ75=""),0,IF(AND('DU DOAN'!BY75='DU DOAN'!K75,'DU DOAN'!BZ75='DU DOAN'!L75),3*'DU DOAN'!C75,IF(('DU DOAN'!BY75-'DU DOAN'!BZ75)=('DU DOAN'!K75-'DU DOAN'!L75),2*'DU DOAN'!C75,IF(SIGN('DU DOAN'!BY75-'DU DOAN'!BZ75)=SIGN('DU DOAN'!K75-'DU DOAN'!L75),1*'DU DOAN'!C75,0))))</f>
        <v>0</v>
      </c>
      <c r="AN75" s="98">
        <f>IF(OR('DU DOAN'!K75="",'DU DOAN'!L75="",'DU DOAN'!CA75="",'DU DOAN'!CB75=""),0,IF(AND('DU DOAN'!CA75='DU DOAN'!K75,'DU DOAN'!CB75='DU DOAN'!L75),3*'DU DOAN'!C75,IF(('DU DOAN'!CA75-'DU DOAN'!CB75)=('DU DOAN'!K75-'DU DOAN'!L75),2*'DU DOAN'!C75,IF(SIGN('DU DOAN'!CA75-'DU DOAN'!CB75)=SIGN('DU DOAN'!K75-'DU DOAN'!L75),1*'DU DOAN'!C75,0))))</f>
        <v>0</v>
      </c>
      <c r="AO75" s="98">
        <f>IF(OR('DU DOAN'!K75="",'DU DOAN'!L75="",'DU DOAN'!CC75="",'DU DOAN'!CD75=""),0,IF(AND('DU DOAN'!CC75='DU DOAN'!K75,'DU DOAN'!CD75='DU DOAN'!L75),3*'DU DOAN'!C75,IF(('DU DOAN'!CC75-'DU DOAN'!CD75)=('DU DOAN'!K75-'DU DOAN'!L75),2*'DU DOAN'!C75,IF(SIGN('DU DOAN'!CC75-'DU DOAN'!CD75)=SIGN('DU DOAN'!K75-'DU DOAN'!L75),1*'DU DOAN'!C75,0))))</f>
        <v>0</v>
      </c>
      <c r="AP75" s="98">
        <f>IF(OR('DU DOAN'!K75="",'DU DOAN'!L75="",'DU DOAN'!CE75="",'DU DOAN'!CF75=""),0,IF(AND('DU DOAN'!CE75='DU DOAN'!K75,'DU DOAN'!CF75='DU DOAN'!L75),3*'DU DOAN'!C75,IF(('DU DOAN'!CE75-'DU DOAN'!CF75)=('DU DOAN'!K75-'DU DOAN'!L75),2*'DU DOAN'!C75,IF(SIGN('DU DOAN'!CE75-'DU DOAN'!CF75)=SIGN('DU DOAN'!K75-'DU DOAN'!L75),1*'DU DOAN'!C75,0))))</f>
        <v>0</v>
      </c>
      <c r="AQ75" s="98">
        <f>IF(OR('DU DOAN'!K75="",'DU DOAN'!L75="",'DU DOAN'!CG75="",'DU DOAN'!CH75=""),0,IF(AND('DU DOAN'!CG75='DU DOAN'!K75,'DU DOAN'!CH75='DU DOAN'!L75),3*'DU DOAN'!C75,IF(('DU DOAN'!CG75-'DU DOAN'!CH75)=('DU DOAN'!K75-'DU DOAN'!L75),2*'DU DOAN'!C75,IF(SIGN('DU DOAN'!CG75-'DU DOAN'!CH75)=SIGN('DU DOAN'!K75-'DU DOAN'!L75),1*'DU DOAN'!C75,0))))</f>
        <v>0</v>
      </c>
      <c r="AR75" s="98">
        <f>IF(OR('DU DOAN'!K75="",'DU DOAN'!L75="",'DU DOAN'!CI75="",'DU DOAN'!CJ75=""),0,IF(AND('DU DOAN'!CI75='DU DOAN'!K75,'DU DOAN'!CJ75='DU DOAN'!L75),3*'DU DOAN'!C75,IF(('DU DOAN'!CI75-'DU DOAN'!CJ75)=('DU DOAN'!K75-'DU DOAN'!L75),2*'DU DOAN'!C75,IF(SIGN('DU DOAN'!CI75-'DU DOAN'!CJ75)=SIGN('DU DOAN'!K75-'DU DOAN'!L75),1*'DU DOAN'!C75,0))))</f>
        <v>0</v>
      </c>
      <c r="AS75" s="98">
        <f>IF(OR('DU DOAN'!K75="",'DU DOAN'!L75="",'DU DOAN'!CK75="",'DU DOAN'!CL75=""),0,IF(AND('DU DOAN'!CK75='DU DOAN'!K75,'DU DOAN'!CL75='DU DOAN'!L75),3*'DU DOAN'!C75,IF(('DU DOAN'!CK75-'DU DOAN'!CL75)=('DU DOAN'!K75-'DU DOAN'!L75),2*'DU DOAN'!C75,IF(SIGN('DU DOAN'!CK75-'DU DOAN'!CL75)=SIGN('DU DOAN'!K75-'DU DOAN'!L75),1*'DU DOAN'!C75,0))))</f>
        <v>0</v>
      </c>
      <c r="AT75" s="98">
        <f>IF(OR('DU DOAN'!K75="",'DU DOAN'!L75="",'DU DOAN'!CM75="",'DU DOAN'!CN75=""),0,IF(AND('DU DOAN'!CM75='DU DOAN'!K75,'DU DOAN'!CN75='DU DOAN'!L75),3*'DU DOAN'!C75,IF(('DU DOAN'!CM75-'DU DOAN'!CN75)=('DU DOAN'!K75-'DU DOAN'!L75),2*'DU DOAN'!C75,IF(SIGN('DU DOAN'!CM75-'DU DOAN'!CN75)=SIGN('DU DOAN'!K75-'DU DOAN'!L75),1*'DU DOAN'!C75,0))))</f>
        <v>0</v>
      </c>
      <c r="AU75" s="98">
        <f>IF(OR('DU DOAN'!K75="",'DU DOAN'!L75="",'DU DOAN'!CO75="",'DU DOAN'!CP75=""),0,IF(AND('DU DOAN'!CO75='DU DOAN'!K75,'DU DOAN'!CP75='DU DOAN'!L75),3*'DU DOAN'!C75,IF(('DU DOAN'!CO75-'DU DOAN'!CP75)=('DU DOAN'!K75-'DU DOAN'!L75),2*'DU DOAN'!C75,IF(SIGN('DU DOAN'!CO75-'DU DOAN'!CP75)=SIGN('DU DOAN'!K75-'DU DOAN'!L75),1*'DU DOAN'!C75,0))))</f>
        <v>0</v>
      </c>
      <c r="AV75" s="98">
        <f>IF(OR('DU DOAN'!K75="",'DU DOAN'!L75="",'DU DOAN'!CQ75="",'DU DOAN'!CR75=""),0,IF(AND('DU DOAN'!CQ75='DU DOAN'!K75,'DU DOAN'!CR75='DU DOAN'!L75),3*'DU DOAN'!C75,IF(('DU DOAN'!CQ75-'DU DOAN'!CR75)=('DU DOAN'!K75-'DU DOAN'!L75),2*'DU DOAN'!C75,IF(SIGN('DU DOAN'!CQ75-'DU DOAN'!CR75)=SIGN('DU DOAN'!K75-'DU DOAN'!L75),1*'DU DOAN'!C75,0))))</f>
        <v>0</v>
      </c>
      <c r="AW75" s="98">
        <f>IF(OR('DU DOAN'!K75="",'DU DOAN'!L75="",'DU DOAN'!CS75="",'DU DOAN'!CT75=""),0,IF(AND('DU DOAN'!CS75='DU DOAN'!K75,'DU DOAN'!CT75='DU DOAN'!L75),3*'DU DOAN'!C75,IF(('DU DOAN'!CS75-'DU DOAN'!CT75)=('DU DOAN'!K75-'DU DOAN'!L75),2*'DU DOAN'!C75,IF(SIGN('DU DOAN'!CS75-'DU DOAN'!CT75)=SIGN('DU DOAN'!K75-'DU DOAN'!L75),1*'DU DOAN'!C75,0))))</f>
        <v>0</v>
      </c>
      <c r="AX75" s="98">
        <f>IF(OR('DU DOAN'!K75="",'DU DOAN'!L75="",'DU DOAN'!CU75="",'DU DOAN'!CV75=""),0,IF(AND('DU DOAN'!CU75='DU DOAN'!K75,'DU DOAN'!CV75='DU DOAN'!L75),3*'DU DOAN'!C75,IF(('DU DOAN'!CU75-'DU DOAN'!CV75)=('DU DOAN'!K75-'DU DOAN'!L75),2*'DU DOAN'!C75,IF(SIGN('DU DOAN'!CU75-'DU DOAN'!CV75)=SIGN('DU DOAN'!K75-'DU DOAN'!L75),1*'DU DOAN'!C75,0))))</f>
        <v>0</v>
      </c>
      <c r="AY75" s="98">
        <f>IF(OR('DU DOAN'!K75="",'DU DOAN'!L75="",'DU DOAN'!CW75="",'DU DOAN'!CX75=""),0,IF(AND('DU DOAN'!CW75='DU DOAN'!K75,'DU DOAN'!CX75='DU DOAN'!L75),3*'DU DOAN'!C75,IF(('DU DOAN'!CW75-'DU DOAN'!CX75)=('DU DOAN'!K75-'DU DOAN'!L75),2*'DU DOAN'!C75,IF(SIGN('DU DOAN'!CW75-'DU DOAN'!CX75)=SIGN('DU DOAN'!K75-'DU DOAN'!L75),1*'DU DOAN'!C75,0))))</f>
        <v>0</v>
      </c>
      <c r="AZ75" s="98">
        <f>IF(OR('DU DOAN'!K75="",'DU DOAN'!L75="",'DU DOAN'!CY75="",'DU DOAN'!CZ75=""),0,IF(AND('DU DOAN'!CY75='DU DOAN'!K75,'DU DOAN'!CZ75='DU DOAN'!L75),3*'DU DOAN'!C75,IF(('DU DOAN'!CY75-'DU DOAN'!CZ75)=('DU DOAN'!K75-'DU DOAN'!L75),2*'DU DOAN'!C75,IF(SIGN('DU DOAN'!CY75-'DU DOAN'!CZ75)=SIGN('DU DOAN'!K75-'DU DOAN'!L75),1*'DU DOAN'!C75,0))))</f>
        <v>0</v>
      </c>
      <c r="BA75" s="98">
        <f>IF(OR('DU DOAN'!K75="",'DU DOAN'!L75="",'DU DOAN'!DA75="",'DU DOAN'!DB75=""),0,IF(AND('DU DOAN'!DA75='DU DOAN'!K75,'DU DOAN'!DB75='DU DOAN'!L75),3*'DU DOAN'!C75,IF(('DU DOAN'!DA75-'DU DOAN'!DB75)=('DU DOAN'!K75-'DU DOAN'!L75),2*'DU DOAN'!C75,IF(SIGN('DU DOAN'!DA75-'DU DOAN'!DB75)=SIGN('DU DOAN'!K75-'DU DOAN'!L75),1*'DU DOAN'!C75,0))))</f>
        <v>0</v>
      </c>
      <c r="BB75" s="98">
        <f>IF(OR('DU DOAN'!K75="",'DU DOAN'!L75="",'DU DOAN'!DC75="",'DU DOAN'!DD75=""),0,IF(AND('DU DOAN'!DC75='DU DOAN'!K75,'DU DOAN'!DD75='DU DOAN'!L75),3*'DU DOAN'!C75,IF(('DU DOAN'!DC75-'DU DOAN'!DD75)=('DU DOAN'!K75-'DU DOAN'!L75),2*'DU DOAN'!C75,IF(SIGN('DU DOAN'!DC75-'DU DOAN'!DD75)=SIGN('DU DOAN'!K75-'DU DOAN'!L75),1*'DU DOAN'!C75,0))))</f>
        <v>0</v>
      </c>
      <c r="BC75" s="98">
        <f>IF(OR('DU DOAN'!K75="",'DU DOAN'!L75="",'DU DOAN'!DE75="",'DU DOAN'!DF75=""),0,IF(AND('DU DOAN'!DE75='DU DOAN'!K75,'DU DOAN'!DF75='DU DOAN'!L75),3*'DU DOAN'!C75,IF(('DU DOAN'!DE75-'DU DOAN'!DF75)=('DU DOAN'!K75-'DU DOAN'!L75),2*'DU DOAN'!C75,IF(SIGN('DU DOAN'!DE75-'DU DOAN'!DF75)=SIGN('DU DOAN'!K75-'DU DOAN'!L75),1*'DU DOAN'!C75,0))))</f>
        <v>0</v>
      </c>
      <c r="BD75" s="98">
        <f>IF(OR('DU DOAN'!K75="",'DU DOAN'!L75="",'DU DOAN'!DG75="",'DU DOAN'!DH75=""),0,IF(AND('DU DOAN'!DG75='DU DOAN'!K75,'DU DOAN'!DH75='DU DOAN'!L75),3*'DU DOAN'!C75,IF(('DU DOAN'!DG75-'DU DOAN'!DH75)=('DU DOAN'!K75-'DU DOAN'!L75),2*'DU DOAN'!C75,IF(SIGN('DU DOAN'!DG75-'DU DOAN'!DH75)=SIGN('DU DOAN'!K75-'DU DOAN'!L75),1*'DU DOAN'!C75,0))))</f>
        <v>0</v>
      </c>
      <c r="BE75" s="98">
        <f>IF(OR('DU DOAN'!K75="",'DU DOAN'!L75="",'DU DOAN'!DI75="",'DU DOAN'!DJ75=""),0,IF(AND('DU DOAN'!DI75='DU DOAN'!K75,'DU DOAN'!DJ75='DU DOAN'!L75),3*'DU DOAN'!C75,IF(('DU DOAN'!DI75-'DU DOAN'!DJ75)=('DU DOAN'!K75-'DU DOAN'!L75),2*'DU DOAN'!C75,IF(SIGN('DU DOAN'!DI75-'DU DOAN'!DJ75)=SIGN('DU DOAN'!K75-'DU DOAN'!L75),1*'DU DOAN'!C75,0))))</f>
        <v>0</v>
      </c>
      <c r="BF75" s="98">
        <f>IF(OR('DU DOAN'!K75="",'DU DOAN'!L75="",'DU DOAN'!DK75="",'DU DOAN'!DL75=""),0,IF(AND('DU DOAN'!DK75='DU DOAN'!K75,'DU DOAN'!DL75='DU DOAN'!L75),3*'DU DOAN'!C75,IF(('DU DOAN'!DK75-'DU DOAN'!DL75)=('DU DOAN'!K75-'DU DOAN'!L75),2*'DU DOAN'!C75,IF(SIGN('DU DOAN'!DK75-'DU DOAN'!DL75)=SIGN('DU DOAN'!K75-'DU DOAN'!L75),1*'DU DOAN'!C75,0))))</f>
        <v>0</v>
      </c>
      <c r="BG75" s="98">
        <f>IF(OR('DU DOAN'!K75="",'DU DOAN'!L75="",'DU DOAN'!DM75="",'DU DOAN'!DN75=""),0,IF(AND('DU DOAN'!DM75='DU DOAN'!K75,'DU DOAN'!DN75='DU DOAN'!L75),3*'DU DOAN'!C75,IF(('DU DOAN'!DM75-'DU DOAN'!DN75)=('DU DOAN'!K75-'DU DOAN'!L75),2*'DU DOAN'!C75,IF(SIGN('DU DOAN'!DM75-'DU DOAN'!DN75)=SIGN('DU DOAN'!K75-'DU DOAN'!L75),1*'DU DOAN'!C75,0))))</f>
        <v>0</v>
      </c>
      <c r="BH75" s="98">
        <f>IF(OR('DU DOAN'!K75="",'DU DOAN'!L75="",'DU DOAN'!DO75="",'DU DOAN'!DP75=""),0,IF(AND('DU DOAN'!DO75='DU DOAN'!K75,'DU DOAN'!DP75='DU DOAN'!L75),3*'DU DOAN'!C75,IF(('DU DOAN'!DO75-'DU DOAN'!DP75)=('DU DOAN'!K75-'DU DOAN'!L75),2*'DU DOAN'!C75,IF(SIGN('DU DOAN'!DO75-'DU DOAN'!DP75)=SIGN('DU DOAN'!K75-'DU DOAN'!L75),1*'DU DOAN'!C75,0))))</f>
        <v>0</v>
      </c>
      <c r="BI75" s="98">
        <f>IF(OR('DU DOAN'!K75="",'DU DOAN'!L75="",'DU DOAN'!DQ75="",'DU DOAN'!DR75=""),0,IF(AND('DU DOAN'!DQ75='DU DOAN'!K75,'DU DOAN'!DR75='DU DOAN'!L75),3*'DU DOAN'!C75,IF(('DU DOAN'!DQ75-'DU DOAN'!DR75)=('DU DOAN'!K75-'DU DOAN'!L75),2*'DU DOAN'!C75,IF(SIGN('DU DOAN'!DQ75-'DU DOAN'!DR75)=SIGN('DU DOAN'!K75-'DU DOAN'!L75),1*'DU DOAN'!C75,0))))</f>
        <v>0</v>
      </c>
      <c r="BJ75" s="98">
        <f>IF(OR('DU DOAN'!K75="",'DU DOAN'!L75="",'DU DOAN'!DS75="",'DU DOAN'!DT75=""),0,IF(AND('DU DOAN'!DS75='DU DOAN'!K75,'DU DOAN'!DT75='DU DOAN'!L75),3*'DU DOAN'!C75,IF(('DU DOAN'!DS75-'DU DOAN'!DT75)=('DU DOAN'!K75-'DU DOAN'!L75),2*'DU DOAN'!C75,IF(SIGN('DU DOAN'!DS75-'DU DOAN'!DT75)=SIGN('DU DOAN'!K75-'DU DOAN'!L75),1*'DU DOAN'!C75,0))))</f>
        <v>0</v>
      </c>
      <c r="BK75" s="98">
        <f>IF(OR('DU DOAN'!K75="",'DU DOAN'!L75="",'DU DOAN'!DU75="",'DU DOAN'!DV75=""),0,IF(AND('DU DOAN'!DU75='DU DOAN'!K75,'DU DOAN'!DV75='DU DOAN'!L75),3*'DU DOAN'!C75,IF(('DU DOAN'!DU75-'DU DOAN'!DV75)=('DU DOAN'!K75-'DU DOAN'!L75),2*'DU DOAN'!C75,IF(SIGN('DU DOAN'!DU75-'DU DOAN'!DV75)=SIGN('DU DOAN'!K75-'DU DOAN'!L75),1*'DU DOAN'!C75,0))))</f>
        <v>0</v>
      </c>
      <c r="BL75" s="98">
        <f>IF(OR('DU DOAN'!K75="",'DU DOAN'!L75="",'DU DOAN'!DW75="",'DU DOAN'!DX75=""),0,IF(AND('DU DOAN'!DW75='DU DOAN'!K75,'DU DOAN'!DX75='DU DOAN'!L75),3*'DU DOAN'!C75,IF(('DU DOAN'!DW75-'DU DOAN'!DX75)=('DU DOAN'!K75-'DU DOAN'!L75),2*'DU DOAN'!C75,IF(SIGN('DU DOAN'!DW75-'DU DOAN'!DX75)=SIGN('DU DOAN'!K75-'DU DOAN'!L75),1*'DU DOAN'!C75,0))))</f>
        <v>0</v>
      </c>
      <c r="BM75" s="98">
        <f>IF(OR('DU DOAN'!K75="",'DU DOAN'!L75="",'DU DOAN'!DY75="",'DU DOAN'!DZ75=""),0,IF(AND('DU DOAN'!DY75='DU DOAN'!K75,'DU DOAN'!DZ75='DU DOAN'!L75),3*'DU DOAN'!C75,IF(('DU DOAN'!DY75-'DU DOAN'!DZ75)=('DU DOAN'!K75-'DU DOAN'!L75),2*'DU DOAN'!C75,IF(SIGN('DU DOAN'!DY75-'DU DOAN'!DZ75)=SIGN('DU DOAN'!K75-'DU DOAN'!L75),1*'DU DOAN'!C75,0))))</f>
        <v>0</v>
      </c>
      <c r="BN75" s="98">
        <f>IF(OR('DU DOAN'!K75="",'DU DOAN'!L75="",'DU DOAN'!EA75="",'DU DOAN'!EB75=""),0,IF(AND('DU DOAN'!EA75='DU DOAN'!K75,'DU DOAN'!EB75='DU DOAN'!L75),3*'DU DOAN'!C75,IF(('DU DOAN'!EA75-'DU DOAN'!EB75)=('DU DOAN'!K75-'DU DOAN'!L75),2*'DU DOAN'!C75,IF(SIGN('DU DOAN'!EA75-'DU DOAN'!EB75)=SIGN('DU DOAN'!K75-'DU DOAN'!L75),1*'DU DOAN'!C75,0))))</f>
        <v>0</v>
      </c>
      <c r="BO75" s="98">
        <f>IF(OR('DU DOAN'!K75="",'DU DOAN'!L75="",'DU DOAN'!EC75="",'DU DOAN'!ED75=""),0,IF(AND('DU DOAN'!EC75='DU DOAN'!K75,'DU DOAN'!ED75='DU DOAN'!L75),3*'DU DOAN'!C75,IF(('DU DOAN'!EC75-'DU DOAN'!ED75)=('DU DOAN'!K75-'DU DOAN'!L75),2*'DU DOAN'!C75,IF(SIGN('DU DOAN'!EC75-'DU DOAN'!ED75)=SIGN('DU DOAN'!K75-'DU DOAN'!L75),1*'DU DOAN'!C75,0))))</f>
        <v>0</v>
      </c>
      <c r="BP75" s="98">
        <f>IF(OR('DU DOAN'!K75="",'DU DOAN'!L75="",'DU DOAN'!EE75="",'DU DOAN'!EF75=""),0,IF(AND('DU DOAN'!EE75='DU DOAN'!K75,'DU DOAN'!EF75='DU DOAN'!L75),3*'DU DOAN'!C75,IF(('DU DOAN'!EE75-'DU DOAN'!EF75)=('DU DOAN'!K75-'DU DOAN'!L75),2*'DU DOAN'!C75,IF(SIGN('DU DOAN'!EE75-'DU DOAN'!EF75)=SIGN('DU DOAN'!K75-'DU DOAN'!L75),1*'DU DOAN'!C75,0))))</f>
        <v>0</v>
      </c>
      <c r="BQ75" s="98">
        <f>IF(OR('DU DOAN'!K75="",'DU DOAN'!L75="",'DU DOAN'!EG75="",'DU DOAN'!EH75=""),0,IF(AND('DU DOAN'!EG75='DU DOAN'!K75,'DU DOAN'!EH75='DU DOAN'!L75),3*'DU DOAN'!C75,IF(('DU DOAN'!EG75-'DU DOAN'!EH75)=('DU DOAN'!K75-'DU DOAN'!L75),2*'DU DOAN'!C75,IF(SIGN('DU DOAN'!EG75-'DU DOAN'!EH75)=SIGN('DU DOAN'!K75-'DU DOAN'!L75),1*'DU DOAN'!C75,0))))</f>
        <v>0</v>
      </c>
      <c r="BR75" s="98">
        <f>IF(OR('DU DOAN'!K75="",'DU DOAN'!L75="",'DU DOAN'!EI75="",'DU DOAN'!EJ75=""),0,IF(AND('DU DOAN'!EI75='DU DOAN'!K75,'DU DOAN'!EJ75='DU DOAN'!L75),3*'DU DOAN'!C75,IF(('DU DOAN'!EI75-'DU DOAN'!EJ75)=('DU DOAN'!K75-'DU DOAN'!L75),2*'DU DOAN'!C75,IF(SIGN('DU DOAN'!EI75-'DU DOAN'!EJ75)=SIGN('DU DOAN'!K75-'DU DOAN'!L75),1*'DU DOAN'!C75,0))))</f>
        <v>0</v>
      </c>
      <c r="BS75" s="98">
        <f>IF(OR('DU DOAN'!K75="",'DU DOAN'!L75="",'DU DOAN'!EK75="",'DU DOAN'!EL75=""),0,IF(AND('DU DOAN'!EK75='DU DOAN'!K75,'DU DOAN'!EL75='DU DOAN'!L75),3*'DU DOAN'!C75,IF(('DU DOAN'!EK75-'DU DOAN'!EL75)=('DU DOAN'!K75-'DU DOAN'!L75),2*'DU DOAN'!C75,IF(SIGN('DU DOAN'!EK75-'DU DOAN'!EL75)=SIGN('DU DOAN'!K75-'DU DOAN'!L75),1*'DU DOAN'!C75,0))))</f>
        <v>0</v>
      </c>
      <c r="BT75" s="98">
        <f>IF(OR('DU DOAN'!K75="",'DU DOAN'!L75="",'DU DOAN'!EM75="",'DU DOAN'!EN75=""),0,IF(AND('DU DOAN'!EM75='DU DOAN'!K75,'DU DOAN'!EN75='DU DOAN'!L75),3*'DU DOAN'!C75,IF(('DU DOAN'!EM75-'DU DOAN'!EN75)=('DU DOAN'!K75-'DU DOAN'!L75),2*'DU DOAN'!C75,IF(SIGN('DU DOAN'!EM75-'DU DOAN'!EN75)=SIGN('DU DOAN'!K75-'DU DOAN'!L75),1*'DU DOAN'!C75,0))))</f>
        <v>0</v>
      </c>
      <c r="BU75" s="98">
        <f>IF(OR('DU DOAN'!K75="",'DU DOAN'!L75="",'DU DOAN'!EO75="",'DU DOAN'!EP75=""),0,IF(AND('DU DOAN'!EO75='DU DOAN'!K75,'DU DOAN'!EP75='DU DOAN'!L75),3*'DU DOAN'!C75,IF(('DU DOAN'!EO75-'DU DOAN'!EP75)=('DU DOAN'!K75-'DU DOAN'!L75),2*'DU DOAN'!C75,IF(SIGN('DU DOAN'!EO75-'DU DOAN'!EP75)=SIGN('DU DOAN'!K75-'DU DOAN'!L75),1*'DU DOAN'!C75,0))))</f>
        <v>0</v>
      </c>
      <c r="BV75" s="98">
        <f>IF(OR('DU DOAN'!K75="",'DU DOAN'!L75="",'DU DOAN'!EQ75="",'DU DOAN'!ER75=""),0,IF(AND('DU DOAN'!EQ75='DU DOAN'!K75,'DU DOAN'!ER75='DU DOAN'!L75),3*'DU DOAN'!C75,IF(('DU DOAN'!EQ75-'DU DOAN'!ER75)=('DU DOAN'!K75-'DU DOAN'!L75),2*'DU DOAN'!C75,IF(SIGN('DU DOAN'!EQ75-'DU DOAN'!ER75)=SIGN('DU DOAN'!K75-'DU DOAN'!L75),1*'DU DOAN'!C75,0))))</f>
        <v>0</v>
      </c>
      <c r="BW75" s="98">
        <f>IF(OR('DU DOAN'!K75="",'DU DOAN'!L75="",'DU DOAN'!ES75="",'DU DOAN'!ET75=""),0,IF(AND('DU DOAN'!ES75='DU DOAN'!K75,'DU DOAN'!ET75='DU DOAN'!L75),3*'DU DOAN'!C75,IF(('DU DOAN'!ES75-'DU DOAN'!ET75)=('DU DOAN'!K75-'DU DOAN'!L75),2*'DU DOAN'!C75,IF(SIGN('DU DOAN'!ES75-'DU DOAN'!ET75)=SIGN('DU DOAN'!K75-'DU DOAN'!L75),1*'DU DOAN'!C75,0))))</f>
        <v>0</v>
      </c>
      <c r="BX75" s="98">
        <f>IF(OR('DU DOAN'!K75="",'DU DOAN'!L75="",'DU DOAN'!EU75="",'DU DOAN'!EV75=""),0,IF(AND('DU DOAN'!EU75='DU DOAN'!K75,'DU DOAN'!EV75='DU DOAN'!L75),3*'DU DOAN'!C75,IF(('DU DOAN'!EU75-'DU DOAN'!EV75)=('DU DOAN'!K75-'DU DOAN'!L75),2*'DU DOAN'!C75,IF(SIGN('DU DOAN'!EU75-'DU DOAN'!EV75)=SIGN('DU DOAN'!K75-'DU DOAN'!L75),1*'DU DOAN'!C75,0))))</f>
        <v>0</v>
      </c>
      <c r="BY75" s="98">
        <f>IF(OR('DU DOAN'!K75="",'DU DOAN'!L75="",'DU DOAN'!EW75="",'DU DOAN'!EX75=""),0,IF(AND('DU DOAN'!EW75='DU DOAN'!K75,'DU DOAN'!EX75='DU DOAN'!L75),3*'DU DOAN'!C75,IF(('DU DOAN'!EW75-'DU DOAN'!EX75)=('DU DOAN'!K75-'DU DOAN'!L75),2*'DU DOAN'!C75,IF(SIGN('DU DOAN'!EW75-'DU DOAN'!EX75)=SIGN('DU DOAN'!K75-'DU DOAN'!L75),1*'DU DOAN'!C75,0))))</f>
        <v>0</v>
      </c>
      <c r="BZ75" s="98">
        <f>IF(OR('DU DOAN'!K75="",'DU DOAN'!L75="",'DU DOAN'!EY75="",'DU DOAN'!EZ75=""),0,IF(AND('DU DOAN'!EY75='DU DOAN'!K75,'DU DOAN'!EZ75='DU DOAN'!L75),3*'DU DOAN'!C75,IF(('DU DOAN'!EY75-'DU DOAN'!EZ75)=('DU DOAN'!K75-'DU DOAN'!L75),2*'DU DOAN'!C75,IF(SIGN('DU DOAN'!EY75-'DU DOAN'!EZ75)=SIGN('DU DOAN'!K75-'DU DOAN'!L75),1*'DU DOAN'!C75,0))))</f>
        <v>0</v>
      </c>
      <c r="CA75" s="98">
        <f>IF(OR('DU DOAN'!K75="",'DU DOAN'!L75="",'DU DOAN'!FA75="",'DU DOAN'!FB75=""),0,IF(AND('DU DOAN'!FA75='DU DOAN'!K75,'DU DOAN'!FB75='DU DOAN'!L75),3*'DU DOAN'!C75,IF(('DU DOAN'!FA75-'DU DOAN'!FB75)=('DU DOAN'!K75-'DU DOAN'!L75),2*'DU DOAN'!C75,IF(SIGN('DU DOAN'!FA75-'DU DOAN'!FB75)=SIGN('DU DOAN'!K75-'DU DOAN'!L75),1*'DU DOAN'!C75,0))))</f>
        <v>0</v>
      </c>
      <c r="CB75" s="98">
        <f>IF(OR('DU DOAN'!K75="",'DU DOAN'!L75="",'DU DOAN'!FC75="",'DU DOAN'!FD75=""),0,IF(AND('DU DOAN'!FC75='DU DOAN'!K75,'DU DOAN'!FD75='DU DOAN'!L75),3*'DU DOAN'!C75,IF(('DU DOAN'!FC75-'DU DOAN'!FD75)=('DU DOAN'!K75-'DU DOAN'!L75),2*'DU DOAN'!C75,IF(SIGN('DU DOAN'!FC75-'DU DOAN'!FD75)=SIGN('DU DOAN'!K75-'DU DOAN'!L75),1*'DU DOAN'!C75,0))))</f>
        <v>0</v>
      </c>
      <c r="CC75" s="98">
        <f>IF(OR('DU DOAN'!K75="",'DU DOAN'!L75="",'DU DOAN'!FE75="",'DU DOAN'!FF75=""),0,IF(AND('DU DOAN'!FE75='DU DOAN'!K75,'DU DOAN'!FF75='DU DOAN'!L75),3*'DU DOAN'!C75,IF(('DU DOAN'!FE75-'DU DOAN'!FF75)=('DU DOAN'!K75-'DU DOAN'!L75),2*'DU DOAN'!C75,IF(SIGN('DU DOAN'!FE75-'DU DOAN'!FF75)=SIGN('DU DOAN'!K75-'DU DOAN'!L75),1*'DU DOAN'!C75,0))))</f>
        <v>0</v>
      </c>
      <c r="CD75" s="98">
        <f>IF(OR('DU DOAN'!K75="",'DU DOAN'!L75="",'DU DOAN'!FG75="",'DU DOAN'!FH75=""),0,IF(AND('DU DOAN'!FG75='DU DOAN'!K75,'DU DOAN'!FH75='DU DOAN'!L75),3*'DU DOAN'!C75,IF(('DU DOAN'!FG75-'DU DOAN'!FH75)=('DU DOAN'!K75-'DU DOAN'!L75),2*'DU DOAN'!C75,IF(SIGN('DU DOAN'!FG75-'DU DOAN'!FH75)=SIGN('DU DOAN'!K75-'DU DOAN'!L75),1*'DU DOAN'!C75,0))))</f>
        <v>0</v>
      </c>
      <c r="CE75" s="98">
        <f>IF(OR('DU DOAN'!K75="",'DU DOAN'!L75="",'DU DOAN'!FI75="",'DU DOAN'!FJ75=""),0,IF(AND('DU DOAN'!FI75='DU DOAN'!K75,'DU DOAN'!FJ75='DU DOAN'!L75),3*'DU DOAN'!C75,IF(('DU DOAN'!FI75-'DU DOAN'!FJ75)=('DU DOAN'!K75-'DU DOAN'!L75),2*'DU DOAN'!C75,IF(SIGN('DU DOAN'!FI75-'DU DOAN'!FJ75)=SIGN('DU DOAN'!K75-'DU DOAN'!L75),1*'DU DOAN'!C75,0))))</f>
        <v>0</v>
      </c>
      <c r="CF75" s="98">
        <f>IF(OR('DU DOAN'!K75="",'DU DOAN'!L75="",'DU DOAN'!FK75="",'DU DOAN'!FL75=""),0,IF(AND('DU DOAN'!FK75='DU DOAN'!K75,'DU DOAN'!FL75='DU DOAN'!L75),3*'DU DOAN'!C75,IF(('DU DOAN'!FK75-'DU DOAN'!FL75)=('DU DOAN'!K75-'DU DOAN'!L75),2*'DU DOAN'!C75,IF(SIGN('DU DOAN'!FK75-'DU DOAN'!FL75)=SIGN('DU DOAN'!K75-'DU DOAN'!L75),1*'DU DOAN'!C75,0))))</f>
        <v>0</v>
      </c>
      <c r="CG75" s="98">
        <f>IF(OR('DU DOAN'!K75="",'DU DOAN'!L75="",'DU DOAN'!FM75="",'DU DOAN'!FN75=""),0,IF(AND('DU DOAN'!FM75='DU DOAN'!K75,'DU DOAN'!FN75='DU DOAN'!L75),3*'DU DOAN'!C75,IF(('DU DOAN'!FM75-'DU DOAN'!FN75)=('DU DOAN'!K75-'DU DOAN'!L75),2*'DU DOAN'!C75,IF(SIGN('DU DOAN'!FM75-'DU DOAN'!FN75)=SIGN('DU DOAN'!K75-'DU DOAN'!L75),1*'DU DOAN'!C75,0))))</f>
        <v>0</v>
      </c>
      <c r="CH75" s="98">
        <f>IF(OR('DU DOAN'!K75="",'DU DOAN'!L75="",'DU DOAN'!FO75="",'DU DOAN'!FP75=""),0,IF(AND('DU DOAN'!FO75='DU DOAN'!K75,'DU DOAN'!FP75='DU DOAN'!L75),3*'DU DOAN'!C75,IF(('DU DOAN'!FO75-'DU DOAN'!FP75)=('DU DOAN'!K75-'DU DOAN'!L75),2*'DU DOAN'!C75,IF(SIGN('DU DOAN'!FO75-'DU DOAN'!FP75)=SIGN('DU DOAN'!K75-'DU DOAN'!L75),1*'DU DOAN'!C75,0))))</f>
        <v>0</v>
      </c>
      <c r="CI75" s="98">
        <f>IF(OR('DU DOAN'!K75="",'DU DOAN'!L75="",'DU DOAN'!FQ75="",'DU DOAN'!FR75=""),0,IF(AND('DU DOAN'!FQ75='DU DOAN'!K75,'DU DOAN'!FR75='DU DOAN'!L75),3*'DU DOAN'!C75,IF(('DU DOAN'!FQ75-'DU DOAN'!FR75)=('DU DOAN'!K75-'DU DOAN'!L75),2*'DU DOAN'!C75,IF(SIGN('DU DOAN'!FQ75-'DU DOAN'!FR75)=SIGN('DU DOAN'!K75-'DU DOAN'!L75),1*'DU DOAN'!C75,0))))</f>
        <v>0</v>
      </c>
      <c r="CJ75" s="98">
        <f>IF(OR('DU DOAN'!K75="",'DU DOAN'!L75="",'DU DOAN'!FS75="",'DU DOAN'!FT75=""),0,IF(AND('DU DOAN'!FS75='DU DOAN'!K75,'DU DOAN'!FT75='DU DOAN'!L75),3*'DU DOAN'!C75,IF(('DU DOAN'!FS75-'DU DOAN'!FT75)=('DU DOAN'!K75-'DU DOAN'!L75),2*'DU DOAN'!C75,IF(SIGN('DU DOAN'!FS75-'DU DOAN'!FT75)=SIGN('DU DOAN'!K75-'DU DOAN'!L75),1*'DU DOAN'!C75,0))))</f>
        <v>0</v>
      </c>
      <c r="CK75" s="98">
        <f>IF(OR('DU DOAN'!K75="",'DU DOAN'!L75="",'DU DOAN'!FU75="",'DU DOAN'!FV75=""),0,IF(AND('DU DOAN'!FU75='DU DOAN'!K75,'DU DOAN'!FV75='DU DOAN'!L75),3*'DU DOAN'!C75,IF(('DU DOAN'!FU75-'DU DOAN'!FV75)=('DU DOAN'!K75-'DU DOAN'!L75),2*'DU DOAN'!C75,IF(SIGN('DU DOAN'!FU75-'DU DOAN'!FV75)=SIGN('DU DOAN'!K75-'DU DOAN'!L75),1*'DU DOAN'!C75,0))))</f>
        <v>0</v>
      </c>
      <c r="CL75" s="98">
        <f>IF(OR('DU DOAN'!K75="",'DU DOAN'!L75="",'DU DOAN'!FW75="",'DU DOAN'!FX75=""),0,IF(AND('DU DOAN'!FW75='DU DOAN'!K75,'DU DOAN'!FX75='DU DOAN'!L75),3*'DU DOAN'!C75,IF(('DU DOAN'!FW75-'DU DOAN'!FX75)=('DU DOAN'!K75-'DU DOAN'!L75),2*'DU DOAN'!C75,IF(SIGN('DU DOAN'!FW75-'DU DOAN'!FX75)=SIGN('DU DOAN'!K75-'DU DOAN'!L75),1*'DU DOAN'!C75,0))))</f>
        <v>0</v>
      </c>
      <c r="CM75" s="98">
        <f>IF(OR('DU DOAN'!K75="",'DU DOAN'!L75="",'DU DOAN'!FY75="",'DU DOAN'!FZ75=""),0,IF(AND('DU DOAN'!FY75='DU DOAN'!K75,'DU DOAN'!FZ75='DU DOAN'!L75),3*'DU DOAN'!C75,IF(('DU DOAN'!FY75-'DU DOAN'!FZ75)=('DU DOAN'!K75-'DU DOAN'!L75),2*'DU DOAN'!C75,IF(SIGN('DU DOAN'!FY75-'DU DOAN'!FZ75)=SIGN('DU DOAN'!K75-'DU DOAN'!L75),1*'DU DOAN'!C75,0))))</f>
        <v>0</v>
      </c>
      <c r="CN75" s="98">
        <f>IF(OR('DU DOAN'!K75="",'DU DOAN'!L75="",'DU DOAN'!GA75="",'DU DOAN'!GB75=""),0,IF(AND('DU DOAN'!GA75='DU DOAN'!K75,'DU DOAN'!GB75='DU DOAN'!L75),3*'DU DOAN'!C75,IF(('DU DOAN'!GA75-'DU DOAN'!GB75)=('DU DOAN'!K75-'DU DOAN'!L75),2*'DU DOAN'!C75,IF(SIGN('DU DOAN'!GA75-'DU DOAN'!GB75)=SIGN('DU DOAN'!K75-'DU DOAN'!L75),1*'DU DOAN'!C75,0))))</f>
        <v>0</v>
      </c>
      <c r="CO75" s="98">
        <f>IF(OR('DU DOAN'!K75="",'DU DOAN'!L75="",'DU DOAN'!GC75="",'DU DOAN'!GD75=""),0,IF(AND('DU DOAN'!GC75='DU DOAN'!K75,'DU DOAN'!GD75='DU DOAN'!L75),3*'DU DOAN'!C75,IF(('DU DOAN'!GC75-'DU DOAN'!GD75)=('DU DOAN'!K75-'DU DOAN'!L75),2*'DU DOAN'!C75,IF(SIGN('DU DOAN'!GC75-'DU DOAN'!GD75)=SIGN('DU DOAN'!K75-'DU DOAN'!L75),1*'DU DOAN'!C75,0))))</f>
        <v>0</v>
      </c>
      <c r="CP75" s="98">
        <f>IF(OR('DU DOAN'!K75="",'DU DOAN'!L75="",'DU DOAN'!GE75="",'DU DOAN'!GF75=""),0,IF(AND('DU DOAN'!GE75='DU DOAN'!K75,'DU DOAN'!GF75='DU DOAN'!L75),3*'DU DOAN'!C75,IF(('DU DOAN'!GE75-'DU DOAN'!GF75)=('DU DOAN'!K75-'DU DOAN'!L75),2*'DU DOAN'!C75,IF(SIGN('DU DOAN'!GE75-'DU DOAN'!GF75)=SIGN('DU DOAN'!K75-'DU DOAN'!L75),1*'DU DOAN'!C75,0))))</f>
        <v>0</v>
      </c>
      <c r="CQ75" s="98">
        <f>IF(OR('DU DOAN'!K75="",'DU DOAN'!L75="",'DU DOAN'!GG75="",'DU DOAN'!GH75=""),0,IF(AND('DU DOAN'!GG75='DU DOAN'!K75,'DU DOAN'!GH75='DU DOAN'!L75),3*'DU DOAN'!C75,IF(('DU DOAN'!GG75-'DU DOAN'!GH75)=('DU DOAN'!K75-'DU DOAN'!L75),2*'DU DOAN'!C75,IF(SIGN('DU DOAN'!GG75-'DU DOAN'!GH75)=SIGN('DU DOAN'!K75-'DU DOAN'!L75),1*'DU DOAN'!C75,0))))</f>
        <v>0</v>
      </c>
      <c r="CR75" s="98">
        <f>IF(OR('DU DOAN'!K75="",'DU DOAN'!L75="",'DU DOAN'!GI75="",'DU DOAN'!GJ75=""),0,IF(AND('DU DOAN'!GI75='DU DOAN'!K75,'DU DOAN'!GJ75='DU DOAN'!L75),3*'DU DOAN'!C75,IF(('DU DOAN'!GI75-'DU DOAN'!GJ75)=('DU DOAN'!K75-'DU DOAN'!L75),2*'DU DOAN'!C75,IF(SIGN('DU DOAN'!GI75-'DU DOAN'!GJ75)=SIGN('DU DOAN'!K75-'DU DOAN'!L75),1*'DU DOAN'!C75,0))))</f>
        <v>0</v>
      </c>
      <c r="CS75" s="98">
        <f>IF(OR('DU DOAN'!K75="",'DU DOAN'!L75="",'DU DOAN'!GK75="",'DU DOAN'!GL75=""),0,IF(AND('DU DOAN'!GK75='DU DOAN'!K75,'DU DOAN'!GL75='DU DOAN'!L75),3*'DU DOAN'!C75,IF(('DU DOAN'!GK75-'DU DOAN'!GL75)=('DU DOAN'!K75-'DU DOAN'!L75),2*'DU DOAN'!C75,IF(SIGN('DU DOAN'!GK75-'DU DOAN'!GL75)=SIGN('DU DOAN'!K75-'DU DOAN'!L75),1*'DU DOAN'!C75,0))))</f>
        <v>0</v>
      </c>
      <c r="CT75" s="98">
        <f>IF(OR('DU DOAN'!K75="",'DU DOAN'!L75="",'DU DOAN'!GM75="",'DU DOAN'!GN75=""),0,IF(AND('DU DOAN'!GM75='DU DOAN'!K75,'DU DOAN'!GN75='DU DOAN'!L75),3*'DU DOAN'!C75,IF(('DU DOAN'!GM75-'DU DOAN'!GN75)=('DU DOAN'!K75-'DU DOAN'!L75),2*'DU DOAN'!C75,IF(SIGN('DU DOAN'!GM75-'DU DOAN'!GN75)=SIGN('DU DOAN'!K75-'DU DOAN'!L75),1*'DU DOAN'!C75,0))))</f>
        <v>0</v>
      </c>
      <c r="CU75" s="98">
        <f>IF(OR('DU DOAN'!K75="",'DU DOAN'!L75="",'DU DOAN'!GO75="",'DU DOAN'!GP75=""),0,IF(AND('DU DOAN'!GO75='DU DOAN'!K75,'DU DOAN'!GP75='DU DOAN'!L75),3*'DU DOAN'!C75,IF(('DU DOAN'!GO75-'DU DOAN'!GP75)=('DU DOAN'!K75-'DU DOAN'!L75),2*'DU DOAN'!C75,IF(SIGN('DU DOAN'!GO75-'DU DOAN'!GP75)=SIGN('DU DOAN'!K75-'DU DOAN'!L75),1*'DU DOAN'!C75,0))))</f>
        <v>0</v>
      </c>
      <c r="CV75" s="98">
        <f>IF(OR('DU DOAN'!K75="",'DU DOAN'!L75="",'DU DOAN'!GQ75="",'DU DOAN'!GR75=""),0,IF(AND('DU DOAN'!GQ75='DU DOAN'!K75,'DU DOAN'!GR75='DU DOAN'!L75),3*'DU DOAN'!C75,IF(('DU DOAN'!GQ75-'DU DOAN'!GR75)=('DU DOAN'!K75-'DU DOAN'!L75),2*'DU DOAN'!C75,IF(SIGN('DU DOAN'!GQ75-'DU DOAN'!GR75)=SIGN('DU DOAN'!K75-'DU DOAN'!L75),1*'DU DOAN'!C75,0))))</f>
        <v>0</v>
      </c>
      <c r="CW75" s="98">
        <f>IF(OR('DU DOAN'!K75="",'DU DOAN'!L75="",'DU DOAN'!GS75="",'DU DOAN'!GT75=""),0,IF(AND('DU DOAN'!GS75='DU DOAN'!K75,'DU DOAN'!GT75='DU DOAN'!L75),3*'DU DOAN'!C75,IF(('DU DOAN'!GS75-'DU DOAN'!GT75)=('DU DOAN'!K75-'DU DOAN'!L75),2*'DU DOAN'!C75,IF(SIGN('DU DOAN'!GS75-'DU DOAN'!GT75)=SIGN('DU DOAN'!K75-'DU DOAN'!L75),1*'DU DOAN'!C75,0))))</f>
        <v>0</v>
      </c>
      <c r="CX75" s="98">
        <f>IF(OR('DU DOAN'!K75="",'DU DOAN'!L75="",'DU DOAN'!GU75="",'DU DOAN'!GV75=""),0,IF(AND('DU DOAN'!GU75='DU DOAN'!K75,'DU DOAN'!GV75='DU DOAN'!L75),3*'DU DOAN'!C75,IF(('DU DOAN'!GU75-'DU DOAN'!GV75)=('DU DOAN'!K75-'DU DOAN'!L75),2*'DU DOAN'!C75,IF(SIGN('DU DOAN'!GU75-'DU DOAN'!GV75)=SIGN('DU DOAN'!K75-'DU DOAN'!L75),1*'DU DOAN'!C75,0))))</f>
        <v>0</v>
      </c>
      <c r="CY75" s="98">
        <f>IF(OR('DU DOAN'!K75="",'DU DOAN'!L75="",'DU DOAN'!GW75="",'DU DOAN'!GX75=""),0,IF(AND('DU DOAN'!GW75='DU DOAN'!K75,'DU DOAN'!GX75='DU DOAN'!L75),3*'DU DOAN'!C75,IF(('DU DOAN'!GW75-'DU DOAN'!GX75)=('DU DOAN'!K75-'DU DOAN'!L75),2*'DU DOAN'!C75,IF(SIGN('DU DOAN'!GW75-'DU DOAN'!GX75)=SIGN('DU DOAN'!K75-'DU DOAN'!L75),1*'DU DOAN'!C75,0))))</f>
        <v>0</v>
      </c>
      <c r="CZ75" s="98">
        <f>IF(OR('DU DOAN'!K75="",'DU DOAN'!L75="",'DU DOAN'!GY75="",'DU DOAN'!GZ75=""),0,IF(AND('DU DOAN'!GY75='DU DOAN'!K75,'DU DOAN'!GZ75='DU DOAN'!L75),3*'DU DOAN'!C75,IF(('DU DOAN'!GY75-'DU DOAN'!GZ75)=('DU DOAN'!K75-'DU DOAN'!L75),2*'DU DOAN'!C75,IF(SIGN('DU DOAN'!GY75-'DU DOAN'!GZ75)=SIGN('DU DOAN'!K75-'DU DOAN'!L75),1*'DU DOAN'!C75,0))))</f>
        <v>0</v>
      </c>
      <c r="DA75" s="98">
        <f>IF(OR('DU DOAN'!K75="",'DU DOAN'!L75="",'DU DOAN'!HA75="",'DU DOAN'!HB75=""),0,IF(AND('DU DOAN'!HA75='DU DOAN'!K75,'DU DOAN'!HB75='DU DOAN'!L75),3*'DU DOAN'!C75,IF(('DU DOAN'!HA75-'DU DOAN'!HB75)=('DU DOAN'!K75-'DU DOAN'!L75),2*'DU DOAN'!C75,IF(SIGN('DU DOAN'!HA75-'DU DOAN'!HB75)=SIGN('DU DOAN'!K75-'DU DOAN'!L75),1*'DU DOAN'!C75,0))))</f>
        <v>0</v>
      </c>
      <c r="DB75" s="98">
        <f>IF(OR('DU DOAN'!K75="",'DU DOAN'!L75="",'DU DOAN'!HC75="",'DU DOAN'!HD75=""),0,IF(AND('DU DOAN'!HC75='DU DOAN'!K75,'DU DOAN'!HD75='DU DOAN'!L75),3*'DU DOAN'!C75,IF(('DU DOAN'!HC75-'DU DOAN'!HD75)=('DU DOAN'!K75-'DU DOAN'!L75),2*'DU DOAN'!C75,IF(SIGN('DU DOAN'!HC75-'DU DOAN'!HD75)=SIGN('DU DOAN'!K75-'DU DOAN'!L75),1*'DU DOAN'!C75,0))))</f>
        <v>0</v>
      </c>
    </row>
    <row r="76" spans="1:106" ht="15" customHeight="1">
      <c r="A76" s="99">
        <f>'DU DOAN'!A76</f>
        <v>73</v>
      </c>
      <c r="B76" s="100" t="str">
        <f>'DU DOAN'!B76</f>
        <v>Vòng 1/16 (R32)</v>
      </c>
      <c r="C76" s="101">
        <f>'DU DOAN'!C76</f>
        <v>1.5</v>
      </c>
      <c r="D76" s="100" t="str">
        <f>'DU DOAN'!H76</f>
        <v>Á quân bảng A</v>
      </c>
      <c r="E76" s="100" t="str">
        <f>'DU DOAN'!I76</f>
        <v>Á quân bảng B</v>
      </c>
      <c r="F76" s="102" t="str">
        <f>IF(OR('DU DOAN'!K76="",'DU DOAN'!L76=""),"Chưa đá",'DU DOAN'!K76&amp;"-"&amp;'DU DOAN'!L76)</f>
        <v>Chưa đá</v>
      </c>
      <c r="G76" s="98">
        <f>IF(OR('DU DOAN'!K76="",'DU DOAN'!L76="",'DU DOAN'!M76="",'DU DOAN'!N76=""),0,IF(AND('DU DOAN'!M76='DU DOAN'!K76,'DU DOAN'!N76='DU DOAN'!L76),3*'DU DOAN'!C76,IF(('DU DOAN'!M76-'DU DOAN'!N76)=('DU DOAN'!K76-'DU DOAN'!L76),2*'DU DOAN'!C76,IF(SIGN('DU DOAN'!M76-'DU DOAN'!N76)=SIGN('DU DOAN'!K76-'DU DOAN'!L76),1*'DU DOAN'!C76,0))))</f>
        <v>0</v>
      </c>
      <c r="H76" s="98">
        <f>IF(OR('DU DOAN'!K76="",'DU DOAN'!L76="",'DU DOAN'!O76="",'DU DOAN'!P76=""),0,IF(AND('DU DOAN'!O76='DU DOAN'!K76,'DU DOAN'!P76='DU DOAN'!L76),3*'DU DOAN'!C76,IF(('DU DOAN'!O76-'DU DOAN'!P76)=('DU DOAN'!K76-'DU DOAN'!L76),2*'DU DOAN'!C76,IF(SIGN('DU DOAN'!O76-'DU DOAN'!P76)=SIGN('DU DOAN'!K76-'DU DOAN'!L76),1*'DU DOAN'!C76,0))))</f>
        <v>0</v>
      </c>
      <c r="I76" s="98">
        <f>IF(OR('DU DOAN'!K76="",'DU DOAN'!L76="",'DU DOAN'!Q76="",'DU DOAN'!R76=""),0,IF(AND('DU DOAN'!Q76='DU DOAN'!K76,'DU DOAN'!R76='DU DOAN'!L76),3*'DU DOAN'!C76,IF(('DU DOAN'!Q76-'DU DOAN'!R76)=('DU DOAN'!K76-'DU DOAN'!L76),2*'DU DOAN'!C76,IF(SIGN('DU DOAN'!Q76-'DU DOAN'!R76)=SIGN('DU DOAN'!K76-'DU DOAN'!L76),1*'DU DOAN'!C76,0))))</f>
        <v>0</v>
      </c>
      <c r="J76" s="98">
        <f>IF(OR('DU DOAN'!K76="",'DU DOAN'!L76="",'DU DOAN'!S76="",'DU DOAN'!T76=""),0,IF(AND('DU DOAN'!S76='DU DOAN'!K76,'DU DOAN'!T76='DU DOAN'!L76),3*'DU DOAN'!C76,IF(('DU DOAN'!S76-'DU DOAN'!T76)=('DU DOAN'!K76-'DU DOAN'!L76),2*'DU DOAN'!C76,IF(SIGN('DU DOAN'!S76-'DU DOAN'!T76)=SIGN('DU DOAN'!K76-'DU DOAN'!L76),1*'DU DOAN'!C76,0))))</f>
        <v>0</v>
      </c>
      <c r="K76" s="98">
        <f>IF(OR('DU DOAN'!K76="",'DU DOAN'!L76="",'DU DOAN'!U76="",'DU DOAN'!V76=""),0,IF(AND('DU DOAN'!U76='DU DOAN'!K76,'DU DOAN'!V76='DU DOAN'!L76),3*'DU DOAN'!C76,IF(('DU DOAN'!U76-'DU DOAN'!V76)=('DU DOAN'!K76-'DU DOAN'!L76),2*'DU DOAN'!C76,IF(SIGN('DU DOAN'!U76-'DU DOAN'!V76)=SIGN('DU DOAN'!K76-'DU DOAN'!L76),1*'DU DOAN'!C76,0))))</f>
        <v>0</v>
      </c>
      <c r="L76" s="98">
        <f>IF(OR('DU DOAN'!K76="",'DU DOAN'!L76="",'DU DOAN'!W76="",'DU DOAN'!X76=""),0,IF(AND('DU DOAN'!W76='DU DOAN'!K76,'DU DOAN'!X76='DU DOAN'!L76),3*'DU DOAN'!C76,IF(('DU DOAN'!W76-'DU DOAN'!X76)=('DU DOAN'!K76-'DU DOAN'!L76),2*'DU DOAN'!C76,IF(SIGN('DU DOAN'!W76-'DU DOAN'!X76)=SIGN('DU DOAN'!K76-'DU DOAN'!L76),1*'DU DOAN'!C76,0))))</f>
        <v>0</v>
      </c>
      <c r="M76" s="98">
        <f>IF(OR('DU DOAN'!K76="",'DU DOAN'!L76="",'DU DOAN'!Y76="",'DU DOAN'!Z76=""),0,IF(AND('DU DOAN'!Y76='DU DOAN'!K76,'DU DOAN'!Z76='DU DOAN'!L76),3*'DU DOAN'!C76,IF(('DU DOAN'!Y76-'DU DOAN'!Z76)=('DU DOAN'!K76-'DU DOAN'!L76),2*'DU DOAN'!C76,IF(SIGN('DU DOAN'!Y76-'DU DOAN'!Z76)=SIGN('DU DOAN'!K76-'DU DOAN'!L76),1*'DU DOAN'!C76,0))))</f>
        <v>0</v>
      </c>
      <c r="N76" s="98">
        <f>IF(OR('DU DOAN'!K76="",'DU DOAN'!L76="",'DU DOAN'!AA76="",'DU DOAN'!AB76=""),0,IF(AND('DU DOAN'!AA76='DU DOAN'!K76,'DU DOAN'!AB76='DU DOAN'!L76),3*'DU DOAN'!C76,IF(('DU DOAN'!AA76-'DU DOAN'!AB76)=('DU DOAN'!K76-'DU DOAN'!L76),2*'DU DOAN'!C76,IF(SIGN('DU DOAN'!AA76-'DU DOAN'!AB76)=SIGN('DU DOAN'!K76-'DU DOAN'!L76),1*'DU DOAN'!C76,0))))</f>
        <v>0</v>
      </c>
      <c r="O76" s="98">
        <f>IF(OR('DU DOAN'!K76="",'DU DOAN'!L76="",'DU DOAN'!AC76="",'DU DOAN'!AD76=""),0,IF(AND('DU DOAN'!AC76='DU DOAN'!K76,'DU DOAN'!AD76='DU DOAN'!L76),3*'DU DOAN'!C76,IF(('DU DOAN'!AC76-'DU DOAN'!AD76)=('DU DOAN'!K76-'DU DOAN'!L76),2*'DU DOAN'!C76,IF(SIGN('DU DOAN'!AC76-'DU DOAN'!AD76)=SIGN('DU DOAN'!K76-'DU DOAN'!L76),1*'DU DOAN'!C76,0))))</f>
        <v>0</v>
      </c>
      <c r="P76" s="98">
        <f>IF(OR('DU DOAN'!K76="",'DU DOAN'!L76="",'DU DOAN'!AE76="",'DU DOAN'!AF76=""),0,IF(AND('DU DOAN'!AE76='DU DOAN'!K76,'DU DOAN'!AF76='DU DOAN'!L76),3*'DU DOAN'!C76,IF(('DU DOAN'!AE76-'DU DOAN'!AF76)=('DU DOAN'!K76-'DU DOAN'!L76),2*'DU DOAN'!C76,IF(SIGN('DU DOAN'!AE76-'DU DOAN'!AF76)=SIGN('DU DOAN'!K76-'DU DOAN'!L76),1*'DU DOAN'!C76,0))))</f>
        <v>0</v>
      </c>
      <c r="Q76" s="98">
        <f>IF(OR('DU DOAN'!K76="",'DU DOAN'!L76="",'DU DOAN'!AG76="",'DU DOAN'!AH76=""),0,IF(AND('DU DOAN'!AG76='DU DOAN'!K76,'DU DOAN'!AH76='DU DOAN'!L76),3*'DU DOAN'!C76,IF(('DU DOAN'!AG76-'DU DOAN'!AH76)=('DU DOAN'!K76-'DU DOAN'!L76),2*'DU DOAN'!C76,IF(SIGN('DU DOAN'!AG76-'DU DOAN'!AH76)=SIGN('DU DOAN'!K76-'DU DOAN'!L76),1*'DU DOAN'!C76,0))))</f>
        <v>0</v>
      </c>
      <c r="R76" s="98">
        <f>IF(OR('DU DOAN'!K76="",'DU DOAN'!L76="",'DU DOAN'!AI76="",'DU DOAN'!AJ76=""),0,IF(AND('DU DOAN'!AI76='DU DOAN'!K76,'DU DOAN'!AJ76='DU DOAN'!L76),3*'DU DOAN'!C76,IF(('DU DOAN'!AI76-'DU DOAN'!AJ76)=('DU DOAN'!K76-'DU DOAN'!L76),2*'DU DOAN'!C76,IF(SIGN('DU DOAN'!AI76-'DU DOAN'!AJ76)=SIGN('DU DOAN'!K76-'DU DOAN'!L76),1*'DU DOAN'!C76,0))))</f>
        <v>0</v>
      </c>
      <c r="S76" s="98">
        <f>IF(OR('DU DOAN'!K76="",'DU DOAN'!L76="",'DU DOAN'!AK76="",'DU DOAN'!AL76=""),0,IF(AND('DU DOAN'!AK76='DU DOAN'!K76,'DU DOAN'!AL76='DU DOAN'!L76),3*'DU DOAN'!C76,IF(('DU DOAN'!AK76-'DU DOAN'!AL76)=('DU DOAN'!K76-'DU DOAN'!L76),2*'DU DOAN'!C76,IF(SIGN('DU DOAN'!AK76-'DU DOAN'!AL76)=SIGN('DU DOAN'!K76-'DU DOAN'!L76),1*'DU DOAN'!C76,0))))</f>
        <v>0</v>
      </c>
      <c r="T76" s="98">
        <f>IF(OR('DU DOAN'!K76="",'DU DOAN'!L76="",'DU DOAN'!AM76="",'DU DOAN'!AN76=""),0,IF(AND('DU DOAN'!AM76='DU DOAN'!K76,'DU DOAN'!AN76='DU DOAN'!L76),3*'DU DOAN'!C76,IF(('DU DOAN'!AM76-'DU DOAN'!AN76)=('DU DOAN'!K76-'DU DOAN'!L76),2*'DU DOAN'!C76,IF(SIGN('DU DOAN'!AM76-'DU DOAN'!AN76)=SIGN('DU DOAN'!K76-'DU DOAN'!L76),1*'DU DOAN'!C76,0))))</f>
        <v>0</v>
      </c>
      <c r="U76" s="98">
        <f>IF(OR('DU DOAN'!K76="",'DU DOAN'!L76="",'DU DOAN'!AO76="",'DU DOAN'!AP76=""),0,IF(AND('DU DOAN'!AO76='DU DOAN'!K76,'DU DOAN'!AP76='DU DOAN'!L76),3*'DU DOAN'!C76,IF(('DU DOAN'!AO76-'DU DOAN'!AP76)=('DU DOAN'!K76-'DU DOAN'!L76),2*'DU DOAN'!C76,IF(SIGN('DU DOAN'!AO76-'DU DOAN'!AP76)=SIGN('DU DOAN'!K76-'DU DOAN'!L76),1*'DU DOAN'!C76,0))))</f>
        <v>0</v>
      </c>
      <c r="V76" s="98">
        <f>IF(OR('DU DOAN'!K76="",'DU DOAN'!L76="",'DU DOAN'!AQ76="",'DU DOAN'!AR76=""),0,IF(AND('DU DOAN'!AQ76='DU DOAN'!K76,'DU DOAN'!AR76='DU DOAN'!L76),3*'DU DOAN'!C76,IF(('DU DOAN'!AQ76-'DU DOAN'!AR76)=('DU DOAN'!K76-'DU DOAN'!L76),2*'DU DOAN'!C76,IF(SIGN('DU DOAN'!AQ76-'DU DOAN'!AR76)=SIGN('DU DOAN'!K76-'DU DOAN'!L76),1*'DU DOAN'!C76,0))))</f>
        <v>0</v>
      </c>
      <c r="W76" s="98">
        <f>IF(OR('DU DOAN'!K76="",'DU DOAN'!L76="",'DU DOAN'!AS76="",'DU DOAN'!AT76=""),0,IF(AND('DU DOAN'!AS76='DU DOAN'!K76,'DU DOAN'!AT76='DU DOAN'!L76),3*'DU DOAN'!C76,IF(('DU DOAN'!AS76-'DU DOAN'!AT76)=('DU DOAN'!K76-'DU DOAN'!L76),2*'DU DOAN'!C76,IF(SIGN('DU DOAN'!AS76-'DU DOAN'!AT76)=SIGN('DU DOAN'!K76-'DU DOAN'!L76),1*'DU DOAN'!C76,0))))</f>
        <v>0</v>
      </c>
      <c r="X76" s="98">
        <f>IF(OR('DU DOAN'!K76="",'DU DOAN'!L76="",'DU DOAN'!AU76="",'DU DOAN'!AV76=""),0,IF(AND('DU DOAN'!AU76='DU DOAN'!K76,'DU DOAN'!AV76='DU DOAN'!L76),3*'DU DOAN'!C76,IF(('DU DOAN'!AU76-'DU DOAN'!AV76)=('DU DOAN'!K76-'DU DOAN'!L76),2*'DU DOAN'!C76,IF(SIGN('DU DOAN'!AU76-'DU DOAN'!AV76)=SIGN('DU DOAN'!K76-'DU DOAN'!L76),1*'DU DOAN'!C76,0))))</f>
        <v>0</v>
      </c>
      <c r="Y76" s="98">
        <f>IF(OR('DU DOAN'!K76="",'DU DOAN'!L76="",'DU DOAN'!AW76="",'DU DOAN'!AX76=""),0,IF(AND('DU DOAN'!AW76='DU DOAN'!K76,'DU DOAN'!AX76='DU DOAN'!L76),3*'DU DOAN'!C76,IF(('DU DOAN'!AW76-'DU DOAN'!AX76)=('DU DOAN'!K76-'DU DOAN'!L76),2*'DU DOAN'!C76,IF(SIGN('DU DOAN'!AW76-'DU DOAN'!AX76)=SIGN('DU DOAN'!K76-'DU DOAN'!L76),1*'DU DOAN'!C76,0))))</f>
        <v>0</v>
      </c>
      <c r="Z76" s="98">
        <f>IF(OR('DU DOAN'!K76="",'DU DOAN'!L76="",'DU DOAN'!AY76="",'DU DOAN'!AZ76=""),0,IF(AND('DU DOAN'!AY76='DU DOAN'!K76,'DU DOAN'!AZ76='DU DOAN'!L76),3*'DU DOAN'!C76,IF(('DU DOAN'!AY76-'DU DOAN'!AZ76)=('DU DOAN'!K76-'DU DOAN'!L76),2*'DU DOAN'!C76,IF(SIGN('DU DOAN'!AY76-'DU DOAN'!AZ76)=SIGN('DU DOAN'!K76-'DU DOAN'!L76),1*'DU DOAN'!C76,0))))</f>
        <v>0</v>
      </c>
      <c r="AA76" s="98">
        <f>IF(OR('DU DOAN'!K76="",'DU DOAN'!L76="",'DU DOAN'!BA76="",'DU DOAN'!BB76=""),0,IF(AND('DU DOAN'!BA76='DU DOAN'!K76,'DU DOAN'!BB76='DU DOAN'!L76),3*'DU DOAN'!C76,IF(('DU DOAN'!BA76-'DU DOAN'!BB76)=('DU DOAN'!K76-'DU DOAN'!L76),2*'DU DOAN'!C76,IF(SIGN('DU DOAN'!BA76-'DU DOAN'!BB76)=SIGN('DU DOAN'!K76-'DU DOAN'!L76),1*'DU DOAN'!C76,0))))</f>
        <v>0</v>
      </c>
      <c r="AB76" s="98">
        <f>IF(OR('DU DOAN'!K76="",'DU DOAN'!L76="",'DU DOAN'!BC76="",'DU DOAN'!BD76=""),0,IF(AND('DU DOAN'!BC76='DU DOAN'!K76,'DU DOAN'!BD76='DU DOAN'!L76),3*'DU DOAN'!C76,IF(('DU DOAN'!BC76-'DU DOAN'!BD76)=('DU DOAN'!K76-'DU DOAN'!L76),2*'DU DOAN'!C76,IF(SIGN('DU DOAN'!BC76-'DU DOAN'!BD76)=SIGN('DU DOAN'!K76-'DU DOAN'!L76),1*'DU DOAN'!C76,0))))</f>
        <v>0</v>
      </c>
      <c r="AC76" s="98">
        <f>IF(OR('DU DOAN'!K76="",'DU DOAN'!L76="",'DU DOAN'!BE76="",'DU DOAN'!BF76=""),0,IF(AND('DU DOAN'!BE76='DU DOAN'!K76,'DU DOAN'!BF76='DU DOAN'!L76),3*'DU DOAN'!C76,IF(('DU DOAN'!BE76-'DU DOAN'!BF76)=('DU DOAN'!K76-'DU DOAN'!L76),2*'DU DOAN'!C76,IF(SIGN('DU DOAN'!BE76-'DU DOAN'!BF76)=SIGN('DU DOAN'!K76-'DU DOAN'!L76),1*'DU DOAN'!C76,0))))</f>
        <v>0</v>
      </c>
      <c r="AD76" s="98">
        <f>IF(OR('DU DOAN'!K76="",'DU DOAN'!L76="",'DU DOAN'!BG76="",'DU DOAN'!BH76=""),0,IF(AND('DU DOAN'!BG76='DU DOAN'!K76,'DU DOAN'!BH76='DU DOAN'!L76),3*'DU DOAN'!C76,IF(('DU DOAN'!BG76-'DU DOAN'!BH76)=('DU DOAN'!K76-'DU DOAN'!L76),2*'DU DOAN'!C76,IF(SIGN('DU DOAN'!BG76-'DU DOAN'!BH76)=SIGN('DU DOAN'!K76-'DU DOAN'!L76),1*'DU DOAN'!C76,0))))</f>
        <v>0</v>
      </c>
      <c r="AE76" s="98">
        <f>IF(OR('DU DOAN'!K76="",'DU DOAN'!L76="",'DU DOAN'!BI76="",'DU DOAN'!BJ76=""),0,IF(AND('DU DOAN'!BI76='DU DOAN'!K76,'DU DOAN'!BJ76='DU DOAN'!L76),3*'DU DOAN'!C76,IF(('DU DOAN'!BI76-'DU DOAN'!BJ76)=('DU DOAN'!K76-'DU DOAN'!L76),2*'DU DOAN'!C76,IF(SIGN('DU DOAN'!BI76-'DU DOAN'!BJ76)=SIGN('DU DOAN'!K76-'DU DOAN'!L76),1*'DU DOAN'!C76,0))))</f>
        <v>0</v>
      </c>
      <c r="AF76" s="98">
        <f>IF(OR('DU DOAN'!K76="",'DU DOAN'!L76="",'DU DOAN'!BK76="",'DU DOAN'!BL76=""),0,IF(AND('DU DOAN'!BK76='DU DOAN'!K76,'DU DOAN'!BL76='DU DOAN'!L76),3*'DU DOAN'!C76,IF(('DU DOAN'!BK76-'DU DOAN'!BL76)=('DU DOAN'!K76-'DU DOAN'!L76),2*'DU DOAN'!C76,IF(SIGN('DU DOAN'!BK76-'DU DOAN'!BL76)=SIGN('DU DOAN'!K76-'DU DOAN'!L76),1*'DU DOAN'!C76,0))))</f>
        <v>0</v>
      </c>
      <c r="AG76" s="98">
        <f>IF(OR('DU DOAN'!K76="",'DU DOAN'!L76="",'DU DOAN'!BM76="",'DU DOAN'!BN76=""),0,IF(AND('DU DOAN'!BM76='DU DOAN'!K76,'DU DOAN'!BN76='DU DOAN'!L76),3*'DU DOAN'!C76,IF(('DU DOAN'!BM76-'DU DOAN'!BN76)=('DU DOAN'!K76-'DU DOAN'!L76),2*'DU DOAN'!C76,IF(SIGN('DU DOAN'!BM76-'DU DOAN'!BN76)=SIGN('DU DOAN'!K76-'DU DOAN'!L76),1*'DU DOAN'!C76,0))))</f>
        <v>0</v>
      </c>
      <c r="AH76" s="98">
        <f>IF(OR('DU DOAN'!K76="",'DU DOAN'!L76="",'DU DOAN'!BO76="",'DU DOAN'!BP76=""),0,IF(AND('DU DOAN'!BO76='DU DOAN'!K76,'DU DOAN'!BP76='DU DOAN'!L76),3*'DU DOAN'!C76,IF(('DU DOAN'!BO76-'DU DOAN'!BP76)=('DU DOAN'!K76-'DU DOAN'!L76),2*'DU DOAN'!C76,IF(SIGN('DU DOAN'!BO76-'DU DOAN'!BP76)=SIGN('DU DOAN'!K76-'DU DOAN'!L76),1*'DU DOAN'!C76,0))))</f>
        <v>0</v>
      </c>
      <c r="AI76" s="98">
        <f>IF(OR('DU DOAN'!K76="",'DU DOAN'!L76="",'DU DOAN'!BQ76="",'DU DOAN'!BR76=""),0,IF(AND('DU DOAN'!BQ76='DU DOAN'!K76,'DU DOAN'!BR76='DU DOAN'!L76),3*'DU DOAN'!C76,IF(('DU DOAN'!BQ76-'DU DOAN'!BR76)=('DU DOAN'!K76-'DU DOAN'!L76),2*'DU DOAN'!C76,IF(SIGN('DU DOAN'!BQ76-'DU DOAN'!BR76)=SIGN('DU DOAN'!K76-'DU DOAN'!L76),1*'DU DOAN'!C76,0))))</f>
        <v>0</v>
      </c>
      <c r="AJ76" s="98">
        <f>IF(OR('DU DOAN'!K76="",'DU DOAN'!L76="",'DU DOAN'!BS76="",'DU DOAN'!BT76=""),0,IF(AND('DU DOAN'!BS76='DU DOAN'!K76,'DU DOAN'!BT76='DU DOAN'!L76),3*'DU DOAN'!C76,IF(('DU DOAN'!BS76-'DU DOAN'!BT76)=('DU DOAN'!K76-'DU DOAN'!L76),2*'DU DOAN'!C76,IF(SIGN('DU DOAN'!BS76-'DU DOAN'!BT76)=SIGN('DU DOAN'!K76-'DU DOAN'!L76),1*'DU DOAN'!C76,0))))</f>
        <v>0</v>
      </c>
      <c r="AK76" s="98">
        <f>IF(OR('DU DOAN'!K76="",'DU DOAN'!L76="",'DU DOAN'!BU76="",'DU DOAN'!BV76=""),0,IF(AND('DU DOAN'!BU76='DU DOAN'!K76,'DU DOAN'!BV76='DU DOAN'!L76),3*'DU DOAN'!C76,IF(('DU DOAN'!BU76-'DU DOAN'!BV76)=('DU DOAN'!K76-'DU DOAN'!L76),2*'DU DOAN'!C76,IF(SIGN('DU DOAN'!BU76-'DU DOAN'!BV76)=SIGN('DU DOAN'!K76-'DU DOAN'!L76),1*'DU DOAN'!C76,0))))</f>
        <v>0</v>
      </c>
      <c r="AL76" s="98">
        <f>IF(OR('DU DOAN'!K76="",'DU DOAN'!L76="",'DU DOAN'!BW76="",'DU DOAN'!BX76=""),0,IF(AND('DU DOAN'!BW76='DU DOAN'!K76,'DU DOAN'!BX76='DU DOAN'!L76),3*'DU DOAN'!C76,IF(('DU DOAN'!BW76-'DU DOAN'!BX76)=('DU DOAN'!K76-'DU DOAN'!L76),2*'DU DOAN'!C76,IF(SIGN('DU DOAN'!BW76-'DU DOAN'!BX76)=SIGN('DU DOAN'!K76-'DU DOAN'!L76),1*'DU DOAN'!C76,0))))</f>
        <v>0</v>
      </c>
      <c r="AM76" s="98">
        <f>IF(OR('DU DOAN'!K76="",'DU DOAN'!L76="",'DU DOAN'!BY76="",'DU DOAN'!BZ76=""),0,IF(AND('DU DOAN'!BY76='DU DOAN'!K76,'DU DOAN'!BZ76='DU DOAN'!L76),3*'DU DOAN'!C76,IF(('DU DOAN'!BY76-'DU DOAN'!BZ76)=('DU DOAN'!K76-'DU DOAN'!L76),2*'DU DOAN'!C76,IF(SIGN('DU DOAN'!BY76-'DU DOAN'!BZ76)=SIGN('DU DOAN'!K76-'DU DOAN'!L76),1*'DU DOAN'!C76,0))))</f>
        <v>0</v>
      </c>
      <c r="AN76" s="98">
        <f>IF(OR('DU DOAN'!K76="",'DU DOAN'!L76="",'DU DOAN'!CA76="",'DU DOAN'!CB76=""),0,IF(AND('DU DOAN'!CA76='DU DOAN'!K76,'DU DOAN'!CB76='DU DOAN'!L76),3*'DU DOAN'!C76,IF(('DU DOAN'!CA76-'DU DOAN'!CB76)=('DU DOAN'!K76-'DU DOAN'!L76),2*'DU DOAN'!C76,IF(SIGN('DU DOAN'!CA76-'DU DOAN'!CB76)=SIGN('DU DOAN'!K76-'DU DOAN'!L76),1*'DU DOAN'!C76,0))))</f>
        <v>0</v>
      </c>
      <c r="AO76" s="98">
        <f>IF(OR('DU DOAN'!K76="",'DU DOAN'!L76="",'DU DOAN'!CC76="",'DU DOAN'!CD76=""),0,IF(AND('DU DOAN'!CC76='DU DOAN'!K76,'DU DOAN'!CD76='DU DOAN'!L76),3*'DU DOAN'!C76,IF(('DU DOAN'!CC76-'DU DOAN'!CD76)=('DU DOAN'!K76-'DU DOAN'!L76),2*'DU DOAN'!C76,IF(SIGN('DU DOAN'!CC76-'DU DOAN'!CD76)=SIGN('DU DOAN'!K76-'DU DOAN'!L76),1*'DU DOAN'!C76,0))))</f>
        <v>0</v>
      </c>
      <c r="AP76" s="98">
        <f>IF(OR('DU DOAN'!K76="",'DU DOAN'!L76="",'DU DOAN'!CE76="",'DU DOAN'!CF76=""),0,IF(AND('DU DOAN'!CE76='DU DOAN'!K76,'DU DOAN'!CF76='DU DOAN'!L76),3*'DU DOAN'!C76,IF(('DU DOAN'!CE76-'DU DOAN'!CF76)=('DU DOAN'!K76-'DU DOAN'!L76),2*'DU DOAN'!C76,IF(SIGN('DU DOAN'!CE76-'DU DOAN'!CF76)=SIGN('DU DOAN'!K76-'DU DOAN'!L76),1*'DU DOAN'!C76,0))))</f>
        <v>0</v>
      </c>
      <c r="AQ76" s="98">
        <f>IF(OR('DU DOAN'!K76="",'DU DOAN'!L76="",'DU DOAN'!CG76="",'DU DOAN'!CH76=""),0,IF(AND('DU DOAN'!CG76='DU DOAN'!K76,'DU DOAN'!CH76='DU DOAN'!L76),3*'DU DOAN'!C76,IF(('DU DOAN'!CG76-'DU DOAN'!CH76)=('DU DOAN'!K76-'DU DOAN'!L76),2*'DU DOAN'!C76,IF(SIGN('DU DOAN'!CG76-'DU DOAN'!CH76)=SIGN('DU DOAN'!K76-'DU DOAN'!L76),1*'DU DOAN'!C76,0))))</f>
        <v>0</v>
      </c>
      <c r="AR76" s="98">
        <f>IF(OR('DU DOAN'!K76="",'DU DOAN'!L76="",'DU DOAN'!CI76="",'DU DOAN'!CJ76=""),0,IF(AND('DU DOAN'!CI76='DU DOAN'!K76,'DU DOAN'!CJ76='DU DOAN'!L76),3*'DU DOAN'!C76,IF(('DU DOAN'!CI76-'DU DOAN'!CJ76)=('DU DOAN'!K76-'DU DOAN'!L76),2*'DU DOAN'!C76,IF(SIGN('DU DOAN'!CI76-'DU DOAN'!CJ76)=SIGN('DU DOAN'!K76-'DU DOAN'!L76),1*'DU DOAN'!C76,0))))</f>
        <v>0</v>
      </c>
      <c r="AS76" s="98">
        <f>IF(OR('DU DOAN'!K76="",'DU DOAN'!L76="",'DU DOAN'!CK76="",'DU DOAN'!CL76=""),0,IF(AND('DU DOAN'!CK76='DU DOAN'!K76,'DU DOAN'!CL76='DU DOAN'!L76),3*'DU DOAN'!C76,IF(('DU DOAN'!CK76-'DU DOAN'!CL76)=('DU DOAN'!K76-'DU DOAN'!L76),2*'DU DOAN'!C76,IF(SIGN('DU DOAN'!CK76-'DU DOAN'!CL76)=SIGN('DU DOAN'!K76-'DU DOAN'!L76),1*'DU DOAN'!C76,0))))</f>
        <v>0</v>
      </c>
      <c r="AT76" s="98">
        <f>IF(OR('DU DOAN'!K76="",'DU DOAN'!L76="",'DU DOAN'!CM76="",'DU DOAN'!CN76=""),0,IF(AND('DU DOAN'!CM76='DU DOAN'!K76,'DU DOAN'!CN76='DU DOAN'!L76),3*'DU DOAN'!C76,IF(('DU DOAN'!CM76-'DU DOAN'!CN76)=('DU DOAN'!K76-'DU DOAN'!L76),2*'DU DOAN'!C76,IF(SIGN('DU DOAN'!CM76-'DU DOAN'!CN76)=SIGN('DU DOAN'!K76-'DU DOAN'!L76),1*'DU DOAN'!C76,0))))</f>
        <v>0</v>
      </c>
      <c r="AU76" s="98">
        <f>IF(OR('DU DOAN'!K76="",'DU DOAN'!L76="",'DU DOAN'!CO76="",'DU DOAN'!CP76=""),0,IF(AND('DU DOAN'!CO76='DU DOAN'!K76,'DU DOAN'!CP76='DU DOAN'!L76),3*'DU DOAN'!C76,IF(('DU DOAN'!CO76-'DU DOAN'!CP76)=('DU DOAN'!K76-'DU DOAN'!L76),2*'DU DOAN'!C76,IF(SIGN('DU DOAN'!CO76-'DU DOAN'!CP76)=SIGN('DU DOAN'!K76-'DU DOAN'!L76),1*'DU DOAN'!C76,0))))</f>
        <v>0</v>
      </c>
      <c r="AV76" s="98">
        <f>IF(OR('DU DOAN'!K76="",'DU DOAN'!L76="",'DU DOAN'!CQ76="",'DU DOAN'!CR76=""),0,IF(AND('DU DOAN'!CQ76='DU DOAN'!K76,'DU DOAN'!CR76='DU DOAN'!L76),3*'DU DOAN'!C76,IF(('DU DOAN'!CQ76-'DU DOAN'!CR76)=('DU DOAN'!K76-'DU DOAN'!L76),2*'DU DOAN'!C76,IF(SIGN('DU DOAN'!CQ76-'DU DOAN'!CR76)=SIGN('DU DOAN'!K76-'DU DOAN'!L76),1*'DU DOAN'!C76,0))))</f>
        <v>0</v>
      </c>
      <c r="AW76" s="98">
        <f>IF(OR('DU DOAN'!K76="",'DU DOAN'!L76="",'DU DOAN'!CS76="",'DU DOAN'!CT76=""),0,IF(AND('DU DOAN'!CS76='DU DOAN'!K76,'DU DOAN'!CT76='DU DOAN'!L76),3*'DU DOAN'!C76,IF(('DU DOAN'!CS76-'DU DOAN'!CT76)=('DU DOAN'!K76-'DU DOAN'!L76),2*'DU DOAN'!C76,IF(SIGN('DU DOAN'!CS76-'DU DOAN'!CT76)=SIGN('DU DOAN'!K76-'DU DOAN'!L76),1*'DU DOAN'!C76,0))))</f>
        <v>0</v>
      </c>
      <c r="AX76" s="98">
        <f>IF(OR('DU DOAN'!K76="",'DU DOAN'!L76="",'DU DOAN'!CU76="",'DU DOAN'!CV76=""),0,IF(AND('DU DOAN'!CU76='DU DOAN'!K76,'DU DOAN'!CV76='DU DOAN'!L76),3*'DU DOAN'!C76,IF(('DU DOAN'!CU76-'DU DOAN'!CV76)=('DU DOAN'!K76-'DU DOAN'!L76),2*'DU DOAN'!C76,IF(SIGN('DU DOAN'!CU76-'DU DOAN'!CV76)=SIGN('DU DOAN'!K76-'DU DOAN'!L76),1*'DU DOAN'!C76,0))))</f>
        <v>0</v>
      </c>
      <c r="AY76" s="98">
        <f>IF(OR('DU DOAN'!K76="",'DU DOAN'!L76="",'DU DOAN'!CW76="",'DU DOAN'!CX76=""),0,IF(AND('DU DOAN'!CW76='DU DOAN'!K76,'DU DOAN'!CX76='DU DOAN'!L76),3*'DU DOAN'!C76,IF(('DU DOAN'!CW76-'DU DOAN'!CX76)=('DU DOAN'!K76-'DU DOAN'!L76),2*'DU DOAN'!C76,IF(SIGN('DU DOAN'!CW76-'DU DOAN'!CX76)=SIGN('DU DOAN'!K76-'DU DOAN'!L76),1*'DU DOAN'!C76,0))))</f>
        <v>0</v>
      </c>
      <c r="AZ76" s="98">
        <f>IF(OR('DU DOAN'!K76="",'DU DOAN'!L76="",'DU DOAN'!CY76="",'DU DOAN'!CZ76=""),0,IF(AND('DU DOAN'!CY76='DU DOAN'!K76,'DU DOAN'!CZ76='DU DOAN'!L76),3*'DU DOAN'!C76,IF(('DU DOAN'!CY76-'DU DOAN'!CZ76)=('DU DOAN'!K76-'DU DOAN'!L76),2*'DU DOAN'!C76,IF(SIGN('DU DOAN'!CY76-'DU DOAN'!CZ76)=SIGN('DU DOAN'!K76-'DU DOAN'!L76),1*'DU DOAN'!C76,0))))</f>
        <v>0</v>
      </c>
      <c r="BA76" s="98">
        <f>IF(OR('DU DOAN'!K76="",'DU DOAN'!L76="",'DU DOAN'!DA76="",'DU DOAN'!DB76=""),0,IF(AND('DU DOAN'!DA76='DU DOAN'!K76,'DU DOAN'!DB76='DU DOAN'!L76),3*'DU DOAN'!C76,IF(('DU DOAN'!DA76-'DU DOAN'!DB76)=('DU DOAN'!K76-'DU DOAN'!L76),2*'DU DOAN'!C76,IF(SIGN('DU DOAN'!DA76-'DU DOAN'!DB76)=SIGN('DU DOAN'!K76-'DU DOAN'!L76),1*'DU DOAN'!C76,0))))</f>
        <v>0</v>
      </c>
      <c r="BB76" s="98">
        <f>IF(OR('DU DOAN'!K76="",'DU DOAN'!L76="",'DU DOAN'!DC76="",'DU DOAN'!DD76=""),0,IF(AND('DU DOAN'!DC76='DU DOAN'!K76,'DU DOAN'!DD76='DU DOAN'!L76),3*'DU DOAN'!C76,IF(('DU DOAN'!DC76-'DU DOAN'!DD76)=('DU DOAN'!K76-'DU DOAN'!L76),2*'DU DOAN'!C76,IF(SIGN('DU DOAN'!DC76-'DU DOAN'!DD76)=SIGN('DU DOAN'!K76-'DU DOAN'!L76),1*'DU DOAN'!C76,0))))</f>
        <v>0</v>
      </c>
      <c r="BC76" s="98">
        <f>IF(OR('DU DOAN'!K76="",'DU DOAN'!L76="",'DU DOAN'!DE76="",'DU DOAN'!DF76=""),0,IF(AND('DU DOAN'!DE76='DU DOAN'!K76,'DU DOAN'!DF76='DU DOAN'!L76),3*'DU DOAN'!C76,IF(('DU DOAN'!DE76-'DU DOAN'!DF76)=('DU DOAN'!K76-'DU DOAN'!L76),2*'DU DOAN'!C76,IF(SIGN('DU DOAN'!DE76-'DU DOAN'!DF76)=SIGN('DU DOAN'!K76-'DU DOAN'!L76),1*'DU DOAN'!C76,0))))</f>
        <v>0</v>
      </c>
      <c r="BD76" s="98">
        <f>IF(OR('DU DOAN'!K76="",'DU DOAN'!L76="",'DU DOAN'!DG76="",'DU DOAN'!DH76=""),0,IF(AND('DU DOAN'!DG76='DU DOAN'!K76,'DU DOAN'!DH76='DU DOAN'!L76),3*'DU DOAN'!C76,IF(('DU DOAN'!DG76-'DU DOAN'!DH76)=('DU DOAN'!K76-'DU DOAN'!L76),2*'DU DOAN'!C76,IF(SIGN('DU DOAN'!DG76-'DU DOAN'!DH76)=SIGN('DU DOAN'!K76-'DU DOAN'!L76),1*'DU DOAN'!C76,0))))</f>
        <v>0</v>
      </c>
      <c r="BE76" s="98">
        <f>IF(OR('DU DOAN'!K76="",'DU DOAN'!L76="",'DU DOAN'!DI76="",'DU DOAN'!DJ76=""),0,IF(AND('DU DOAN'!DI76='DU DOAN'!K76,'DU DOAN'!DJ76='DU DOAN'!L76),3*'DU DOAN'!C76,IF(('DU DOAN'!DI76-'DU DOAN'!DJ76)=('DU DOAN'!K76-'DU DOAN'!L76),2*'DU DOAN'!C76,IF(SIGN('DU DOAN'!DI76-'DU DOAN'!DJ76)=SIGN('DU DOAN'!K76-'DU DOAN'!L76),1*'DU DOAN'!C76,0))))</f>
        <v>0</v>
      </c>
      <c r="BF76" s="98">
        <f>IF(OR('DU DOAN'!K76="",'DU DOAN'!L76="",'DU DOAN'!DK76="",'DU DOAN'!DL76=""),0,IF(AND('DU DOAN'!DK76='DU DOAN'!K76,'DU DOAN'!DL76='DU DOAN'!L76),3*'DU DOAN'!C76,IF(('DU DOAN'!DK76-'DU DOAN'!DL76)=('DU DOAN'!K76-'DU DOAN'!L76),2*'DU DOAN'!C76,IF(SIGN('DU DOAN'!DK76-'DU DOAN'!DL76)=SIGN('DU DOAN'!K76-'DU DOAN'!L76),1*'DU DOAN'!C76,0))))</f>
        <v>0</v>
      </c>
      <c r="BG76" s="98">
        <f>IF(OR('DU DOAN'!K76="",'DU DOAN'!L76="",'DU DOAN'!DM76="",'DU DOAN'!DN76=""),0,IF(AND('DU DOAN'!DM76='DU DOAN'!K76,'DU DOAN'!DN76='DU DOAN'!L76),3*'DU DOAN'!C76,IF(('DU DOAN'!DM76-'DU DOAN'!DN76)=('DU DOAN'!K76-'DU DOAN'!L76),2*'DU DOAN'!C76,IF(SIGN('DU DOAN'!DM76-'DU DOAN'!DN76)=SIGN('DU DOAN'!K76-'DU DOAN'!L76),1*'DU DOAN'!C76,0))))</f>
        <v>0</v>
      </c>
      <c r="BH76" s="98">
        <f>IF(OR('DU DOAN'!K76="",'DU DOAN'!L76="",'DU DOAN'!DO76="",'DU DOAN'!DP76=""),0,IF(AND('DU DOAN'!DO76='DU DOAN'!K76,'DU DOAN'!DP76='DU DOAN'!L76),3*'DU DOAN'!C76,IF(('DU DOAN'!DO76-'DU DOAN'!DP76)=('DU DOAN'!K76-'DU DOAN'!L76),2*'DU DOAN'!C76,IF(SIGN('DU DOAN'!DO76-'DU DOAN'!DP76)=SIGN('DU DOAN'!K76-'DU DOAN'!L76),1*'DU DOAN'!C76,0))))</f>
        <v>0</v>
      </c>
      <c r="BI76" s="98">
        <f>IF(OR('DU DOAN'!K76="",'DU DOAN'!L76="",'DU DOAN'!DQ76="",'DU DOAN'!DR76=""),0,IF(AND('DU DOAN'!DQ76='DU DOAN'!K76,'DU DOAN'!DR76='DU DOAN'!L76),3*'DU DOAN'!C76,IF(('DU DOAN'!DQ76-'DU DOAN'!DR76)=('DU DOAN'!K76-'DU DOAN'!L76),2*'DU DOAN'!C76,IF(SIGN('DU DOAN'!DQ76-'DU DOAN'!DR76)=SIGN('DU DOAN'!K76-'DU DOAN'!L76),1*'DU DOAN'!C76,0))))</f>
        <v>0</v>
      </c>
      <c r="BJ76" s="98">
        <f>IF(OR('DU DOAN'!K76="",'DU DOAN'!L76="",'DU DOAN'!DS76="",'DU DOAN'!DT76=""),0,IF(AND('DU DOAN'!DS76='DU DOAN'!K76,'DU DOAN'!DT76='DU DOAN'!L76),3*'DU DOAN'!C76,IF(('DU DOAN'!DS76-'DU DOAN'!DT76)=('DU DOAN'!K76-'DU DOAN'!L76),2*'DU DOAN'!C76,IF(SIGN('DU DOAN'!DS76-'DU DOAN'!DT76)=SIGN('DU DOAN'!K76-'DU DOAN'!L76),1*'DU DOAN'!C76,0))))</f>
        <v>0</v>
      </c>
      <c r="BK76" s="98">
        <f>IF(OR('DU DOAN'!K76="",'DU DOAN'!L76="",'DU DOAN'!DU76="",'DU DOAN'!DV76=""),0,IF(AND('DU DOAN'!DU76='DU DOAN'!K76,'DU DOAN'!DV76='DU DOAN'!L76),3*'DU DOAN'!C76,IF(('DU DOAN'!DU76-'DU DOAN'!DV76)=('DU DOAN'!K76-'DU DOAN'!L76),2*'DU DOAN'!C76,IF(SIGN('DU DOAN'!DU76-'DU DOAN'!DV76)=SIGN('DU DOAN'!K76-'DU DOAN'!L76),1*'DU DOAN'!C76,0))))</f>
        <v>0</v>
      </c>
      <c r="BL76" s="98">
        <f>IF(OR('DU DOAN'!K76="",'DU DOAN'!L76="",'DU DOAN'!DW76="",'DU DOAN'!DX76=""),0,IF(AND('DU DOAN'!DW76='DU DOAN'!K76,'DU DOAN'!DX76='DU DOAN'!L76),3*'DU DOAN'!C76,IF(('DU DOAN'!DW76-'DU DOAN'!DX76)=('DU DOAN'!K76-'DU DOAN'!L76),2*'DU DOAN'!C76,IF(SIGN('DU DOAN'!DW76-'DU DOAN'!DX76)=SIGN('DU DOAN'!K76-'DU DOAN'!L76),1*'DU DOAN'!C76,0))))</f>
        <v>0</v>
      </c>
      <c r="BM76" s="98">
        <f>IF(OR('DU DOAN'!K76="",'DU DOAN'!L76="",'DU DOAN'!DY76="",'DU DOAN'!DZ76=""),0,IF(AND('DU DOAN'!DY76='DU DOAN'!K76,'DU DOAN'!DZ76='DU DOAN'!L76),3*'DU DOAN'!C76,IF(('DU DOAN'!DY76-'DU DOAN'!DZ76)=('DU DOAN'!K76-'DU DOAN'!L76),2*'DU DOAN'!C76,IF(SIGN('DU DOAN'!DY76-'DU DOAN'!DZ76)=SIGN('DU DOAN'!K76-'DU DOAN'!L76),1*'DU DOAN'!C76,0))))</f>
        <v>0</v>
      </c>
      <c r="BN76" s="98">
        <f>IF(OR('DU DOAN'!K76="",'DU DOAN'!L76="",'DU DOAN'!EA76="",'DU DOAN'!EB76=""),0,IF(AND('DU DOAN'!EA76='DU DOAN'!K76,'DU DOAN'!EB76='DU DOAN'!L76),3*'DU DOAN'!C76,IF(('DU DOAN'!EA76-'DU DOAN'!EB76)=('DU DOAN'!K76-'DU DOAN'!L76),2*'DU DOAN'!C76,IF(SIGN('DU DOAN'!EA76-'DU DOAN'!EB76)=SIGN('DU DOAN'!K76-'DU DOAN'!L76),1*'DU DOAN'!C76,0))))</f>
        <v>0</v>
      </c>
      <c r="BO76" s="98">
        <f>IF(OR('DU DOAN'!K76="",'DU DOAN'!L76="",'DU DOAN'!EC76="",'DU DOAN'!ED76=""),0,IF(AND('DU DOAN'!EC76='DU DOAN'!K76,'DU DOAN'!ED76='DU DOAN'!L76),3*'DU DOAN'!C76,IF(('DU DOAN'!EC76-'DU DOAN'!ED76)=('DU DOAN'!K76-'DU DOAN'!L76),2*'DU DOAN'!C76,IF(SIGN('DU DOAN'!EC76-'DU DOAN'!ED76)=SIGN('DU DOAN'!K76-'DU DOAN'!L76),1*'DU DOAN'!C76,0))))</f>
        <v>0</v>
      </c>
      <c r="BP76" s="98">
        <f>IF(OR('DU DOAN'!K76="",'DU DOAN'!L76="",'DU DOAN'!EE76="",'DU DOAN'!EF76=""),0,IF(AND('DU DOAN'!EE76='DU DOAN'!K76,'DU DOAN'!EF76='DU DOAN'!L76),3*'DU DOAN'!C76,IF(('DU DOAN'!EE76-'DU DOAN'!EF76)=('DU DOAN'!K76-'DU DOAN'!L76),2*'DU DOAN'!C76,IF(SIGN('DU DOAN'!EE76-'DU DOAN'!EF76)=SIGN('DU DOAN'!K76-'DU DOAN'!L76),1*'DU DOAN'!C76,0))))</f>
        <v>0</v>
      </c>
      <c r="BQ76" s="98">
        <f>IF(OR('DU DOAN'!K76="",'DU DOAN'!L76="",'DU DOAN'!EG76="",'DU DOAN'!EH76=""),0,IF(AND('DU DOAN'!EG76='DU DOAN'!K76,'DU DOAN'!EH76='DU DOAN'!L76),3*'DU DOAN'!C76,IF(('DU DOAN'!EG76-'DU DOAN'!EH76)=('DU DOAN'!K76-'DU DOAN'!L76),2*'DU DOAN'!C76,IF(SIGN('DU DOAN'!EG76-'DU DOAN'!EH76)=SIGN('DU DOAN'!K76-'DU DOAN'!L76),1*'DU DOAN'!C76,0))))</f>
        <v>0</v>
      </c>
      <c r="BR76" s="98">
        <f>IF(OR('DU DOAN'!K76="",'DU DOAN'!L76="",'DU DOAN'!EI76="",'DU DOAN'!EJ76=""),0,IF(AND('DU DOAN'!EI76='DU DOAN'!K76,'DU DOAN'!EJ76='DU DOAN'!L76),3*'DU DOAN'!C76,IF(('DU DOAN'!EI76-'DU DOAN'!EJ76)=('DU DOAN'!K76-'DU DOAN'!L76),2*'DU DOAN'!C76,IF(SIGN('DU DOAN'!EI76-'DU DOAN'!EJ76)=SIGN('DU DOAN'!K76-'DU DOAN'!L76),1*'DU DOAN'!C76,0))))</f>
        <v>0</v>
      </c>
      <c r="BS76" s="98">
        <f>IF(OR('DU DOAN'!K76="",'DU DOAN'!L76="",'DU DOAN'!EK76="",'DU DOAN'!EL76=""),0,IF(AND('DU DOAN'!EK76='DU DOAN'!K76,'DU DOAN'!EL76='DU DOAN'!L76),3*'DU DOAN'!C76,IF(('DU DOAN'!EK76-'DU DOAN'!EL76)=('DU DOAN'!K76-'DU DOAN'!L76),2*'DU DOAN'!C76,IF(SIGN('DU DOAN'!EK76-'DU DOAN'!EL76)=SIGN('DU DOAN'!K76-'DU DOAN'!L76),1*'DU DOAN'!C76,0))))</f>
        <v>0</v>
      </c>
      <c r="BT76" s="98">
        <f>IF(OR('DU DOAN'!K76="",'DU DOAN'!L76="",'DU DOAN'!EM76="",'DU DOAN'!EN76=""),0,IF(AND('DU DOAN'!EM76='DU DOAN'!K76,'DU DOAN'!EN76='DU DOAN'!L76),3*'DU DOAN'!C76,IF(('DU DOAN'!EM76-'DU DOAN'!EN76)=('DU DOAN'!K76-'DU DOAN'!L76),2*'DU DOAN'!C76,IF(SIGN('DU DOAN'!EM76-'DU DOAN'!EN76)=SIGN('DU DOAN'!K76-'DU DOAN'!L76),1*'DU DOAN'!C76,0))))</f>
        <v>0</v>
      </c>
      <c r="BU76" s="98">
        <f>IF(OR('DU DOAN'!K76="",'DU DOAN'!L76="",'DU DOAN'!EO76="",'DU DOAN'!EP76=""),0,IF(AND('DU DOAN'!EO76='DU DOAN'!K76,'DU DOAN'!EP76='DU DOAN'!L76),3*'DU DOAN'!C76,IF(('DU DOAN'!EO76-'DU DOAN'!EP76)=('DU DOAN'!K76-'DU DOAN'!L76),2*'DU DOAN'!C76,IF(SIGN('DU DOAN'!EO76-'DU DOAN'!EP76)=SIGN('DU DOAN'!K76-'DU DOAN'!L76),1*'DU DOAN'!C76,0))))</f>
        <v>0</v>
      </c>
      <c r="BV76" s="98">
        <f>IF(OR('DU DOAN'!K76="",'DU DOAN'!L76="",'DU DOAN'!EQ76="",'DU DOAN'!ER76=""),0,IF(AND('DU DOAN'!EQ76='DU DOAN'!K76,'DU DOAN'!ER76='DU DOAN'!L76),3*'DU DOAN'!C76,IF(('DU DOAN'!EQ76-'DU DOAN'!ER76)=('DU DOAN'!K76-'DU DOAN'!L76),2*'DU DOAN'!C76,IF(SIGN('DU DOAN'!EQ76-'DU DOAN'!ER76)=SIGN('DU DOAN'!K76-'DU DOAN'!L76),1*'DU DOAN'!C76,0))))</f>
        <v>0</v>
      </c>
      <c r="BW76" s="98">
        <f>IF(OR('DU DOAN'!K76="",'DU DOAN'!L76="",'DU DOAN'!ES76="",'DU DOAN'!ET76=""),0,IF(AND('DU DOAN'!ES76='DU DOAN'!K76,'DU DOAN'!ET76='DU DOAN'!L76),3*'DU DOAN'!C76,IF(('DU DOAN'!ES76-'DU DOAN'!ET76)=('DU DOAN'!K76-'DU DOAN'!L76),2*'DU DOAN'!C76,IF(SIGN('DU DOAN'!ES76-'DU DOAN'!ET76)=SIGN('DU DOAN'!K76-'DU DOAN'!L76),1*'DU DOAN'!C76,0))))</f>
        <v>0</v>
      </c>
      <c r="BX76" s="98">
        <f>IF(OR('DU DOAN'!K76="",'DU DOAN'!L76="",'DU DOAN'!EU76="",'DU DOAN'!EV76=""),0,IF(AND('DU DOAN'!EU76='DU DOAN'!K76,'DU DOAN'!EV76='DU DOAN'!L76),3*'DU DOAN'!C76,IF(('DU DOAN'!EU76-'DU DOAN'!EV76)=('DU DOAN'!K76-'DU DOAN'!L76),2*'DU DOAN'!C76,IF(SIGN('DU DOAN'!EU76-'DU DOAN'!EV76)=SIGN('DU DOAN'!K76-'DU DOAN'!L76),1*'DU DOAN'!C76,0))))</f>
        <v>0</v>
      </c>
      <c r="BY76" s="98">
        <f>IF(OR('DU DOAN'!K76="",'DU DOAN'!L76="",'DU DOAN'!EW76="",'DU DOAN'!EX76=""),0,IF(AND('DU DOAN'!EW76='DU DOAN'!K76,'DU DOAN'!EX76='DU DOAN'!L76),3*'DU DOAN'!C76,IF(('DU DOAN'!EW76-'DU DOAN'!EX76)=('DU DOAN'!K76-'DU DOAN'!L76),2*'DU DOAN'!C76,IF(SIGN('DU DOAN'!EW76-'DU DOAN'!EX76)=SIGN('DU DOAN'!K76-'DU DOAN'!L76),1*'DU DOAN'!C76,0))))</f>
        <v>0</v>
      </c>
      <c r="BZ76" s="98">
        <f>IF(OR('DU DOAN'!K76="",'DU DOAN'!L76="",'DU DOAN'!EY76="",'DU DOAN'!EZ76=""),0,IF(AND('DU DOAN'!EY76='DU DOAN'!K76,'DU DOAN'!EZ76='DU DOAN'!L76),3*'DU DOAN'!C76,IF(('DU DOAN'!EY76-'DU DOAN'!EZ76)=('DU DOAN'!K76-'DU DOAN'!L76),2*'DU DOAN'!C76,IF(SIGN('DU DOAN'!EY76-'DU DOAN'!EZ76)=SIGN('DU DOAN'!K76-'DU DOAN'!L76),1*'DU DOAN'!C76,0))))</f>
        <v>0</v>
      </c>
      <c r="CA76" s="98">
        <f>IF(OR('DU DOAN'!K76="",'DU DOAN'!L76="",'DU DOAN'!FA76="",'DU DOAN'!FB76=""),0,IF(AND('DU DOAN'!FA76='DU DOAN'!K76,'DU DOAN'!FB76='DU DOAN'!L76),3*'DU DOAN'!C76,IF(('DU DOAN'!FA76-'DU DOAN'!FB76)=('DU DOAN'!K76-'DU DOAN'!L76),2*'DU DOAN'!C76,IF(SIGN('DU DOAN'!FA76-'DU DOAN'!FB76)=SIGN('DU DOAN'!K76-'DU DOAN'!L76),1*'DU DOAN'!C76,0))))</f>
        <v>0</v>
      </c>
      <c r="CB76" s="98">
        <f>IF(OR('DU DOAN'!K76="",'DU DOAN'!L76="",'DU DOAN'!FC76="",'DU DOAN'!FD76=""),0,IF(AND('DU DOAN'!FC76='DU DOAN'!K76,'DU DOAN'!FD76='DU DOAN'!L76),3*'DU DOAN'!C76,IF(('DU DOAN'!FC76-'DU DOAN'!FD76)=('DU DOAN'!K76-'DU DOAN'!L76),2*'DU DOAN'!C76,IF(SIGN('DU DOAN'!FC76-'DU DOAN'!FD76)=SIGN('DU DOAN'!K76-'DU DOAN'!L76),1*'DU DOAN'!C76,0))))</f>
        <v>0</v>
      </c>
      <c r="CC76" s="98">
        <f>IF(OR('DU DOAN'!K76="",'DU DOAN'!L76="",'DU DOAN'!FE76="",'DU DOAN'!FF76=""),0,IF(AND('DU DOAN'!FE76='DU DOAN'!K76,'DU DOAN'!FF76='DU DOAN'!L76),3*'DU DOAN'!C76,IF(('DU DOAN'!FE76-'DU DOAN'!FF76)=('DU DOAN'!K76-'DU DOAN'!L76),2*'DU DOAN'!C76,IF(SIGN('DU DOAN'!FE76-'DU DOAN'!FF76)=SIGN('DU DOAN'!K76-'DU DOAN'!L76),1*'DU DOAN'!C76,0))))</f>
        <v>0</v>
      </c>
      <c r="CD76" s="98">
        <f>IF(OR('DU DOAN'!K76="",'DU DOAN'!L76="",'DU DOAN'!FG76="",'DU DOAN'!FH76=""),0,IF(AND('DU DOAN'!FG76='DU DOAN'!K76,'DU DOAN'!FH76='DU DOAN'!L76),3*'DU DOAN'!C76,IF(('DU DOAN'!FG76-'DU DOAN'!FH76)=('DU DOAN'!K76-'DU DOAN'!L76),2*'DU DOAN'!C76,IF(SIGN('DU DOAN'!FG76-'DU DOAN'!FH76)=SIGN('DU DOAN'!K76-'DU DOAN'!L76),1*'DU DOAN'!C76,0))))</f>
        <v>0</v>
      </c>
      <c r="CE76" s="98">
        <f>IF(OR('DU DOAN'!K76="",'DU DOAN'!L76="",'DU DOAN'!FI76="",'DU DOAN'!FJ76=""),0,IF(AND('DU DOAN'!FI76='DU DOAN'!K76,'DU DOAN'!FJ76='DU DOAN'!L76),3*'DU DOAN'!C76,IF(('DU DOAN'!FI76-'DU DOAN'!FJ76)=('DU DOAN'!K76-'DU DOAN'!L76),2*'DU DOAN'!C76,IF(SIGN('DU DOAN'!FI76-'DU DOAN'!FJ76)=SIGN('DU DOAN'!K76-'DU DOAN'!L76),1*'DU DOAN'!C76,0))))</f>
        <v>0</v>
      </c>
      <c r="CF76" s="98">
        <f>IF(OR('DU DOAN'!K76="",'DU DOAN'!L76="",'DU DOAN'!FK76="",'DU DOAN'!FL76=""),0,IF(AND('DU DOAN'!FK76='DU DOAN'!K76,'DU DOAN'!FL76='DU DOAN'!L76),3*'DU DOAN'!C76,IF(('DU DOAN'!FK76-'DU DOAN'!FL76)=('DU DOAN'!K76-'DU DOAN'!L76),2*'DU DOAN'!C76,IF(SIGN('DU DOAN'!FK76-'DU DOAN'!FL76)=SIGN('DU DOAN'!K76-'DU DOAN'!L76),1*'DU DOAN'!C76,0))))</f>
        <v>0</v>
      </c>
      <c r="CG76" s="98">
        <f>IF(OR('DU DOAN'!K76="",'DU DOAN'!L76="",'DU DOAN'!FM76="",'DU DOAN'!FN76=""),0,IF(AND('DU DOAN'!FM76='DU DOAN'!K76,'DU DOAN'!FN76='DU DOAN'!L76),3*'DU DOAN'!C76,IF(('DU DOAN'!FM76-'DU DOAN'!FN76)=('DU DOAN'!K76-'DU DOAN'!L76),2*'DU DOAN'!C76,IF(SIGN('DU DOAN'!FM76-'DU DOAN'!FN76)=SIGN('DU DOAN'!K76-'DU DOAN'!L76),1*'DU DOAN'!C76,0))))</f>
        <v>0</v>
      </c>
      <c r="CH76" s="98">
        <f>IF(OR('DU DOAN'!K76="",'DU DOAN'!L76="",'DU DOAN'!FO76="",'DU DOAN'!FP76=""),0,IF(AND('DU DOAN'!FO76='DU DOAN'!K76,'DU DOAN'!FP76='DU DOAN'!L76),3*'DU DOAN'!C76,IF(('DU DOAN'!FO76-'DU DOAN'!FP76)=('DU DOAN'!K76-'DU DOAN'!L76),2*'DU DOAN'!C76,IF(SIGN('DU DOAN'!FO76-'DU DOAN'!FP76)=SIGN('DU DOAN'!K76-'DU DOAN'!L76),1*'DU DOAN'!C76,0))))</f>
        <v>0</v>
      </c>
      <c r="CI76" s="98">
        <f>IF(OR('DU DOAN'!K76="",'DU DOAN'!L76="",'DU DOAN'!FQ76="",'DU DOAN'!FR76=""),0,IF(AND('DU DOAN'!FQ76='DU DOAN'!K76,'DU DOAN'!FR76='DU DOAN'!L76),3*'DU DOAN'!C76,IF(('DU DOAN'!FQ76-'DU DOAN'!FR76)=('DU DOAN'!K76-'DU DOAN'!L76),2*'DU DOAN'!C76,IF(SIGN('DU DOAN'!FQ76-'DU DOAN'!FR76)=SIGN('DU DOAN'!K76-'DU DOAN'!L76),1*'DU DOAN'!C76,0))))</f>
        <v>0</v>
      </c>
      <c r="CJ76" s="98">
        <f>IF(OR('DU DOAN'!K76="",'DU DOAN'!L76="",'DU DOAN'!FS76="",'DU DOAN'!FT76=""),0,IF(AND('DU DOAN'!FS76='DU DOAN'!K76,'DU DOAN'!FT76='DU DOAN'!L76),3*'DU DOAN'!C76,IF(('DU DOAN'!FS76-'DU DOAN'!FT76)=('DU DOAN'!K76-'DU DOAN'!L76),2*'DU DOAN'!C76,IF(SIGN('DU DOAN'!FS76-'DU DOAN'!FT76)=SIGN('DU DOAN'!K76-'DU DOAN'!L76),1*'DU DOAN'!C76,0))))</f>
        <v>0</v>
      </c>
      <c r="CK76" s="98">
        <f>IF(OR('DU DOAN'!K76="",'DU DOAN'!L76="",'DU DOAN'!FU76="",'DU DOAN'!FV76=""),0,IF(AND('DU DOAN'!FU76='DU DOAN'!K76,'DU DOAN'!FV76='DU DOAN'!L76),3*'DU DOAN'!C76,IF(('DU DOAN'!FU76-'DU DOAN'!FV76)=('DU DOAN'!K76-'DU DOAN'!L76),2*'DU DOAN'!C76,IF(SIGN('DU DOAN'!FU76-'DU DOAN'!FV76)=SIGN('DU DOAN'!K76-'DU DOAN'!L76),1*'DU DOAN'!C76,0))))</f>
        <v>0</v>
      </c>
      <c r="CL76" s="98">
        <f>IF(OR('DU DOAN'!K76="",'DU DOAN'!L76="",'DU DOAN'!FW76="",'DU DOAN'!FX76=""),0,IF(AND('DU DOAN'!FW76='DU DOAN'!K76,'DU DOAN'!FX76='DU DOAN'!L76),3*'DU DOAN'!C76,IF(('DU DOAN'!FW76-'DU DOAN'!FX76)=('DU DOAN'!K76-'DU DOAN'!L76),2*'DU DOAN'!C76,IF(SIGN('DU DOAN'!FW76-'DU DOAN'!FX76)=SIGN('DU DOAN'!K76-'DU DOAN'!L76),1*'DU DOAN'!C76,0))))</f>
        <v>0</v>
      </c>
      <c r="CM76" s="98">
        <f>IF(OR('DU DOAN'!K76="",'DU DOAN'!L76="",'DU DOAN'!FY76="",'DU DOAN'!FZ76=""),0,IF(AND('DU DOAN'!FY76='DU DOAN'!K76,'DU DOAN'!FZ76='DU DOAN'!L76),3*'DU DOAN'!C76,IF(('DU DOAN'!FY76-'DU DOAN'!FZ76)=('DU DOAN'!K76-'DU DOAN'!L76),2*'DU DOAN'!C76,IF(SIGN('DU DOAN'!FY76-'DU DOAN'!FZ76)=SIGN('DU DOAN'!K76-'DU DOAN'!L76),1*'DU DOAN'!C76,0))))</f>
        <v>0</v>
      </c>
      <c r="CN76" s="98">
        <f>IF(OR('DU DOAN'!K76="",'DU DOAN'!L76="",'DU DOAN'!GA76="",'DU DOAN'!GB76=""),0,IF(AND('DU DOAN'!GA76='DU DOAN'!K76,'DU DOAN'!GB76='DU DOAN'!L76),3*'DU DOAN'!C76,IF(('DU DOAN'!GA76-'DU DOAN'!GB76)=('DU DOAN'!K76-'DU DOAN'!L76),2*'DU DOAN'!C76,IF(SIGN('DU DOAN'!GA76-'DU DOAN'!GB76)=SIGN('DU DOAN'!K76-'DU DOAN'!L76),1*'DU DOAN'!C76,0))))</f>
        <v>0</v>
      </c>
      <c r="CO76" s="98">
        <f>IF(OR('DU DOAN'!K76="",'DU DOAN'!L76="",'DU DOAN'!GC76="",'DU DOAN'!GD76=""),0,IF(AND('DU DOAN'!GC76='DU DOAN'!K76,'DU DOAN'!GD76='DU DOAN'!L76),3*'DU DOAN'!C76,IF(('DU DOAN'!GC76-'DU DOAN'!GD76)=('DU DOAN'!K76-'DU DOAN'!L76),2*'DU DOAN'!C76,IF(SIGN('DU DOAN'!GC76-'DU DOAN'!GD76)=SIGN('DU DOAN'!K76-'DU DOAN'!L76),1*'DU DOAN'!C76,0))))</f>
        <v>0</v>
      </c>
      <c r="CP76" s="98">
        <f>IF(OR('DU DOAN'!K76="",'DU DOAN'!L76="",'DU DOAN'!GE76="",'DU DOAN'!GF76=""),0,IF(AND('DU DOAN'!GE76='DU DOAN'!K76,'DU DOAN'!GF76='DU DOAN'!L76),3*'DU DOAN'!C76,IF(('DU DOAN'!GE76-'DU DOAN'!GF76)=('DU DOAN'!K76-'DU DOAN'!L76),2*'DU DOAN'!C76,IF(SIGN('DU DOAN'!GE76-'DU DOAN'!GF76)=SIGN('DU DOAN'!K76-'DU DOAN'!L76),1*'DU DOAN'!C76,0))))</f>
        <v>0</v>
      </c>
      <c r="CQ76" s="98">
        <f>IF(OR('DU DOAN'!K76="",'DU DOAN'!L76="",'DU DOAN'!GG76="",'DU DOAN'!GH76=""),0,IF(AND('DU DOAN'!GG76='DU DOAN'!K76,'DU DOAN'!GH76='DU DOAN'!L76),3*'DU DOAN'!C76,IF(('DU DOAN'!GG76-'DU DOAN'!GH76)=('DU DOAN'!K76-'DU DOAN'!L76),2*'DU DOAN'!C76,IF(SIGN('DU DOAN'!GG76-'DU DOAN'!GH76)=SIGN('DU DOAN'!K76-'DU DOAN'!L76),1*'DU DOAN'!C76,0))))</f>
        <v>0</v>
      </c>
      <c r="CR76" s="98">
        <f>IF(OR('DU DOAN'!K76="",'DU DOAN'!L76="",'DU DOAN'!GI76="",'DU DOAN'!GJ76=""),0,IF(AND('DU DOAN'!GI76='DU DOAN'!K76,'DU DOAN'!GJ76='DU DOAN'!L76),3*'DU DOAN'!C76,IF(('DU DOAN'!GI76-'DU DOAN'!GJ76)=('DU DOAN'!K76-'DU DOAN'!L76),2*'DU DOAN'!C76,IF(SIGN('DU DOAN'!GI76-'DU DOAN'!GJ76)=SIGN('DU DOAN'!K76-'DU DOAN'!L76),1*'DU DOAN'!C76,0))))</f>
        <v>0</v>
      </c>
      <c r="CS76" s="98">
        <f>IF(OR('DU DOAN'!K76="",'DU DOAN'!L76="",'DU DOAN'!GK76="",'DU DOAN'!GL76=""),0,IF(AND('DU DOAN'!GK76='DU DOAN'!K76,'DU DOAN'!GL76='DU DOAN'!L76),3*'DU DOAN'!C76,IF(('DU DOAN'!GK76-'DU DOAN'!GL76)=('DU DOAN'!K76-'DU DOAN'!L76),2*'DU DOAN'!C76,IF(SIGN('DU DOAN'!GK76-'DU DOAN'!GL76)=SIGN('DU DOAN'!K76-'DU DOAN'!L76),1*'DU DOAN'!C76,0))))</f>
        <v>0</v>
      </c>
      <c r="CT76" s="98">
        <f>IF(OR('DU DOAN'!K76="",'DU DOAN'!L76="",'DU DOAN'!GM76="",'DU DOAN'!GN76=""),0,IF(AND('DU DOAN'!GM76='DU DOAN'!K76,'DU DOAN'!GN76='DU DOAN'!L76),3*'DU DOAN'!C76,IF(('DU DOAN'!GM76-'DU DOAN'!GN76)=('DU DOAN'!K76-'DU DOAN'!L76),2*'DU DOAN'!C76,IF(SIGN('DU DOAN'!GM76-'DU DOAN'!GN76)=SIGN('DU DOAN'!K76-'DU DOAN'!L76),1*'DU DOAN'!C76,0))))</f>
        <v>0</v>
      </c>
      <c r="CU76" s="98">
        <f>IF(OR('DU DOAN'!K76="",'DU DOAN'!L76="",'DU DOAN'!GO76="",'DU DOAN'!GP76=""),0,IF(AND('DU DOAN'!GO76='DU DOAN'!K76,'DU DOAN'!GP76='DU DOAN'!L76),3*'DU DOAN'!C76,IF(('DU DOAN'!GO76-'DU DOAN'!GP76)=('DU DOAN'!K76-'DU DOAN'!L76),2*'DU DOAN'!C76,IF(SIGN('DU DOAN'!GO76-'DU DOAN'!GP76)=SIGN('DU DOAN'!K76-'DU DOAN'!L76),1*'DU DOAN'!C76,0))))</f>
        <v>0</v>
      </c>
      <c r="CV76" s="98">
        <f>IF(OR('DU DOAN'!K76="",'DU DOAN'!L76="",'DU DOAN'!GQ76="",'DU DOAN'!GR76=""),0,IF(AND('DU DOAN'!GQ76='DU DOAN'!K76,'DU DOAN'!GR76='DU DOAN'!L76),3*'DU DOAN'!C76,IF(('DU DOAN'!GQ76-'DU DOAN'!GR76)=('DU DOAN'!K76-'DU DOAN'!L76),2*'DU DOAN'!C76,IF(SIGN('DU DOAN'!GQ76-'DU DOAN'!GR76)=SIGN('DU DOAN'!K76-'DU DOAN'!L76),1*'DU DOAN'!C76,0))))</f>
        <v>0</v>
      </c>
      <c r="CW76" s="98">
        <f>IF(OR('DU DOAN'!K76="",'DU DOAN'!L76="",'DU DOAN'!GS76="",'DU DOAN'!GT76=""),0,IF(AND('DU DOAN'!GS76='DU DOAN'!K76,'DU DOAN'!GT76='DU DOAN'!L76),3*'DU DOAN'!C76,IF(('DU DOAN'!GS76-'DU DOAN'!GT76)=('DU DOAN'!K76-'DU DOAN'!L76),2*'DU DOAN'!C76,IF(SIGN('DU DOAN'!GS76-'DU DOAN'!GT76)=SIGN('DU DOAN'!K76-'DU DOAN'!L76),1*'DU DOAN'!C76,0))))</f>
        <v>0</v>
      </c>
      <c r="CX76" s="98">
        <f>IF(OR('DU DOAN'!K76="",'DU DOAN'!L76="",'DU DOAN'!GU76="",'DU DOAN'!GV76=""),0,IF(AND('DU DOAN'!GU76='DU DOAN'!K76,'DU DOAN'!GV76='DU DOAN'!L76),3*'DU DOAN'!C76,IF(('DU DOAN'!GU76-'DU DOAN'!GV76)=('DU DOAN'!K76-'DU DOAN'!L76),2*'DU DOAN'!C76,IF(SIGN('DU DOAN'!GU76-'DU DOAN'!GV76)=SIGN('DU DOAN'!K76-'DU DOAN'!L76),1*'DU DOAN'!C76,0))))</f>
        <v>0</v>
      </c>
      <c r="CY76" s="98">
        <f>IF(OR('DU DOAN'!K76="",'DU DOAN'!L76="",'DU DOAN'!GW76="",'DU DOAN'!GX76=""),0,IF(AND('DU DOAN'!GW76='DU DOAN'!K76,'DU DOAN'!GX76='DU DOAN'!L76),3*'DU DOAN'!C76,IF(('DU DOAN'!GW76-'DU DOAN'!GX76)=('DU DOAN'!K76-'DU DOAN'!L76),2*'DU DOAN'!C76,IF(SIGN('DU DOAN'!GW76-'DU DOAN'!GX76)=SIGN('DU DOAN'!K76-'DU DOAN'!L76),1*'DU DOAN'!C76,0))))</f>
        <v>0</v>
      </c>
      <c r="CZ76" s="98">
        <f>IF(OR('DU DOAN'!K76="",'DU DOAN'!L76="",'DU DOAN'!GY76="",'DU DOAN'!GZ76=""),0,IF(AND('DU DOAN'!GY76='DU DOAN'!K76,'DU DOAN'!GZ76='DU DOAN'!L76),3*'DU DOAN'!C76,IF(('DU DOAN'!GY76-'DU DOAN'!GZ76)=('DU DOAN'!K76-'DU DOAN'!L76),2*'DU DOAN'!C76,IF(SIGN('DU DOAN'!GY76-'DU DOAN'!GZ76)=SIGN('DU DOAN'!K76-'DU DOAN'!L76),1*'DU DOAN'!C76,0))))</f>
        <v>0</v>
      </c>
      <c r="DA76" s="98">
        <f>IF(OR('DU DOAN'!K76="",'DU DOAN'!L76="",'DU DOAN'!HA76="",'DU DOAN'!HB76=""),0,IF(AND('DU DOAN'!HA76='DU DOAN'!K76,'DU DOAN'!HB76='DU DOAN'!L76),3*'DU DOAN'!C76,IF(('DU DOAN'!HA76-'DU DOAN'!HB76)=('DU DOAN'!K76-'DU DOAN'!L76),2*'DU DOAN'!C76,IF(SIGN('DU DOAN'!HA76-'DU DOAN'!HB76)=SIGN('DU DOAN'!K76-'DU DOAN'!L76),1*'DU DOAN'!C76,0))))</f>
        <v>0</v>
      </c>
      <c r="DB76" s="98">
        <f>IF(OR('DU DOAN'!K76="",'DU DOAN'!L76="",'DU DOAN'!HC76="",'DU DOAN'!HD76=""),0,IF(AND('DU DOAN'!HC76='DU DOAN'!K76,'DU DOAN'!HD76='DU DOAN'!L76),3*'DU DOAN'!C76,IF(('DU DOAN'!HC76-'DU DOAN'!HD76)=('DU DOAN'!K76-'DU DOAN'!L76),2*'DU DOAN'!C76,IF(SIGN('DU DOAN'!HC76-'DU DOAN'!HD76)=SIGN('DU DOAN'!K76-'DU DOAN'!L76),1*'DU DOAN'!C76,0))))</f>
        <v>0</v>
      </c>
    </row>
    <row r="77" spans="1:106" ht="15" customHeight="1">
      <c r="A77" s="99">
        <f>'DU DOAN'!A77</f>
        <v>74</v>
      </c>
      <c r="B77" s="100" t="str">
        <f>'DU DOAN'!B77</f>
        <v>Vòng 1/16 (R32)</v>
      </c>
      <c r="C77" s="101">
        <f>'DU DOAN'!C77</f>
        <v>1.5</v>
      </c>
      <c r="D77" s="100" t="str">
        <f>'DU DOAN'!H77</f>
        <v>Nhất bảng C</v>
      </c>
      <c r="E77" s="100" t="str">
        <f>'DU DOAN'!I77</f>
        <v>Á quân bảng F</v>
      </c>
      <c r="F77" s="102" t="str">
        <f>IF(OR('DU DOAN'!K77="",'DU DOAN'!L77=""),"Chưa đá",'DU DOAN'!K77&amp;"-"&amp;'DU DOAN'!L77)</f>
        <v>Chưa đá</v>
      </c>
      <c r="G77" s="98">
        <f>IF(OR('DU DOAN'!K77="",'DU DOAN'!L77="",'DU DOAN'!M77="",'DU DOAN'!N77=""),0,IF(AND('DU DOAN'!M77='DU DOAN'!K77,'DU DOAN'!N77='DU DOAN'!L77),3*'DU DOAN'!C77,IF(('DU DOAN'!M77-'DU DOAN'!N77)=('DU DOAN'!K77-'DU DOAN'!L77),2*'DU DOAN'!C77,IF(SIGN('DU DOAN'!M77-'DU DOAN'!N77)=SIGN('DU DOAN'!K77-'DU DOAN'!L77),1*'DU DOAN'!C77,0))))</f>
        <v>0</v>
      </c>
      <c r="H77" s="98">
        <f>IF(OR('DU DOAN'!K77="",'DU DOAN'!L77="",'DU DOAN'!O77="",'DU DOAN'!P77=""),0,IF(AND('DU DOAN'!O77='DU DOAN'!K77,'DU DOAN'!P77='DU DOAN'!L77),3*'DU DOAN'!C77,IF(('DU DOAN'!O77-'DU DOAN'!P77)=('DU DOAN'!K77-'DU DOAN'!L77),2*'DU DOAN'!C77,IF(SIGN('DU DOAN'!O77-'DU DOAN'!P77)=SIGN('DU DOAN'!K77-'DU DOAN'!L77),1*'DU DOAN'!C77,0))))</f>
        <v>0</v>
      </c>
      <c r="I77" s="98">
        <f>IF(OR('DU DOAN'!K77="",'DU DOAN'!L77="",'DU DOAN'!Q77="",'DU DOAN'!R77=""),0,IF(AND('DU DOAN'!Q77='DU DOAN'!K77,'DU DOAN'!R77='DU DOAN'!L77),3*'DU DOAN'!C77,IF(('DU DOAN'!Q77-'DU DOAN'!R77)=('DU DOAN'!K77-'DU DOAN'!L77),2*'DU DOAN'!C77,IF(SIGN('DU DOAN'!Q77-'DU DOAN'!R77)=SIGN('DU DOAN'!K77-'DU DOAN'!L77),1*'DU DOAN'!C77,0))))</f>
        <v>0</v>
      </c>
      <c r="J77" s="98">
        <f>IF(OR('DU DOAN'!K77="",'DU DOAN'!L77="",'DU DOAN'!S77="",'DU DOAN'!T77=""),0,IF(AND('DU DOAN'!S77='DU DOAN'!K77,'DU DOAN'!T77='DU DOAN'!L77),3*'DU DOAN'!C77,IF(('DU DOAN'!S77-'DU DOAN'!T77)=('DU DOAN'!K77-'DU DOAN'!L77),2*'DU DOAN'!C77,IF(SIGN('DU DOAN'!S77-'DU DOAN'!T77)=SIGN('DU DOAN'!K77-'DU DOAN'!L77),1*'DU DOAN'!C77,0))))</f>
        <v>0</v>
      </c>
      <c r="K77" s="98">
        <f>IF(OR('DU DOAN'!K77="",'DU DOAN'!L77="",'DU DOAN'!U77="",'DU DOAN'!V77=""),0,IF(AND('DU DOAN'!U77='DU DOAN'!K77,'DU DOAN'!V77='DU DOAN'!L77),3*'DU DOAN'!C77,IF(('DU DOAN'!U77-'DU DOAN'!V77)=('DU DOAN'!K77-'DU DOAN'!L77),2*'DU DOAN'!C77,IF(SIGN('DU DOAN'!U77-'DU DOAN'!V77)=SIGN('DU DOAN'!K77-'DU DOAN'!L77),1*'DU DOAN'!C77,0))))</f>
        <v>0</v>
      </c>
      <c r="L77" s="98">
        <f>IF(OR('DU DOAN'!K77="",'DU DOAN'!L77="",'DU DOAN'!W77="",'DU DOAN'!X77=""),0,IF(AND('DU DOAN'!W77='DU DOAN'!K77,'DU DOAN'!X77='DU DOAN'!L77),3*'DU DOAN'!C77,IF(('DU DOAN'!W77-'DU DOAN'!X77)=('DU DOAN'!K77-'DU DOAN'!L77),2*'DU DOAN'!C77,IF(SIGN('DU DOAN'!W77-'DU DOAN'!X77)=SIGN('DU DOAN'!K77-'DU DOAN'!L77),1*'DU DOAN'!C77,0))))</f>
        <v>0</v>
      </c>
      <c r="M77" s="98">
        <f>IF(OR('DU DOAN'!K77="",'DU DOAN'!L77="",'DU DOAN'!Y77="",'DU DOAN'!Z77=""),0,IF(AND('DU DOAN'!Y77='DU DOAN'!K77,'DU DOAN'!Z77='DU DOAN'!L77),3*'DU DOAN'!C77,IF(('DU DOAN'!Y77-'DU DOAN'!Z77)=('DU DOAN'!K77-'DU DOAN'!L77),2*'DU DOAN'!C77,IF(SIGN('DU DOAN'!Y77-'DU DOAN'!Z77)=SIGN('DU DOAN'!K77-'DU DOAN'!L77),1*'DU DOAN'!C77,0))))</f>
        <v>0</v>
      </c>
      <c r="N77" s="98">
        <f>IF(OR('DU DOAN'!K77="",'DU DOAN'!L77="",'DU DOAN'!AA77="",'DU DOAN'!AB77=""),0,IF(AND('DU DOAN'!AA77='DU DOAN'!K77,'DU DOAN'!AB77='DU DOAN'!L77),3*'DU DOAN'!C77,IF(('DU DOAN'!AA77-'DU DOAN'!AB77)=('DU DOAN'!K77-'DU DOAN'!L77),2*'DU DOAN'!C77,IF(SIGN('DU DOAN'!AA77-'DU DOAN'!AB77)=SIGN('DU DOAN'!K77-'DU DOAN'!L77),1*'DU DOAN'!C77,0))))</f>
        <v>0</v>
      </c>
      <c r="O77" s="98">
        <f>IF(OR('DU DOAN'!K77="",'DU DOAN'!L77="",'DU DOAN'!AC77="",'DU DOAN'!AD77=""),0,IF(AND('DU DOAN'!AC77='DU DOAN'!K77,'DU DOAN'!AD77='DU DOAN'!L77),3*'DU DOAN'!C77,IF(('DU DOAN'!AC77-'DU DOAN'!AD77)=('DU DOAN'!K77-'DU DOAN'!L77),2*'DU DOAN'!C77,IF(SIGN('DU DOAN'!AC77-'DU DOAN'!AD77)=SIGN('DU DOAN'!K77-'DU DOAN'!L77),1*'DU DOAN'!C77,0))))</f>
        <v>0</v>
      </c>
      <c r="P77" s="98">
        <f>IF(OR('DU DOAN'!K77="",'DU DOAN'!L77="",'DU DOAN'!AE77="",'DU DOAN'!AF77=""),0,IF(AND('DU DOAN'!AE77='DU DOAN'!K77,'DU DOAN'!AF77='DU DOAN'!L77),3*'DU DOAN'!C77,IF(('DU DOAN'!AE77-'DU DOAN'!AF77)=('DU DOAN'!K77-'DU DOAN'!L77),2*'DU DOAN'!C77,IF(SIGN('DU DOAN'!AE77-'DU DOAN'!AF77)=SIGN('DU DOAN'!K77-'DU DOAN'!L77),1*'DU DOAN'!C77,0))))</f>
        <v>0</v>
      </c>
      <c r="Q77" s="98">
        <f>IF(OR('DU DOAN'!K77="",'DU DOAN'!L77="",'DU DOAN'!AG77="",'DU DOAN'!AH77=""),0,IF(AND('DU DOAN'!AG77='DU DOAN'!K77,'DU DOAN'!AH77='DU DOAN'!L77),3*'DU DOAN'!C77,IF(('DU DOAN'!AG77-'DU DOAN'!AH77)=('DU DOAN'!K77-'DU DOAN'!L77),2*'DU DOAN'!C77,IF(SIGN('DU DOAN'!AG77-'DU DOAN'!AH77)=SIGN('DU DOAN'!K77-'DU DOAN'!L77),1*'DU DOAN'!C77,0))))</f>
        <v>0</v>
      </c>
      <c r="R77" s="98">
        <f>IF(OR('DU DOAN'!K77="",'DU DOAN'!L77="",'DU DOAN'!AI77="",'DU DOAN'!AJ77=""),0,IF(AND('DU DOAN'!AI77='DU DOAN'!K77,'DU DOAN'!AJ77='DU DOAN'!L77),3*'DU DOAN'!C77,IF(('DU DOAN'!AI77-'DU DOAN'!AJ77)=('DU DOAN'!K77-'DU DOAN'!L77),2*'DU DOAN'!C77,IF(SIGN('DU DOAN'!AI77-'DU DOAN'!AJ77)=SIGN('DU DOAN'!K77-'DU DOAN'!L77),1*'DU DOAN'!C77,0))))</f>
        <v>0</v>
      </c>
      <c r="S77" s="98">
        <f>IF(OR('DU DOAN'!K77="",'DU DOAN'!L77="",'DU DOAN'!AK77="",'DU DOAN'!AL77=""),0,IF(AND('DU DOAN'!AK77='DU DOAN'!K77,'DU DOAN'!AL77='DU DOAN'!L77),3*'DU DOAN'!C77,IF(('DU DOAN'!AK77-'DU DOAN'!AL77)=('DU DOAN'!K77-'DU DOAN'!L77),2*'DU DOAN'!C77,IF(SIGN('DU DOAN'!AK77-'DU DOAN'!AL77)=SIGN('DU DOAN'!K77-'DU DOAN'!L77),1*'DU DOAN'!C77,0))))</f>
        <v>0</v>
      </c>
      <c r="T77" s="98">
        <f>IF(OR('DU DOAN'!K77="",'DU DOAN'!L77="",'DU DOAN'!AM77="",'DU DOAN'!AN77=""),0,IF(AND('DU DOAN'!AM77='DU DOAN'!K77,'DU DOAN'!AN77='DU DOAN'!L77),3*'DU DOAN'!C77,IF(('DU DOAN'!AM77-'DU DOAN'!AN77)=('DU DOAN'!K77-'DU DOAN'!L77),2*'DU DOAN'!C77,IF(SIGN('DU DOAN'!AM77-'DU DOAN'!AN77)=SIGN('DU DOAN'!K77-'DU DOAN'!L77),1*'DU DOAN'!C77,0))))</f>
        <v>0</v>
      </c>
      <c r="U77" s="98">
        <f>IF(OR('DU DOAN'!K77="",'DU DOAN'!L77="",'DU DOAN'!AO77="",'DU DOAN'!AP77=""),0,IF(AND('DU DOAN'!AO77='DU DOAN'!K77,'DU DOAN'!AP77='DU DOAN'!L77),3*'DU DOAN'!C77,IF(('DU DOAN'!AO77-'DU DOAN'!AP77)=('DU DOAN'!K77-'DU DOAN'!L77),2*'DU DOAN'!C77,IF(SIGN('DU DOAN'!AO77-'DU DOAN'!AP77)=SIGN('DU DOAN'!K77-'DU DOAN'!L77),1*'DU DOAN'!C77,0))))</f>
        <v>0</v>
      </c>
      <c r="V77" s="98">
        <f>IF(OR('DU DOAN'!K77="",'DU DOAN'!L77="",'DU DOAN'!AQ77="",'DU DOAN'!AR77=""),0,IF(AND('DU DOAN'!AQ77='DU DOAN'!K77,'DU DOAN'!AR77='DU DOAN'!L77),3*'DU DOAN'!C77,IF(('DU DOAN'!AQ77-'DU DOAN'!AR77)=('DU DOAN'!K77-'DU DOAN'!L77),2*'DU DOAN'!C77,IF(SIGN('DU DOAN'!AQ77-'DU DOAN'!AR77)=SIGN('DU DOAN'!K77-'DU DOAN'!L77),1*'DU DOAN'!C77,0))))</f>
        <v>0</v>
      </c>
      <c r="W77" s="98">
        <f>IF(OR('DU DOAN'!K77="",'DU DOAN'!L77="",'DU DOAN'!AS77="",'DU DOAN'!AT77=""),0,IF(AND('DU DOAN'!AS77='DU DOAN'!K77,'DU DOAN'!AT77='DU DOAN'!L77),3*'DU DOAN'!C77,IF(('DU DOAN'!AS77-'DU DOAN'!AT77)=('DU DOAN'!K77-'DU DOAN'!L77),2*'DU DOAN'!C77,IF(SIGN('DU DOAN'!AS77-'DU DOAN'!AT77)=SIGN('DU DOAN'!K77-'DU DOAN'!L77),1*'DU DOAN'!C77,0))))</f>
        <v>0</v>
      </c>
      <c r="X77" s="98">
        <f>IF(OR('DU DOAN'!K77="",'DU DOAN'!L77="",'DU DOAN'!AU77="",'DU DOAN'!AV77=""),0,IF(AND('DU DOAN'!AU77='DU DOAN'!K77,'DU DOAN'!AV77='DU DOAN'!L77),3*'DU DOAN'!C77,IF(('DU DOAN'!AU77-'DU DOAN'!AV77)=('DU DOAN'!K77-'DU DOAN'!L77),2*'DU DOAN'!C77,IF(SIGN('DU DOAN'!AU77-'DU DOAN'!AV77)=SIGN('DU DOAN'!K77-'DU DOAN'!L77),1*'DU DOAN'!C77,0))))</f>
        <v>0</v>
      </c>
      <c r="Y77" s="98">
        <f>IF(OR('DU DOAN'!K77="",'DU DOAN'!L77="",'DU DOAN'!AW77="",'DU DOAN'!AX77=""),0,IF(AND('DU DOAN'!AW77='DU DOAN'!K77,'DU DOAN'!AX77='DU DOAN'!L77),3*'DU DOAN'!C77,IF(('DU DOAN'!AW77-'DU DOAN'!AX77)=('DU DOAN'!K77-'DU DOAN'!L77),2*'DU DOAN'!C77,IF(SIGN('DU DOAN'!AW77-'DU DOAN'!AX77)=SIGN('DU DOAN'!K77-'DU DOAN'!L77),1*'DU DOAN'!C77,0))))</f>
        <v>0</v>
      </c>
      <c r="Z77" s="98">
        <f>IF(OR('DU DOAN'!K77="",'DU DOAN'!L77="",'DU DOAN'!AY77="",'DU DOAN'!AZ77=""),0,IF(AND('DU DOAN'!AY77='DU DOAN'!K77,'DU DOAN'!AZ77='DU DOAN'!L77),3*'DU DOAN'!C77,IF(('DU DOAN'!AY77-'DU DOAN'!AZ77)=('DU DOAN'!K77-'DU DOAN'!L77),2*'DU DOAN'!C77,IF(SIGN('DU DOAN'!AY77-'DU DOAN'!AZ77)=SIGN('DU DOAN'!K77-'DU DOAN'!L77),1*'DU DOAN'!C77,0))))</f>
        <v>0</v>
      </c>
      <c r="AA77" s="98">
        <f>IF(OR('DU DOAN'!K77="",'DU DOAN'!L77="",'DU DOAN'!BA77="",'DU DOAN'!BB77=""),0,IF(AND('DU DOAN'!BA77='DU DOAN'!K77,'DU DOAN'!BB77='DU DOAN'!L77),3*'DU DOAN'!C77,IF(('DU DOAN'!BA77-'DU DOAN'!BB77)=('DU DOAN'!K77-'DU DOAN'!L77),2*'DU DOAN'!C77,IF(SIGN('DU DOAN'!BA77-'DU DOAN'!BB77)=SIGN('DU DOAN'!K77-'DU DOAN'!L77),1*'DU DOAN'!C77,0))))</f>
        <v>0</v>
      </c>
      <c r="AB77" s="98">
        <f>IF(OR('DU DOAN'!K77="",'DU DOAN'!L77="",'DU DOAN'!BC77="",'DU DOAN'!BD77=""),0,IF(AND('DU DOAN'!BC77='DU DOAN'!K77,'DU DOAN'!BD77='DU DOAN'!L77),3*'DU DOAN'!C77,IF(('DU DOAN'!BC77-'DU DOAN'!BD77)=('DU DOAN'!K77-'DU DOAN'!L77),2*'DU DOAN'!C77,IF(SIGN('DU DOAN'!BC77-'DU DOAN'!BD77)=SIGN('DU DOAN'!K77-'DU DOAN'!L77),1*'DU DOAN'!C77,0))))</f>
        <v>0</v>
      </c>
      <c r="AC77" s="98">
        <f>IF(OR('DU DOAN'!K77="",'DU DOAN'!L77="",'DU DOAN'!BE77="",'DU DOAN'!BF77=""),0,IF(AND('DU DOAN'!BE77='DU DOAN'!K77,'DU DOAN'!BF77='DU DOAN'!L77),3*'DU DOAN'!C77,IF(('DU DOAN'!BE77-'DU DOAN'!BF77)=('DU DOAN'!K77-'DU DOAN'!L77),2*'DU DOAN'!C77,IF(SIGN('DU DOAN'!BE77-'DU DOAN'!BF77)=SIGN('DU DOAN'!K77-'DU DOAN'!L77),1*'DU DOAN'!C77,0))))</f>
        <v>0</v>
      </c>
      <c r="AD77" s="98">
        <f>IF(OR('DU DOAN'!K77="",'DU DOAN'!L77="",'DU DOAN'!BG77="",'DU DOAN'!BH77=""),0,IF(AND('DU DOAN'!BG77='DU DOAN'!K77,'DU DOAN'!BH77='DU DOAN'!L77),3*'DU DOAN'!C77,IF(('DU DOAN'!BG77-'DU DOAN'!BH77)=('DU DOAN'!K77-'DU DOAN'!L77),2*'DU DOAN'!C77,IF(SIGN('DU DOAN'!BG77-'DU DOAN'!BH77)=SIGN('DU DOAN'!K77-'DU DOAN'!L77),1*'DU DOAN'!C77,0))))</f>
        <v>0</v>
      </c>
      <c r="AE77" s="98">
        <f>IF(OR('DU DOAN'!K77="",'DU DOAN'!L77="",'DU DOAN'!BI77="",'DU DOAN'!BJ77=""),0,IF(AND('DU DOAN'!BI77='DU DOAN'!K77,'DU DOAN'!BJ77='DU DOAN'!L77),3*'DU DOAN'!C77,IF(('DU DOAN'!BI77-'DU DOAN'!BJ77)=('DU DOAN'!K77-'DU DOAN'!L77),2*'DU DOAN'!C77,IF(SIGN('DU DOAN'!BI77-'DU DOAN'!BJ77)=SIGN('DU DOAN'!K77-'DU DOAN'!L77),1*'DU DOAN'!C77,0))))</f>
        <v>0</v>
      </c>
      <c r="AF77" s="98">
        <f>IF(OR('DU DOAN'!K77="",'DU DOAN'!L77="",'DU DOAN'!BK77="",'DU DOAN'!BL77=""),0,IF(AND('DU DOAN'!BK77='DU DOAN'!K77,'DU DOAN'!BL77='DU DOAN'!L77),3*'DU DOAN'!C77,IF(('DU DOAN'!BK77-'DU DOAN'!BL77)=('DU DOAN'!K77-'DU DOAN'!L77),2*'DU DOAN'!C77,IF(SIGN('DU DOAN'!BK77-'DU DOAN'!BL77)=SIGN('DU DOAN'!K77-'DU DOAN'!L77),1*'DU DOAN'!C77,0))))</f>
        <v>0</v>
      </c>
      <c r="AG77" s="98">
        <f>IF(OR('DU DOAN'!K77="",'DU DOAN'!L77="",'DU DOAN'!BM77="",'DU DOAN'!BN77=""),0,IF(AND('DU DOAN'!BM77='DU DOAN'!K77,'DU DOAN'!BN77='DU DOAN'!L77),3*'DU DOAN'!C77,IF(('DU DOAN'!BM77-'DU DOAN'!BN77)=('DU DOAN'!K77-'DU DOAN'!L77),2*'DU DOAN'!C77,IF(SIGN('DU DOAN'!BM77-'DU DOAN'!BN77)=SIGN('DU DOAN'!K77-'DU DOAN'!L77),1*'DU DOAN'!C77,0))))</f>
        <v>0</v>
      </c>
      <c r="AH77" s="98">
        <f>IF(OR('DU DOAN'!K77="",'DU DOAN'!L77="",'DU DOAN'!BO77="",'DU DOAN'!BP77=""),0,IF(AND('DU DOAN'!BO77='DU DOAN'!K77,'DU DOAN'!BP77='DU DOAN'!L77),3*'DU DOAN'!C77,IF(('DU DOAN'!BO77-'DU DOAN'!BP77)=('DU DOAN'!K77-'DU DOAN'!L77),2*'DU DOAN'!C77,IF(SIGN('DU DOAN'!BO77-'DU DOAN'!BP77)=SIGN('DU DOAN'!K77-'DU DOAN'!L77),1*'DU DOAN'!C77,0))))</f>
        <v>0</v>
      </c>
      <c r="AI77" s="98">
        <f>IF(OR('DU DOAN'!K77="",'DU DOAN'!L77="",'DU DOAN'!BQ77="",'DU DOAN'!BR77=""),0,IF(AND('DU DOAN'!BQ77='DU DOAN'!K77,'DU DOAN'!BR77='DU DOAN'!L77),3*'DU DOAN'!C77,IF(('DU DOAN'!BQ77-'DU DOAN'!BR77)=('DU DOAN'!K77-'DU DOAN'!L77),2*'DU DOAN'!C77,IF(SIGN('DU DOAN'!BQ77-'DU DOAN'!BR77)=SIGN('DU DOAN'!K77-'DU DOAN'!L77),1*'DU DOAN'!C77,0))))</f>
        <v>0</v>
      </c>
      <c r="AJ77" s="98">
        <f>IF(OR('DU DOAN'!K77="",'DU DOAN'!L77="",'DU DOAN'!BS77="",'DU DOAN'!BT77=""),0,IF(AND('DU DOAN'!BS77='DU DOAN'!K77,'DU DOAN'!BT77='DU DOAN'!L77),3*'DU DOAN'!C77,IF(('DU DOAN'!BS77-'DU DOAN'!BT77)=('DU DOAN'!K77-'DU DOAN'!L77),2*'DU DOAN'!C77,IF(SIGN('DU DOAN'!BS77-'DU DOAN'!BT77)=SIGN('DU DOAN'!K77-'DU DOAN'!L77),1*'DU DOAN'!C77,0))))</f>
        <v>0</v>
      </c>
      <c r="AK77" s="98">
        <f>IF(OR('DU DOAN'!K77="",'DU DOAN'!L77="",'DU DOAN'!BU77="",'DU DOAN'!BV77=""),0,IF(AND('DU DOAN'!BU77='DU DOAN'!K77,'DU DOAN'!BV77='DU DOAN'!L77),3*'DU DOAN'!C77,IF(('DU DOAN'!BU77-'DU DOAN'!BV77)=('DU DOAN'!K77-'DU DOAN'!L77),2*'DU DOAN'!C77,IF(SIGN('DU DOAN'!BU77-'DU DOAN'!BV77)=SIGN('DU DOAN'!K77-'DU DOAN'!L77),1*'DU DOAN'!C77,0))))</f>
        <v>0</v>
      </c>
      <c r="AL77" s="98">
        <f>IF(OR('DU DOAN'!K77="",'DU DOAN'!L77="",'DU DOAN'!BW77="",'DU DOAN'!BX77=""),0,IF(AND('DU DOAN'!BW77='DU DOAN'!K77,'DU DOAN'!BX77='DU DOAN'!L77),3*'DU DOAN'!C77,IF(('DU DOAN'!BW77-'DU DOAN'!BX77)=('DU DOAN'!K77-'DU DOAN'!L77),2*'DU DOAN'!C77,IF(SIGN('DU DOAN'!BW77-'DU DOAN'!BX77)=SIGN('DU DOAN'!K77-'DU DOAN'!L77),1*'DU DOAN'!C77,0))))</f>
        <v>0</v>
      </c>
      <c r="AM77" s="98">
        <f>IF(OR('DU DOAN'!K77="",'DU DOAN'!L77="",'DU DOAN'!BY77="",'DU DOAN'!BZ77=""),0,IF(AND('DU DOAN'!BY77='DU DOAN'!K77,'DU DOAN'!BZ77='DU DOAN'!L77),3*'DU DOAN'!C77,IF(('DU DOAN'!BY77-'DU DOAN'!BZ77)=('DU DOAN'!K77-'DU DOAN'!L77),2*'DU DOAN'!C77,IF(SIGN('DU DOAN'!BY77-'DU DOAN'!BZ77)=SIGN('DU DOAN'!K77-'DU DOAN'!L77),1*'DU DOAN'!C77,0))))</f>
        <v>0</v>
      </c>
      <c r="AN77" s="98">
        <f>IF(OR('DU DOAN'!K77="",'DU DOAN'!L77="",'DU DOAN'!CA77="",'DU DOAN'!CB77=""),0,IF(AND('DU DOAN'!CA77='DU DOAN'!K77,'DU DOAN'!CB77='DU DOAN'!L77),3*'DU DOAN'!C77,IF(('DU DOAN'!CA77-'DU DOAN'!CB77)=('DU DOAN'!K77-'DU DOAN'!L77),2*'DU DOAN'!C77,IF(SIGN('DU DOAN'!CA77-'DU DOAN'!CB77)=SIGN('DU DOAN'!K77-'DU DOAN'!L77),1*'DU DOAN'!C77,0))))</f>
        <v>0</v>
      </c>
      <c r="AO77" s="98">
        <f>IF(OR('DU DOAN'!K77="",'DU DOAN'!L77="",'DU DOAN'!CC77="",'DU DOAN'!CD77=""),0,IF(AND('DU DOAN'!CC77='DU DOAN'!K77,'DU DOAN'!CD77='DU DOAN'!L77),3*'DU DOAN'!C77,IF(('DU DOAN'!CC77-'DU DOAN'!CD77)=('DU DOAN'!K77-'DU DOAN'!L77),2*'DU DOAN'!C77,IF(SIGN('DU DOAN'!CC77-'DU DOAN'!CD77)=SIGN('DU DOAN'!K77-'DU DOAN'!L77),1*'DU DOAN'!C77,0))))</f>
        <v>0</v>
      </c>
      <c r="AP77" s="98">
        <f>IF(OR('DU DOAN'!K77="",'DU DOAN'!L77="",'DU DOAN'!CE77="",'DU DOAN'!CF77=""),0,IF(AND('DU DOAN'!CE77='DU DOAN'!K77,'DU DOAN'!CF77='DU DOAN'!L77),3*'DU DOAN'!C77,IF(('DU DOAN'!CE77-'DU DOAN'!CF77)=('DU DOAN'!K77-'DU DOAN'!L77),2*'DU DOAN'!C77,IF(SIGN('DU DOAN'!CE77-'DU DOAN'!CF77)=SIGN('DU DOAN'!K77-'DU DOAN'!L77),1*'DU DOAN'!C77,0))))</f>
        <v>0</v>
      </c>
      <c r="AQ77" s="98">
        <f>IF(OR('DU DOAN'!K77="",'DU DOAN'!L77="",'DU DOAN'!CG77="",'DU DOAN'!CH77=""),0,IF(AND('DU DOAN'!CG77='DU DOAN'!K77,'DU DOAN'!CH77='DU DOAN'!L77),3*'DU DOAN'!C77,IF(('DU DOAN'!CG77-'DU DOAN'!CH77)=('DU DOAN'!K77-'DU DOAN'!L77),2*'DU DOAN'!C77,IF(SIGN('DU DOAN'!CG77-'DU DOAN'!CH77)=SIGN('DU DOAN'!K77-'DU DOAN'!L77),1*'DU DOAN'!C77,0))))</f>
        <v>0</v>
      </c>
      <c r="AR77" s="98">
        <f>IF(OR('DU DOAN'!K77="",'DU DOAN'!L77="",'DU DOAN'!CI77="",'DU DOAN'!CJ77=""),0,IF(AND('DU DOAN'!CI77='DU DOAN'!K77,'DU DOAN'!CJ77='DU DOAN'!L77),3*'DU DOAN'!C77,IF(('DU DOAN'!CI77-'DU DOAN'!CJ77)=('DU DOAN'!K77-'DU DOAN'!L77),2*'DU DOAN'!C77,IF(SIGN('DU DOAN'!CI77-'DU DOAN'!CJ77)=SIGN('DU DOAN'!K77-'DU DOAN'!L77),1*'DU DOAN'!C77,0))))</f>
        <v>0</v>
      </c>
      <c r="AS77" s="98">
        <f>IF(OR('DU DOAN'!K77="",'DU DOAN'!L77="",'DU DOAN'!CK77="",'DU DOAN'!CL77=""),0,IF(AND('DU DOAN'!CK77='DU DOAN'!K77,'DU DOAN'!CL77='DU DOAN'!L77),3*'DU DOAN'!C77,IF(('DU DOAN'!CK77-'DU DOAN'!CL77)=('DU DOAN'!K77-'DU DOAN'!L77),2*'DU DOAN'!C77,IF(SIGN('DU DOAN'!CK77-'DU DOAN'!CL77)=SIGN('DU DOAN'!K77-'DU DOAN'!L77),1*'DU DOAN'!C77,0))))</f>
        <v>0</v>
      </c>
      <c r="AT77" s="98">
        <f>IF(OR('DU DOAN'!K77="",'DU DOAN'!L77="",'DU DOAN'!CM77="",'DU DOAN'!CN77=""),0,IF(AND('DU DOAN'!CM77='DU DOAN'!K77,'DU DOAN'!CN77='DU DOAN'!L77),3*'DU DOAN'!C77,IF(('DU DOAN'!CM77-'DU DOAN'!CN77)=('DU DOAN'!K77-'DU DOAN'!L77),2*'DU DOAN'!C77,IF(SIGN('DU DOAN'!CM77-'DU DOAN'!CN77)=SIGN('DU DOAN'!K77-'DU DOAN'!L77),1*'DU DOAN'!C77,0))))</f>
        <v>0</v>
      </c>
      <c r="AU77" s="98">
        <f>IF(OR('DU DOAN'!K77="",'DU DOAN'!L77="",'DU DOAN'!CO77="",'DU DOAN'!CP77=""),0,IF(AND('DU DOAN'!CO77='DU DOAN'!K77,'DU DOAN'!CP77='DU DOAN'!L77),3*'DU DOAN'!C77,IF(('DU DOAN'!CO77-'DU DOAN'!CP77)=('DU DOAN'!K77-'DU DOAN'!L77),2*'DU DOAN'!C77,IF(SIGN('DU DOAN'!CO77-'DU DOAN'!CP77)=SIGN('DU DOAN'!K77-'DU DOAN'!L77),1*'DU DOAN'!C77,0))))</f>
        <v>0</v>
      </c>
      <c r="AV77" s="98">
        <f>IF(OR('DU DOAN'!K77="",'DU DOAN'!L77="",'DU DOAN'!CQ77="",'DU DOAN'!CR77=""),0,IF(AND('DU DOAN'!CQ77='DU DOAN'!K77,'DU DOAN'!CR77='DU DOAN'!L77),3*'DU DOAN'!C77,IF(('DU DOAN'!CQ77-'DU DOAN'!CR77)=('DU DOAN'!K77-'DU DOAN'!L77),2*'DU DOAN'!C77,IF(SIGN('DU DOAN'!CQ77-'DU DOAN'!CR77)=SIGN('DU DOAN'!K77-'DU DOAN'!L77),1*'DU DOAN'!C77,0))))</f>
        <v>0</v>
      </c>
      <c r="AW77" s="98">
        <f>IF(OR('DU DOAN'!K77="",'DU DOAN'!L77="",'DU DOAN'!CS77="",'DU DOAN'!CT77=""),0,IF(AND('DU DOAN'!CS77='DU DOAN'!K77,'DU DOAN'!CT77='DU DOAN'!L77),3*'DU DOAN'!C77,IF(('DU DOAN'!CS77-'DU DOAN'!CT77)=('DU DOAN'!K77-'DU DOAN'!L77),2*'DU DOAN'!C77,IF(SIGN('DU DOAN'!CS77-'DU DOAN'!CT77)=SIGN('DU DOAN'!K77-'DU DOAN'!L77),1*'DU DOAN'!C77,0))))</f>
        <v>0</v>
      </c>
      <c r="AX77" s="98">
        <f>IF(OR('DU DOAN'!K77="",'DU DOAN'!L77="",'DU DOAN'!CU77="",'DU DOAN'!CV77=""),0,IF(AND('DU DOAN'!CU77='DU DOAN'!K77,'DU DOAN'!CV77='DU DOAN'!L77),3*'DU DOAN'!C77,IF(('DU DOAN'!CU77-'DU DOAN'!CV77)=('DU DOAN'!K77-'DU DOAN'!L77),2*'DU DOAN'!C77,IF(SIGN('DU DOAN'!CU77-'DU DOAN'!CV77)=SIGN('DU DOAN'!K77-'DU DOAN'!L77),1*'DU DOAN'!C77,0))))</f>
        <v>0</v>
      </c>
      <c r="AY77" s="98">
        <f>IF(OR('DU DOAN'!K77="",'DU DOAN'!L77="",'DU DOAN'!CW77="",'DU DOAN'!CX77=""),0,IF(AND('DU DOAN'!CW77='DU DOAN'!K77,'DU DOAN'!CX77='DU DOAN'!L77),3*'DU DOAN'!C77,IF(('DU DOAN'!CW77-'DU DOAN'!CX77)=('DU DOAN'!K77-'DU DOAN'!L77),2*'DU DOAN'!C77,IF(SIGN('DU DOAN'!CW77-'DU DOAN'!CX77)=SIGN('DU DOAN'!K77-'DU DOAN'!L77),1*'DU DOAN'!C77,0))))</f>
        <v>0</v>
      </c>
      <c r="AZ77" s="98">
        <f>IF(OR('DU DOAN'!K77="",'DU DOAN'!L77="",'DU DOAN'!CY77="",'DU DOAN'!CZ77=""),0,IF(AND('DU DOAN'!CY77='DU DOAN'!K77,'DU DOAN'!CZ77='DU DOAN'!L77),3*'DU DOAN'!C77,IF(('DU DOAN'!CY77-'DU DOAN'!CZ77)=('DU DOAN'!K77-'DU DOAN'!L77),2*'DU DOAN'!C77,IF(SIGN('DU DOAN'!CY77-'DU DOAN'!CZ77)=SIGN('DU DOAN'!K77-'DU DOAN'!L77),1*'DU DOAN'!C77,0))))</f>
        <v>0</v>
      </c>
      <c r="BA77" s="98">
        <f>IF(OR('DU DOAN'!K77="",'DU DOAN'!L77="",'DU DOAN'!DA77="",'DU DOAN'!DB77=""),0,IF(AND('DU DOAN'!DA77='DU DOAN'!K77,'DU DOAN'!DB77='DU DOAN'!L77),3*'DU DOAN'!C77,IF(('DU DOAN'!DA77-'DU DOAN'!DB77)=('DU DOAN'!K77-'DU DOAN'!L77),2*'DU DOAN'!C77,IF(SIGN('DU DOAN'!DA77-'DU DOAN'!DB77)=SIGN('DU DOAN'!K77-'DU DOAN'!L77),1*'DU DOAN'!C77,0))))</f>
        <v>0</v>
      </c>
      <c r="BB77" s="98">
        <f>IF(OR('DU DOAN'!K77="",'DU DOAN'!L77="",'DU DOAN'!DC77="",'DU DOAN'!DD77=""),0,IF(AND('DU DOAN'!DC77='DU DOAN'!K77,'DU DOAN'!DD77='DU DOAN'!L77),3*'DU DOAN'!C77,IF(('DU DOAN'!DC77-'DU DOAN'!DD77)=('DU DOAN'!K77-'DU DOAN'!L77),2*'DU DOAN'!C77,IF(SIGN('DU DOAN'!DC77-'DU DOAN'!DD77)=SIGN('DU DOAN'!K77-'DU DOAN'!L77),1*'DU DOAN'!C77,0))))</f>
        <v>0</v>
      </c>
      <c r="BC77" s="98">
        <f>IF(OR('DU DOAN'!K77="",'DU DOAN'!L77="",'DU DOAN'!DE77="",'DU DOAN'!DF77=""),0,IF(AND('DU DOAN'!DE77='DU DOAN'!K77,'DU DOAN'!DF77='DU DOAN'!L77),3*'DU DOAN'!C77,IF(('DU DOAN'!DE77-'DU DOAN'!DF77)=('DU DOAN'!K77-'DU DOAN'!L77),2*'DU DOAN'!C77,IF(SIGN('DU DOAN'!DE77-'DU DOAN'!DF77)=SIGN('DU DOAN'!K77-'DU DOAN'!L77),1*'DU DOAN'!C77,0))))</f>
        <v>0</v>
      </c>
      <c r="BD77" s="98">
        <f>IF(OR('DU DOAN'!K77="",'DU DOAN'!L77="",'DU DOAN'!DG77="",'DU DOAN'!DH77=""),0,IF(AND('DU DOAN'!DG77='DU DOAN'!K77,'DU DOAN'!DH77='DU DOAN'!L77),3*'DU DOAN'!C77,IF(('DU DOAN'!DG77-'DU DOAN'!DH77)=('DU DOAN'!K77-'DU DOAN'!L77),2*'DU DOAN'!C77,IF(SIGN('DU DOAN'!DG77-'DU DOAN'!DH77)=SIGN('DU DOAN'!K77-'DU DOAN'!L77),1*'DU DOAN'!C77,0))))</f>
        <v>0</v>
      </c>
      <c r="BE77" s="98">
        <f>IF(OR('DU DOAN'!K77="",'DU DOAN'!L77="",'DU DOAN'!DI77="",'DU DOAN'!DJ77=""),0,IF(AND('DU DOAN'!DI77='DU DOAN'!K77,'DU DOAN'!DJ77='DU DOAN'!L77),3*'DU DOAN'!C77,IF(('DU DOAN'!DI77-'DU DOAN'!DJ77)=('DU DOAN'!K77-'DU DOAN'!L77),2*'DU DOAN'!C77,IF(SIGN('DU DOAN'!DI77-'DU DOAN'!DJ77)=SIGN('DU DOAN'!K77-'DU DOAN'!L77),1*'DU DOAN'!C77,0))))</f>
        <v>0</v>
      </c>
      <c r="BF77" s="98">
        <f>IF(OR('DU DOAN'!K77="",'DU DOAN'!L77="",'DU DOAN'!DK77="",'DU DOAN'!DL77=""),0,IF(AND('DU DOAN'!DK77='DU DOAN'!K77,'DU DOAN'!DL77='DU DOAN'!L77),3*'DU DOAN'!C77,IF(('DU DOAN'!DK77-'DU DOAN'!DL77)=('DU DOAN'!K77-'DU DOAN'!L77),2*'DU DOAN'!C77,IF(SIGN('DU DOAN'!DK77-'DU DOAN'!DL77)=SIGN('DU DOAN'!K77-'DU DOAN'!L77),1*'DU DOAN'!C77,0))))</f>
        <v>0</v>
      </c>
      <c r="BG77" s="98">
        <f>IF(OR('DU DOAN'!K77="",'DU DOAN'!L77="",'DU DOAN'!DM77="",'DU DOAN'!DN77=""),0,IF(AND('DU DOAN'!DM77='DU DOAN'!K77,'DU DOAN'!DN77='DU DOAN'!L77),3*'DU DOAN'!C77,IF(('DU DOAN'!DM77-'DU DOAN'!DN77)=('DU DOAN'!K77-'DU DOAN'!L77),2*'DU DOAN'!C77,IF(SIGN('DU DOAN'!DM77-'DU DOAN'!DN77)=SIGN('DU DOAN'!K77-'DU DOAN'!L77),1*'DU DOAN'!C77,0))))</f>
        <v>0</v>
      </c>
      <c r="BH77" s="98">
        <f>IF(OR('DU DOAN'!K77="",'DU DOAN'!L77="",'DU DOAN'!DO77="",'DU DOAN'!DP77=""),0,IF(AND('DU DOAN'!DO77='DU DOAN'!K77,'DU DOAN'!DP77='DU DOAN'!L77),3*'DU DOAN'!C77,IF(('DU DOAN'!DO77-'DU DOAN'!DP77)=('DU DOAN'!K77-'DU DOAN'!L77),2*'DU DOAN'!C77,IF(SIGN('DU DOAN'!DO77-'DU DOAN'!DP77)=SIGN('DU DOAN'!K77-'DU DOAN'!L77),1*'DU DOAN'!C77,0))))</f>
        <v>0</v>
      </c>
      <c r="BI77" s="98">
        <f>IF(OR('DU DOAN'!K77="",'DU DOAN'!L77="",'DU DOAN'!DQ77="",'DU DOAN'!DR77=""),0,IF(AND('DU DOAN'!DQ77='DU DOAN'!K77,'DU DOAN'!DR77='DU DOAN'!L77),3*'DU DOAN'!C77,IF(('DU DOAN'!DQ77-'DU DOAN'!DR77)=('DU DOAN'!K77-'DU DOAN'!L77),2*'DU DOAN'!C77,IF(SIGN('DU DOAN'!DQ77-'DU DOAN'!DR77)=SIGN('DU DOAN'!K77-'DU DOAN'!L77),1*'DU DOAN'!C77,0))))</f>
        <v>0</v>
      </c>
      <c r="BJ77" s="98">
        <f>IF(OR('DU DOAN'!K77="",'DU DOAN'!L77="",'DU DOAN'!DS77="",'DU DOAN'!DT77=""),0,IF(AND('DU DOAN'!DS77='DU DOAN'!K77,'DU DOAN'!DT77='DU DOAN'!L77),3*'DU DOAN'!C77,IF(('DU DOAN'!DS77-'DU DOAN'!DT77)=('DU DOAN'!K77-'DU DOAN'!L77),2*'DU DOAN'!C77,IF(SIGN('DU DOAN'!DS77-'DU DOAN'!DT77)=SIGN('DU DOAN'!K77-'DU DOAN'!L77),1*'DU DOAN'!C77,0))))</f>
        <v>0</v>
      </c>
      <c r="BK77" s="98">
        <f>IF(OR('DU DOAN'!K77="",'DU DOAN'!L77="",'DU DOAN'!DU77="",'DU DOAN'!DV77=""),0,IF(AND('DU DOAN'!DU77='DU DOAN'!K77,'DU DOAN'!DV77='DU DOAN'!L77),3*'DU DOAN'!C77,IF(('DU DOAN'!DU77-'DU DOAN'!DV77)=('DU DOAN'!K77-'DU DOAN'!L77),2*'DU DOAN'!C77,IF(SIGN('DU DOAN'!DU77-'DU DOAN'!DV77)=SIGN('DU DOAN'!K77-'DU DOAN'!L77),1*'DU DOAN'!C77,0))))</f>
        <v>0</v>
      </c>
      <c r="BL77" s="98">
        <f>IF(OR('DU DOAN'!K77="",'DU DOAN'!L77="",'DU DOAN'!DW77="",'DU DOAN'!DX77=""),0,IF(AND('DU DOAN'!DW77='DU DOAN'!K77,'DU DOAN'!DX77='DU DOAN'!L77),3*'DU DOAN'!C77,IF(('DU DOAN'!DW77-'DU DOAN'!DX77)=('DU DOAN'!K77-'DU DOAN'!L77),2*'DU DOAN'!C77,IF(SIGN('DU DOAN'!DW77-'DU DOAN'!DX77)=SIGN('DU DOAN'!K77-'DU DOAN'!L77),1*'DU DOAN'!C77,0))))</f>
        <v>0</v>
      </c>
      <c r="BM77" s="98">
        <f>IF(OR('DU DOAN'!K77="",'DU DOAN'!L77="",'DU DOAN'!DY77="",'DU DOAN'!DZ77=""),0,IF(AND('DU DOAN'!DY77='DU DOAN'!K77,'DU DOAN'!DZ77='DU DOAN'!L77),3*'DU DOAN'!C77,IF(('DU DOAN'!DY77-'DU DOAN'!DZ77)=('DU DOAN'!K77-'DU DOAN'!L77),2*'DU DOAN'!C77,IF(SIGN('DU DOAN'!DY77-'DU DOAN'!DZ77)=SIGN('DU DOAN'!K77-'DU DOAN'!L77),1*'DU DOAN'!C77,0))))</f>
        <v>0</v>
      </c>
      <c r="BN77" s="98">
        <f>IF(OR('DU DOAN'!K77="",'DU DOAN'!L77="",'DU DOAN'!EA77="",'DU DOAN'!EB77=""),0,IF(AND('DU DOAN'!EA77='DU DOAN'!K77,'DU DOAN'!EB77='DU DOAN'!L77),3*'DU DOAN'!C77,IF(('DU DOAN'!EA77-'DU DOAN'!EB77)=('DU DOAN'!K77-'DU DOAN'!L77),2*'DU DOAN'!C77,IF(SIGN('DU DOAN'!EA77-'DU DOAN'!EB77)=SIGN('DU DOAN'!K77-'DU DOAN'!L77),1*'DU DOAN'!C77,0))))</f>
        <v>0</v>
      </c>
      <c r="BO77" s="98">
        <f>IF(OR('DU DOAN'!K77="",'DU DOAN'!L77="",'DU DOAN'!EC77="",'DU DOAN'!ED77=""),0,IF(AND('DU DOAN'!EC77='DU DOAN'!K77,'DU DOAN'!ED77='DU DOAN'!L77),3*'DU DOAN'!C77,IF(('DU DOAN'!EC77-'DU DOAN'!ED77)=('DU DOAN'!K77-'DU DOAN'!L77),2*'DU DOAN'!C77,IF(SIGN('DU DOAN'!EC77-'DU DOAN'!ED77)=SIGN('DU DOAN'!K77-'DU DOAN'!L77),1*'DU DOAN'!C77,0))))</f>
        <v>0</v>
      </c>
      <c r="BP77" s="98">
        <f>IF(OR('DU DOAN'!K77="",'DU DOAN'!L77="",'DU DOAN'!EE77="",'DU DOAN'!EF77=""),0,IF(AND('DU DOAN'!EE77='DU DOAN'!K77,'DU DOAN'!EF77='DU DOAN'!L77),3*'DU DOAN'!C77,IF(('DU DOAN'!EE77-'DU DOAN'!EF77)=('DU DOAN'!K77-'DU DOAN'!L77),2*'DU DOAN'!C77,IF(SIGN('DU DOAN'!EE77-'DU DOAN'!EF77)=SIGN('DU DOAN'!K77-'DU DOAN'!L77),1*'DU DOAN'!C77,0))))</f>
        <v>0</v>
      </c>
      <c r="BQ77" s="98">
        <f>IF(OR('DU DOAN'!K77="",'DU DOAN'!L77="",'DU DOAN'!EG77="",'DU DOAN'!EH77=""),0,IF(AND('DU DOAN'!EG77='DU DOAN'!K77,'DU DOAN'!EH77='DU DOAN'!L77),3*'DU DOAN'!C77,IF(('DU DOAN'!EG77-'DU DOAN'!EH77)=('DU DOAN'!K77-'DU DOAN'!L77),2*'DU DOAN'!C77,IF(SIGN('DU DOAN'!EG77-'DU DOAN'!EH77)=SIGN('DU DOAN'!K77-'DU DOAN'!L77),1*'DU DOAN'!C77,0))))</f>
        <v>0</v>
      </c>
      <c r="BR77" s="98">
        <f>IF(OR('DU DOAN'!K77="",'DU DOAN'!L77="",'DU DOAN'!EI77="",'DU DOAN'!EJ77=""),0,IF(AND('DU DOAN'!EI77='DU DOAN'!K77,'DU DOAN'!EJ77='DU DOAN'!L77),3*'DU DOAN'!C77,IF(('DU DOAN'!EI77-'DU DOAN'!EJ77)=('DU DOAN'!K77-'DU DOAN'!L77),2*'DU DOAN'!C77,IF(SIGN('DU DOAN'!EI77-'DU DOAN'!EJ77)=SIGN('DU DOAN'!K77-'DU DOAN'!L77),1*'DU DOAN'!C77,0))))</f>
        <v>0</v>
      </c>
      <c r="BS77" s="98">
        <f>IF(OR('DU DOAN'!K77="",'DU DOAN'!L77="",'DU DOAN'!EK77="",'DU DOAN'!EL77=""),0,IF(AND('DU DOAN'!EK77='DU DOAN'!K77,'DU DOAN'!EL77='DU DOAN'!L77),3*'DU DOAN'!C77,IF(('DU DOAN'!EK77-'DU DOAN'!EL77)=('DU DOAN'!K77-'DU DOAN'!L77),2*'DU DOAN'!C77,IF(SIGN('DU DOAN'!EK77-'DU DOAN'!EL77)=SIGN('DU DOAN'!K77-'DU DOAN'!L77),1*'DU DOAN'!C77,0))))</f>
        <v>0</v>
      </c>
      <c r="BT77" s="98">
        <f>IF(OR('DU DOAN'!K77="",'DU DOAN'!L77="",'DU DOAN'!EM77="",'DU DOAN'!EN77=""),0,IF(AND('DU DOAN'!EM77='DU DOAN'!K77,'DU DOAN'!EN77='DU DOAN'!L77),3*'DU DOAN'!C77,IF(('DU DOAN'!EM77-'DU DOAN'!EN77)=('DU DOAN'!K77-'DU DOAN'!L77),2*'DU DOAN'!C77,IF(SIGN('DU DOAN'!EM77-'DU DOAN'!EN77)=SIGN('DU DOAN'!K77-'DU DOAN'!L77),1*'DU DOAN'!C77,0))))</f>
        <v>0</v>
      </c>
      <c r="BU77" s="98">
        <f>IF(OR('DU DOAN'!K77="",'DU DOAN'!L77="",'DU DOAN'!EO77="",'DU DOAN'!EP77=""),0,IF(AND('DU DOAN'!EO77='DU DOAN'!K77,'DU DOAN'!EP77='DU DOAN'!L77),3*'DU DOAN'!C77,IF(('DU DOAN'!EO77-'DU DOAN'!EP77)=('DU DOAN'!K77-'DU DOAN'!L77),2*'DU DOAN'!C77,IF(SIGN('DU DOAN'!EO77-'DU DOAN'!EP77)=SIGN('DU DOAN'!K77-'DU DOAN'!L77),1*'DU DOAN'!C77,0))))</f>
        <v>0</v>
      </c>
      <c r="BV77" s="98">
        <f>IF(OR('DU DOAN'!K77="",'DU DOAN'!L77="",'DU DOAN'!EQ77="",'DU DOAN'!ER77=""),0,IF(AND('DU DOAN'!EQ77='DU DOAN'!K77,'DU DOAN'!ER77='DU DOAN'!L77),3*'DU DOAN'!C77,IF(('DU DOAN'!EQ77-'DU DOAN'!ER77)=('DU DOAN'!K77-'DU DOAN'!L77),2*'DU DOAN'!C77,IF(SIGN('DU DOAN'!EQ77-'DU DOAN'!ER77)=SIGN('DU DOAN'!K77-'DU DOAN'!L77),1*'DU DOAN'!C77,0))))</f>
        <v>0</v>
      </c>
      <c r="BW77" s="98">
        <f>IF(OR('DU DOAN'!K77="",'DU DOAN'!L77="",'DU DOAN'!ES77="",'DU DOAN'!ET77=""),0,IF(AND('DU DOAN'!ES77='DU DOAN'!K77,'DU DOAN'!ET77='DU DOAN'!L77),3*'DU DOAN'!C77,IF(('DU DOAN'!ES77-'DU DOAN'!ET77)=('DU DOAN'!K77-'DU DOAN'!L77),2*'DU DOAN'!C77,IF(SIGN('DU DOAN'!ES77-'DU DOAN'!ET77)=SIGN('DU DOAN'!K77-'DU DOAN'!L77),1*'DU DOAN'!C77,0))))</f>
        <v>0</v>
      </c>
      <c r="BX77" s="98">
        <f>IF(OR('DU DOAN'!K77="",'DU DOAN'!L77="",'DU DOAN'!EU77="",'DU DOAN'!EV77=""),0,IF(AND('DU DOAN'!EU77='DU DOAN'!K77,'DU DOAN'!EV77='DU DOAN'!L77),3*'DU DOAN'!C77,IF(('DU DOAN'!EU77-'DU DOAN'!EV77)=('DU DOAN'!K77-'DU DOAN'!L77),2*'DU DOAN'!C77,IF(SIGN('DU DOAN'!EU77-'DU DOAN'!EV77)=SIGN('DU DOAN'!K77-'DU DOAN'!L77),1*'DU DOAN'!C77,0))))</f>
        <v>0</v>
      </c>
      <c r="BY77" s="98">
        <f>IF(OR('DU DOAN'!K77="",'DU DOAN'!L77="",'DU DOAN'!EW77="",'DU DOAN'!EX77=""),0,IF(AND('DU DOAN'!EW77='DU DOAN'!K77,'DU DOAN'!EX77='DU DOAN'!L77),3*'DU DOAN'!C77,IF(('DU DOAN'!EW77-'DU DOAN'!EX77)=('DU DOAN'!K77-'DU DOAN'!L77),2*'DU DOAN'!C77,IF(SIGN('DU DOAN'!EW77-'DU DOAN'!EX77)=SIGN('DU DOAN'!K77-'DU DOAN'!L77),1*'DU DOAN'!C77,0))))</f>
        <v>0</v>
      </c>
      <c r="BZ77" s="98">
        <f>IF(OR('DU DOAN'!K77="",'DU DOAN'!L77="",'DU DOAN'!EY77="",'DU DOAN'!EZ77=""),0,IF(AND('DU DOAN'!EY77='DU DOAN'!K77,'DU DOAN'!EZ77='DU DOAN'!L77),3*'DU DOAN'!C77,IF(('DU DOAN'!EY77-'DU DOAN'!EZ77)=('DU DOAN'!K77-'DU DOAN'!L77),2*'DU DOAN'!C77,IF(SIGN('DU DOAN'!EY77-'DU DOAN'!EZ77)=SIGN('DU DOAN'!K77-'DU DOAN'!L77),1*'DU DOAN'!C77,0))))</f>
        <v>0</v>
      </c>
      <c r="CA77" s="98">
        <f>IF(OR('DU DOAN'!K77="",'DU DOAN'!L77="",'DU DOAN'!FA77="",'DU DOAN'!FB77=""),0,IF(AND('DU DOAN'!FA77='DU DOAN'!K77,'DU DOAN'!FB77='DU DOAN'!L77),3*'DU DOAN'!C77,IF(('DU DOAN'!FA77-'DU DOAN'!FB77)=('DU DOAN'!K77-'DU DOAN'!L77),2*'DU DOAN'!C77,IF(SIGN('DU DOAN'!FA77-'DU DOAN'!FB77)=SIGN('DU DOAN'!K77-'DU DOAN'!L77),1*'DU DOAN'!C77,0))))</f>
        <v>0</v>
      </c>
      <c r="CB77" s="98">
        <f>IF(OR('DU DOAN'!K77="",'DU DOAN'!L77="",'DU DOAN'!FC77="",'DU DOAN'!FD77=""),0,IF(AND('DU DOAN'!FC77='DU DOAN'!K77,'DU DOAN'!FD77='DU DOAN'!L77),3*'DU DOAN'!C77,IF(('DU DOAN'!FC77-'DU DOAN'!FD77)=('DU DOAN'!K77-'DU DOAN'!L77),2*'DU DOAN'!C77,IF(SIGN('DU DOAN'!FC77-'DU DOAN'!FD77)=SIGN('DU DOAN'!K77-'DU DOAN'!L77),1*'DU DOAN'!C77,0))))</f>
        <v>0</v>
      </c>
      <c r="CC77" s="98">
        <f>IF(OR('DU DOAN'!K77="",'DU DOAN'!L77="",'DU DOAN'!FE77="",'DU DOAN'!FF77=""),0,IF(AND('DU DOAN'!FE77='DU DOAN'!K77,'DU DOAN'!FF77='DU DOAN'!L77),3*'DU DOAN'!C77,IF(('DU DOAN'!FE77-'DU DOAN'!FF77)=('DU DOAN'!K77-'DU DOAN'!L77),2*'DU DOAN'!C77,IF(SIGN('DU DOAN'!FE77-'DU DOAN'!FF77)=SIGN('DU DOAN'!K77-'DU DOAN'!L77),1*'DU DOAN'!C77,0))))</f>
        <v>0</v>
      </c>
      <c r="CD77" s="98">
        <f>IF(OR('DU DOAN'!K77="",'DU DOAN'!L77="",'DU DOAN'!FG77="",'DU DOAN'!FH77=""),0,IF(AND('DU DOAN'!FG77='DU DOAN'!K77,'DU DOAN'!FH77='DU DOAN'!L77),3*'DU DOAN'!C77,IF(('DU DOAN'!FG77-'DU DOAN'!FH77)=('DU DOAN'!K77-'DU DOAN'!L77),2*'DU DOAN'!C77,IF(SIGN('DU DOAN'!FG77-'DU DOAN'!FH77)=SIGN('DU DOAN'!K77-'DU DOAN'!L77),1*'DU DOAN'!C77,0))))</f>
        <v>0</v>
      </c>
      <c r="CE77" s="98">
        <f>IF(OR('DU DOAN'!K77="",'DU DOAN'!L77="",'DU DOAN'!FI77="",'DU DOAN'!FJ77=""),0,IF(AND('DU DOAN'!FI77='DU DOAN'!K77,'DU DOAN'!FJ77='DU DOAN'!L77),3*'DU DOAN'!C77,IF(('DU DOAN'!FI77-'DU DOAN'!FJ77)=('DU DOAN'!K77-'DU DOAN'!L77),2*'DU DOAN'!C77,IF(SIGN('DU DOAN'!FI77-'DU DOAN'!FJ77)=SIGN('DU DOAN'!K77-'DU DOAN'!L77),1*'DU DOAN'!C77,0))))</f>
        <v>0</v>
      </c>
      <c r="CF77" s="98">
        <f>IF(OR('DU DOAN'!K77="",'DU DOAN'!L77="",'DU DOAN'!FK77="",'DU DOAN'!FL77=""),0,IF(AND('DU DOAN'!FK77='DU DOAN'!K77,'DU DOAN'!FL77='DU DOAN'!L77),3*'DU DOAN'!C77,IF(('DU DOAN'!FK77-'DU DOAN'!FL77)=('DU DOAN'!K77-'DU DOAN'!L77),2*'DU DOAN'!C77,IF(SIGN('DU DOAN'!FK77-'DU DOAN'!FL77)=SIGN('DU DOAN'!K77-'DU DOAN'!L77),1*'DU DOAN'!C77,0))))</f>
        <v>0</v>
      </c>
      <c r="CG77" s="98">
        <f>IF(OR('DU DOAN'!K77="",'DU DOAN'!L77="",'DU DOAN'!FM77="",'DU DOAN'!FN77=""),0,IF(AND('DU DOAN'!FM77='DU DOAN'!K77,'DU DOAN'!FN77='DU DOAN'!L77),3*'DU DOAN'!C77,IF(('DU DOAN'!FM77-'DU DOAN'!FN77)=('DU DOAN'!K77-'DU DOAN'!L77),2*'DU DOAN'!C77,IF(SIGN('DU DOAN'!FM77-'DU DOAN'!FN77)=SIGN('DU DOAN'!K77-'DU DOAN'!L77),1*'DU DOAN'!C77,0))))</f>
        <v>0</v>
      </c>
      <c r="CH77" s="98">
        <f>IF(OR('DU DOAN'!K77="",'DU DOAN'!L77="",'DU DOAN'!FO77="",'DU DOAN'!FP77=""),0,IF(AND('DU DOAN'!FO77='DU DOAN'!K77,'DU DOAN'!FP77='DU DOAN'!L77),3*'DU DOAN'!C77,IF(('DU DOAN'!FO77-'DU DOAN'!FP77)=('DU DOAN'!K77-'DU DOAN'!L77),2*'DU DOAN'!C77,IF(SIGN('DU DOAN'!FO77-'DU DOAN'!FP77)=SIGN('DU DOAN'!K77-'DU DOAN'!L77),1*'DU DOAN'!C77,0))))</f>
        <v>0</v>
      </c>
      <c r="CI77" s="98">
        <f>IF(OR('DU DOAN'!K77="",'DU DOAN'!L77="",'DU DOAN'!FQ77="",'DU DOAN'!FR77=""),0,IF(AND('DU DOAN'!FQ77='DU DOAN'!K77,'DU DOAN'!FR77='DU DOAN'!L77),3*'DU DOAN'!C77,IF(('DU DOAN'!FQ77-'DU DOAN'!FR77)=('DU DOAN'!K77-'DU DOAN'!L77),2*'DU DOAN'!C77,IF(SIGN('DU DOAN'!FQ77-'DU DOAN'!FR77)=SIGN('DU DOAN'!K77-'DU DOAN'!L77),1*'DU DOAN'!C77,0))))</f>
        <v>0</v>
      </c>
      <c r="CJ77" s="98">
        <f>IF(OR('DU DOAN'!K77="",'DU DOAN'!L77="",'DU DOAN'!FS77="",'DU DOAN'!FT77=""),0,IF(AND('DU DOAN'!FS77='DU DOAN'!K77,'DU DOAN'!FT77='DU DOAN'!L77),3*'DU DOAN'!C77,IF(('DU DOAN'!FS77-'DU DOAN'!FT77)=('DU DOAN'!K77-'DU DOAN'!L77),2*'DU DOAN'!C77,IF(SIGN('DU DOAN'!FS77-'DU DOAN'!FT77)=SIGN('DU DOAN'!K77-'DU DOAN'!L77),1*'DU DOAN'!C77,0))))</f>
        <v>0</v>
      </c>
      <c r="CK77" s="98">
        <f>IF(OR('DU DOAN'!K77="",'DU DOAN'!L77="",'DU DOAN'!FU77="",'DU DOAN'!FV77=""),0,IF(AND('DU DOAN'!FU77='DU DOAN'!K77,'DU DOAN'!FV77='DU DOAN'!L77),3*'DU DOAN'!C77,IF(('DU DOAN'!FU77-'DU DOAN'!FV77)=('DU DOAN'!K77-'DU DOAN'!L77),2*'DU DOAN'!C77,IF(SIGN('DU DOAN'!FU77-'DU DOAN'!FV77)=SIGN('DU DOAN'!K77-'DU DOAN'!L77),1*'DU DOAN'!C77,0))))</f>
        <v>0</v>
      </c>
      <c r="CL77" s="98">
        <f>IF(OR('DU DOAN'!K77="",'DU DOAN'!L77="",'DU DOAN'!FW77="",'DU DOAN'!FX77=""),0,IF(AND('DU DOAN'!FW77='DU DOAN'!K77,'DU DOAN'!FX77='DU DOAN'!L77),3*'DU DOAN'!C77,IF(('DU DOAN'!FW77-'DU DOAN'!FX77)=('DU DOAN'!K77-'DU DOAN'!L77),2*'DU DOAN'!C77,IF(SIGN('DU DOAN'!FW77-'DU DOAN'!FX77)=SIGN('DU DOAN'!K77-'DU DOAN'!L77),1*'DU DOAN'!C77,0))))</f>
        <v>0</v>
      </c>
      <c r="CM77" s="98">
        <f>IF(OR('DU DOAN'!K77="",'DU DOAN'!L77="",'DU DOAN'!FY77="",'DU DOAN'!FZ77=""),0,IF(AND('DU DOAN'!FY77='DU DOAN'!K77,'DU DOAN'!FZ77='DU DOAN'!L77),3*'DU DOAN'!C77,IF(('DU DOAN'!FY77-'DU DOAN'!FZ77)=('DU DOAN'!K77-'DU DOAN'!L77),2*'DU DOAN'!C77,IF(SIGN('DU DOAN'!FY77-'DU DOAN'!FZ77)=SIGN('DU DOAN'!K77-'DU DOAN'!L77),1*'DU DOAN'!C77,0))))</f>
        <v>0</v>
      </c>
      <c r="CN77" s="98">
        <f>IF(OR('DU DOAN'!K77="",'DU DOAN'!L77="",'DU DOAN'!GA77="",'DU DOAN'!GB77=""),0,IF(AND('DU DOAN'!GA77='DU DOAN'!K77,'DU DOAN'!GB77='DU DOAN'!L77),3*'DU DOAN'!C77,IF(('DU DOAN'!GA77-'DU DOAN'!GB77)=('DU DOAN'!K77-'DU DOAN'!L77),2*'DU DOAN'!C77,IF(SIGN('DU DOAN'!GA77-'DU DOAN'!GB77)=SIGN('DU DOAN'!K77-'DU DOAN'!L77),1*'DU DOAN'!C77,0))))</f>
        <v>0</v>
      </c>
      <c r="CO77" s="98">
        <f>IF(OR('DU DOAN'!K77="",'DU DOAN'!L77="",'DU DOAN'!GC77="",'DU DOAN'!GD77=""),0,IF(AND('DU DOAN'!GC77='DU DOAN'!K77,'DU DOAN'!GD77='DU DOAN'!L77),3*'DU DOAN'!C77,IF(('DU DOAN'!GC77-'DU DOAN'!GD77)=('DU DOAN'!K77-'DU DOAN'!L77),2*'DU DOAN'!C77,IF(SIGN('DU DOAN'!GC77-'DU DOAN'!GD77)=SIGN('DU DOAN'!K77-'DU DOAN'!L77),1*'DU DOAN'!C77,0))))</f>
        <v>0</v>
      </c>
      <c r="CP77" s="98">
        <f>IF(OR('DU DOAN'!K77="",'DU DOAN'!L77="",'DU DOAN'!GE77="",'DU DOAN'!GF77=""),0,IF(AND('DU DOAN'!GE77='DU DOAN'!K77,'DU DOAN'!GF77='DU DOAN'!L77),3*'DU DOAN'!C77,IF(('DU DOAN'!GE77-'DU DOAN'!GF77)=('DU DOAN'!K77-'DU DOAN'!L77),2*'DU DOAN'!C77,IF(SIGN('DU DOAN'!GE77-'DU DOAN'!GF77)=SIGN('DU DOAN'!K77-'DU DOAN'!L77),1*'DU DOAN'!C77,0))))</f>
        <v>0</v>
      </c>
      <c r="CQ77" s="98">
        <f>IF(OR('DU DOAN'!K77="",'DU DOAN'!L77="",'DU DOAN'!GG77="",'DU DOAN'!GH77=""),0,IF(AND('DU DOAN'!GG77='DU DOAN'!K77,'DU DOAN'!GH77='DU DOAN'!L77),3*'DU DOAN'!C77,IF(('DU DOAN'!GG77-'DU DOAN'!GH77)=('DU DOAN'!K77-'DU DOAN'!L77),2*'DU DOAN'!C77,IF(SIGN('DU DOAN'!GG77-'DU DOAN'!GH77)=SIGN('DU DOAN'!K77-'DU DOAN'!L77),1*'DU DOAN'!C77,0))))</f>
        <v>0</v>
      </c>
      <c r="CR77" s="98">
        <f>IF(OR('DU DOAN'!K77="",'DU DOAN'!L77="",'DU DOAN'!GI77="",'DU DOAN'!GJ77=""),0,IF(AND('DU DOAN'!GI77='DU DOAN'!K77,'DU DOAN'!GJ77='DU DOAN'!L77),3*'DU DOAN'!C77,IF(('DU DOAN'!GI77-'DU DOAN'!GJ77)=('DU DOAN'!K77-'DU DOAN'!L77),2*'DU DOAN'!C77,IF(SIGN('DU DOAN'!GI77-'DU DOAN'!GJ77)=SIGN('DU DOAN'!K77-'DU DOAN'!L77),1*'DU DOAN'!C77,0))))</f>
        <v>0</v>
      </c>
      <c r="CS77" s="98">
        <f>IF(OR('DU DOAN'!K77="",'DU DOAN'!L77="",'DU DOAN'!GK77="",'DU DOAN'!GL77=""),0,IF(AND('DU DOAN'!GK77='DU DOAN'!K77,'DU DOAN'!GL77='DU DOAN'!L77),3*'DU DOAN'!C77,IF(('DU DOAN'!GK77-'DU DOAN'!GL77)=('DU DOAN'!K77-'DU DOAN'!L77),2*'DU DOAN'!C77,IF(SIGN('DU DOAN'!GK77-'DU DOAN'!GL77)=SIGN('DU DOAN'!K77-'DU DOAN'!L77),1*'DU DOAN'!C77,0))))</f>
        <v>0</v>
      </c>
      <c r="CT77" s="98">
        <f>IF(OR('DU DOAN'!K77="",'DU DOAN'!L77="",'DU DOAN'!GM77="",'DU DOAN'!GN77=""),0,IF(AND('DU DOAN'!GM77='DU DOAN'!K77,'DU DOAN'!GN77='DU DOAN'!L77),3*'DU DOAN'!C77,IF(('DU DOAN'!GM77-'DU DOAN'!GN77)=('DU DOAN'!K77-'DU DOAN'!L77),2*'DU DOAN'!C77,IF(SIGN('DU DOAN'!GM77-'DU DOAN'!GN77)=SIGN('DU DOAN'!K77-'DU DOAN'!L77),1*'DU DOAN'!C77,0))))</f>
        <v>0</v>
      </c>
      <c r="CU77" s="98">
        <f>IF(OR('DU DOAN'!K77="",'DU DOAN'!L77="",'DU DOAN'!GO77="",'DU DOAN'!GP77=""),0,IF(AND('DU DOAN'!GO77='DU DOAN'!K77,'DU DOAN'!GP77='DU DOAN'!L77),3*'DU DOAN'!C77,IF(('DU DOAN'!GO77-'DU DOAN'!GP77)=('DU DOAN'!K77-'DU DOAN'!L77),2*'DU DOAN'!C77,IF(SIGN('DU DOAN'!GO77-'DU DOAN'!GP77)=SIGN('DU DOAN'!K77-'DU DOAN'!L77),1*'DU DOAN'!C77,0))))</f>
        <v>0</v>
      </c>
      <c r="CV77" s="98">
        <f>IF(OR('DU DOAN'!K77="",'DU DOAN'!L77="",'DU DOAN'!GQ77="",'DU DOAN'!GR77=""),0,IF(AND('DU DOAN'!GQ77='DU DOAN'!K77,'DU DOAN'!GR77='DU DOAN'!L77),3*'DU DOAN'!C77,IF(('DU DOAN'!GQ77-'DU DOAN'!GR77)=('DU DOAN'!K77-'DU DOAN'!L77),2*'DU DOAN'!C77,IF(SIGN('DU DOAN'!GQ77-'DU DOAN'!GR77)=SIGN('DU DOAN'!K77-'DU DOAN'!L77),1*'DU DOAN'!C77,0))))</f>
        <v>0</v>
      </c>
      <c r="CW77" s="98">
        <f>IF(OR('DU DOAN'!K77="",'DU DOAN'!L77="",'DU DOAN'!GS77="",'DU DOAN'!GT77=""),0,IF(AND('DU DOAN'!GS77='DU DOAN'!K77,'DU DOAN'!GT77='DU DOAN'!L77),3*'DU DOAN'!C77,IF(('DU DOAN'!GS77-'DU DOAN'!GT77)=('DU DOAN'!K77-'DU DOAN'!L77),2*'DU DOAN'!C77,IF(SIGN('DU DOAN'!GS77-'DU DOAN'!GT77)=SIGN('DU DOAN'!K77-'DU DOAN'!L77),1*'DU DOAN'!C77,0))))</f>
        <v>0</v>
      </c>
      <c r="CX77" s="98">
        <f>IF(OR('DU DOAN'!K77="",'DU DOAN'!L77="",'DU DOAN'!GU77="",'DU DOAN'!GV77=""),0,IF(AND('DU DOAN'!GU77='DU DOAN'!K77,'DU DOAN'!GV77='DU DOAN'!L77),3*'DU DOAN'!C77,IF(('DU DOAN'!GU77-'DU DOAN'!GV77)=('DU DOAN'!K77-'DU DOAN'!L77),2*'DU DOAN'!C77,IF(SIGN('DU DOAN'!GU77-'DU DOAN'!GV77)=SIGN('DU DOAN'!K77-'DU DOAN'!L77),1*'DU DOAN'!C77,0))))</f>
        <v>0</v>
      </c>
      <c r="CY77" s="98">
        <f>IF(OR('DU DOAN'!K77="",'DU DOAN'!L77="",'DU DOAN'!GW77="",'DU DOAN'!GX77=""),0,IF(AND('DU DOAN'!GW77='DU DOAN'!K77,'DU DOAN'!GX77='DU DOAN'!L77),3*'DU DOAN'!C77,IF(('DU DOAN'!GW77-'DU DOAN'!GX77)=('DU DOAN'!K77-'DU DOAN'!L77),2*'DU DOAN'!C77,IF(SIGN('DU DOAN'!GW77-'DU DOAN'!GX77)=SIGN('DU DOAN'!K77-'DU DOAN'!L77),1*'DU DOAN'!C77,0))))</f>
        <v>0</v>
      </c>
      <c r="CZ77" s="98">
        <f>IF(OR('DU DOAN'!K77="",'DU DOAN'!L77="",'DU DOAN'!GY77="",'DU DOAN'!GZ77=""),0,IF(AND('DU DOAN'!GY77='DU DOAN'!K77,'DU DOAN'!GZ77='DU DOAN'!L77),3*'DU DOAN'!C77,IF(('DU DOAN'!GY77-'DU DOAN'!GZ77)=('DU DOAN'!K77-'DU DOAN'!L77),2*'DU DOAN'!C77,IF(SIGN('DU DOAN'!GY77-'DU DOAN'!GZ77)=SIGN('DU DOAN'!K77-'DU DOAN'!L77),1*'DU DOAN'!C77,0))))</f>
        <v>0</v>
      </c>
      <c r="DA77" s="98">
        <f>IF(OR('DU DOAN'!K77="",'DU DOAN'!L77="",'DU DOAN'!HA77="",'DU DOAN'!HB77=""),0,IF(AND('DU DOAN'!HA77='DU DOAN'!K77,'DU DOAN'!HB77='DU DOAN'!L77),3*'DU DOAN'!C77,IF(('DU DOAN'!HA77-'DU DOAN'!HB77)=('DU DOAN'!K77-'DU DOAN'!L77),2*'DU DOAN'!C77,IF(SIGN('DU DOAN'!HA77-'DU DOAN'!HB77)=SIGN('DU DOAN'!K77-'DU DOAN'!L77),1*'DU DOAN'!C77,0))))</f>
        <v>0</v>
      </c>
      <c r="DB77" s="98">
        <f>IF(OR('DU DOAN'!K77="",'DU DOAN'!L77="",'DU DOAN'!HC77="",'DU DOAN'!HD77=""),0,IF(AND('DU DOAN'!HC77='DU DOAN'!K77,'DU DOAN'!HD77='DU DOAN'!L77),3*'DU DOAN'!C77,IF(('DU DOAN'!HC77-'DU DOAN'!HD77)=('DU DOAN'!K77-'DU DOAN'!L77),2*'DU DOAN'!C77,IF(SIGN('DU DOAN'!HC77-'DU DOAN'!HD77)=SIGN('DU DOAN'!K77-'DU DOAN'!L77),1*'DU DOAN'!C77,0))))</f>
        <v>0</v>
      </c>
    </row>
    <row r="78" spans="1:106" ht="15" customHeight="1">
      <c r="A78" s="99">
        <f>'DU DOAN'!A78</f>
        <v>75</v>
      </c>
      <c r="B78" s="100" t="str">
        <f>'DU DOAN'!B78</f>
        <v>Vòng 1/16 (R32)</v>
      </c>
      <c r="C78" s="101">
        <f>'DU DOAN'!C78</f>
        <v>1.5</v>
      </c>
      <c r="D78" s="100" t="str">
        <f>'DU DOAN'!H78</f>
        <v>Nhất bảng E</v>
      </c>
      <c r="E78" s="100" t="str">
        <f>'DU DOAN'!I78</f>
        <v>3rd A/B/C/D/F</v>
      </c>
      <c r="F78" s="102" t="str">
        <f>IF(OR('DU DOAN'!K78="",'DU DOAN'!L78=""),"Chưa đá",'DU DOAN'!K78&amp;"-"&amp;'DU DOAN'!L78)</f>
        <v>Chưa đá</v>
      </c>
      <c r="G78" s="98">
        <f>IF(OR('DU DOAN'!K78="",'DU DOAN'!L78="",'DU DOAN'!M78="",'DU DOAN'!N78=""),0,IF(AND('DU DOAN'!M78='DU DOAN'!K78,'DU DOAN'!N78='DU DOAN'!L78),3*'DU DOAN'!C78,IF(('DU DOAN'!M78-'DU DOAN'!N78)=('DU DOAN'!K78-'DU DOAN'!L78),2*'DU DOAN'!C78,IF(SIGN('DU DOAN'!M78-'DU DOAN'!N78)=SIGN('DU DOAN'!K78-'DU DOAN'!L78),1*'DU DOAN'!C78,0))))</f>
        <v>0</v>
      </c>
      <c r="H78" s="98">
        <f>IF(OR('DU DOAN'!K78="",'DU DOAN'!L78="",'DU DOAN'!O78="",'DU DOAN'!P78=""),0,IF(AND('DU DOAN'!O78='DU DOAN'!K78,'DU DOAN'!P78='DU DOAN'!L78),3*'DU DOAN'!C78,IF(('DU DOAN'!O78-'DU DOAN'!P78)=('DU DOAN'!K78-'DU DOAN'!L78),2*'DU DOAN'!C78,IF(SIGN('DU DOAN'!O78-'DU DOAN'!P78)=SIGN('DU DOAN'!K78-'DU DOAN'!L78),1*'DU DOAN'!C78,0))))</f>
        <v>0</v>
      </c>
      <c r="I78" s="98">
        <f>IF(OR('DU DOAN'!K78="",'DU DOAN'!L78="",'DU DOAN'!Q78="",'DU DOAN'!R78=""),0,IF(AND('DU DOAN'!Q78='DU DOAN'!K78,'DU DOAN'!R78='DU DOAN'!L78),3*'DU DOAN'!C78,IF(('DU DOAN'!Q78-'DU DOAN'!R78)=('DU DOAN'!K78-'DU DOAN'!L78),2*'DU DOAN'!C78,IF(SIGN('DU DOAN'!Q78-'DU DOAN'!R78)=SIGN('DU DOAN'!K78-'DU DOAN'!L78),1*'DU DOAN'!C78,0))))</f>
        <v>0</v>
      </c>
      <c r="J78" s="98">
        <f>IF(OR('DU DOAN'!K78="",'DU DOAN'!L78="",'DU DOAN'!S78="",'DU DOAN'!T78=""),0,IF(AND('DU DOAN'!S78='DU DOAN'!K78,'DU DOAN'!T78='DU DOAN'!L78),3*'DU DOAN'!C78,IF(('DU DOAN'!S78-'DU DOAN'!T78)=('DU DOAN'!K78-'DU DOAN'!L78),2*'DU DOAN'!C78,IF(SIGN('DU DOAN'!S78-'DU DOAN'!T78)=SIGN('DU DOAN'!K78-'DU DOAN'!L78),1*'DU DOAN'!C78,0))))</f>
        <v>0</v>
      </c>
      <c r="K78" s="98">
        <f>IF(OR('DU DOAN'!K78="",'DU DOAN'!L78="",'DU DOAN'!U78="",'DU DOAN'!V78=""),0,IF(AND('DU DOAN'!U78='DU DOAN'!K78,'DU DOAN'!V78='DU DOAN'!L78),3*'DU DOAN'!C78,IF(('DU DOAN'!U78-'DU DOAN'!V78)=('DU DOAN'!K78-'DU DOAN'!L78),2*'DU DOAN'!C78,IF(SIGN('DU DOAN'!U78-'DU DOAN'!V78)=SIGN('DU DOAN'!K78-'DU DOAN'!L78),1*'DU DOAN'!C78,0))))</f>
        <v>0</v>
      </c>
      <c r="L78" s="98">
        <f>IF(OR('DU DOAN'!K78="",'DU DOAN'!L78="",'DU DOAN'!W78="",'DU DOAN'!X78=""),0,IF(AND('DU DOAN'!W78='DU DOAN'!K78,'DU DOAN'!X78='DU DOAN'!L78),3*'DU DOAN'!C78,IF(('DU DOAN'!W78-'DU DOAN'!X78)=('DU DOAN'!K78-'DU DOAN'!L78),2*'DU DOAN'!C78,IF(SIGN('DU DOAN'!W78-'DU DOAN'!X78)=SIGN('DU DOAN'!K78-'DU DOAN'!L78),1*'DU DOAN'!C78,0))))</f>
        <v>0</v>
      </c>
      <c r="M78" s="98">
        <f>IF(OR('DU DOAN'!K78="",'DU DOAN'!L78="",'DU DOAN'!Y78="",'DU DOAN'!Z78=""),0,IF(AND('DU DOAN'!Y78='DU DOAN'!K78,'DU DOAN'!Z78='DU DOAN'!L78),3*'DU DOAN'!C78,IF(('DU DOAN'!Y78-'DU DOAN'!Z78)=('DU DOAN'!K78-'DU DOAN'!L78),2*'DU DOAN'!C78,IF(SIGN('DU DOAN'!Y78-'DU DOAN'!Z78)=SIGN('DU DOAN'!K78-'DU DOAN'!L78),1*'DU DOAN'!C78,0))))</f>
        <v>0</v>
      </c>
      <c r="N78" s="98">
        <f>IF(OR('DU DOAN'!K78="",'DU DOAN'!L78="",'DU DOAN'!AA78="",'DU DOAN'!AB78=""),0,IF(AND('DU DOAN'!AA78='DU DOAN'!K78,'DU DOAN'!AB78='DU DOAN'!L78),3*'DU DOAN'!C78,IF(('DU DOAN'!AA78-'DU DOAN'!AB78)=('DU DOAN'!K78-'DU DOAN'!L78),2*'DU DOAN'!C78,IF(SIGN('DU DOAN'!AA78-'DU DOAN'!AB78)=SIGN('DU DOAN'!K78-'DU DOAN'!L78),1*'DU DOAN'!C78,0))))</f>
        <v>0</v>
      </c>
      <c r="O78" s="98">
        <f>IF(OR('DU DOAN'!K78="",'DU DOAN'!L78="",'DU DOAN'!AC78="",'DU DOAN'!AD78=""),0,IF(AND('DU DOAN'!AC78='DU DOAN'!K78,'DU DOAN'!AD78='DU DOAN'!L78),3*'DU DOAN'!C78,IF(('DU DOAN'!AC78-'DU DOAN'!AD78)=('DU DOAN'!K78-'DU DOAN'!L78),2*'DU DOAN'!C78,IF(SIGN('DU DOAN'!AC78-'DU DOAN'!AD78)=SIGN('DU DOAN'!K78-'DU DOAN'!L78),1*'DU DOAN'!C78,0))))</f>
        <v>0</v>
      </c>
      <c r="P78" s="98">
        <f>IF(OR('DU DOAN'!K78="",'DU DOAN'!L78="",'DU DOAN'!AE78="",'DU DOAN'!AF78=""),0,IF(AND('DU DOAN'!AE78='DU DOAN'!K78,'DU DOAN'!AF78='DU DOAN'!L78),3*'DU DOAN'!C78,IF(('DU DOAN'!AE78-'DU DOAN'!AF78)=('DU DOAN'!K78-'DU DOAN'!L78),2*'DU DOAN'!C78,IF(SIGN('DU DOAN'!AE78-'DU DOAN'!AF78)=SIGN('DU DOAN'!K78-'DU DOAN'!L78),1*'DU DOAN'!C78,0))))</f>
        <v>0</v>
      </c>
      <c r="Q78" s="98">
        <f>IF(OR('DU DOAN'!K78="",'DU DOAN'!L78="",'DU DOAN'!AG78="",'DU DOAN'!AH78=""),0,IF(AND('DU DOAN'!AG78='DU DOAN'!K78,'DU DOAN'!AH78='DU DOAN'!L78),3*'DU DOAN'!C78,IF(('DU DOAN'!AG78-'DU DOAN'!AH78)=('DU DOAN'!K78-'DU DOAN'!L78),2*'DU DOAN'!C78,IF(SIGN('DU DOAN'!AG78-'DU DOAN'!AH78)=SIGN('DU DOAN'!K78-'DU DOAN'!L78),1*'DU DOAN'!C78,0))))</f>
        <v>0</v>
      </c>
      <c r="R78" s="98">
        <f>IF(OR('DU DOAN'!K78="",'DU DOAN'!L78="",'DU DOAN'!AI78="",'DU DOAN'!AJ78=""),0,IF(AND('DU DOAN'!AI78='DU DOAN'!K78,'DU DOAN'!AJ78='DU DOAN'!L78),3*'DU DOAN'!C78,IF(('DU DOAN'!AI78-'DU DOAN'!AJ78)=('DU DOAN'!K78-'DU DOAN'!L78),2*'DU DOAN'!C78,IF(SIGN('DU DOAN'!AI78-'DU DOAN'!AJ78)=SIGN('DU DOAN'!K78-'DU DOAN'!L78),1*'DU DOAN'!C78,0))))</f>
        <v>0</v>
      </c>
      <c r="S78" s="98">
        <f>IF(OR('DU DOAN'!K78="",'DU DOAN'!L78="",'DU DOAN'!AK78="",'DU DOAN'!AL78=""),0,IF(AND('DU DOAN'!AK78='DU DOAN'!K78,'DU DOAN'!AL78='DU DOAN'!L78),3*'DU DOAN'!C78,IF(('DU DOAN'!AK78-'DU DOAN'!AL78)=('DU DOAN'!K78-'DU DOAN'!L78),2*'DU DOAN'!C78,IF(SIGN('DU DOAN'!AK78-'DU DOAN'!AL78)=SIGN('DU DOAN'!K78-'DU DOAN'!L78),1*'DU DOAN'!C78,0))))</f>
        <v>0</v>
      </c>
      <c r="T78" s="98">
        <f>IF(OR('DU DOAN'!K78="",'DU DOAN'!L78="",'DU DOAN'!AM78="",'DU DOAN'!AN78=""),0,IF(AND('DU DOAN'!AM78='DU DOAN'!K78,'DU DOAN'!AN78='DU DOAN'!L78),3*'DU DOAN'!C78,IF(('DU DOAN'!AM78-'DU DOAN'!AN78)=('DU DOAN'!K78-'DU DOAN'!L78),2*'DU DOAN'!C78,IF(SIGN('DU DOAN'!AM78-'DU DOAN'!AN78)=SIGN('DU DOAN'!K78-'DU DOAN'!L78),1*'DU DOAN'!C78,0))))</f>
        <v>0</v>
      </c>
      <c r="U78" s="98">
        <f>IF(OR('DU DOAN'!K78="",'DU DOAN'!L78="",'DU DOAN'!AO78="",'DU DOAN'!AP78=""),0,IF(AND('DU DOAN'!AO78='DU DOAN'!K78,'DU DOAN'!AP78='DU DOAN'!L78),3*'DU DOAN'!C78,IF(('DU DOAN'!AO78-'DU DOAN'!AP78)=('DU DOAN'!K78-'DU DOAN'!L78),2*'DU DOAN'!C78,IF(SIGN('DU DOAN'!AO78-'DU DOAN'!AP78)=SIGN('DU DOAN'!K78-'DU DOAN'!L78),1*'DU DOAN'!C78,0))))</f>
        <v>0</v>
      </c>
      <c r="V78" s="98">
        <f>IF(OR('DU DOAN'!K78="",'DU DOAN'!L78="",'DU DOAN'!AQ78="",'DU DOAN'!AR78=""),0,IF(AND('DU DOAN'!AQ78='DU DOAN'!K78,'DU DOAN'!AR78='DU DOAN'!L78),3*'DU DOAN'!C78,IF(('DU DOAN'!AQ78-'DU DOAN'!AR78)=('DU DOAN'!K78-'DU DOAN'!L78),2*'DU DOAN'!C78,IF(SIGN('DU DOAN'!AQ78-'DU DOAN'!AR78)=SIGN('DU DOAN'!K78-'DU DOAN'!L78),1*'DU DOAN'!C78,0))))</f>
        <v>0</v>
      </c>
      <c r="W78" s="98">
        <f>IF(OR('DU DOAN'!K78="",'DU DOAN'!L78="",'DU DOAN'!AS78="",'DU DOAN'!AT78=""),0,IF(AND('DU DOAN'!AS78='DU DOAN'!K78,'DU DOAN'!AT78='DU DOAN'!L78),3*'DU DOAN'!C78,IF(('DU DOAN'!AS78-'DU DOAN'!AT78)=('DU DOAN'!K78-'DU DOAN'!L78),2*'DU DOAN'!C78,IF(SIGN('DU DOAN'!AS78-'DU DOAN'!AT78)=SIGN('DU DOAN'!K78-'DU DOAN'!L78),1*'DU DOAN'!C78,0))))</f>
        <v>0</v>
      </c>
      <c r="X78" s="98">
        <f>IF(OR('DU DOAN'!K78="",'DU DOAN'!L78="",'DU DOAN'!AU78="",'DU DOAN'!AV78=""),0,IF(AND('DU DOAN'!AU78='DU DOAN'!K78,'DU DOAN'!AV78='DU DOAN'!L78),3*'DU DOAN'!C78,IF(('DU DOAN'!AU78-'DU DOAN'!AV78)=('DU DOAN'!K78-'DU DOAN'!L78),2*'DU DOAN'!C78,IF(SIGN('DU DOAN'!AU78-'DU DOAN'!AV78)=SIGN('DU DOAN'!K78-'DU DOAN'!L78),1*'DU DOAN'!C78,0))))</f>
        <v>0</v>
      </c>
      <c r="Y78" s="98">
        <f>IF(OR('DU DOAN'!K78="",'DU DOAN'!L78="",'DU DOAN'!AW78="",'DU DOAN'!AX78=""),0,IF(AND('DU DOAN'!AW78='DU DOAN'!K78,'DU DOAN'!AX78='DU DOAN'!L78),3*'DU DOAN'!C78,IF(('DU DOAN'!AW78-'DU DOAN'!AX78)=('DU DOAN'!K78-'DU DOAN'!L78),2*'DU DOAN'!C78,IF(SIGN('DU DOAN'!AW78-'DU DOAN'!AX78)=SIGN('DU DOAN'!K78-'DU DOAN'!L78),1*'DU DOAN'!C78,0))))</f>
        <v>0</v>
      </c>
      <c r="Z78" s="98">
        <f>IF(OR('DU DOAN'!K78="",'DU DOAN'!L78="",'DU DOAN'!AY78="",'DU DOAN'!AZ78=""),0,IF(AND('DU DOAN'!AY78='DU DOAN'!K78,'DU DOAN'!AZ78='DU DOAN'!L78),3*'DU DOAN'!C78,IF(('DU DOAN'!AY78-'DU DOAN'!AZ78)=('DU DOAN'!K78-'DU DOAN'!L78),2*'DU DOAN'!C78,IF(SIGN('DU DOAN'!AY78-'DU DOAN'!AZ78)=SIGN('DU DOAN'!K78-'DU DOAN'!L78),1*'DU DOAN'!C78,0))))</f>
        <v>0</v>
      </c>
      <c r="AA78" s="98">
        <f>IF(OR('DU DOAN'!K78="",'DU DOAN'!L78="",'DU DOAN'!BA78="",'DU DOAN'!BB78=""),0,IF(AND('DU DOAN'!BA78='DU DOAN'!K78,'DU DOAN'!BB78='DU DOAN'!L78),3*'DU DOAN'!C78,IF(('DU DOAN'!BA78-'DU DOAN'!BB78)=('DU DOAN'!K78-'DU DOAN'!L78),2*'DU DOAN'!C78,IF(SIGN('DU DOAN'!BA78-'DU DOAN'!BB78)=SIGN('DU DOAN'!K78-'DU DOAN'!L78),1*'DU DOAN'!C78,0))))</f>
        <v>0</v>
      </c>
      <c r="AB78" s="98">
        <f>IF(OR('DU DOAN'!K78="",'DU DOAN'!L78="",'DU DOAN'!BC78="",'DU DOAN'!BD78=""),0,IF(AND('DU DOAN'!BC78='DU DOAN'!K78,'DU DOAN'!BD78='DU DOAN'!L78),3*'DU DOAN'!C78,IF(('DU DOAN'!BC78-'DU DOAN'!BD78)=('DU DOAN'!K78-'DU DOAN'!L78),2*'DU DOAN'!C78,IF(SIGN('DU DOAN'!BC78-'DU DOAN'!BD78)=SIGN('DU DOAN'!K78-'DU DOAN'!L78),1*'DU DOAN'!C78,0))))</f>
        <v>0</v>
      </c>
      <c r="AC78" s="98">
        <f>IF(OR('DU DOAN'!K78="",'DU DOAN'!L78="",'DU DOAN'!BE78="",'DU DOAN'!BF78=""),0,IF(AND('DU DOAN'!BE78='DU DOAN'!K78,'DU DOAN'!BF78='DU DOAN'!L78),3*'DU DOAN'!C78,IF(('DU DOAN'!BE78-'DU DOAN'!BF78)=('DU DOAN'!K78-'DU DOAN'!L78),2*'DU DOAN'!C78,IF(SIGN('DU DOAN'!BE78-'DU DOAN'!BF78)=SIGN('DU DOAN'!K78-'DU DOAN'!L78),1*'DU DOAN'!C78,0))))</f>
        <v>0</v>
      </c>
      <c r="AD78" s="98">
        <f>IF(OR('DU DOAN'!K78="",'DU DOAN'!L78="",'DU DOAN'!BG78="",'DU DOAN'!BH78=""),0,IF(AND('DU DOAN'!BG78='DU DOAN'!K78,'DU DOAN'!BH78='DU DOAN'!L78),3*'DU DOAN'!C78,IF(('DU DOAN'!BG78-'DU DOAN'!BH78)=('DU DOAN'!K78-'DU DOAN'!L78),2*'DU DOAN'!C78,IF(SIGN('DU DOAN'!BG78-'DU DOAN'!BH78)=SIGN('DU DOAN'!K78-'DU DOAN'!L78),1*'DU DOAN'!C78,0))))</f>
        <v>0</v>
      </c>
      <c r="AE78" s="98">
        <f>IF(OR('DU DOAN'!K78="",'DU DOAN'!L78="",'DU DOAN'!BI78="",'DU DOAN'!BJ78=""),0,IF(AND('DU DOAN'!BI78='DU DOAN'!K78,'DU DOAN'!BJ78='DU DOAN'!L78),3*'DU DOAN'!C78,IF(('DU DOAN'!BI78-'DU DOAN'!BJ78)=('DU DOAN'!K78-'DU DOAN'!L78),2*'DU DOAN'!C78,IF(SIGN('DU DOAN'!BI78-'DU DOAN'!BJ78)=SIGN('DU DOAN'!K78-'DU DOAN'!L78),1*'DU DOAN'!C78,0))))</f>
        <v>0</v>
      </c>
      <c r="AF78" s="98">
        <f>IF(OR('DU DOAN'!K78="",'DU DOAN'!L78="",'DU DOAN'!BK78="",'DU DOAN'!BL78=""),0,IF(AND('DU DOAN'!BK78='DU DOAN'!K78,'DU DOAN'!BL78='DU DOAN'!L78),3*'DU DOAN'!C78,IF(('DU DOAN'!BK78-'DU DOAN'!BL78)=('DU DOAN'!K78-'DU DOAN'!L78),2*'DU DOAN'!C78,IF(SIGN('DU DOAN'!BK78-'DU DOAN'!BL78)=SIGN('DU DOAN'!K78-'DU DOAN'!L78),1*'DU DOAN'!C78,0))))</f>
        <v>0</v>
      </c>
      <c r="AG78" s="98">
        <f>IF(OR('DU DOAN'!K78="",'DU DOAN'!L78="",'DU DOAN'!BM78="",'DU DOAN'!BN78=""),0,IF(AND('DU DOAN'!BM78='DU DOAN'!K78,'DU DOAN'!BN78='DU DOAN'!L78),3*'DU DOAN'!C78,IF(('DU DOAN'!BM78-'DU DOAN'!BN78)=('DU DOAN'!K78-'DU DOAN'!L78),2*'DU DOAN'!C78,IF(SIGN('DU DOAN'!BM78-'DU DOAN'!BN78)=SIGN('DU DOAN'!K78-'DU DOAN'!L78),1*'DU DOAN'!C78,0))))</f>
        <v>0</v>
      </c>
      <c r="AH78" s="98">
        <f>IF(OR('DU DOAN'!K78="",'DU DOAN'!L78="",'DU DOAN'!BO78="",'DU DOAN'!BP78=""),0,IF(AND('DU DOAN'!BO78='DU DOAN'!K78,'DU DOAN'!BP78='DU DOAN'!L78),3*'DU DOAN'!C78,IF(('DU DOAN'!BO78-'DU DOAN'!BP78)=('DU DOAN'!K78-'DU DOAN'!L78),2*'DU DOAN'!C78,IF(SIGN('DU DOAN'!BO78-'DU DOAN'!BP78)=SIGN('DU DOAN'!K78-'DU DOAN'!L78),1*'DU DOAN'!C78,0))))</f>
        <v>0</v>
      </c>
      <c r="AI78" s="98">
        <f>IF(OR('DU DOAN'!K78="",'DU DOAN'!L78="",'DU DOAN'!BQ78="",'DU DOAN'!BR78=""),0,IF(AND('DU DOAN'!BQ78='DU DOAN'!K78,'DU DOAN'!BR78='DU DOAN'!L78),3*'DU DOAN'!C78,IF(('DU DOAN'!BQ78-'DU DOAN'!BR78)=('DU DOAN'!K78-'DU DOAN'!L78),2*'DU DOAN'!C78,IF(SIGN('DU DOAN'!BQ78-'DU DOAN'!BR78)=SIGN('DU DOAN'!K78-'DU DOAN'!L78),1*'DU DOAN'!C78,0))))</f>
        <v>0</v>
      </c>
      <c r="AJ78" s="98">
        <f>IF(OR('DU DOAN'!K78="",'DU DOAN'!L78="",'DU DOAN'!BS78="",'DU DOAN'!BT78=""),0,IF(AND('DU DOAN'!BS78='DU DOAN'!K78,'DU DOAN'!BT78='DU DOAN'!L78),3*'DU DOAN'!C78,IF(('DU DOAN'!BS78-'DU DOAN'!BT78)=('DU DOAN'!K78-'DU DOAN'!L78),2*'DU DOAN'!C78,IF(SIGN('DU DOAN'!BS78-'DU DOAN'!BT78)=SIGN('DU DOAN'!K78-'DU DOAN'!L78),1*'DU DOAN'!C78,0))))</f>
        <v>0</v>
      </c>
      <c r="AK78" s="98">
        <f>IF(OR('DU DOAN'!K78="",'DU DOAN'!L78="",'DU DOAN'!BU78="",'DU DOAN'!BV78=""),0,IF(AND('DU DOAN'!BU78='DU DOAN'!K78,'DU DOAN'!BV78='DU DOAN'!L78),3*'DU DOAN'!C78,IF(('DU DOAN'!BU78-'DU DOAN'!BV78)=('DU DOAN'!K78-'DU DOAN'!L78),2*'DU DOAN'!C78,IF(SIGN('DU DOAN'!BU78-'DU DOAN'!BV78)=SIGN('DU DOAN'!K78-'DU DOAN'!L78),1*'DU DOAN'!C78,0))))</f>
        <v>0</v>
      </c>
      <c r="AL78" s="98">
        <f>IF(OR('DU DOAN'!K78="",'DU DOAN'!L78="",'DU DOAN'!BW78="",'DU DOAN'!BX78=""),0,IF(AND('DU DOAN'!BW78='DU DOAN'!K78,'DU DOAN'!BX78='DU DOAN'!L78),3*'DU DOAN'!C78,IF(('DU DOAN'!BW78-'DU DOAN'!BX78)=('DU DOAN'!K78-'DU DOAN'!L78),2*'DU DOAN'!C78,IF(SIGN('DU DOAN'!BW78-'DU DOAN'!BX78)=SIGN('DU DOAN'!K78-'DU DOAN'!L78),1*'DU DOAN'!C78,0))))</f>
        <v>0</v>
      </c>
      <c r="AM78" s="98">
        <f>IF(OR('DU DOAN'!K78="",'DU DOAN'!L78="",'DU DOAN'!BY78="",'DU DOAN'!BZ78=""),0,IF(AND('DU DOAN'!BY78='DU DOAN'!K78,'DU DOAN'!BZ78='DU DOAN'!L78),3*'DU DOAN'!C78,IF(('DU DOAN'!BY78-'DU DOAN'!BZ78)=('DU DOAN'!K78-'DU DOAN'!L78),2*'DU DOAN'!C78,IF(SIGN('DU DOAN'!BY78-'DU DOAN'!BZ78)=SIGN('DU DOAN'!K78-'DU DOAN'!L78),1*'DU DOAN'!C78,0))))</f>
        <v>0</v>
      </c>
      <c r="AN78" s="98">
        <f>IF(OR('DU DOAN'!K78="",'DU DOAN'!L78="",'DU DOAN'!CA78="",'DU DOAN'!CB78=""),0,IF(AND('DU DOAN'!CA78='DU DOAN'!K78,'DU DOAN'!CB78='DU DOAN'!L78),3*'DU DOAN'!C78,IF(('DU DOAN'!CA78-'DU DOAN'!CB78)=('DU DOAN'!K78-'DU DOAN'!L78),2*'DU DOAN'!C78,IF(SIGN('DU DOAN'!CA78-'DU DOAN'!CB78)=SIGN('DU DOAN'!K78-'DU DOAN'!L78),1*'DU DOAN'!C78,0))))</f>
        <v>0</v>
      </c>
      <c r="AO78" s="98">
        <f>IF(OR('DU DOAN'!K78="",'DU DOAN'!L78="",'DU DOAN'!CC78="",'DU DOAN'!CD78=""),0,IF(AND('DU DOAN'!CC78='DU DOAN'!K78,'DU DOAN'!CD78='DU DOAN'!L78),3*'DU DOAN'!C78,IF(('DU DOAN'!CC78-'DU DOAN'!CD78)=('DU DOAN'!K78-'DU DOAN'!L78),2*'DU DOAN'!C78,IF(SIGN('DU DOAN'!CC78-'DU DOAN'!CD78)=SIGN('DU DOAN'!K78-'DU DOAN'!L78),1*'DU DOAN'!C78,0))))</f>
        <v>0</v>
      </c>
      <c r="AP78" s="98">
        <f>IF(OR('DU DOAN'!K78="",'DU DOAN'!L78="",'DU DOAN'!CE78="",'DU DOAN'!CF78=""),0,IF(AND('DU DOAN'!CE78='DU DOAN'!K78,'DU DOAN'!CF78='DU DOAN'!L78),3*'DU DOAN'!C78,IF(('DU DOAN'!CE78-'DU DOAN'!CF78)=('DU DOAN'!K78-'DU DOAN'!L78),2*'DU DOAN'!C78,IF(SIGN('DU DOAN'!CE78-'DU DOAN'!CF78)=SIGN('DU DOAN'!K78-'DU DOAN'!L78),1*'DU DOAN'!C78,0))))</f>
        <v>0</v>
      </c>
      <c r="AQ78" s="98">
        <f>IF(OR('DU DOAN'!K78="",'DU DOAN'!L78="",'DU DOAN'!CG78="",'DU DOAN'!CH78=""),0,IF(AND('DU DOAN'!CG78='DU DOAN'!K78,'DU DOAN'!CH78='DU DOAN'!L78),3*'DU DOAN'!C78,IF(('DU DOAN'!CG78-'DU DOAN'!CH78)=('DU DOAN'!K78-'DU DOAN'!L78),2*'DU DOAN'!C78,IF(SIGN('DU DOAN'!CG78-'DU DOAN'!CH78)=SIGN('DU DOAN'!K78-'DU DOAN'!L78),1*'DU DOAN'!C78,0))))</f>
        <v>0</v>
      </c>
      <c r="AR78" s="98">
        <f>IF(OR('DU DOAN'!K78="",'DU DOAN'!L78="",'DU DOAN'!CI78="",'DU DOAN'!CJ78=""),0,IF(AND('DU DOAN'!CI78='DU DOAN'!K78,'DU DOAN'!CJ78='DU DOAN'!L78),3*'DU DOAN'!C78,IF(('DU DOAN'!CI78-'DU DOAN'!CJ78)=('DU DOAN'!K78-'DU DOAN'!L78),2*'DU DOAN'!C78,IF(SIGN('DU DOAN'!CI78-'DU DOAN'!CJ78)=SIGN('DU DOAN'!K78-'DU DOAN'!L78),1*'DU DOAN'!C78,0))))</f>
        <v>0</v>
      </c>
      <c r="AS78" s="98">
        <f>IF(OR('DU DOAN'!K78="",'DU DOAN'!L78="",'DU DOAN'!CK78="",'DU DOAN'!CL78=""),0,IF(AND('DU DOAN'!CK78='DU DOAN'!K78,'DU DOAN'!CL78='DU DOAN'!L78),3*'DU DOAN'!C78,IF(('DU DOAN'!CK78-'DU DOAN'!CL78)=('DU DOAN'!K78-'DU DOAN'!L78),2*'DU DOAN'!C78,IF(SIGN('DU DOAN'!CK78-'DU DOAN'!CL78)=SIGN('DU DOAN'!K78-'DU DOAN'!L78),1*'DU DOAN'!C78,0))))</f>
        <v>0</v>
      </c>
      <c r="AT78" s="98">
        <f>IF(OR('DU DOAN'!K78="",'DU DOAN'!L78="",'DU DOAN'!CM78="",'DU DOAN'!CN78=""),0,IF(AND('DU DOAN'!CM78='DU DOAN'!K78,'DU DOAN'!CN78='DU DOAN'!L78),3*'DU DOAN'!C78,IF(('DU DOAN'!CM78-'DU DOAN'!CN78)=('DU DOAN'!K78-'DU DOAN'!L78),2*'DU DOAN'!C78,IF(SIGN('DU DOAN'!CM78-'DU DOAN'!CN78)=SIGN('DU DOAN'!K78-'DU DOAN'!L78),1*'DU DOAN'!C78,0))))</f>
        <v>0</v>
      </c>
      <c r="AU78" s="98">
        <f>IF(OR('DU DOAN'!K78="",'DU DOAN'!L78="",'DU DOAN'!CO78="",'DU DOAN'!CP78=""),0,IF(AND('DU DOAN'!CO78='DU DOAN'!K78,'DU DOAN'!CP78='DU DOAN'!L78),3*'DU DOAN'!C78,IF(('DU DOAN'!CO78-'DU DOAN'!CP78)=('DU DOAN'!K78-'DU DOAN'!L78),2*'DU DOAN'!C78,IF(SIGN('DU DOAN'!CO78-'DU DOAN'!CP78)=SIGN('DU DOAN'!K78-'DU DOAN'!L78),1*'DU DOAN'!C78,0))))</f>
        <v>0</v>
      </c>
      <c r="AV78" s="98">
        <f>IF(OR('DU DOAN'!K78="",'DU DOAN'!L78="",'DU DOAN'!CQ78="",'DU DOAN'!CR78=""),0,IF(AND('DU DOAN'!CQ78='DU DOAN'!K78,'DU DOAN'!CR78='DU DOAN'!L78),3*'DU DOAN'!C78,IF(('DU DOAN'!CQ78-'DU DOAN'!CR78)=('DU DOAN'!K78-'DU DOAN'!L78),2*'DU DOAN'!C78,IF(SIGN('DU DOAN'!CQ78-'DU DOAN'!CR78)=SIGN('DU DOAN'!K78-'DU DOAN'!L78),1*'DU DOAN'!C78,0))))</f>
        <v>0</v>
      </c>
      <c r="AW78" s="98">
        <f>IF(OR('DU DOAN'!K78="",'DU DOAN'!L78="",'DU DOAN'!CS78="",'DU DOAN'!CT78=""),0,IF(AND('DU DOAN'!CS78='DU DOAN'!K78,'DU DOAN'!CT78='DU DOAN'!L78),3*'DU DOAN'!C78,IF(('DU DOAN'!CS78-'DU DOAN'!CT78)=('DU DOAN'!K78-'DU DOAN'!L78),2*'DU DOAN'!C78,IF(SIGN('DU DOAN'!CS78-'DU DOAN'!CT78)=SIGN('DU DOAN'!K78-'DU DOAN'!L78),1*'DU DOAN'!C78,0))))</f>
        <v>0</v>
      </c>
      <c r="AX78" s="98">
        <f>IF(OR('DU DOAN'!K78="",'DU DOAN'!L78="",'DU DOAN'!CU78="",'DU DOAN'!CV78=""),0,IF(AND('DU DOAN'!CU78='DU DOAN'!K78,'DU DOAN'!CV78='DU DOAN'!L78),3*'DU DOAN'!C78,IF(('DU DOAN'!CU78-'DU DOAN'!CV78)=('DU DOAN'!K78-'DU DOAN'!L78),2*'DU DOAN'!C78,IF(SIGN('DU DOAN'!CU78-'DU DOAN'!CV78)=SIGN('DU DOAN'!K78-'DU DOAN'!L78),1*'DU DOAN'!C78,0))))</f>
        <v>0</v>
      </c>
      <c r="AY78" s="98">
        <f>IF(OR('DU DOAN'!K78="",'DU DOAN'!L78="",'DU DOAN'!CW78="",'DU DOAN'!CX78=""),0,IF(AND('DU DOAN'!CW78='DU DOAN'!K78,'DU DOAN'!CX78='DU DOAN'!L78),3*'DU DOAN'!C78,IF(('DU DOAN'!CW78-'DU DOAN'!CX78)=('DU DOAN'!K78-'DU DOAN'!L78),2*'DU DOAN'!C78,IF(SIGN('DU DOAN'!CW78-'DU DOAN'!CX78)=SIGN('DU DOAN'!K78-'DU DOAN'!L78),1*'DU DOAN'!C78,0))))</f>
        <v>0</v>
      </c>
      <c r="AZ78" s="98">
        <f>IF(OR('DU DOAN'!K78="",'DU DOAN'!L78="",'DU DOAN'!CY78="",'DU DOAN'!CZ78=""),0,IF(AND('DU DOAN'!CY78='DU DOAN'!K78,'DU DOAN'!CZ78='DU DOAN'!L78),3*'DU DOAN'!C78,IF(('DU DOAN'!CY78-'DU DOAN'!CZ78)=('DU DOAN'!K78-'DU DOAN'!L78),2*'DU DOAN'!C78,IF(SIGN('DU DOAN'!CY78-'DU DOAN'!CZ78)=SIGN('DU DOAN'!K78-'DU DOAN'!L78),1*'DU DOAN'!C78,0))))</f>
        <v>0</v>
      </c>
      <c r="BA78" s="98">
        <f>IF(OR('DU DOAN'!K78="",'DU DOAN'!L78="",'DU DOAN'!DA78="",'DU DOAN'!DB78=""),0,IF(AND('DU DOAN'!DA78='DU DOAN'!K78,'DU DOAN'!DB78='DU DOAN'!L78),3*'DU DOAN'!C78,IF(('DU DOAN'!DA78-'DU DOAN'!DB78)=('DU DOAN'!K78-'DU DOAN'!L78),2*'DU DOAN'!C78,IF(SIGN('DU DOAN'!DA78-'DU DOAN'!DB78)=SIGN('DU DOAN'!K78-'DU DOAN'!L78),1*'DU DOAN'!C78,0))))</f>
        <v>0</v>
      </c>
      <c r="BB78" s="98">
        <f>IF(OR('DU DOAN'!K78="",'DU DOAN'!L78="",'DU DOAN'!DC78="",'DU DOAN'!DD78=""),0,IF(AND('DU DOAN'!DC78='DU DOAN'!K78,'DU DOAN'!DD78='DU DOAN'!L78),3*'DU DOAN'!C78,IF(('DU DOAN'!DC78-'DU DOAN'!DD78)=('DU DOAN'!K78-'DU DOAN'!L78),2*'DU DOAN'!C78,IF(SIGN('DU DOAN'!DC78-'DU DOAN'!DD78)=SIGN('DU DOAN'!K78-'DU DOAN'!L78),1*'DU DOAN'!C78,0))))</f>
        <v>0</v>
      </c>
      <c r="BC78" s="98">
        <f>IF(OR('DU DOAN'!K78="",'DU DOAN'!L78="",'DU DOAN'!DE78="",'DU DOAN'!DF78=""),0,IF(AND('DU DOAN'!DE78='DU DOAN'!K78,'DU DOAN'!DF78='DU DOAN'!L78),3*'DU DOAN'!C78,IF(('DU DOAN'!DE78-'DU DOAN'!DF78)=('DU DOAN'!K78-'DU DOAN'!L78),2*'DU DOAN'!C78,IF(SIGN('DU DOAN'!DE78-'DU DOAN'!DF78)=SIGN('DU DOAN'!K78-'DU DOAN'!L78),1*'DU DOAN'!C78,0))))</f>
        <v>0</v>
      </c>
      <c r="BD78" s="98">
        <f>IF(OR('DU DOAN'!K78="",'DU DOAN'!L78="",'DU DOAN'!DG78="",'DU DOAN'!DH78=""),0,IF(AND('DU DOAN'!DG78='DU DOAN'!K78,'DU DOAN'!DH78='DU DOAN'!L78),3*'DU DOAN'!C78,IF(('DU DOAN'!DG78-'DU DOAN'!DH78)=('DU DOAN'!K78-'DU DOAN'!L78),2*'DU DOAN'!C78,IF(SIGN('DU DOAN'!DG78-'DU DOAN'!DH78)=SIGN('DU DOAN'!K78-'DU DOAN'!L78),1*'DU DOAN'!C78,0))))</f>
        <v>0</v>
      </c>
      <c r="BE78" s="98">
        <f>IF(OR('DU DOAN'!K78="",'DU DOAN'!L78="",'DU DOAN'!DI78="",'DU DOAN'!DJ78=""),0,IF(AND('DU DOAN'!DI78='DU DOAN'!K78,'DU DOAN'!DJ78='DU DOAN'!L78),3*'DU DOAN'!C78,IF(('DU DOAN'!DI78-'DU DOAN'!DJ78)=('DU DOAN'!K78-'DU DOAN'!L78),2*'DU DOAN'!C78,IF(SIGN('DU DOAN'!DI78-'DU DOAN'!DJ78)=SIGN('DU DOAN'!K78-'DU DOAN'!L78),1*'DU DOAN'!C78,0))))</f>
        <v>0</v>
      </c>
      <c r="BF78" s="98">
        <f>IF(OR('DU DOAN'!K78="",'DU DOAN'!L78="",'DU DOAN'!DK78="",'DU DOAN'!DL78=""),0,IF(AND('DU DOAN'!DK78='DU DOAN'!K78,'DU DOAN'!DL78='DU DOAN'!L78),3*'DU DOAN'!C78,IF(('DU DOAN'!DK78-'DU DOAN'!DL78)=('DU DOAN'!K78-'DU DOAN'!L78),2*'DU DOAN'!C78,IF(SIGN('DU DOAN'!DK78-'DU DOAN'!DL78)=SIGN('DU DOAN'!K78-'DU DOAN'!L78),1*'DU DOAN'!C78,0))))</f>
        <v>0</v>
      </c>
      <c r="BG78" s="98">
        <f>IF(OR('DU DOAN'!K78="",'DU DOAN'!L78="",'DU DOAN'!DM78="",'DU DOAN'!DN78=""),0,IF(AND('DU DOAN'!DM78='DU DOAN'!K78,'DU DOAN'!DN78='DU DOAN'!L78),3*'DU DOAN'!C78,IF(('DU DOAN'!DM78-'DU DOAN'!DN78)=('DU DOAN'!K78-'DU DOAN'!L78),2*'DU DOAN'!C78,IF(SIGN('DU DOAN'!DM78-'DU DOAN'!DN78)=SIGN('DU DOAN'!K78-'DU DOAN'!L78),1*'DU DOAN'!C78,0))))</f>
        <v>0</v>
      </c>
      <c r="BH78" s="98">
        <f>IF(OR('DU DOAN'!K78="",'DU DOAN'!L78="",'DU DOAN'!DO78="",'DU DOAN'!DP78=""),0,IF(AND('DU DOAN'!DO78='DU DOAN'!K78,'DU DOAN'!DP78='DU DOAN'!L78),3*'DU DOAN'!C78,IF(('DU DOAN'!DO78-'DU DOAN'!DP78)=('DU DOAN'!K78-'DU DOAN'!L78),2*'DU DOAN'!C78,IF(SIGN('DU DOAN'!DO78-'DU DOAN'!DP78)=SIGN('DU DOAN'!K78-'DU DOAN'!L78),1*'DU DOAN'!C78,0))))</f>
        <v>0</v>
      </c>
      <c r="BI78" s="98">
        <f>IF(OR('DU DOAN'!K78="",'DU DOAN'!L78="",'DU DOAN'!DQ78="",'DU DOAN'!DR78=""),0,IF(AND('DU DOAN'!DQ78='DU DOAN'!K78,'DU DOAN'!DR78='DU DOAN'!L78),3*'DU DOAN'!C78,IF(('DU DOAN'!DQ78-'DU DOAN'!DR78)=('DU DOAN'!K78-'DU DOAN'!L78),2*'DU DOAN'!C78,IF(SIGN('DU DOAN'!DQ78-'DU DOAN'!DR78)=SIGN('DU DOAN'!K78-'DU DOAN'!L78),1*'DU DOAN'!C78,0))))</f>
        <v>0</v>
      </c>
      <c r="BJ78" s="98">
        <f>IF(OR('DU DOAN'!K78="",'DU DOAN'!L78="",'DU DOAN'!DS78="",'DU DOAN'!DT78=""),0,IF(AND('DU DOAN'!DS78='DU DOAN'!K78,'DU DOAN'!DT78='DU DOAN'!L78),3*'DU DOAN'!C78,IF(('DU DOAN'!DS78-'DU DOAN'!DT78)=('DU DOAN'!K78-'DU DOAN'!L78),2*'DU DOAN'!C78,IF(SIGN('DU DOAN'!DS78-'DU DOAN'!DT78)=SIGN('DU DOAN'!K78-'DU DOAN'!L78),1*'DU DOAN'!C78,0))))</f>
        <v>0</v>
      </c>
      <c r="BK78" s="98">
        <f>IF(OR('DU DOAN'!K78="",'DU DOAN'!L78="",'DU DOAN'!DU78="",'DU DOAN'!DV78=""),0,IF(AND('DU DOAN'!DU78='DU DOAN'!K78,'DU DOAN'!DV78='DU DOAN'!L78),3*'DU DOAN'!C78,IF(('DU DOAN'!DU78-'DU DOAN'!DV78)=('DU DOAN'!K78-'DU DOAN'!L78),2*'DU DOAN'!C78,IF(SIGN('DU DOAN'!DU78-'DU DOAN'!DV78)=SIGN('DU DOAN'!K78-'DU DOAN'!L78),1*'DU DOAN'!C78,0))))</f>
        <v>0</v>
      </c>
      <c r="BL78" s="98">
        <f>IF(OR('DU DOAN'!K78="",'DU DOAN'!L78="",'DU DOAN'!DW78="",'DU DOAN'!DX78=""),0,IF(AND('DU DOAN'!DW78='DU DOAN'!K78,'DU DOAN'!DX78='DU DOAN'!L78),3*'DU DOAN'!C78,IF(('DU DOAN'!DW78-'DU DOAN'!DX78)=('DU DOAN'!K78-'DU DOAN'!L78),2*'DU DOAN'!C78,IF(SIGN('DU DOAN'!DW78-'DU DOAN'!DX78)=SIGN('DU DOAN'!K78-'DU DOAN'!L78),1*'DU DOAN'!C78,0))))</f>
        <v>0</v>
      </c>
      <c r="BM78" s="98">
        <f>IF(OR('DU DOAN'!K78="",'DU DOAN'!L78="",'DU DOAN'!DY78="",'DU DOAN'!DZ78=""),0,IF(AND('DU DOAN'!DY78='DU DOAN'!K78,'DU DOAN'!DZ78='DU DOAN'!L78),3*'DU DOAN'!C78,IF(('DU DOAN'!DY78-'DU DOAN'!DZ78)=('DU DOAN'!K78-'DU DOAN'!L78),2*'DU DOAN'!C78,IF(SIGN('DU DOAN'!DY78-'DU DOAN'!DZ78)=SIGN('DU DOAN'!K78-'DU DOAN'!L78),1*'DU DOAN'!C78,0))))</f>
        <v>0</v>
      </c>
      <c r="BN78" s="98">
        <f>IF(OR('DU DOAN'!K78="",'DU DOAN'!L78="",'DU DOAN'!EA78="",'DU DOAN'!EB78=""),0,IF(AND('DU DOAN'!EA78='DU DOAN'!K78,'DU DOAN'!EB78='DU DOAN'!L78),3*'DU DOAN'!C78,IF(('DU DOAN'!EA78-'DU DOAN'!EB78)=('DU DOAN'!K78-'DU DOAN'!L78),2*'DU DOAN'!C78,IF(SIGN('DU DOAN'!EA78-'DU DOAN'!EB78)=SIGN('DU DOAN'!K78-'DU DOAN'!L78),1*'DU DOAN'!C78,0))))</f>
        <v>0</v>
      </c>
      <c r="BO78" s="98">
        <f>IF(OR('DU DOAN'!K78="",'DU DOAN'!L78="",'DU DOAN'!EC78="",'DU DOAN'!ED78=""),0,IF(AND('DU DOAN'!EC78='DU DOAN'!K78,'DU DOAN'!ED78='DU DOAN'!L78),3*'DU DOAN'!C78,IF(('DU DOAN'!EC78-'DU DOAN'!ED78)=('DU DOAN'!K78-'DU DOAN'!L78),2*'DU DOAN'!C78,IF(SIGN('DU DOAN'!EC78-'DU DOAN'!ED78)=SIGN('DU DOAN'!K78-'DU DOAN'!L78),1*'DU DOAN'!C78,0))))</f>
        <v>0</v>
      </c>
      <c r="BP78" s="98">
        <f>IF(OR('DU DOAN'!K78="",'DU DOAN'!L78="",'DU DOAN'!EE78="",'DU DOAN'!EF78=""),0,IF(AND('DU DOAN'!EE78='DU DOAN'!K78,'DU DOAN'!EF78='DU DOAN'!L78),3*'DU DOAN'!C78,IF(('DU DOAN'!EE78-'DU DOAN'!EF78)=('DU DOAN'!K78-'DU DOAN'!L78),2*'DU DOAN'!C78,IF(SIGN('DU DOAN'!EE78-'DU DOAN'!EF78)=SIGN('DU DOAN'!K78-'DU DOAN'!L78),1*'DU DOAN'!C78,0))))</f>
        <v>0</v>
      </c>
      <c r="BQ78" s="98">
        <f>IF(OR('DU DOAN'!K78="",'DU DOAN'!L78="",'DU DOAN'!EG78="",'DU DOAN'!EH78=""),0,IF(AND('DU DOAN'!EG78='DU DOAN'!K78,'DU DOAN'!EH78='DU DOAN'!L78),3*'DU DOAN'!C78,IF(('DU DOAN'!EG78-'DU DOAN'!EH78)=('DU DOAN'!K78-'DU DOAN'!L78),2*'DU DOAN'!C78,IF(SIGN('DU DOAN'!EG78-'DU DOAN'!EH78)=SIGN('DU DOAN'!K78-'DU DOAN'!L78),1*'DU DOAN'!C78,0))))</f>
        <v>0</v>
      </c>
      <c r="BR78" s="98">
        <f>IF(OR('DU DOAN'!K78="",'DU DOAN'!L78="",'DU DOAN'!EI78="",'DU DOAN'!EJ78=""),0,IF(AND('DU DOAN'!EI78='DU DOAN'!K78,'DU DOAN'!EJ78='DU DOAN'!L78),3*'DU DOAN'!C78,IF(('DU DOAN'!EI78-'DU DOAN'!EJ78)=('DU DOAN'!K78-'DU DOAN'!L78),2*'DU DOAN'!C78,IF(SIGN('DU DOAN'!EI78-'DU DOAN'!EJ78)=SIGN('DU DOAN'!K78-'DU DOAN'!L78),1*'DU DOAN'!C78,0))))</f>
        <v>0</v>
      </c>
      <c r="BS78" s="98">
        <f>IF(OR('DU DOAN'!K78="",'DU DOAN'!L78="",'DU DOAN'!EK78="",'DU DOAN'!EL78=""),0,IF(AND('DU DOAN'!EK78='DU DOAN'!K78,'DU DOAN'!EL78='DU DOAN'!L78),3*'DU DOAN'!C78,IF(('DU DOAN'!EK78-'DU DOAN'!EL78)=('DU DOAN'!K78-'DU DOAN'!L78),2*'DU DOAN'!C78,IF(SIGN('DU DOAN'!EK78-'DU DOAN'!EL78)=SIGN('DU DOAN'!K78-'DU DOAN'!L78),1*'DU DOAN'!C78,0))))</f>
        <v>0</v>
      </c>
      <c r="BT78" s="98">
        <f>IF(OR('DU DOAN'!K78="",'DU DOAN'!L78="",'DU DOAN'!EM78="",'DU DOAN'!EN78=""),0,IF(AND('DU DOAN'!EM78='DU DOAN'!K78,'DU DOAN'!EN78='DU DOAN'!L78),3*'DU DOAN'!C78,IF(('DU DOAN'!EM78-'DU DOAN'!EN78)=('DU DOAN'!K78-'DU DOAN'!L78),2*'DU DOAN'!C78,IF(SIGN('DU DOAN'!EM78-'DU DOAN'!EN78)=SIGN('DU DOAN'!K78-'DU DOAN'!L78),1*'DU DOAN'!C78,0))))</f>
        <v>0</v>
      </c>
      <c r="BU78" s="98">
        <f>IF(OR('DU DOAN'!K78="",'DU DOAN'!L78="",'DU DOAN'!EO78="",'DU DOAN'!EP78=""),0,IF(AND('DU DOAN'!EO78='DU DOAN'!K78,'DU DOAN'!EP78='DU DOAN'!L78),3*'DU DOAN'!C78,IF(('DU DOAN'!EO78-'DU DOAN'!EP78)=('DU DOAN'!K78-'DU DOAN'!L78),2*'DU DOAN'!C78,IF(SIGN('DU DOAN'!EO78-'DU DOAN'!EP78)=SIGN('DU DOAN'!K78-'DU DOAN'!L78),1*'DU DOAN'!C78,0))))</f>
        <v>0</v>
      </c>
      <c r="BV78" s="98">
        <f>IF(OR('DU DOAN'!K78="",'DU DOAN'!L78="",'DU DOAN'!EQ78="",'DU DOAN'!ER78=""),0,IF(AND('DU DOAN'!EQ78='DU DOAN'!K78,'DU DOAN'!ER78='DU DOAN'!L78),3*'DU DOAN'!C78,IF(('DU DOAN'!EQ78-'DU DOAN'!ER78)=('DU DOAN'!K78-'DU DOAN'!L78),2*'DU DOAN'!C78,IF(SIGN('DU DOAN'!EQ78-'DU DOAN'!ER78)=SIGN('DU DOAN'!K78-'DU DOAN'!L78),1*'DU DOAN'!C78,0))))</f>
        <v>0</v>
      </c>
      <c r="BW78" s="98">
        <f>IF(OR('DU DOAN'!K78="",'DU DOAN'!L78="",'DU DOAN'!ES78="",'DU DOAN'!ET78=""),0,IF(AND('DU DOAN'!ES78='DU DOAN'!K78,'DU DOAN'!ET78='DU DOAN'!L78),3*'DU DOAN'!C78,IF(('DU DOAN'!ES78-'DU DOAN'!ET78)=('DU DOAN'!K78-'DU DOAN'!L78),2*'DU DOAN'!C78,IF(SIGN('DU DOAN'!ES78-'DU DOAN'!ET78)=SIGN('DU DOAN'!K78-'DU DOAN'!L78),1*'DU DOAN'!C78,0))))</f>
        <v>0</v>
      </c>
      <c r="BX78" s="98">
        <f>IF(OR('DU DOAN'!K78="",'DU DOAN'!L78="",'DU DOAN'!EU78="",'DU DOAN'!EV78=""),0,IF(AND('DU DOAN'!EU78='DU DOAN'!K78,'DU DOAN'!EV78='DU DOAN'!L78),3*'DU DOAN'!C78,IF(('DU DOAN'!EU78-'DU DOAN'!EV78)=('DU DOAN'!K78-'DU DOAN'!L78),2*'DU DOAN'!C78,IF(SIGN('DU DOAN'!EU78-'DU DOAN'!EV78)=SIGN('DU DOAN'!K78-'DU DOAN'!L78),1*'DU DOAN'!C78,0))))</f>
        <v>0</v>
      </c>
      <c r="BY78" s="98">
        <f>IF(OR('DU DOAN'!K78="",'DU DOAN'!L78="",'DU DOAN'!EW78="",'DU DOAN'!EX78=""),0,IF(AND('DU DOAN'!EW78='DU DOAN'!K78,'DU DOAN'!EX78='DU DOAN'!L78),3*'DU DOAN'!C78,IF(('DU DOAN'!EW78-'DU DOAN'!EX78)=('DU DOAN'!K78-'DU DOAN'!L78),2*'DU DOAN'!C78,IF(SIGN('DU DOAN'!EW78-'DU DOAN'!EX78)=SIGN('DU DOAN'!K78-'DU DOAN'!L78),1*'DU DOAN'!C78,0))))</f>
        <v>0</v>
      </c>
      <c r="BZ78" s="98">
        <f>IF(OR('DU DOAN'!K78="",'DU DOAN'!L78="",'DU DOAN'!EY78="",'DU DOAN'!EZ78=""),0,IF(AND('DU DOAN'!EY78='DU DOAN'!K78,'DU DOAN'!EZ78='DU DOAN'!L78),3*'DU DOAN'!C78,IF(('DU DOAN'!EY78-'DU DOAN'!EZ78)=('DU DOAN'!K78-'DU DOAN'!L78),2*'DU DOAN'!C78,IF(SIGN('DU DOAN'!EY78-'DU DOAN'!EZ78)=SIGN('DU DOAN'!K78-'DU DOAN'!L78),1*'DU DOAN'!C78,0))))</f>
        <v>0</v>
      </c>
      <c r="CA78" s="98">
        <f>IF(OR('DU DOAN'!K78="",'DU DOAN'!L78="",'DU DOAN'!FA78="",'DU DOAN'!FB78=""),0,IF(AND('DU DOAN'!FA78='DU DOAN'!K78,'DU DOAN'!FB78='DU DOAN'!L78),3*'DU DOAN'!C78,IF(('DU DOAN'!FA78-'DU DOAN'!FB78)=('DU DOAN'!K78-'DU DOAN'!L78),2*'DU DOAN'!C78,IF(SIGN('DU DOAN'!FA78-'DU DOAN'!FB78)=SIGN('DU DOAN'!K78-'DU DOAN'!L78),1*'DU DOAN'!C78,0))))</f>
        <v>0</v>
      </c>
      <c r="CB78" s="98">
        <f>IF(OR('DU DOAN'!K78="",'DU DOAN'!L78="",'DU DOAN'!FC78="",'DU DOAN'!FD78=""),0,IF(AND('DU DOAN'!FC78='DU DOAN'!K78,'DU DOAN'!FD78='DU DOAN'!L78),3*'DU DOAN'!C78,IF(('DU DOAN'!FC78-'DU DOAN'!FD78)=('DU DOAN'!K78-'DU DOAN'!L78),2*'DU DOAN'!C78,IF(SIGN('DU DOAN'!FC78-'DU DOAN'!FD78)=SIGN('DU DOAN'!K78-'DU DOAN'!L78),1*'DU DOAN'!C78,0))))</f>
        <v>0</v>
      </c>
      <c r="CC78" s="98">
        <f>IF(OR('DU DOAN'!K78="",'DU DOAN'!L78="",'DU DOAN'!FE78="",'DU DOAN'!FF78=""),0,IF(AND('DU DOAN'!FE78='DU DOAN'!K78,'DU DOAN'!FF78='DU DOAN'!L78),3*'DU DOAN'!C78,IF(('DU DOAN'!FE78-'DU DOAN'!FF78)=('DU DOAN'!K78-'DU DOAN'!L78),2*'DU DOAN'!C78,IF(SIGN('DU DOAN'!FE78-'DU DOAN'!FF78)=SIGN('DU DOAN'!K78-'DU DOAN'!L78),1*'DU DOAN'!C78,0))))</f>
        <v>0</v>
      </c>
      <c r="CD78" s="98">
        <f>IF(OR('DU DOAN'!K78="",'DU DOAN'!L78="",'DU DOAN'!FG78="",'DU DOAN'!FH78=""),0,IF(AND('DU DOAN'!FG78='DU DOAN'!K78,'DU DOAN'!FH78='DU DOAN'!L78),3*'DU DOAN'!C78,IF(('DU DOAN'!FG78-'DU DOAN'!FH78)=('DU DOAN'!K78-'DU DOAN'!L78),2*'DU DOAN'!C78,IF(SIGN('DU DOAN'!FG78-'DU DOAN'!FH78)=SIGN('DU DOAN'!K78-'DU DOAN'!L78),1*'DU DOAN'!C78,0))))</f>
        <v>0</v>
      </c>
      <c r="CE78" s="98">
        <f>IF(OR('DU DOAN'!K78="",'DU DOAN'!L78="",'DU DOAN'!FI78="",'DU DOAN'!FJ78=""),0,IF(AND('DU DOAN'!FI78='DU DOAN'!K78,'DU DOAN'!FJ78='DU DOAN'!L78),3*'DU DOAN'!C78,IF(('DU DOAN'!FI78-'DU DOAN'!FJ78)=('DU DOAN'!K78-'DU DOAN'!L78),2*'DU DOAN'!C78,IF(SIGN('DU DOAN'!FI78-'DU DOAN'!FJ78)=SIGN('DU DOAN'!K78-'DU DOAN'!L78),1*'DU DOAN'!C78,0))))</f>
        <v>0</v>
      </c>
      <c r="CF78" s="98">
        <f>IF(OR('DU DOAN'!K78="",'DU DOAN'!L78="",'DU DOAN'!FK78="",'DU DOAN'!FL78=""),0,IF(AND('DU DOAN'!FK78='DU DOAN'!K78,'DU DOAN'!FL78='DU DOAN'!L78),3*'DU DOAN'!C78,IF(('DU DOAN'!FK78-'DU DOAN'!FL78)=('DU DOAN'!K78-'DU DOAN'!L78),2*'DU DOAN'!C78,IF(SIGN('DU DOAN'!FK78-'DU DOAN'!FL78)=SIGN('DU DOAN'!K78-'DU DOAN'!L78),1*'DU DOAN'!C78,0))))</f>
        <v>0</v>
      </c>
      <c r="CG78" s="98">
        <f>IF(OR('DU DOAN'!K78="",'DU DOAN'!L78="",'DU DOAN'!FM78="",'DU DOAN'!FN78=""),0,IF(AND('DU DOAN'!FM78='DU DOAN'!K78,'DU DOAN'!FN78='DU DOAN'!L78),3*'DU DOAN'!C78,IF(('DU DOAN'!FM78-'DU DOAN'!FN78)=('DU DOAN'!K78-'DU DOAN'!L78),2*'DU DOAN'!C78,IF(SIGN('DU DOAN'!FM78-'DU DOAN'!FN78)=SIGN('DU DOAN'!K78-'DU DOAN'!L78),1*'DU DOAN'!C78,0))))</f>
        <v>0</v>
      </c>
      <c r="CH78" s="98">
        <f>IF(OR('DU DOAN'!K78="",'DU DOAN'!L78="",'DU DOAN'!FO78="",'DU DOAN'!FP78=""),0,IF(AND('DU DOAN'!FO78='DU DOAN'!K78,'DU DOAN'!FP78='DU DOAN'!L78),3*'DU DOAN'!C78,IF(('DU DOAN'!FO78-'DU DOAN'!FP78)=('DU DOAN'!K78-'DU DOAN'!L78),2*'DU DOAN'!C78,IF(SIGN('DU DOAN'!FO78-'DU DOAN'!FP78)=SIGN('DU DOAN'!K78-'DU DOAN'!L78),1*'DU DOAN'!C78,0))))</f>
        <v>0</v>
      </c>
      <c r="CI78" s="98">
        <f>IF(OR('DU DOAN'!K78="",'DU DOAN'!L78="",'DU DOAN'!FQ78="",'DU DOAN'!FR78=""),0,IF(AND('DU DOAN'!FQ78='DU DOAN'!K78,'DU DOAN'!FR78='DU DOAN'!L78),3*'DU DOAN'!C78,IF(('DU DOAN'!FQ78-'DU DOAN'!FR78)=('DU DOAN'!K78-'DU DOAN'!L78),2*'DU DOAN'!C78,IF(SIGN('DU DOAN'!FQ78-'DU DOAN'!FR78)=SIGN('DU DOAN'!K78-'DU DOAN'!L78),1*'DU DOAN'!C78,0))))</f>
        <v>0</v>
      </c>
      <c r="CJ78" s="98">
        <f>IF(OR('DU DOAN'!K78="",'DU DOAN'!L78="",'DU DOAN'!FS78="",'DU DOAN'!FT78=""),0,IF(AND('DU DOAN'!FS78='DU DOAN'!K78,'DU DOAN'!FT78='DU DOAN'!L78),3*'DU DOAN'!C78,IF(('DU DOAN'!FS78-'DU DOAN'!FT78)=('DU DOAN'!K78-'DU DOAN'!L78),2*'DU DOAN'!C78,IF(SIGN('DU DOAN'!FS78-'DU DOAN'!FT78)=SIGN('DU DOAN'!K78-'DU DOAN'!L78),1*'DU DOAN'!C78,0))))</f>
        <v>0</v>
      </c>
      <c r="CK78" s="98">
        <f>IF(OR('DU DOAN'!K78="",'DU DOAN'!L78="",'DU DOAN'!FU78="",'DU DOAN'!FV78=""),0,IF(AND('DU DOAN'!FU78='DU DOAN'!K78,'DU DOAN'!FV78='DU DOAN'!L78),3*'DU DOAN'!C78,IF(('DU DOAN'!FU78-'DU DOAN'!FV78)=('DU DOAN'!K78-'DU DOAN'!L78),2*'DU DOAN'!C78,IF(SIGN('DU DOAN'!FU78-'DU DOAN'!FV78)=SIGN('DU DOAN'!K78-'DU DOAN'!L78),1*'DU DOAN'!C78,0))))</f>
        <v>0</v>
      </c>
      <c r="CL78" s="98">
        <f>IF(OR('DU DOAN'!K78="",'DU DOAN'!L78="",'DU DOAN'!FW78="",'DU DOAN'!FX78=""),0,IF(AND('DU DOAN'!FW78='DU DOAN'!K78,'DU DOAN'!FX78='DU DOAN'!L78),3*'DU DOAN'!C78,IF(('DU DOAN'!FW78-'DU DOAN'!FX78)=('DU DOAN'!K78-'DU DOAN'!L78),2*'DU DOAN'!C78,IF(SIGN('DU DOAN'!FW78-'DU DOAN'!FX78)=SIGN('DU DOAN'!K78-'DU DOAN'!L78),1*'DU DOAN'!C78,0))))</f>
        <v>0</v>
      </c>
      <c r="CM78" s="98">
        <f>IF(OR('DU DOAN'!K78="",'DU DOAN'!L78="",'DU DOAN'!FY78="",'DU DOAN'!FZ78=""),0,IF(AND('DU DOAN'!FY78='DU DOAN'!K78,'DU DOAN'!FZ78='DU DOAN'!L78),3*'DU DOAN'!C78,IF(('DU DOAN'!FY78-'DU DOAN'!FZ78)=('DU DOAN'!K78-'DU DOAN'!L78),2*'DU DOAN'!C78,IF(SIGN('DU DOAN'!FY78-'DU DOAN'!FZ78)=SIGN('DU DOAN'!K78-'DU DOAN'!L78),1*'DU DOAN'!C78,0))))</f>
        <v>0</v>
      </c>
      <c r="CN78" s="98">
        <f>IF(OR('DU DOAN'!K78="",'DU DOAN'!L78="",'DU DOAN'!GA78="",'DU DOAN'!GB78=""),0,IF(AND('DU DOAN'!GA78='DU DOAN'!K78,'DU DOAN'!GB78='DU DOAN'!L78),3*'DU DOAN'!C78,IF(('DU DOAN'!GA78-'DU DOAN'!GB78)=('DU DOAN'!K78-'DU DOAN'!L78),2*'DU DOAN'!C78,IF(SIGN('DU DOAN'!GA78-'DU DOAN'!GB78)=SIGN('DU DOAN'!K78-'DU DOAN'!L78),1*'DU DOAN'!C78,0))))</f>
        <v>0</v>
      </c>
      <c r="CO78" s="98">
        <f>IF(OR('DU DOAN'!K78="",'DU DOAN'!L78="",'DU DOAN'!GC78="",'DU DOAN'!GD78=""),0,IF(AND('DU DOAN'!GC78='DU DOAN'!K78,'DU DOAN'!GD78='DU DOAN'!L78),3*'DU DOAN'!C78,IF(('DU DOAN'!GC78-'DU DOAN'!GD78)=('DU DOAN'!K78-'DU DOAN'!L78),2*'DU DOAN'!C78,IF(SIGN('DU DOAN'!GC78-'DU DOAN'!GD78)=SIGN('DU DOAN'!K78-'DU DOAN'!L78),1*'DU DOAN'!C78,0))))</f>
        <v>0</v>
      </c>
      <c r="CP78" s="98">
        <f>IF(OR('DU DOAN'!K78="",'DU DOAN'!L78="",'DU DOAN'!GE78="",'DU DOAN'!GF78=""),0,IF(AND('DU DOAN'!GE78='DU DOAN'!K78,'DU DOAN'!GF78='DU DOAN'!L78),3*'DU DOAN'!C78,IF(('DU DOAN'!GE78-'DU DOAN'!GF78)=('DU DOAN'!K78-'DU DOAN'!L78),2*'DU DOAN'!C78,IF(SIGN('DU DOAN'!GE78-'DU DOAN'!GF78)=SIGN('DU DOAN'!K78-'DU DOAN'!L78),1*'DU DOAN'!C78,0))))</f>
        <v>0</v>
      </c>
      <c r="CQ78" s="98">
        <f>IF(OR('DU DOAN'!K78="",'DU DOAN'!L78="",'DU DOAN'!GG78="",'DU DOAN'!GH78=""),0,IF(AND('DU DOAN'!GG78='DU DOAN'!K78,'DU DOAN'!GH78='DU DOAN'!L78),3*'DU DOAN'!C78,IF(('DU DOAN'!GG78-'DU DOAN'!GH78)=('DU DOAN'!K78-'DU DOAN'!L78),2*'DU DOAN'!C78,IF(SIGN('DU DOAN'!GG78-'DU DOAN'!GH78)=SIGN('DU DOAN'!K78-'DU DOAN'!L78),1*'DU DOAN'!C78,0))))</f>
        <v>0</v>
      </c>
      <c r="CR78" s="98">
        <f>IF(OR('DU DOAN'!K78="",'DU DOAN'!L78="",'DU DOAN'!GI78="",'DU DOAN'!GJ78=""),0,IF(AND('DU DOAN'!GI78='DU DOAN'!K78,'DU DOAN'!GJ78='DU DOAN'!L78),3*'DU DOAN'!C78,IF(('DU DOAN'!GI78-'DU DOAN'!GJ78)=('DU DOAN'!K78-'DU DOAN'!L78),2*'DU DOAN'!C78,IF(SIGN('DU DOAN'!GI78-'DU DOAN'!GJ78)=SIGN('DU DOAN'!K78-'DU DOAN'!L78),1*'DU DOAN'!C78,0))))</f>
        <v>0</v>
      </c>
      <c r="CS78" s="98">
        <f>IF(OR('DU DOAN'!K78="",'DU DOAN'!L78="",'DU DOAN'!GK78="",'DU DOAN'!GL78=""),0,IF(AND('DU DOAN'!GK78='DU DOAN'!K78,'DU DOAN'!GL78='DU DOAN'!L78),3*'DU DOAN'!C78,IF(('DU DOAN'!GK78-'DU DOAN'!GL78)=('DU DOAN'!K78-'DU DOAN'!L78),2*'DU DOAN'!C78,IF(SIGN('DU DOAN'!GK78-'DU DOAN'!GL78)=SIGN('DU DOAN'!K78-'DU DOAN'!L78),1*'DU DOAN'!C78,0))))</f>
        <v>0</v>
      </c>
      <c r="CT78" s="98">
        <f>IF(OR('DU DOAN'!K78="",'DU DOAN'!L78="",'DU DOAN'!GM78="",'DU DOAN'!GN78=""),0,IF(AND('DU DOAN'!GM78='DU DOAN'!K78,'DU DOAN'!GN78='DU DOAN'!L78),3*'DU DOAN'!C78,IF(('DU DOAN'!GM78-'DU DOAN'!GN78)=('DU DOAN'!K78-'DU DOAN'!L78),2*'DU DOAN'!C78,IF(SIGN('DU DOAN'!GM78-'DU DOAN'!GN78)=SIGN('DU DOAN'!K78-'DU DOAN'!L78),1*'DU DOAN'!C78,0))))</f>
        <v>0</v>
      </c>
      <c r="CU78" s="98">
        <f>IF(OR('DU DOAN'!K78="",'DU DOAN'!L78="",'DU DOAN'!GO78="",'DU DOAN'!GP78=""),0,IF(AND('DU DOAN'!GO78='DU DOAN'!K78,'DU DOAN'!GP78='DU DOAN'!L78),3*'DU DOAN'!C78,IF(('DU DOAN'!GO78-'DU DOAN'!GP78)=('DU DOAN'!K78-'DU DOAN'!L78),2*'DU DOAN'!C78,IF(SIGN('DU DOAN'!GO78-'DU DOAN'!GP78)=SIGN('DU DOAN'!K78-'DU DOAN'!L78),1*'DU DOAN'!C78,0))))</f>
        <v>0</v>
      </c>
      <c r="CV78" s="98">
        <f>IF(OR('DU DOAN'!K78="",'DU DOAN'!L78="",'DU DOAN'!GQ78="",'DU DOAN'!GR78=""),0,IF(AND('DU DOAN'!GQ78='DU DOAN'!K78,'DU DOAN'!GR78='DU DOAN'!L78),3*'DU DOAN'!C78,IF(('DU DOAN'!GQ78-'DU DOAN'!GR78)=('DU DOAN'!K78-'DU DOAN'!L78),2*'DU DOAN'!C78,IF(SIGN('DU DOAN'!GQ78-'DU DOAN'!GR78)=SIGN('DU DOAN'!K78-'DU DOAN'!L78),1*'DU DOAN'!C78,0))))</f>
        <v>0</v>
      </c>
      <c r="CW78" s="98">
        <f>IF(OR('DU DOAN'!K78="",'DU DOAN'!L78="",'DU DOAN'!GS78="",'DU DOAN'!GT78=""),0,IF(AND('DU DOAN'!GS78='DU DOAN'!K78,'DU DOAN'!GT78='DU DOAN'!L78),3*'DU DOAN'!C78,IF(('DU DOAN'!GS78-'DU DOAN'!GT78)=('DU DOAN'!K78-'DU DOAN'!L78),2*'DU DOAN'!C78,IF(SIGN('DU DOAN'!GS78-'DU DOAN'!GT78)=SIGN('DU DOAN'!K78-'DU DOAN'!L78),1*'DU DOAN'!C78,0))))</f>
        <v>0</v>
      </c>
      <c r="CX78" s="98">
        <f>IF(OR('DU DOAN'!K78="",'DU DOAN'!L78="",'DU DOAN'!GU78="",'DU DOAN'!GV78=""),0,IF(AND('DU DOAN'!GU78='DU DOAN'!K78,'DU DOAN'!GV78='DU DOAN'!L78),3*'DU DOAN'!C78,IF(('DU DOAN'!GU78-'DU DOAN'!GV78)=('DU DOAN'!K78-'DU DOAN'!L78),2*'DU DOAN'!C78,IF(SIGN('DU DOAN'!GU78-'DU DOAN'!GV78)=SIGN('DU DOAN'!K78-'DU DOAN'!L78),1*'DU DOAN'!C78,0))))</f>
        <v>0</v>
      </c>
      <c r="CY78" s="98">
        <f>IF(OR('DU DOAN'!K78="",'DU DOAN'!L78="",'DU DOAN'!GW78="",'DU DOAN'!GX78=""),0,IF(AND('DU DOAN'!GW78='DU DOAN'!K78,'DU DOAN'!GX78='DU DOAN'!L78),3*'DU DOAN'!C78,IF(('DU DOAN'!GW78-'DU DOAN'!GX78)=('DU DOAN'!K78-'DU DOAN'!L78),2*'DU DOAN'!C78,IF(SIGN('DU DOAN'!GW78-'DU DOAN'!GX78)=SIGN('DU DOAN'!K78-'DU DOAN'!L78),1*'DU DOAN'!C78,0))))</f>
        <v>0</v>
      </c>
      <c r="CZ78" s="98">
        <f>IF(OR('DU DOAN'!K78="",'DU DOAN'!L78="",'DU DOAN'!GY78="",'DU DOAN'!GZ78=""),0,IF(AND('DU DOAN'!GY78='DU DOAN'!K78,'DU DOAN'!GZ78='DU DOAN'!L78),3*'DU DOAN'!C78,IF(('DU DOAN'!GY78-'DU DOAN'!GZ78)=('DU DOAN'!K78-'DU DOAN'!L78),2*'DU DOAN'!C78,IF(SIGN('DU DOAN'!GY78-'DU DOAN'!GZ78)=SIGN('DU DOAN'!K78-'DU DOAN'!L78),1*'DU DOAN'!C78,0))))</f>
        <v>0</v>
      </c>
      <c r="DA78" s="98">
        <f>IF(OR('DU DOAN'!K78="",'DU DOAN'!L78="",'DU DOAN'!HA78="",'DU DOAN'!HB78=""),0,IF(AND('DU DOAN'!HA78='DU DOAN'!K78,'DU DOAN'!HB78='DU DOAN'!L78),3*'DU DOAN'!C78,IF(('DU DOAN'!HA78-'DU DOAN'!HB78)=('DU DOAN'!K78-'DU DOAN'!L78),2*'DU DOAN'!C78,IF(SIGN('DU DOAN'!HA78-'DU DOAN'!HB78)=SIGN('DU DOAN'!K78-'DU DOAN'!L78),1*'DU DOAN'!C78,0))))</f>
        <v>0</v>
      </c>
      <c r="DB78" s="98">
        <f>IF(OR('DU DOAN'!K78="",'DU DOAN'!L78="",'DU DOAN'!HC78="",'DU DOAN'!HD78=""),0,IF(AND('DU DOAN'!HC78='DU DOAN'!K78,'DU DOAN'!HD78='DU DOAN'!L78),3*'DU DOAN'!C78,IF(('DU DOAN'!HC78-'DU DOAN'!HD78)=('DU DOAN'!K78-'DU DOAN'!L78),2*'DU DOAN'!C78,IF(SIGN('DU DOAN'!HC78-'DU DOAN'!HD78)=SIGN('DU DOAN'!K78-'DU DOAN'!L78),1*'DU DOAN'!C78,0))))</f>
        <v>0</v>
      </c>
    </row>
    <row r="79" spans="1:106" ht="15" customHeight="1">
      <c r="A79" s="99">
        <f>'DU DOAN'!A79</f>
        <v>76</v>
      </c>
      <c r="B79" s="100" t="str">
        <f>'DU DOAN'!B79</f>
        <v>Vòng 1/16 (R32)</v>
      </c>
      <c r="C79" s="101">
        <f>'DU DOAN'!C79</f>
        <v>1.5</v>
      </c>
      <c r="D79" s="100" t="str">
        <f>'DU DOAN'!H79</f>
        <v>Nhất bảng F</v>
      </c>
      <c r="E79" s="100" t="str">
        <f>'DU DOAN'!I79</f>
        <v>Á quân bảng C</v>
      </c>
      <c r="F79" s="102" t="str">
        <f>IF(OR('DU DOAN'!K79="",'DU DOAN'!L79=""),"Chưa đá",'DU DOAN'!K79&amp;"-"&amp;'DU DOAN'!L79)</f>
        <v>Chưa đá</v>
      </c>
      <c r="G79" s="98">
        <f>IF(OR('DU DOAN'!K79="",'DU DOAN'!L79="",'DU DOAN'!M79="",'DU DOAN'!N79=""),0,IF(AND('DU DOAN'!M79='DU DOAN'!K79,'DU DOAN'!N79='DU DOAN'!L79),3*'DU DOAN'!C79,IF(('DU DOAN'!M79-'DU DOAN'!N79)=('DU DOAN'!K79-'DU DOAN'!L79),2*'DU DOAN'!C79,IF(SIGN('DU DOAN'!M79-'DU DOAN'!N79)=SIGN('DU DOAN'!K79-'DU DOAN'!L79),1*'DU DOAN'!C79,0))))</f>
        <v>0</v>
      </c>
      <c r="H79" s="98">
        <f>IF(OR('DU DOAN'!K79="",'DU DOAN'!L79="",'DU DOAN'!O79="",'DU DOAN'!P79=""),0,IF(AND('DU DOAN'!O79='DU DOAN'!K79,'DU DOAN'!P79='DU DOAN'!L79),3*'DU DOAN'!C79,IF(('DU DOAN'!O79-'DU DOAN'!P79)=('DU DOAN'!K79-'DU DOAN'!L79),2*'DU DOAN'!C79,IF(SIGN('DU DOAN'!O79-'DU DOAN'!P79)=SIGN('DU DOAN'!K79-'DU DOAN'!L79),1*'DU DOAN'!C79,0))))</f>
        <v>0</v>
      </c>
      <c r="I79" s="98">
        <f>IF(OR('DU DOAN'!K79="",'DU DOAN'!L79="",'DU DOAN'!Q79="",'DU DOAN'!R79=""),0,IF(AND('DU DOAN'!Q79='DU DOAN'!K79,'DU DOAN'!R79='DU DOAN'!L79),3*'DU DOAN'!C79,IF(('DU DOAN'!Q79-'DU DOAN'!R79)=('DU DOAN'!K79-'DU DOAN'!L79),2*'DU DOAN'!C79,IF(SIGN('DU DOAN'!Q79-'DU DOAN'!R79)=SIGN('DU DOAN'!K79-'DU DOAN'!L79),1*'DU DOAN'!C79,0))))</f>
        <v>0</v>
      </c>
      <c r="J79" s="98">
        <f>IF(OR('DU DOAN'!K79="",'DU DOAN'!L79="",'DU DOAN'!S79="",'DU DOAN'!T79=""),0,IF(AND('DU DOAN'!S79='DU DOAN'!K79,'DU DOAN'!T79='DU DOAN'!L79),3*'DU DOAN'!C79,IF(('DU DOAN'!S79-'DU DOAN'!T79)=('DU DOAN'!K79-'DU DOAN'!L79),2*'DU DOAN'!C79,IF(SIGN('DU DOAN'!S79-'DU DOAN'!T79)=SIGN('DU DOAN'!K79-'DU DOAN'!L79),1*'DU DOAN'!C79,0))))</f>
        <v>0</v>
      </c>
      <c r="K79" s="98">
        <f>IF(OR('DU DOAN'!K79="",'DU DOAN'!L79="",'DU DOAN'!U79="",'DU DOAN'!V79=""),0,IF(AND('DU DOAN'!U79='DU DOAN'!K79,'DU DOAN'!V79='DU DOAN'!L79),3*'DU DOAN'!C79,IF(('DU DOAN'!U79-'DU DOAN'!V79)=('DU DOAN'!K79-'DU DOAN'!L79),2*'DU DOAN'!C79,IF(SIGN('DU DOAN'!U79-'DU DOAN'!V79)=SIGN('DU DOAN'!K79-'DU DOAN'!L79),1*'DU DOAN'!C79,0))))</f>
        <v>0</v>
      </c>
      <c r="L79" s="98">
        <f>IF(OR('DU DOAN'!K79="",'DU DOAN'!L79="",'DU DOAN'!W79="",'DU DOAN'!X79=""),0,IF(AND('DU DOAN'!W79='DU DOAN'!K79,'DU DOAN'!X79='DU DOAN'!L79),3*'DU DOAN'!C79,IF(('DU DOAN'!W79-'DU DOAN'!X79)=('DU DOAN'!K79-'DU DOAN'!L79),2*'DU DOAN'!C79,IF(SIGN('DU DOAN'!W79-'DU DOAN'!X79)=SIGN('DU DOAN'!K79-'DU DOAN'!L79),1*'DU DOAN'!C79,0))))</f>
        <v>0</v>
      </c>
      <c r="M79" s="98">
        <f>IF(OR('DU DOAN'!K79="",'DU DOAN'!L79="",'DU DOAN'!Y79="",'DU DOAN'!Z79=""),0,IF(AND('DU DOAN'!Y79='DU DOAN'!K79,'DU DOAN'!Z79='DU DOAN'!L79),3*'DU DOAN'!C79,IF(('DU DOAN'!Y79-'DU DOAN'!Z79)=('DU DOAN'!K79-'DU DOAN'!L79),2*'DU DOAN'!C79,IF(SIGN('DU DOAN'!Y79-'DU DOAN'!Z79)=SIGN('DU DOAN'!K79-'DU DOAN'!L79),1*'DU DOAN'!C79,0))))</f>
        <v>0</v>
      </c>
      <c r="N79" s="98">
        <f>IF(OR('DU DOAN'!K79="",'DU DOAN'!L79="",'DU DOAN'!AA79="",'DU DOAN'!AB79=""),0,IF(AND('DU DOAN'!AA79='DU DOAN'!K79,'DU DOAN'!AB79='DU DOAN'!L79),3*'DU DOAN'!C79,IF(('DU DOAN'!AA79-'DU DOAN'!AB79)=('DU DOAN'!K79-'DU DOAN'!L79),2*'DU DOAN'!C79,IF(SIGN('DU DOAN'!AA79-'DU DOAN'!AB79)=SIGN('DU DOAN'!K79-'DU DOAN'!L79),1*'DU DOAN'!C79,0))))</f>
        <v>0</v>
      </c>
      <c r="O79" s="98">
        <f>IF(OR('DU DOAN'!K79="",'DU DOAN'!L79="",'DU DOAN'!AC79="",'DU DOAN'!AD79=""),0,IF(AND('DU DOAN'!AC79='DU DOAN'!K79,'DU DOAN'!AD79='DU DOAN'!L79),3*'DU DOAN'!C79,IF(('DU DOAN'!AC79-'DU DOAN'!AD79)=('DU DOAN'!K79-'DU DOAN'!L79),2*'DU DOAN'!C79,IF(SIGN('DU DOAN'!AC79-'DU DOAN'!AD79)=SIGN('DU DOAN'!K79-'DU DOAN'!L79),1*'DU DOAN'!C79,0))))</f>
        <v>0</v>
      </c>
      <c r="P79" s="98">
        <f>IF(OR('DU DOAN'!K79="",'DU DOAN'!L79="",'DU DOAN'!AE79="",'DU DOAN'!AF79=""),0,IF(AND('DU DOAN'!AE79='DU DOAN'!K79,'DU DOAN'!AF79='DU DOAN'!L79),3*'DU DOAN'!C79,IF(('DU DOAN'!AE79-'DU DOAN'!AF79)=('DU DOAN'!K79-'DU DOAN'!L79),2*'DU DOAN'!C79,IF(SIGN('DU DOAN'!AE79-'DU DOAN'!AF79)=SIGN('DU DOAN'!K79-'DU DOAN'!L79),1*'DU DOAN'!C79,0))))</f>
        <v>0</v>
      </c>
      <c r="Q79" s="98">
        <f>IF(OR('DU DOAN'!K79="",'DU DOAN'!L79="",'DU DOAN'!AG79="",'DU DOAN'!AH79=""),0,IF(AND('DU DOAN'!AG79='DU DOAN'!K79,'DU DOAN'!AH79='DU DOAN'!L79),3*'DU DOAN'!C79,IF(('DU DOAN'!AG79-'DU DOAN'!AH79)=('DU DOAN'!K79-'DU DOAN'!L79),2*'DU DOAN'!C79,IF(SIGN('DU DOAN'!AG79-'DU DOAN'!AH79)=SIGN('DU DOAN'!K79-'DU DOAN'!L79),1*'DU DOAN'!C79,0))))</f>
        <v>0</v>
      </c>
      <c r="R79" s="98">
        <f>IF(OR('DU DOAN'!K79="",'DU DOAN'!L79="",'DU DOAN'!AI79="",'DU DOAN'!AJ79=""),0,IF(AND('DU DOAN'!AI79='DU DOAN'!K79,'DU DOAN'!AJ79='DU DOAN'!L79),3*'DU DOAN'!C79,IF(('DU DOAN'!AI79-'DU DOAN'!AJ79)=('DU DOAN'!K79-'DU DOAN'!L79),2*'DU DOAN'!C79,IF(SIGN('DU DOAN'!AI79-'DU DOAN'!AJ79)=SIGN('DU DOAN'!K79-'DU DOAN'!L79),1*'DU DOAN'!C79,0))))</f>
        <v>0</v>
      </c>
      <c r="S79" s="98">
        <f>IF(OR('DU DOAN'!K79="",'DU DOAN'!L79="",'DU DOAN'!AK79="",'DU DOAN'!AL79=""),0,IF(AND('DU DOAN'!AK79='DU DOAN'!K79,'DU DOAN'!AL79='DU DOAN'!L79),3*'DU DOAN'!C79,IF(('DU DOAN'!AK79-'DU DOAN'!AL79)=('DU DOAN'!K79-'DU DOAN'!L79),2*'DU DOAN'!C79,IF(SIGN('DU DOAN'!AK79-'DU DOAN'!AL79)=SIGN('DU DOAN'!K79-'DU DOAN'!L79),1*'DU DOAN'!C79,0))))</f>
        <v>0</v>
      </c>
      <c r="T79" s="98">
        <f>IF(OR('DU DOAN'!K79="",'DU DOAN'!L79="",'DU DOAN'!AM79="",'DU DOAN'!AN79=""),0,IF(AND('DU DOAN'!AM79='DU DOAN'!K79,'DU DOAN'!AN79='DU DOAN'!L79),3*'DU DOAN'!C79,IF(('DU DOAN'!AM79-'DU DOAN'!AN79)=('DU DOAN'!K79-'DU DOAN'!L79),2*'DU DOAN'!C79,IF(SIGN('DU DOAN'!AM79-'DU DOAN'!AN79)=SIGN('DU DOAN'!K79-'DU DOAN'!L79),1*'DU DOAN'!C79,0))))</f>
        <v>0</v>
      </c>
      <c r="U79" s="98">
        <f>IF(OR('DU DOAN'!K79="",'DU DOAN'!L79="",'DU DOAN'!AO79="",'DU DOAN'!AP79=""),0,IF(AND('DU DOAN'!AO79='DU DOAN'!K79,'DU DOAN'!AP79='DU DOAN'!L79),3*'DU DOAN'!C79,IF(('DU DOAN'!AO79-'DU DOAN'!AP79)=('DU DOAN'!K79-'DU DOAN'!L79),2*'DU DOAN'!C79,IF(SIGN('DU DOAN'!AO79-'DU DOAN'!AP79)=SIGN('DU DOAN'!K79-'DU DOAN'!L79),1*'DU DOAN'!C79,0))))</f>
        <v>0</v>
      </c>
      <c r="V79" s="98">
        <f>IF(OR('DU DOAN'!K79="",'DU DOAN'!L79="",'DU DOAN'!AQ79="",'DU DOAN'!AR79=""),0,IF(AND('DU DOAN'!AQ79='DU DOAN'!K79,'DU DOAN'!AR79='DU DOAN'!L79),3*'DU DOAN'!C79,IF(('DU DOAN'!AQ79-'DU DOAN'!AR79)=('DU DOAN'!K79-'DU DOAN'!L79),2*'DU DOAN'!C79,IF(SIGN('DU DOAN'!AQ79-'DU DOAN'!AR79)=SIGN('DU DOAN'!K79-'DU DOAN'!L79),1*'DU DOAN'!C79,0))))</f>
        <v>0</v>
      </c>
      <c r="W79" s="98">
        <f>IF(OR('DU DOAN'!K79="",'DU DOAN'!L79="",'DU DOAN'!AS79="",'DU DOAN'!AT79=""),0,IF(AND('DU DOAN'!AS79='DU DOAN'!K79,'DU DOAN'!AT79='DU DOAN'!L79),3*'DU DOAN'!C79,IF(('DU DOAN'!AS79-'DU DOAN'!AT79)=('DU DOAN'!K79-'DU DOAN'!L79),2*'DU DOAN'!C79,IF(SIGN('DU DOAN'!AS79-'DU DOAN'!AT79)=SIGN('DU DOAN'!K79-'DU DOAN'!L79),1*'DU DOAN'!C79,0))))</f>
        <v>0</v>
      </c>
      <c r="X79" s="98">
        <f>IF(OR('DU DOAN'!K79="",'DU DOAN'!L79="",'DU DOAN'!AU79="",'DU DOAN'!AV79=""),0,IF(AND('DU DOAN'!AU79='DU DOAN'!K79,'DU DOAN'!AV79='DU DOAN'!L79),3*'DU DOAN'!C79,IF(('DU DOAN'!AU79-'DU DOAN'!AV79)=('DU DOAN'!K79-'DU DOAN'!L79),2*'DU DOAN'!C79,IF(SIGN('DU DOAN'!AU79-'DU DOAN'!AV79)=SIGN('DU DOAN'!K79-'DU DOAN'!L79),1*'DU DOAN'!C79,0))))</f>
        <v>0</v>
      </c>
      <c r="Y79" s="98">
        <f>IF(OR('DU DOAN'!K79="",'DU DOAN'!L79="",'DU DOAN'!AW79="",'DU DOAN'!AX79=""),0,IF(AND('DU DOAN'!AW79='DU DOAN'!K79,'DU DOAN'!AX79='DU DOAN'!L79),3*'DU DOAN'!C79,IF(('DU DOAN'!AW79-'DU DOAN'!AX79)=('DU DOAN'!K79-'DU DOAN'!L79),2*'DU DOAN'!C79,IF(SIGN('DU DOAN'!AW79-'DU DOAN'!AX79)=SIGN('DU DOAN'!K79-'DU DOAN'!L79),1*'DU DOAN'!C79,0))))</f>
        <v>0</v>
      </c>
      <c r="Z79" s="98">
        <f>IF(OR('DU DOAN'!K79="",'DU DOAN'!L79="",'DU DOAN'!AY79="",'DU DOAN'!AZ79=""),0,IF(AND('DU DOAN'!AY79='DU DOAN'!K79,'DU DOAN'!AZ79='DU DOAN'!L79),3*'DU DOAN'!C79,IF(('DU DOAN'!AY79-'DU DOAN'!AZ79)=('DU DOAN'!K79-'DU DOAN'!L79),2*'DU DOAN'!C79,IF(SIGN('DU DOAN'!AY79-'DU DOAN'!AZ79)=SIGN('DU DOAN'!K79-'DU DOAN'!L79),1*'DU DOAN'!C79,0))))</f>
        <v>0</v>
      </c>
      <c r="AA79" s="98">
        <f>IF(OR('DU DOAN'!K79="",'DU DOAN'!L79="",'DU DOAN'!BA79="",'DU DOAN'!BB79=""),0,IF(AND('DU DOAN'!BA79='DU DOAN'!K79,'DU DOAN'!BB79='DU DOAN'!L79),3*'DU DOAN'!C79,IF(('DU DOAN'!BA79-'DU DOAN'!BB79)=('DU DOAN'!K79-'DU DOAN'!L79),2*'DU DOAN'!C79,IF(SIGN('DU DOAN'!BA79-'DU DOAN'!BB79)=SIGN('DU DOAN'!K79-'DU DOAN'!L79),1*'DU DOAN'!C79,0))))</f>
        <v>0</v>
      </c>
      <c r="AB79" s="98">
        <f>IF(OR('DU DOAN'!K79="",'DU DOAN'!L79="",'DU DOAN'!BC79="",'DU DOAN'!BD79=""),0,IF(AND('DU DOAN'!BC79='DU DOAN'!K79,'DU DOAN'!BD79='DU DOAN'!L79),3*'DU DOAN'!C79,IF(('DU DOAN'!BC79-'DU DOAN'!BD79)=('DU DOAN'!K79-'DU DOAN'!L79),2*'DU DOAN'!C79,IF(SIGN('DU DOAN'!BC79-'DU DOAN'!BD79)=SIGN('DU DOAN'!K79-'DU DOAN'!L79),1*'DU DOAN'!C79,0))))</f>
        <v>0</v>
      </c>
      <c r="AC79" s="98">
        <f>IF(OR('DU DOAN'!K79="",'DU DOAN'!L79="",'DU DOAN'!BE79="",'DU DOAN'!BF79=""),0,IF(AND('DU DOAN'!BE79='DU DOAN'!K79,'DU DOAN'!BF79='DU DOAN'!L79),3*'DU DOAN'!C79,IF(('DU DOAN'!BE79-'DU DOAN'!BF79)=('DU DOAN'!K79-'DU DOAN'!L79),2*'DU DOAN'!C79,IF(SIGN('DU DOAN'!BE79-'DU DOAN'!BF79)=SIGN('DU DOAN'!K79-'DU DOAN'!L79),1*'DU DOAN'!C79,0))))</f>
        <v>0</v>
      </c>
      <c r="AD79" s="98">
        <f>IF(OR('DU DOAN'!K79="",'DU DOAN'!L79="",'DU DOAN'!BG79="",'DU DOAN'!BH79=""),0,IF(AND('DU DOAN'!BG79='DU DOAN'!K79,'DU DOAN'!BH79='DU DOAN'!L79),3*'DU DOAN'!C79,IF(('DU DOAN'!BG79-'DU DOAN'!BH79)=('DU DOAN'!K79-'DU DOAN'!L79),2*'DU DOAN'!C79,IF(SIGN('DU DOAN'!BG79-'DU DOAN'!BH79)=SIGN('DU DOAN'!K79-'DU DOAN'!L79),1*'DU DOAN'!C79,0))))</f>
        <v>0</v>
      </c>
      <c r="AE79" s="98">
        <f>IF(OR('DU DOAN'!K79="",'DU DOAN'!L79="",'DU DOAN'!BI79="",'DU DOAN'!BJ79=""),0,IF(AND('DU DOAN'!BI79='DU DOAN'!K79,'DU DOAN'!BJ79='DU DOAN'!L79),3*'DU DOAN'!C79,IF(('DU DOAN'!BI79-'DU DOAN'!BJ79)=('DU DOAN'!K79-'DU DOAN'!L79),2*'DU DOAN'!C79,IF(SIGN('DU DOAN'!BI79-'DU DOAN'!BJ79)=SIGN('DU DOAN'!K79-'DU DOAN'!L79),1*'DU DOAN'!C79,0))))</f>
        <v>0</v>
      </c>
      <c r="AF79" s="98">
        <f>IF(OR('DU DOAN'!K79="",'DU DOAN'!L79="",'DU DOAN'!BK79="",'DU DOAN'!BL79=""),0,IF(AND('DU DOAN'!BK79='DU DOAN'!K79,'DU DOAN'!BL79='DU DOAN'!L79),3*'DU DOAN'!C79,IF(('DU DOAN'!BK79-'DU DOAN'!BL79)=('DU DOAN'!K79-'DU DOAN'!L79),2*'DU DOAN'!C79,IF(SIGN('DU DOAN'!BK79-'DU DOAN'!BL79)=SIGN('DU DOAN'!K79-'DU DOAN'!L79),1*'DU DOAN'!C79,0))))</f>
        <v>0</v>
      </c>
      <c r="AG79" s="98">
        <f>IF(OR('DU DOAN'!K79="",'DU DOAN'!L79="",'DU DOAN'!BM79="",'DU DOAN'!BN79=""),0,IF(AND('DU DOAN'!BM79='DU DOAN'!K79,'DU DOAN'!BN79='DU DOAN'!L79),3*'DU DOAN'!C79,IF(('DU DOAN'!BM79-'DU DOAN'!BN79)=('DU DOAN'!K79-'DU DOAN'!L79),2*'DU DOAN'!C79,IF(SIGN('DU DOAN'!BM79-'DU DOAN'!BN79)=SIGN('DU DOAN'!K79-'DU DOAN'!L79),1*'DU DOAN'!C79,0))))</f>
        <v>0</v>
      </c>
      <c r="AH79" s="98">
        <f>IF(OR('DU DOAN'!K79="",'DU DOAN'!L79="",'DU DOAN'!BO79="",'DU DOAN'!BP79=""),0,IF(AND('DU DOAN'!BO79='DU DOAN'!K79,'DU DOAN'!BP79='DU DOAN'!L79),3*'DU DOAN'!C79,IF(('DU DOAN'!BO79-'DU DOAN'!BP79)=('DU DOAN'!K79-'DU DOAN'!L79),2*'DU DOAN'!C79,IF(SIGN('DU DOAN'!BO79-'DU DOAN'!BP79)=SIGN('DU DOAN'!K79-'DU DOAN'!L79),1*'DU DOAN'!C79,0))))</f>
        <v>0</v>
      </c>
      <c r="AI79" s="98">
        <f>IF(OR('DU DOAN'!K79="",'DU DOAN'!L79="",'DU DOAN'!BQ79="",'DU DOAN'!BR79=""),0,IF(AND('DU DOAN'!BQ79='DU DOAN'!K79,'DU DOAN'!BR79='DU DOAN'!L79),3*'DU DOAN'!C79,IF(('DU DOAN'!BQ79-'DU DOAN'!BR79)=('DU DOAN'!K79-'DU DOAN'!L79),2*'DU DOAN'!C79,IF(SIGN('DU DOAN'!BQ79-'DU DOAN'!BR79)=SIGN('DU DOAN'!K79-'DU DOAN'!L79),1*'DU DOAN'!C79,0))))</f>
        <v>0</v>
      </c>
      <c r="AJ79" s="98">
        <f>IF(OR('DU DOAN'!K79="",'DU DOAN'!L79="",'DU DOAN'!BS79="",'DU DOAN'!BT79=""),0,IF(AND('DU DOAN'!BS79='DU DOAN'!K79,'DU DOAN'!BT79='DU DOAN'!L79),3*'DU DOAN'!C79,IF(('DU DOAN'!BS79-'DU DOAN'!BT79)=('DU DOAN'!K79-'DU DOAN'!L79),2*'DU DOAN'!C79,IF(SIGN('DU DOAN'!BS79-'DU DOAN'!BT79)=SIGN('DU DOAN'!K79-'DU DOAN'!L79),1*'DU DOAN'!C79,0))))</f>
        <v>0</v>
      </c>
      <c r="AK79" s="98">
        <f>IF(OR('DU DOAN'!K79="",'DU DOAN'!L79="",'DU DOAN'!BU79="",'DU DOAN'!BV79=""),0,IF(AND('DU DOAN'!BU79='DU DOAN'!K79,'DU DOAN'!BV79='DU DOAN'!L79),3*'DU DOAN'!C79,IF(('DU DOAN'!BU79-'DU DOAN'!BV79)=('DU DOAN'!K79-'DU DOAN'!L79),2*'DU DOAN'!C79,IF(SIGN('DU DOAN'!BU79-'DU DOAN'!BV79)=SIGN('DU DOAN'!K79-'DU DOAN'!L79),1*'DU DOAN'!C79,0))))</f>
        <v>0</v>
      </c>
      <c r="AL79" s="98">
        <f>IF(OR('DU DOAN'!K79="",'DU DOAN'!L79="",'DU DOAN'!BW79="",'DU DOAN'!BX79=""),0,IF(AND('DU DOAN'!BW79='DU DOAN'!K79,'DU DOAN'!BX79='DU DOAN'!L79),3*'DU DOAN'!C79,IF(('DU DOAN'!BW79-'DU DOAN'!BX79)=('DU DOAN'!K79-'DU DOAN'!L79),2*'DU DOAN'!C79,IF(SIGN('DU DOAN'!BW79-'DU DOAN'!BX79)=SIGN('DU DOAN'!K79-'DU DOAN'!L79),1*'DU DOAN'!C79,0))))</f>
        <v>0</v>
      </c>
      <c r="AM79" s="98">
        <f>IF(OR('DU DOAN'!K79="",'DU DOAN'!L79="",'DU DOAN'!BY79="",'DU DOAN'!BZ79=""),0,IF(AND('DU DOAN'!BY79='DU DOAN'!K79,'DU DOAN'!BZ79='DU DOAN'!L79),3*'DU DOAN'!C79,IF(('DU DOAN'!BY79-'DU DOAN'!BZ79)=('DU DOAN'!K79-'DU DOAN'!L79),2*'DU DOAN'!C79,IF(SIGN('DU DOAN'!BY79-'DU DOAN'!BZ79)=SIGN('DU DOAN'!K79-'DU DOAN'!L79),1*'DU DOAN'!C79,0))))</f>
        <v>0</v>
      </c>
      <c r="AN79" s="98">
        <f>IF(OR('DU DOAN'!K79="",'DU DOAN'!L79="",'DU DOAN'!CA79="",'DU DOAN'!CB79=""),0,IF(AND('DU DOAN'!CA79='DU DOAN'!K79,'DU DOAN'!CB79='DU DOAN'!L79),3*'DU DOAN'!C79,IF(('DU DOAN'!CA79-'DU DOAN'!CB79)=('DU DOAN'!K79-'DU DOAN'!L79),2*'DU DOAN'!C79,IF(SIGN('DU DOAN'!CA79-'DU DOAN'!CB79)=SIGN('DU DOAN'!K79-'DU DOAN'!L79),1*'DU DOAN'!C79,0))))</f>
        <v>0</v>
      </c>
      <c r="AO79" s="98">
        <f>IF(OR('DU DOAN'!K79="",'DU DOAN'!L79="",'DU DOAN'!CC79="",'DU DOAN'!CD79=""),0,IF(AND('DU DOAN'!CC79='DU DOAN'!K79,'DU DOAN'!CD79='DU DOAN'!L79),3*'DU DOAN'!C79,IF(('DU DOAN'!CC79-'DU DOAN'!CD79)=('DU DOAN'!K79-'DU DOAN'!L79),2*'DU DOAN'!C79,IF(SIGN('DU DOAN'!CC79-'DU DOAN'!CD79)=SIGN('DU DOAN'!K79-'DU DOAN'!L79),1*'DU DOAN'!C79,0))))</f>
        <v>0</v>
      </c>
      <c r="AP79" s="98">
        <f>IF(OR('DU DOAN'!K79="",'DU DOAN'!L79="",'DU DOAN'!CE79="",'DU DOAN'!CF79=""),0,IF(AND('DU DOAN'!CE79='DU DOAN'!K79,'DU DOAN'!CF79='DU DOAN'!L79),3*'DU DOAN'!C79,IF(('DU DOAN'!CE79-'DU DOAN'!CF79)=('DU DOAN'!K79-'DU DOAN'!L79),2*'DU DOAN'!C79,IF(SIGN('DU DOAN'!CE79-'DU DOAN'!CF79)=SIGN('DU DOAN'!K79-'DU DOAN'!L79),1*'DU DOAN'!C79,0))))</f>
        <v>0</v>
      </c>
      <c r="AQ79" s="98">
        <f>IF(OR('DU DOAN'!K79="",'DU DOAN'!L79="",'DU DOAN'!CG79="",'DU DOAN'!CH79=""),0,IF(AND('DU DOAN'!CG79='DU DOAN'!K79,'DU DOAN'!CH79='DU DOAN'!L79),3*'DU DOAN'!C79,IF(('DU DOAN'!CG79-'DU DOAN'!CH79)=('DU DOAN'!K79-'DU DOAN'!L79),2*'DU DOAN'!C79,IF(SIGN('DU DOAN'!CG79-'DU DOAN'!CH79)=SIGN('DU DOAN'!K79-'DU DOAN'!L79),1*'DU DOAN'!C79,0))))</f>
        <v>0</v>
      </c>
      <c r="AR79" s="98">
        <f>IF(OR('DU DOAN'!K79="",'DU DOAN'!L79="",'DU DOAN'!CI79="",'DU DOAN'!CJ79=""),0,IF(AND('DU DOAN'!CI79='DU DOAN'!K79,'DU DOAN'!CJ79='DU DOAN'!L79),3*'DU DOAN'!C79,IF(('DU DOAN'!CI79-'DU DOAN'!CJ79)=('DU DOAN'!K79-'DU DOAN'!L79),2*'DU DOAN'!C79,IF(SIGN('DU DOAN'!CI79-'DU DOAN'!CJ79)=SIGN('DU DOAN'!K79-'DU DOAN'!L79),1*'DU DOAN'!C79,0))))</f>
        <v>0</v>
      </c>
      <c r="AS79" s="98">
        <f>IF(OR('DU DOAN'!K79="",'DU DOAN'!L79="",'DU DOAN'!CK79="",'DU DOAN'!CL79=""),0,IF(AND('DU DOAN'!CK79='DU DOAN'!K79,'DU DOAN'!CL79='DU DOAN'!L79),3*'DU DOAN'!C79,IF(('DU DOAN'!CK79-'DU DOAN'!CL79)=('DU DOAN'!K79-'DU DOAN'!L79),2*'DU DOAN'!C79,IF(SIGN('DU DOAN'!CK79-'DU DOAN'!CL79)=SIGN('DU DOAN'!K79-'DU DOAN'!L79),1*'DU DOAN'!C79,0))))</f>
        <v>0</v>
      </c>
      <c r="AT79" s="98">
        <f>IF(OR('DU DOAN'!K79="",'DU DOAN'!L79="",'DU DOAN'!CM79="",'DU DOAN'!CN79=""),0,IF(AND('DU DOAN'!CM79='DU DOAN'!K79,'DU DOAN'!CN79='DU DOAN'!L79),3*'DU DOAN'!C79,IF(('DU DOAN'!CM79-'DU DOAN'!CN79)=('DU DOAN'!K79-'DU DOAN'!L79),2*'DU DOAN'!C79,IF(SIGN('DU DOAN'!CM79-'DU DOAN'!CN79)=SIGN('DU DOAN'!K79-'DU DOAN'!L79),1*'DU DOAN'!C79,0))))</f>
        <v>0</v>
      </c>
      <c r="AU79" s="98">
        <f>IF(OR('DU DOAN'!K79="",'DU DOAN'!L79="",'DU DOAN'!CO79="",'DU DOAN'!CP79=""),0,IF(AND('DU DOAN'!CO79='DU DOAN'!K79,'DU DOAN'!CP79='DU DOAN'!L79),3*'DU DOAN'!C79,IF(('DU DOAN'!CO79-'DU DOAN'!CP79)=('DU DOAN'!K79-'DU DOAN'!L79),2*'DU DOAN'!C79,IF(SIGN('DU DOAN'!CO79-'DU DOAN'!CP79)=SIGN('DU DOAN'!K79-'DU DOAN'!L79),1*'DU DOAN'!C79,0))))</f>
        <v>0</v>
      </c>
      <c r="AV79" s="98">
        <f>IF(OR('DU DOAN'!K79="",'DU DOAN'!L79="",'DU DOAN'!CQ79="",'DU DOAN'!CR79=""),0,IF(AND('DU DOAN'!CQ79='DU DOAN'!K79,'DU DOAN'!CR79='DU DOAN'!L79),3*'DU DOAN'!C79,IF(('DU DOAN'!CQ79-'DU DOAN'!CR79)=('DU DOAN'!K79-'DU DOAN'!L79),2*'DU DOAN'!C79,IF(SIGN('DU DOAN'!CQ79-'DU DOAN'!CR79)=SIGN('DU DOAN'!K79-'DU DOAN'!L79),1*'DU DOAN'!C79,0))))</f>
        <v>0</v>
      </c>
      <c r="AW79" s="98">
        <f>IF(OR('DU DOAN'!K79="",'DU DOAN'!L79="",'DU DOAN'!CS79="",'DU DOAN'!CT79=""),0,IF(AND('DU DOAN'!CS79='DU DOAN'!K79,'DU DOAN'!CT79='DU DOAN'!L79),3*'DU DOAN'!C79,IF(('DU DOAN'!CS79-'DU DOAN'!CT79)=('DU DOAN'!K79-'DU DOAN'!L79),2*'DU DOAN'!C79,IF(SIGN('DU DOAN'!CS79-'DU DOAN'!CT79)=SIGN('DU DOAN'!K79-'DU DOAN'!L79),1*'DU DOAN'!C79,0))))</f>
        <v>0</v>
      </c>
      <c r="AX79" s="98">
        <f>IF(OR('DU DOAN'!K79="",'DU DOAN'!L79="",'DU DOAN'!CU79="",'DU DOAN'!CV79=""),0,IF(AND('DU DOAN'!CU79='DU DOAN'!K79,'DU DOAN'!CV79='DU DOAN'!L79),3*'DU DOAN'!C79,IF(('DU DOAN'!CU79-'DU DOAN'!CV79)=('DU DOAN'!K79-'DU DOAN'!L79),2*'DU DOAN'!C79,IF(SIGN('DU DOAN'!CU79-'DU DOAN'!CV79)=SIGN('DU DOAN'!K79-'DU DOAN'!L79),1*'DU DOAN'!C79,0))))</f>
        <v>0</v>
      </c>
      <c r="AY79" s="98">
        <f>IF(OR('DU DOAN'!K79="",'DU DOAN'!L79="",'DU DOAN'!CW79="",'DU DOAN'!CX79=""),0,IF(AND('DU DOAN'!CW79='DU DOAN'!K79,'DU DOAN'!CX79='DU DOAN'!L79),3*'DU DOAN'!C79,IF(('DU DOAN'!CW79-'DU DOAN'!CX79)=('DU DOAN'!K79-'DU DOAN'!L79),2*'DU DOAN'!C79,IF(SIGN('DU DOAN'!CW79-'DU DOAN'!CX79)=SIGN('DU DOAN'!K79-'DU DOAN'!L79),1*'DU DOAN'!C79,0))))</f>
        <v>0</v>
      </c>
      <c r="AZ79" s="98">
        <f>IF(OR('DU DOAN'!K79="",'DU DOAN'!L79="",'DU DOAN'!CY79="",'DU DOAN'!CZ79=""),0,IF(AND('DU DOAN'!CY79='DU DOAN'!K79,'DU DOAN'!CZ79='DU DOAN'!L79),3*'DU DOAN'!C79,IF(('DU DOAN'!CY79-'DU DOAN'!CZ79)=('DU DOAN'!K79-'DU DOAN'!L79),2*'DU DOAN'!C79,IF(SIGN('DU DOAN'!CY79-'DU DOAN'!CZ79)=SIGN('DU DOAN'!K79-'DU DOAN'!L79),1*'DU DOAN'!C79,0))))</f>
        <v>0</v>
      </c>
      <c r="BA79" s="98">
        <f>IF(OR('DU DOAN'!K79="",'DU DOAN'!L79="",'DU DOAN'!DA79="",'DU DOAN'!DB79=""),0,IF(AND('DU DOAN'!DA79='DU DOAN'!K79,'DU DOAN'!DB79='DU DOAN'!L79),3*'DU DOAN'!C79,IF(('DU DOAN'!DA79-'DU DOAN'!DB79)=('DU DOAN'!K79-'DU DOAN'!L79),2*'DU DOAN'!C79,IF(SIGN('DU DOAN'!DA79-'DU DOAN'!DB79)=SIGN('DU DOAN'!K79-'DU DOAN'!L79),1*'DU DOAN'!C79,0))))</f>
        <v>0</v>
      </c>
      <c r="BB79" s="98">
        <f>IF(OR('DU DOAN'!K79="",'DU DOAN'!L79="",'DU DOAN'!DC79="",'DU DOAN'!DD79=""),0,IF(AND('DU DOAN'!DC79='DU DOAN'!K79,'DU DOAN'!DD79='DU DOAN'!L79),3*'DU DOAN'!C79,IF(('DU DOAN'!DC79-'DU DOAN'!DD79)=('DU DOAN'!K79-'DU DOAN'!L79),2*'DU DOAN'!C79,IF(SIGN('DU DOAN'!DC79-'DU DOAN'!DD79)=SIGN('DU DOAN'!K79-'DU DOAN'!L79),1*'DU DOAN'!C79,0))))</f>
        <v>0</v>
      </c>
      <c r="BC79" s="98">
        <f>IF(OR('DU DOAN'!K79="",'DU DOAN'!L79="",'DU DOAN'!DE79="",'DU DOAN'!DF79=""),0,IF(AND('DU DOAN'!DE79='DU DOAN'!K79,'DU DOAN'!DF79='DU DOAN'!L79),3*'DU DOAN'!C79,IF(('DU DOAN'!DE79-'DU DOAN'!DF79)=('DU DOAN'!K79-'DU DOAN'!L79),2*'DU DOAN'!C79,IF(SIGN('DU DOAN'!DE79-'DU DOAN'!DF79)=SIGN('DU DOAN'!K79-'DU DOAN'!L79),1*'DU DOAN'!C79,0))))</f>
        <v>0</v>
      </c>
      <c r="BD79" s="98">
        <f>IF(OR('DU DOAN'!K79="",'DU DOAN'!L79="",'DU DOAN'!DG79="",'DU DOAN'!DH79=""),0,IF(AND('DU DOAN'!DG79='DU DOAN'!K79,'DU DOAN'!DH79='DU DOAN'!L79),3*'DU DOAN'!C79,IF(('DU DOAN'!DG79-'DU DOAN'!DH79)=('DU DOAN'!K79-'DU DOAN'!L79),2*'DU DOAN'!C79,IF(SIGN('DU DOAN'!DG79-'DU DOAN'!DH79)=SIGN('DU DOAN'!K79-'DU DOAN'!L79),1*'DU DOAN'!C79,0))))</f>
        <v>0</v>
      </c>
      <c r="BE79" s="98">
        <f>IF(OR('DU DOAN'!K79="",'DU DOAN'!L79="",'DU DOAN'!DI79="",'DU DOAN'!DJ79=""),0,IF(AND('DU DOAN'!DI79='DU DOAN'!K79,'DU DOAN'!DJ79='DU DOAN'!L79),3*'DU DOAN'!C79,IF(('DU DOAN'!DI79-'DU DOAN'!DJ79)=('DU DOAN'!K79-'DU DOAN'!L79),2*'DU DOAN'!C79,IF(SIGN('DU DOAN'!DI79-'DU DOAN'!DJ79)=SIGN('DU DOAN'!K79-'DU DOAN'!L79),1*'DU DOAN'!C79,0))))</f>
        <v>0</v>
      </c>
      <c r="BF79" s="98">
        <f>IF(OR('DU DOAN'!K79="",'DU DOAN'!L79="",'DU DOAN'!DK79="",'DU DOAN'!DL79=""),0,IF(AND('DU DOAN'!DK79='DU DOAN'!K79,'DU DOAN'!DL79='DU DOAN'!L79),3*'DU DOAN'!C79,IF(('DU DOAN'!DK79-'DU DOAN'!DL79)=('DU DOAN'!K79-'DU DOAN'!L79),2*'DU DOAN'!C79,IF(SIGN('DU DOAN'!DK79-'DU DOAN'!DL79)=SIGN('DU DOAN'!K79-'DU DOAN'!L79),1*'DU DOAN'!C79,0))))</f>
        <v>0</v>
      </c>
      <c r="BG79" s="98">
        <f>IF(OR('DU DOAN'!K79="",'DU DOAN'!L79="",'DU DOAN'!DM79="",'DU DOAN'!DN79=""),0,IF(AND('DU DOAN'!DM79='DU DOAN'!K79,'DU DOAN'!DN79='DU DOAN'!L79),3*'DU DOAN'!C79,IF(('DU DOAN'!DM79-'DU DOAN'!DN79)=('DU DOAN'!K79-'DU DOAN'!L79),2*'DU DOAN'!C79,IF(SIGN('DU DOAN'!DM79-'DU DOAN'!DN79)=SIGN('DU DOAN'!K79-'DU DOAN'!L79),1*'DU DOAN'!C79,0))))</f>
        <v>0</v>
      </c>
      <c r="BH79" s="98">
        <f>IF(OR('DU DOAN'!K79="",'DU DOAN'!L79="",'DU DOAN'!DO79="",'DU DOAN'!DP79=""),0,IF(AND('DU DOAN'!DO79='DU DOAN'!K79,'DU DOAN'!DP79='DU DOAN'!L79),3*'DU DOAN'!C79,IF(('DU DOAN'!DO79-'DU DOAN'!DP79)=('DU DOAN'!K79-'DU DOAN'!L79),2*'DU DOAN'!C79,IF(SIGN('DU DOAN'!DO79-'DU DOAN'!DP79)=SIGN('DU DOAN'!K79-'DU DOAN'!L79),1*'DU DOAN'!C79,0))))</f>
        <v>0</v>
      </c>
      <c r="BI79" s="98">
        <f>IF(OR('DU DOAN'!K79="",'DU DOAN'!L79="",'DU DOAN'!DQ79="",'DU DOAN'!DR79=""),0,IF(AND('DU DOAN'!DQ79='DU DOAN'!K79,'DU DOAN'!DR79='DU DOAN'!L79),3*'DU DOAN'!C79,IF(('DU DOAN'!DQ79-'DU DOAN'!DR79)=('DU DOAN'!K79-'DU DOAN'!L79),2*'DU DOAN'!C79,IF(SIGN('DU DOAN'!DQ79-'DU DOAN'!DR79)=SIGN('DU DOAN'!K79-'DU DOAN'!L79),1*'DU DOAN'!C79,0))))</f>
        <v>0</v>
      </c>
      <c r="BJ79" s="98">
        <f>IF(OR('DU DOAN'!K79="",'DU DOAN'!L79="",'DU DOAN'!DS79="",'DU DOAN'!DT79=""),0,IF(AND('DU DOAN'!DS79='DU DOAN'!K79,'DU DOAN'!DT79='DU DOAN'!L79),3*'DU DOAN'!C79,IF(('DU DOAN'!DS79-'DU DOAN'!DT79)=('DU DOAN'!K79-'DU DOAN'!L79),2*'DU DOAN'!C79,IF(SIGN('DU DOAN'!DS79-'DU DOAN'!DT79)=SIGN('DU DOAN'!K79-'DU DOAN'!L79),1*'DU DOAN'!C79,0))))</f>
        <v>0</v>
      </c>
      <c r="BK79" s="98">
        <f>IF(OR('DU DOAN'!K79="",'DU DOAN'!L79="",'DU DOAN'!DU79="",'DU DOAN'!DV79=""),0,IF(AND('DU DOAN'!DU79='DU DOAN'!K79,'DU DOAN'!DV79='DU DOAN'!L79),3*'DU DOAN'!C79,IF(('DU DOAN'!DU79-'DU DOAN'!DV79)=('DU DOAN'!K79-'DU DOAN'!L79),2*'DU DOAN'!C79,IF(SIGN('DU DOAN'!DU79-'DU DOAN'!DV79)=SIGN('DU DOAN'!K79-'DU DOAN'!L79),1*'DU DOAN'!C79,0))))</f>
        <v>0</v>
      </c>
      <c r="BL79" s="98">
        <f>IF(OR('DU DOAN'!K79="",'DU DOAN'!L79="",'DU DOAN'!DW79="",'DU DOAN'!DX79=""),0,IF(AND('DU DOAN'!DW79='DU DOAN'!K79,'DU DOAN'!DX79='DU DOAN'!L79),3*'DU DOAN'!C79,IF(('DU DOAN'!DW79-'DU DOAN'!DX79)=('DU DOAN'!K79-'DU DOAN'!L79),2*'DU DOAN'!C79,IF(SIGN('DU DOAN'!DW79-'DU DOAN'!DX79)=SIGN('DU DOAN'!K79-'DU DOAN'!L79),1*'DU DOAN'!C79,0))))</f>
        <v>0</v>
      </c>
      <c r="BM79" s="98">
        <f>IF(OR('DU DOAN'!K79="",'DU DOAN'!L79="",'DU DOAN'!DY79="",'DU DOAN'!DZ79=""),0,IF(AND('DU DOAN'!DY79='DU DOAN'!K79,'DU DOAN'!DZ79='DU DOAN'!L79),3*'DU DOAN'!C79,IF(('DU DOAN'!DY79-'DU DOAN'!DZ79)=('DU DOAN'!K79-'DU DOAN'!L79),2*'DU DOAN'!C79,IF(SIGN('DU DOAN'!DY79-'DU DOAN'!DZ79)=SIGN('DU DOAN'!K79-'DU DOAN'!L79),1*'DU DOAN'!C79,0))))</f>
        <v>0</v>
      </c>
      <c r="BN79" s="98">
        <f>IF(OR('DU DOAN'!K79="",'DU DOAN'!L79="",'DU DOAN'!EA79="",'DU DOAN'!EB79=""),0,IF(AND('DU DOAN'!EA79='DU DOAN'!K79,'DU DOAN'!EB79='DU DOAN'!L79),3*'DU DOAN'!C79,IF(('DU DOAN'!EA79-'DU DOAN'!EB79)=('DU DOAN'!K79-'DU DOAN'!L79),2*'DU DOAN'!C79,IF(SIGN('DU DOAN'!EA79-'DU DOAN'!EB79)=SIGN('DU DOAN'!K79-'DU DOAN'!L79),1*'DU DOAN'!C79,0))))</f>
        <v>0</v>
      </c>
      <c r="BO79" s="98">
        <f>IF(OR('DU DOAN'!K79="",'DU DOAN'!L79="",'DU DOAN'!EC79="",'DU DOAN'!ED79=""),0,IF(AND('DU DOAN'!EC79='DU DOAN'!K79,'DU DOAN'!ED79='DU DOAN'!L79),3*'DU DOAN'!C79,IF(('DU DOAN'!EC79-'DU DOAN'!ED79)=('DU DOAN'!K79-'DU DOAN'!L79),2*'DU DOAN'!C79,IF(SIGN('DU DOAN'!EC79-'DU DOAN'!ED79)=SIGN('DU DOAN'!K79-'DU DOAN'!L79),1*'DU DOAN'!C79,0))))</f>
        <v>0</v>
      </c>
      <c r="BP79" s="98">
        <f>IF(OR('DU DOAN'!K79="",'DU DOAN'!L79="",'DU DOAN'!EE79="",'DU DOAN'!EF79=""),0,IF(AND('DU DOAN'!EE79='DU DOAN'!K79,'DU DOAN'!EF79='DU DOAN'!L79),3*'DU DOAN'!C79,IF(('DU DOAN'!EE79-'DU DOAN'!EF79)=('DU DOAN'!K79-'DU DOAN'!L79),2*'DU DOAN'!C79,IF(SIGN('DU DOAN'!EE79-'DU DOAN'!EF79)=SIGN('DU DOAN'!K79-'DU DOAN'!L79),1*'DU DOAN'!C79,0))))</f>
        <v>0</v>
      </c>
      <c r="BQ79" s="98">
        <f>IF(OR('DU DOAN'!K79="",'DU DOAN'!L79="",'DU DOAN'!EG79="",'DU DOAN'!EH79=""),0,IF(AND('DU DOAN'!EG79='DU DOAN'!K79,'DU DOAN'!EH79='DU DOAN'!L79),3*'DU DOAN'!C79,IF(('DU DOAN'!EG79-'DU DOAN'!EH79)=('DU DOAN'!K79-'DU DOAN'!L79),2*'DU DOAN'!C79,IF(SIGN('DU DOAN'!EG79-'DU DOAN'!EH79)=SIGN('DU DOAN'!K79-'DU DOAN'!L79),1*'DU DOAN'!C79,0))))</f>
        <v>0</v>
      </c>
      <c r="BR79" s="98">
        <f>IF(OR('DU DOAN'!K79="",'DU DOAN'!L79="",'DU DOAN'!EI79="",'DU DOAN'!EJ79=""),0,IF(AND('DU DOAN'!EI79='DU DOAN'!K79,'DU DOAN'!EJ79='DU DOAN'!L79),3*'DU DOAN'!C79,IF(('DU DOAN'!EI79-'DU DOAN'!EJ79)=('DU DOAN'!K79-'DU DOAN'!L79),2*'DU DOAN'!C79,IF(SIGN('DU DOAN'!EI79-'DU DOAN'!EJ79)=SIGN('DU DOAN'!K79-'DU DOAN'!L79),1*'DU DOAN'!C79,0))))</f>
        <v>0</v>
      </c>
      <c r="BS79" s="98">
        <f>IF(OR('DU DOAN'!K79="",'DU DOAN'!L79="",'DU DOAN'!EK79="",'DU DOAN'!EL79=""),0,IF(AND('DU DOAN'!EK79='DU DOAN'!K79,'DU DOAN'!EL79='DU DOAN'!L79),3*'DU DOAN'!C79,IF(('DU DOAN'!EK79-'DU DOAN'!EL79)=('DU DOAN'!K79-'DU DOAN'!L79),2*'DU DOAN'!C79,IF(SIGN('DU DOAN'!EK79-'DU DOAN'!EL79)=SIGN('DU DOAN'!K79-'DU DOAN'!L79),1*'DU DOAN'!C79,0))))</f>
        <v>0</v>
      </c>
      <c r="BT79" s="98">
        <f>IF(OR('DU DOAN'!K79="",'DU DOAN'!L79="",'DU DOAN'!EM79="",'DU DOAN'!EN79=""),0,IF(AND('DU DOAN'!EM79='DU DOAN'!K79,'DU DOAN'!EN79='DU DOAN'!L79),3*'DU DOAN'!C79,IF(('DU DOAN'!EM79-'DU DOAN'!EN79)=('DU DOAN'!K79-'DU DOAN'!L79),2*'DU DOAN'!C79,IF(SIGN('DU DOAN'!EM79-'DU DOAN'!EN79)=SIGN('DU DOAN'!K79-'DU DOAN'!L79),1*'DU DOAN'!C79,0))))</f>
        <v>0</v>
      </c>
      <c r="BU79" s="98">
        <f>IF(OR('DU DOAN'!K79="",'DU DOAN'!L79="",'DU DOAN'!EO79="",'DU DOAN'!EP79=""),0,IF(AND('DU DOAN'!EO79='DU DOAN'!K79,'DU DOAN'!EP79='DU DOAN'!L79),3*'DU DOAN'!C79,IF(('DU DOAN'!EO79-'DU DOAN'!EP79)=('DU DOAN'!K79-'DU DOAN'!L79),2*'DU DOAN'!C79,IF(SIGN('DU DOAN'!EO79-'DU DOAN'!EP79)=SIGN('DU DOAN'!K79-'DU DOAN'!L79),1*'DU DOAN'!C79,0))))</f>
        <v>0</v>
      </c>
      <c r="BV79" s="98">
        <f>IF(OR('DU DOAN'!K79="",'DU DOAN'!L79="",'DU DOAN'!EQ79="",'DU DOAN'!ER79=""),0,IF(AND('DU DOAN'!EQ79='DU DOAN'!K79,'DU DOAN'!ER79='DU DOAN'!L79),3*'DU DOAN'!C79,IF(('DU DOAN'!EQ79-'DU DOAN'!ER79)=('DU DOAN'!K79-'DU DOAN'!L79),2*'DU DOAN'!C79,IF(SIGN('DU DOAN'!EQ79-'DU DOAN'!ER79)=SIGN('DU DOAN'!K79-'DU DOAN'!L79),1*'DU DOAN'!C79,0))))</f>
        <v>0</v>
      </c>
      <c r="BW79" s="98">
        <f>IF(OR('DU DOAN'!K79="",'DU DOAN'!L79="",'DU DOAN'!ES79="",'DU DOAN'!ET79=""),0,IF(AND('DU DOAN'!ES79='DU DOAN'!K79,'DU DOAN'!ET79='DU DOAN'!L79),3*'DU DOAN'!C79,IF(('DU DOAN'!ES79-'DU DOAN'!ET79)=('DU DOAN'!K79-'DU DOAN'!L79),2*'DU DOAN'!C79,IF(SIGN('DU DOAN'!ES79-'DU DOAN'!ET79)=SIGN('DU DOAN'!K79-'DU DOAN'!L79),1*'DU DOAN'!C79,0))))</f>
        <v>0</v>
      </c>
      <c r="BX79" s="98">
        <f>IF(OR('DU DOAN'!K79="",'DU DOAN'!L79="",'DU DOAN'!EU79="",'DU DOAN'!EV79=""),0,IF(AND('DU DOAN'!EU79='DU DOAN'!K79,'DU DOAN'!EV79='DU DOAN'!L79),3*'DU DOAN'!C79,IF(('DU DOAN'!EU79-'DU DOAN'!EV79)=('DU DOAN'!K79-'DU DOAN'!L79),2*'DU DOAN'!C79,IF(SIGN('DU DOAN'!EU79-'DU DOAN'!EV79)=SIGN('DU DOAN'!K79-'DU DOAN'!L79),1*'DU DOAN'!C79,0))))</f>
        <v>0</v>
      </c>
      <c r="BY79" s="98">
        <f>IF(OR('DU DOAN'!K79="",'DU DOAN'!L79="",'DU DOAN'!EW79="",'DU DOAN'!EX79=""),0,IF(AND('DU DOAN'!EW79='DU DOAN'!K79,'DU DOAN'!EX79='DU DOAN'!L79),3*'DU DOAN'!C79,IF(('DU DOAN'!EW79-'DU DOAN'!EX79)=('DU DOAN'!K79-'DU DOAN'!L79),2*'DU DOAN'!C79,IF(SIGN('DU DOAN'!EW79-'DU DOAN'!EX79)=SIGN('DU DOAN'!K79-'DU DOAN'!L79),1*'DU DOAN'!C79,0))))</f>
        <v>0</v>
      </c>
      <c r="BZ79" s="98">
        <f>IF(OR('DU DOAN'!K79="",'DU DOAN'!L79="",'DU DOAN'!EY79="",'DU DOAN'!EZ79=""),0,IF(AND('DU DOAN'!EY79='DU DOAN'!K79,'DU DOAN'!EZ79='DU DOAN'!L79),3*'DU DOAN'!C79,IF(('DU DOAN'!EY79-'DU DOAN'!EZ79)=('DU DOAN'!K79-'DU DOAN'!L79),2*'DU DOAN'!C79,IF(SIGN('DU DOAN'!EY79-'DU DOAN'!EZ79)=SIGN('DU DOAN'!K79-'DU DOAN'!L79),1*'DU DOAN'!C79,0))))</f>
        <v>0</v>
      </c>
      <c r="CA79" s="98">
        <f>IF(OR('DU DOAN'!K79="",'DU DOAN'!L79="",'DU DOAN'!FA79="",'DU DOAN'!FB79=""),0,IF(AND('DU DOAN'!FA79='DU DOAN'!K79,'DU DOAN'!FB79='DU DOAN'!L79),3*'DU DOAN'!C79,IF(('DU DOAN'!FA79-'DU DOAN'!FB79)=('DU DOAN'!K79-'DU DOAN'!L79),2*'DU DOAN'!C79,IF(SIGN('DU DOAN'!FA79-'DU DOAN'!FB79)=SIGN('DU DOAN'!K79-'DU DOAN'!L79),1*'DU DOAN'!C79,0))))</f>
        <v>0</v>
      </c>
      <c r="CB79" s="98">
        <f>IF(OR('DU DOAN'!K79="",'DU DOAN'!L79="",'DU DOAN'!FC79="",'DU DOAN'!FD79=""),0,IF(AND('DU DOAN'!FC79='DU DOAN'!K79,'DU DOAN'!FD79='DU DOAN'!L79),3*'DU DOAN'!C79,IF(('DU DOAN'!FC79-'DU DOAN'!FD79)=('DU DOAN'!K79-'DU DOAN'!L79),2*'DU DOAN'!C79,IF(SIGN('DU DOAN'!FC79-'DU DOAN'!FD79)=SIGN('DU DOAN'!K79-'DU DOAN'!L79),1*'DU DOAN'!C79,0))))</f>
        <v>0</v>
      </c>
      <c r="CC79" s="98">
        <f>IF(OR('DU DOAN'!K79="",'DU DOAN'!L79="",'DU DOAN'!FE79="",'DU DOAN'!FF79=""),0,IF(AND('DU DOAN'!FE79='DU DOAN'!K79,'DU DOAN'!FF79='DU DOAN'!L79),3*'DU DOAN'!C79,IF(('DU DOAN'!FE79-'DU DOAN'!FF79)=('DU DOAN'!K79-'DU DOAN'!L79),2*'DU DOAN'!C79,IF(SIGN('DU DOAN'!FE79-'DU DOAN'!FF79)=SIGN('DU DOAN'!K79-'DU DOAN'!L79),1*'DU DOAN'!C79,0))))</f>
        <v>0</v>
      </c>
      <c r="CD79" s="98">
        <f>IF(OR('DU DOAN'!K79="",'DU DOAN'!L79="",'DU DOAN'!FG79="",'DU DOAN'!FH79=""),0,IF(AND('DU DOAN'!FG79='DU DOAN'!K79,'DU DOAN'!FH79='DU DOAN'!L79),3*'DU DOAN'!C79,IF(('DU DOAN'!FG79-'DU DOAN'!FH79)=('DU DOAN'!K79-'DU DOAN'!L79),2*'DU DOAN'!C79,IF(SIGN('DU DOAN'!FG79-'DU DOAN'!FH79)=SIGN('DU DOAN'!K79-'DU DOAN'!L79),1*'DU DOAN'!C79,0))))</f>
        <v>0</v>
      </c>
      <c r="CE79" s="98">
        <f>IF(OR('DU DOAN'!K79="",'DU DOAN'!L79="",'DU DOAN'!FI79="",'DU DOAN'!FJ79=""),0,IF(AND('DU DOAN'!FI79='DU DOAN'!K79,'DU DOAN'!FJ79='DU DOAN'!L79),3*'DU DOAN'!C79,IF(('DU DOAN'!FI79-'DU DOAN'!FJ79)=('DU DOAN'!K79-'DU DOAN'!L79),2*'DU DOAN'!C79,IF(SIGN('DU DOAN'!FI79-'DU DOAN'!FJ79)=SIGN('DU DOAN'!K79-'DU DOAN'!L79),1*'DU DOAN'!C79,0))))</f>
        <v>0</v>
      </c>
      <c r="CF79" s="98">
        <f>IF(OR('DU DOAN'!K79="",'DU DOAN'!L79="",'DU DOAN'!FK79="",'DU DOAN'!FL79=""),0,IF(AND('DU DOAN'!FK79='DU DOAN'!K79,'DU DOAN'!FL79='DU DOAN'!L79),3*'DU DOAN'!C79,IF(('DU DOAN'!FK79-'DU DOAN'!FL79)=('DU DOAN'!K79-'DU DOAN'!L79),2*'DU DOAN'!C79,IF(SIGN('DU DOAN'!FK79-'DU DOAN'!FL79)=SIGN('DU DOAN'!K79-'DU DOAN'!L79),1*'DU DOAN'!C79,0))))</f>
        <v>0</v>
      </c>
      <c r="CG79" s="98">
        <f>IF(OR('DU DOAN'!K79="",'DU DOAN'!L79="",'DU DOAN'!FM79="",'DU DOAN'!FN79=""),0,IF(AND('DU DOAN'!FM79='DU DOAN'!K79,'DU DOAN'!FN79='DU DOAN'!L79),3*'DU DOAN'!C79,IF(('DU DOAN'!FM79-'DU DOAN'!FN79)=('DU DOAN'!K79-'DU DOAN'!L79),2*'DU DOAN'!C79,IF(SIGN('DU DOAN'!FM79-'DU DOAN'!FN79)=SIGN('DU DOAN'!K79-'DU DOAN'!L79),1*'DU DOAN'!C79,0))))</f>
        <v>0</v>
      </c>
      <c r="CH79" s="98">
        <f>IF(OR('DU DOAN'!K79="",'DU DOAN'!L79="",'DU DOAN'!FO79="",'DU DOAN'!FP79=""),0,IF(AND('DU DOAN'!FO79='DU DOAN'!K79,'DU DOAN'!FP79='DU DOAN'!L79),3*'DU DOAN'!C79,IF(('DU DOAN'!FO79-'DU DOAN'!FP79)=('DU DOAN'!K79-'DU DOAN'!L79),2*'DU DOAN'!C79,IF(SIGN('DU DOAN'!FO79-'DU DOAN'!FP79)=SIGN('DU DOAN'!K79-'DU DOAN'!L79),1*'DU DOAN'!C79,0))))</f>
        <v>0</v>
      </c>
      <c r="CI79" s="98">
        <f>IF(OR('DU DOAN'!K79="",'DU DOAN'!L79="",'DU DOAN'!FQ79="",'DU DOAN'!FR79=""),0,IF(AND('DU DOAN'!FQ79='DU DOAN'!K79,'DU DOAN'!FR79='DU DOAN'!L79),3*'DU DOAN'!C79,IF(('DU DOAN'!FQ79-'DU DOAN'!FR79)=('DU DOAN'!K79-'DU DOAN'!L79),2*'DU DOAN'!C79,IF(SIGN('DU DOAN'!FQ79-'DU DOAN'!FR79)=SIGN('DU DOAN'!K79-'DU DOAN'!L79),1*'DU DOAN'!C79,0))))</f>
        <v>0</v>
      </c>
      <c r="CJ79" s="98">
        <f>IF(OR('DU DOAN'!K79="",'DU DOAN'!L79="",'DU DOAN'!FS79="",'DU DOAN'!FT79=""),0,IF(AND('DU DOAN'!FS79='DU DOAN'!K79,'DU DOAN'!FT79='DU DOAN'!L79),3*'DU DOAN'!C79,IF(('DU DOAN'!FS79-'DU DOAN'!FT79)=('DU DOAN'!K79-'DU DOAN'!L79),2*'DU DOAN'!C79,IF(SIGN('DU DOAN'!FS79-'DU DOAN'!FT79)=SIGN('DU DOAN'!K79-'DU DOAN'!L79),1*'DU DOAN'!C79,0))))</f>
        <v>0</v>
      </c>
      <c r="CK79" s="98">
        <f>IF(OR('DU DOAN'!K79="",'DU DOAN'!L79="",'DU DOAN'!FU79="",'DU DOAN'!FV79=""),0,IF(AND('DU DOAN'!FU79='DU DOAN'!K79,'DU DOAN'!FV79='DU DOAN'!L79),3*'DU DOAN'!C79,IF(('DU DOAN'!FU79-'DU DOAN'!FV79)=('DU DOAN'!K79-'DU DOAN'!L79),2*'DU DOAN'!C79,IF(SIGN('DU DOAN'!FU79-'DU DOAN'!FV79)=SIGN('DU DOAN'!K79-'DU DOAN'!L79),1*'DU DOAN'!C79,0))))</f>
        <v>0</v>
      </c>
      <c r="CL79" s="98">
        <f>IF(OR('DU DOAN'!K79="",'DU DOAN'!L79="",'DU DOAN'!FW79="",'DU DOAN'!FX79=""),0,IF(AND('DU DOAN'!FW79='DU DOAN'!K79,'DU DOAN'!FX79='DU DOAN'!L79),3*'DU DOAN'!C79,IF(('DU DOAN'!FW79-'DU DOAN'!FX79)=('DU DOAN'!K79-'DU DOAN'!L79),2*'DU DOAN'!C79,IF(SIGN('DU DOAN'!FW79-'DU DOAN'!FX79)=SIGN('DU DOAN'!K79-'DU DOAN'!L79),1*'DU DOAN'!C79,0))))</f>
        <v>0</v>
      </c>
      <c r="CM79" s="98">
        <f>IF(OR('DU DOAN'!K79="",'DU DOAN'!L79="",'DU DOAN'!FY79="",'DU DOAN'!FZ79=""),0,IF(AND('DU DOAN'!FY79='DU DOAN'!K79,'DU DOAN'!FZ79='DU DOAN'!L79),3*'DU DOAN'!C79,IF(('DU DOAN'!FY79-'DU DOAN'!FZ79)=('DU DOAN'!K79-'DU DOAN'!L79),2*'DU DOAN'!C79,IF(SIGN('DU DOAN'!FY79-'DU DOAN'!FZ79)=SIGN('DU DOAN'!K79-'DU DOAN'!L79),1*'DU DOAN'!C79,0))))</f>
        <v>0</v>
      </c>
      <c r="CN79" s="98">
        <f>IF(OR('DU DOAN'!K79="",'DU DOAN'!L79="",'DU DOAN'!GA79="",'DU DOAN'!GB79=""),0,IF(AND('DU DOAN'!GA79='DU DOAN'!K79,'DU DOAN'!GB79='DU DOAN'!L79),3*'DU DOAN'!C79,IF(('DU DOAN'!GA79-'DU DOAN'!GB79)=('DU DOAN'!K79-'DU DOAN'!L79),2*'DU DOAN'!C79,IF(SIGN('DU DOAN'!GA79-'DU DOAN'!GB79)=SIGN('DU DOAN'!K79-'DU DOAN'!L79),1*'DU DOAN'!C79,0))))</f>
        <v>0</v>
      </c>
      <c r="CO79" s="98">
        <f>IF(OR('DU DOAN'!K79="",'DU DOAN'!L79="",'DU DOAN'!GC79="",'DU DOAN'!GD79=""),0,IF(AND('DU DOAN'!GC79='DU DOAN'!K79,'DU DOAN'!GD79='DU DOAN'!L79),3*'DU DOAN'!C79,IF(('DU DOAN'!GC79-'DU DOAN'!GD79)=('DU DOAN'!K79-'DU DOAN'!L79),2*'DU DOAN'!C79,IF(SIGN('DU DOAN'!GC79-'DU DOAN'!GD79)=SIGN('DU DOAN'!K79-'DU DOAN'!L79),1*'DU DOAN'!C79,0))))</f>
        <v>0</v>
      </c>
      <c r="CP79" s="98">
        <f>IF(OR('DU DOAN'!K79="",'DU DOAN'!L79="",'DU DOAN'!GE79="",'DU DOAN'!GF79=""),0,IF(AND('DU DOAN'!GE79='DU DOAN'!K79,'DU DOAN'!GF79='DU DOAN'!L79),3*'DU DOAN'!C79,IF(('DU DOAN'!GE79-'DU DOAN'!GF79)=('DU DOAN'!K79-'DU DOAN'!L79),2*'DU DOAN'!C79,IF(SIGN('DU DOAN'!GE79-'DU DOAN'!GF79)=SIGN('DU DOAN'!K79-'DU DOAN'!L79),1*'DU DOAN'!C79,0))))</f>
        <v>0</v>
      </c>
      <c r="CQ79" s="98">
        <f>IF(OR('DU DOAN'!K79="",'DU DOAN'!L79="",'DU DOAN'!GG79="",'DU DOAN'!GH79=""),0,IF(AND('DU DOAN'!GG79='DU DOAN'!K79,'DU DOAN'!GH79='DU DOAN'!L79),3*'DU DOAN'!C79,IF(('DU DOAN'!GG79-'DU DOAN'!GH79)=('DU DOAN'!K79-'DU DOAN'!L79),2*'DU DOAN'!C79,IF(SIGN('DU DOAN'!GG79-'DU DOAN'!GH79)=SIGN('DU DOAN'!K79-'DU DOAN'!L79),1*'DU DOAN'!C79,0))))</f>
        <v>0</v>
      </c>
      <c r="CR79" s="98">
        <f>IF(OR('DU DOAN'!K79="",'DU DOAN'!L79="",'DU DOAN'!GI79="",'DU DOAN'!GJ79=""),0,IF(AND('DU DOAN'!GI79='DU DOAN'!K79,'DU DOAN'!GJ79='DU DOAN'!L79),3*'DU DOAN'!C79,IF(('DU DOAN'!GI79-'DU DOAN'!GJ79)=('DU DOAN'!K79-'DU DOAN'!L79),2*'DU DOAN'!C79,IF(SIGN('DU DOAN'!GI79-'DU DOAN'!GJ79)=SIGN('DU DOAN'!K79-'DU DOAN'!L79),1*'DU DOAN'!C79,0))))</f>
        <v>0</v>
      </c>
      <c r="CS79" s="98">
        <f>IF(OR('DU DOAN'!K79="",'DU DOAN'!L79="",'DU DOAN'!GK79="",'DU DOAN'!GL79=""),0,IF(AND('DU DOAN'!GK79='DU DOAN'!K79,'DU DOAN'!GL79='DU DOAN'!L79),3*'DU DOAN'!C79,IF(('DU DOAN'!GK79-'DU DOAN'!GL79)=('DU DOAN'!K79-'DU DOAN'!L79),2*'DU DOAN'!C79,IF(SIGN('DU DOAN'!GK79-'DU DOAN'!GL79)=SIGN('DU DOAN'!K79-'DU DOAN'!L79),1*'DU DOAN'!C79,0))))</f>
        <v>0</v>
      </c>
      <c r="CT79" s="98">
        <f>IF(OR('DU DOAN'!K79="",'DU DOAN'!L79="",'DU DOAN'!GM79="",'DU DOAN'!GN79=""),0,IF(AND('DU DOAN'!GM79='DU DOAN'!K79,'DU DOAN'!GN79='DU DOAN'!L79),3*'DU DOAN'!C79,IF(('DU DOAN'!GM79-'DU DOAN'!GN79)=('DU DOAN'!K79-'DU DOAN'!L79),2*'DU DOAN'!C79,IF(SIGN('DU DOAN'!GM79-'DU DOAN'!GN79)=SIGN('DU DOAN'!K79-'DU DOAN'!L79),1*'DU DOAN'!C79,0))))</f>
        <v>0</v>
      </c>
      <c r="CU79" s="98">
        <f>IF(OR('DU DOAN'!K79="",'DU DOAN'!L79="",'DU DOAN'!GO79="",'DU DOAN'!GP79=""),0,IF(AND('DU DOAN'!GO79='DU DOAN'!K79,'DU DOAN'!GP79='DU DOAN'!L79),3*'DU DOAN'!C79,IF(('DU DOAN'!GO79-'DU DOAN'!GP79)=('DU DOAN'!K79-'DU DOAN'!L79),2*'DU DOAN'!C79,IF(SIGN('DU DOAN'!GO79-'DU DOAN'!GP79)=SIGN('DU DOAN'!K79-'DU DOAN'!L79),1*'DU DOAN'!C79,0))))</f>
        <v>0</v>
      </c>
      <c r="CV79" s="98">
        <f>IF(OR('DU DOAN'!K79="",'DU DOAN'!L79="",'DU DOAN'!GQ79="",'DU DOAN'!GR79=""),0,IF(AND('DU DOAN'!GQ79='DU DOAN'!K79,'DU DOAN'!GR79='DU DOAN'!L79),3*'DU DOAN'!C79,IF(('DU DOAN'!GQ79-'DU DOAN'!GR79)=('DU DOAN'!K79-'DU DOAN'!L79),2*'DU DOAN'!C79,IF(SIGN('DU DOAN'!GQ79-'DU DOAN'!GR79)=SIGN('DU DOAN'!K79-'DU DOAN'!L79),1*'DU DOAN'!C79,0))))</f>
        <v>0</v>
      </c>
      <c r="CW79" s="98">
        <f>IF(OR('DU DOAN'!K79="",'DU DOAN'!L79="",'DU DOAN'!GS79="",'DU DOAN'!GT79=""),0,IF(AND('DU DOAN'!GS79='DU DOAN'!K79,'DU DOAN'!GT79='DU DOAN'!L79),3*'DU DOAN'!C79,IF(('DU DOAN'!GS79-'DU DOAN'!GT79)=('DU DOAN'!K79-'DU DOAN'!L79),2*'DU DOAN'!C79,IF(SIGN('DU DOAN'!GS79-'DU DOAN'!GT79)=SIGN('DU DOAN'!K79-'DU DOAN'!L79),1*'DU DOAN'!C79,0))))</f>
        <v>0</v>
      </c>
      <c r="CX79" s="98">
        <f>IF(OR('DU DOAN'!K79="",'DU DOAN'!L79="",'DU DOAN'!GU79="",'DU DOAN'!GV79=""),0,IF(AND('DU DOAN'!GU79='DU DOAN'!K79,'DU DOAN'!GV79='DU DOAN'!L79),3*'DU DOAN'!C79,IF(('DU DOAN'!GU79-'DU DOAN'!GV79)=('DU DOAN'!K79-'DU DOAN'!L79),2*'DU DOAN'!C79,IF(SIGN('DU DOAN'!GU79-'DU DOAN'!GV79)=SIGN('DU DOAN'!K79-'DU DOAN'!L79),1*'DU DOAN'!C79,0))))</f>
        <v>0</v>
      </c>
      <c r="CY79" s="98">
        <f>IF(OR('DU DOAN'!K79="",'DU DOAN'!L79="",'DU DOAN'!GW79="",'DU DOAN'!GX79=""),0,IF(AND('DU DOAN'!GW79='DU DOAN'!K79,'DU DOAN'!GX79='DU DOAN'!L79),3*'DU DOAN'!C79,IF(('DU DOAN'!GW79-'DU DOAN'!GX79)=('DU DOAN'!K79-'DU DOAN'!L79),2*'DU DOAN'!C79,IF(SIGN('DU DOAN'!GW79-'DU DOAN'!GX79)=SIGN('DU DOAN'!K79-'DU DOAN'!L79),1*'DU DOAN'!C79,0))))</f>
        <v>0</v>
      </c>
      <c r="CZ79" s="98">
        <f>IF(OR('DU DOAN'!K79="",'DU DOAN'!L79="",'DU DOAN'!GY79="",'DU DOAN'!GZ79=""),0,IF(AND('DU DOAN'!GY79='DU DOAN'!K79,'DU DOAN'!GZ79='DU DOAN'!L79),3*'DU DOAN'!C79,IF(('DU DOAN'!GY79-'DU DOAN'!GZ79)=('DU DOAN'!K79-'DU DOAN'!L79),2*'DU DOAN'!C79,IF(SIGN('DU DOAN'!GY79-'DU DOAN'!GZ79)=SIGN('DU DOAN'!K79-'DU DOAN'!L79),1*'DU DOAN'!C79,0))))</f>
        <v>0</v>
      </c>
      <c r="DA79" s="98">
        <f>IF(OR('DU DOAN'!K79="",'DU DOAN'!L79="",'DU DOAN'!HA79="",'DU DOAN'!HB79=""),0,IF(AND('DU DOAN'!HA79='DU DOAN'!K79,'DU DOAN'!HB79='DU DOAN'!L79),3*'DU DOAN'!C79,IF(('DU DOAN'!HA79-'DU DOAN'!HB79)=('DU DOAN'!K79-'DU DOAN'!L79),2*'DU DOAN'!C79,IF(SIGN('DU DOAN'!HA79-'DU DOAN'!HB79)=SIGN('DU DOAN'!K79-'DU DOAN'!L79),1*'DU DOAN'!C79,0))))</f>
        <v>0</v>
      </c>
      <c r="DB79" s="98">
        <f>IF(OR('DU DOAN'!K79="",'DU DOAN'!L79="",'DU DOAN'!HC79="",'DU DOAN'!HD79=""),0,IF(AND('DU DOAN'!HC79='DU DOAN'!K79,'DU DOAN'!HD79='DU DOAN'!L79),3*'DU DOAN'!C79,IF(('DU DOAN'!HC79-'DU DOAN'!HD79)=('DU DOAN'!K79-'DU DOAN'!L79),2*'DU DOAN'!C79,IF(SIGN('DU DOAN'!HC79-'DU DOAN'!HD79)=SIGN('DU DOAN'!K79-'DU DOAN'!L79),1*'DU DOAN'!C79,0))))</f>
        <v>0</v>
      </c>
    </row>
    <row r="80" spans="1:106" ht="15" customHeight="1">
      <c r="A80" s="99">
        <f>'DU DOAN'!A80</f>
        <v>77</v>
      </c>
      <c r="B80" s="100" t="str">
        <f>'DU DOAN'!B80</f>
        <v>Vòng 1/16 (R32)</v>
      </c>
      <c r="C80" s="101">
        <f>'DU DOAN'!C80</f>
        <v>1.5</v>
      </c>
      <c r="D80" s="100" t="str">
        <f>'DU DOAN'!H80</f>
        <v>Á quân bảng E</v>
      </c>
      <c r="E80" s="100" t="str">
        <f>'DU DOAN'!I80</f>
        <v>Á quân bảng I</v>
      </c>
      <c r="F80" s="102" t="str">
        <f>IF(OR('DU DOAN'!K80="",'DU DOAN'!L80=""),"Chưa đá",'DU DOAN'!K80&amp;"-"&amp;'DU DOAN'!L80)</f>
        <v>Chưa đá</v>
      </c>
      <c r="G80" s="98">
        <f>IF(OR('DU DOAN'!K80="",'DU DOAN'!L80="",'DU DOAN'!M80="",'DU DOAN'!N80=""),0,IF(AND('DU DOAN'!M80='DU DOAN'!K80,'DU DOAN'!N80='DU DOAN'!L80),3*'DU DOAN'!C80,IF(('DU DOAN'!M80-'DU DOAN'!N80)=('DU DOAN'!K80-'DU DOAN'!L80),2*'DU DOAN'!C80,IF(SIGN('DU DOAN'!M80-'DU DOAN'!N80)=SIGN('DU DOAN'!K80-'DU DOAN'!L80),1*'DU DOAN'!C80,0))))</f>
        <v>0</v>
      </c>
      <c r="H80" s="98">
        <f>IF(OR('DU DOAN'!K80="",'DU DOAN'!L80="",'DU DOAN'!O80="",'DU DOAN'!P80=""),0,IF(AND('DU DOAN'!O80='DU DOAN'!K80,'DU DOAN'!P80='DU DOAN'!L80),3*'DU DOAN'!C80,IF(('DU DOAN'!O80-'DU DOAN'!P80)=('DU DOAN'!K80-'DU DOAN'!L80),2*'DU DOAN'!C80,IF(SIGN('DU DOAN'!O80-'DU DOAN'!P80)=SIGN('DU DOAN'!K80-'DU DOAN'!L80),1*'DU DOAN'!C80,0))))</f>
        <v>0</v>
      </c>
      <c r="I80" s="98">
        <f>IF(OR('DU DOAN'!K80="",'DU DOAN'!L80="",'DU DOAN'!Q80="",'DU DOAN'!R80=""),0,IF(AND('DU DOAN'!Q80='DU DOAN'!K80,'DU DOAN'!R80='DU DOAN'!L80),3*'DU DOAN'!C80,IF(('DU DOAN'!Q80-'DU DOAN'!R80)=('DU DOAN'!K80-'DU DOAN'!L80),2*'DU DOAN'!C80,IF(SIGN('DU DOAN'!Q80-'DU DOAN'!R80)=SIGN('DU DOAN'!K80-'DU DOAN'!L80),1*'DU DOAN'!C80,0))))</f>
        <v>0</v>
      </c>
      <c r="J80" s="98">
        <f>IF(OR('DU DOAN'!K80="",'DU DOAN'!L80="",'DU DOAN'!S80="",'DU DOAN'!T80=""),0,IF(AND('DU DOAN'!S80='DU DOAN'!K80,'DU DOAN'!T80='DU DOAN'!L80),3*'DU DOAN'!C80,IF(('DU DOAN'!S80-'DU DOAN'!T80)=('DU DOAN'!K80-'DU DOAN'!L80),2*'DU DOAN'!C80,IF(SIGN('DU DOAN'!S80-'DU DOAN'!T80)=SIGN('DU DOAN'!K80-'DU DOAN'!L80),1*'DU DOAN'!C80,0))))</f>
        <v>0</v>
      </c>
      <c r="K80" s="98">
        <f>IF(OR('DU DOAN'!K80="",'DU DOAN'!L80="",'DU DOAN'!U80="",'DU DOAN'!V80=""),0,IF(AND('DU DOAN'!U80='DU DOAN'!K80,'DU DOAN'!V80='DU DOAN'!L80),3*'DU DOAN'!C80,IF(('DU DOAN'!U80-'DU DOAN'!V80)=('DU DOAN'!K80-'DU DOAN'!L80),2*'DU DOAN'!C80,IF(SIGN('DU DOAN'!U80-'DU DOAN'!V80)=SIGN('DU DOAN'!K80-'DU DOAN'!L80),1*'DU DOAN'!C80,0))))</f>
        <v>0</v>
      </c>
      <c r="L80" s="98">
        <f>IF(OR('DU DOAN'!K80="",'DU DOAN'!L80="",'DU DOAN'!W80="",'DU DOAN'!X80=""),0,IF(AND('DU DOAN'!W80='DU DOAN'!K80,'DU DOAN'!X80='DU DOAN'!L80),3*'DU DOAN'!C80,IF(('DU DOAN'!W80-'DU DOAN'!X80)=('DU DOAN'!K80-'DU DOAN'!L80),2*'DU DOAN'!C80,IF(SIGN('DU DOAN'!W80-'DU DOAN'!X80)=SIGN('DU DOAN'!K80-'DU DOAN'!L80),1*'DU DOAN'!C80,0))))</f>
        <v>0</v>
      </c>
      <c r="M80" s="98">
        <f>IF(OR('DU DOAN'!K80="",'DU DOAN'!L80="",'DU DOAN'!Y80="",'DU DOAN'!Z80=""),0,IF(AND('DU DOAN'!Y80='DU DOAN'!K80,'DU DOAN'!Z80='DU DOAN'!L80),3*'DU DOAN'!C80,IF(('DU DOAN'!Y80-'DU DOAN'!Z80)=('DU DOAN'!K80-'DU DOAN'!L80),2*'DU DOAN'!C80,IF(SIGN('DU DOAN'!Y80-'DU DOAN'!Z80)=SIGN('DU DOAN'!K80-'DU DOAN'!L80),1*'DU DOAN'!C80,0))))</f>
        <v>0</v>
      </c>
      <c r="N80" s="98">
        <f>IF(OR('DU DOAN'!K80="",'DU DOAN'!L80="",'DU DOAN'!AA80="",'DU DOAN'!AB80=""),0,IF(AND('DU DOAN'!AA80='DU DOAN'!K80,'DU DOAN'!AB80='DU DOAN'!L80),3*'DU DOAN'!C80,IF(('DU DOAN'!AA80-'DU DOAN'!AB80)=('DU DOAN'!K80-'DU DOAN'!L80),2*'DU DOAN'!C80,IF(SIGN('DU DOAN'!AA80-'DU DOAN'!AB80)=SIGN('DU DOAN'!K80-'DU DOAN'!L80),1*'DU DOAN'!C80,0))))</f>
        <v>0</v>
      </c>
      <c r="O80" s="98">
        <f>IF(OR('DU DOAN'!K80="",'DU DOAN'!L80="",'DU DOAN'!AC80="",'DU DOAN'!AD80=""),0,IF(AND('DU DOAN'!AC80='DU DOAN'!K80,'DU DOAN'!AD80='DU DOAN'!L80),3*'DU DOAN'!C80,IF(('DU DOAN'!AC80-'DU DOAN'!AD80)=('DU DOAN'!K80-'DU DOAN'!L80),2*'DU DOAN'!C80,IF(SIGN('DU DOAN'!AC80-'DU DOAN'!AD80)=SIGN('DU DOAN'!K80-'DU DOAN'!L80),1*'DU DOAN'!C80,0))))</f>
        <v>0</v>
      </c>
      <c r="P80" s="98">
        <f>IF(OR('DU DOAN'!K80="",'DU DOAN'!L80="",'DU DOAN'!AE80="",'DU DOAN'!AF80=""),0,IF(AND('DU DOAN'!AE80='DU DOAN'!K80,'DU DOAN'!AF80='DU DOAN'!L80),3*'DU DOAN'!C80,IF(('DU DOAN'!AE80-'DU DOAN'!AF80)=('DU DOAN'!K80-'DU DOAN'!L80),2*'DU DOAN'!C80,IF(SIGN('DU DOAN'!AE80-'DU DOAN'!AF80)=SIGN('DU DOAN'!K80-'DU DOAN'!L80),1*'DU DOAN'!C80,0))))</f>
        <v>0</v>
      </c>
      <c r="Q80" s="98">
        <f>IF(OR('DU DOAN'!K80="",'DU DOAN'!L80="",'DU DOAN'!AG80="",'DU DOAN'!AH80=""),0,IF(AND('DU DOAN'!AG80='DU DOAN'!K80,'DU DOAN'!AH80='DU DOAN'!L80),3*'DU DOAN'!C80,IF(('DU DOAN'!AG80-'DU DOAN'!AH80)=('DU DOAN'!K80-'DU DOAN'!L80),2*'DU DOAN'!C80,IF(SIGN('DU DOAN'!AG80-'DU DOAN'!AH80)=SIGN('DU DOAN'!K80-'DU DOAN'!L80),1*'DU DOAN'!C80,0))))</f>
        <v>0</v>
      </c>
      <c r="R80" s="98">
        <f>IF(OR('DU DOAN'!K80="",'DU DOAN'!L80="",'DU DOAN'!AI80="",'DU DOAN'!AJ80=""),0,IF(AND('DU DOAN'!AI80='DU DOAN'!K80,'DU DOAN'!AJ80='DU DOAN'!L80),3*'DU DOAN'!C80,IF(('DU DOAN'!AI80-'DU DOAN'!AJ80)=('DU DOAN'!K80-'DU DOAN'!L80),2*'DU DOAN'!C80,IF(SIGN('DU DOAN'!AI80-'DU DOAN'!AJ80)=SIGN('DU DOAN'!K80-'DU DOAN'!L80),1*'DU DOAN'!C80,0))))</f>
        <v>0</v>
      </c>
      <c r="S80" s="98">
        <f>IF(OR('DU DOAN'!K80="",'DU DOAN'!L80="",'DU DOAN'!AK80="",'DU DOAN'!AL80=""),0,IF(AND('DU DOAN'!AK80='DU DOAN'!K80,'DU DOAN'!AL80='DU DOAN'!L80),3*'DU DOAN'!C80,IF(('DU DOAN'!AK80-'DU DOAN'!AL80)=('DU DOAN'!K80-'DU DOAN'!L80),2*'DU DOAN'!C80,IF(SIGN('DU DOAN'!AK80-'DU DOAN'!AL80)=SIGN('DU DOAN'!K80-'DU DOAN'!L80),1*'DU DOAN'!C80,0))))</f>
        <v>0</v>
      </c>
      <c r="T80" s="98">
        <f>IF(OR('DU DOAN'!K80="",'DU DOAN'!L80="",'DU DOAN'!AM80="",'DU DOAN'!AN80=""),0,IF(AND('DU DOAN'!AM80='DU DOAN'!K80,'DU DOAN'!AN80='DU DOAN'!L80),3*'DU DOAN'!C80,IF(('DU DOAN'!AM80-'DU DOAN'!AN80)=('DU DOAN'!K80-'DU DOAN'!L80),2*'DU DOAN'!C80,IF(SIGN('DU DOAN'!AM80-'DU DOAN'!AN80)=SIGN('DU DOAN'!K80-'DU DOAN'!L80),1*'DU DOAN'!C80,0))))</f>
        <v>0</v>
      </c>
      <c r="U80" s="98">
        <f>IF(OR('DU DOAN'!K80="",'DU DOAN'!L80="",'DU DOAN'!AO80="",'DU DOAN'!AP80=""),0,IF(AND('DU DOAN'!AO80='DU DOAN'!K80,'DU DOAN'!AP80='DU DOAN'!L80),3*'DU DOAN'!C80,IF(('DU DOAN'!AO80-'DU DOAN'!AP80)=('DU DOAN'!K80-'DU DOAN'!L80),2*'DU DOAN'!C80,IF(SIGN('DU DOAN'!AO80-'DU DOAN'!AP80)=SIGN('DU DOAN'!K80-'DU DOAN'!L80),1*'DU DOAN'!C80,0))))</f>
        <v>0</v>
      </c>
      <c r="V80" s="98">
        <f>IF(OR('DU DOAN'!K80="",'DU DOAN'!L80="",'DU DOAN'!AQ80="",'DU DOAN'!AR80=""),0,IF(AND('DU DOAN'!AQ80='DU DOAN'!K80,'DU DOAN'!AR80='DU DOAN'!L80),3*'DU DOAN'!C80,IF(('DU DOAN'!AQ80-'DU DOAN'!AR80)=('DU DOAN'!K80-'DU DOAN'!L80),2*'DU DOAN'!C80,IF(SIGN('DU DOAN'!AQ80-'DU DOAN'!AR80)=SIGN('DU DOAN'!K80-'DU DOAN'!L80),1*'DU DOAN'!C80,0))))</f>
        <v>0</v>
      </c>
      <c r="W80" s="98">
        <f>IF(OR('DU DOAN'!K80="",'DU DOAN'!L80="",'DU DOAN'!AS80="",'DU DOAN'!AT80=""),0,IF(AND('DU DOAN'!AS80='DU DOAN'!K80,'DU DOAN'!AT80='DU DOAN'!L80),3*'DU DOAN'!C80,IF(('DU DOAN'!AS80-'DU DOAN'!AT80)=('DU DOAN'!K80-'DU DOAN'!L80),2*'DU DOAN'!C80,IF(SIGN('DU DOAN'!AS80-'DU DOAN'!AT80)=SIGN('DU DOAN'!K80-'DU DOAN'!L80),1*'DU DOAN'!C80,0))))</f>
        <v>0</v>
      </c>
      <c r="X80" s="98">
        <f>IF(OR('DU DOAN'!K80="",'DU DOAN'!L80="",'DU DOAN'!AU80="",'DU DOAN'!AV80=""),0,IF(AND('DU DOAN'!AU80='DU DOAN'!K80,'DU DOAN'!AV80='DU DOAN'!L80),3*'DU DOAN'!C80,IF(('DU DOAN'!AU80-'DU DOAN'!AV80)=('DU DOAN'!K80-'DU DOAN'!L80),2*'DU DOAN'!C80,IF(SIGN('DU DOAN'!AU80-'DU DOAN'!AV80)=SIGN('DU DOAN'!K80-'DU DOAN'!L80),1*'DU DOAN'!C80,0))))</f>
        <v>0</v>
      </c>
      <c r="Y80" s="98">
        <f>IF(OR('DU DOAN'!K80="",'DU DOAN'!L80="",'DU DOAN'!AW80="",'DU DOAN'!AX80=""),0,IF(AND('DU DOAN'!AW80='DU DOAN'!K80,'DU DOAN'!AX80='DU DOAN'!L80),3*'DU DOAN'!C80,IF(('DU DOAN'!AW80-'DU DOAN'!AX80)=('DU DOAN'!K80-'DU DOAN'!L80),2*'DU DOAN'!C80,IF(SIGN('DU DOAN'!AW80-'DU DOAN'!AX80)=SIGN('DU DOAN'!K80-'DU DOAN'!L80),1*'DU DOAN'!C80,0))))</f>
        <v>0</v>
      </c>
      <c r="Z80" s="98">
        <f>IF(OR('DU DOAN'!K80="",'DU DOAN'!L80="",'DU DOAN'!AY80="",'DU DOAN'!AZ80=""),0,IF(AND('DU DOAN'!AY80='DU DOAN'!K80,'DU DOAN'!AZ80='DU DOAN'!L80),3*'DU DOAN'!C80,IF(('DU DOAN'!AY80-'DU DOAN'!AZ80)=('DU DOAN'!K80-'DU DOAN'!L80),2*'DU DOAN'!C80,IF(SIGN('DU DOAN'!AY80-'DU DOAN'!AZ80)=SIGN('DU DOAN'!K80-'DU DOAN'!L80),1*'DU DOAN'!C80,0))))</f>
        <v>0</v>
      </c>
      <c r="AA80" s="98">
        <f>IF(OR('DU DOAN'!K80="",'DU DOAN'!L80="",'DU DOAN'!BA80="",'DU DOAN'!BB80=""),0,IF(AND('DU DOAN'!BA80='DU DOAN'!K80,'DU DOAN'!BB80='DU DOAN'!L80),3*'DU DOAN'!C80,IF(('DU DOAN'!BA80-'DU DOAN'!BB80)=('DU DOAN'!K80-'DU DOAN'!L80),2*'DU DOAN'!C80,IF(SIGN('DU DOAN'!BA80-'DU DOAN'!BB80)=SIGN('DU DOAN'!K80-'DU DOAN'!L80),1*'DU DOAN'!C80,0))))</f>
        <v>0</v>
      </c>
      <c r="AB80" s="98">
        <f>IF(OR('DU DOAN'!K80="",'DU DOAN'!L80="",'DU DOAN'!BC80="",'DU DOAN'!BD80=""),0,IF(AND('DU DOAN'!BC80='DU DOAN'!K80,'DU DOAN'!BD80='DU DOAN'!L80),3*'DU DOAN'!C80,IF(('DU DOAN'!BC80-'DU DOAN'!BD80)=('DU DOAN'!K80-'DU DOAN'!L80),2*'DU DOAN'!C80,IF(SIGN('DU DOAN'!BC80-'DU DOAN'!BD80)=SIGN('DU DOAN'!K80-'DU DOAN'!L80),1*'DU DOAN'!C80,0))))</f>
        <v>0</v>
      </c>
      <c r="AC80" s="98">
        <f>IF(OR('DU DOAN'!K80="",'DU DOAN'!L80="",'DU DOAN'!BE80="",'DU DOAN'!BF80=""),0,IF(AND('DU DOAN'!BE80='DU DOAN'!K80,'DU DOAN'!BF80='DU DOAN'!L80),3*'DU DOAN'!C80,IF(('DU DOAN'!BE80-'DU DOAN'!BF80)=('DU DOAN'!K80-'DU DOAN'!L80),2*'DU DOAN'!C80,IF(SIGN('DU DOAN'!BE80-'DU DOAN'!BF80)=SIGN('DU DOAN'!K80-'DU DOAN'!L80),1*'DU DOAN'!C80,0))))</f>
        <v>0</v>
      </c>
      <c r="AD80" s="98">
        <f>IF(OR('DU DOAN'!K80="",'DU DOAN'!L80="",'DU DOAN'!BG80="",'DU DOAN'!BH80=""),0,IF(AND('DU DOAN'!BG80='DU DOAN'!K80,'DU DOAN'!BH80='DU DOAN'!L80),3*'DU DOAN'!C80,IF(('DU DOAN'!BG80-'DU DOAN'!BH80)=('DU DOAN'!K80-'DU DOAN'!L80),2*'DU DOAN'!C80,IF(SIGN('DU DOAN'!BG80-'DU DOAN'!BH80)=SIGN('DU DOAN'!K80-'DU DOAN'!L80),1*'DU DOAN'!C80,0))))</f>
        <v>0</v>
      </c>
      <c r="AE80" s="98">
        <f>IF(OR('DU DOAN'!K80="",'DU DOAN'!L80="",'DU DOAN'!BI80="",'DU DOAN'!BJ80=""),0,IF(AND('DU DOAN'!BI80='DU DOAN'!K80,'DU DOAN'!BJ80='DU DOAN'!L80),3*'DU DOAN'!C80,IF(('DU DOAN'!BI80-'DU DOAN'!BJ80)=('DU DOAN'!K80-'DU DOAN'!L80),2*'DU DOAN'!C80,IF(SIGN('DU DOAN'!BI80-'DU DOAN'!BJ80)=SIGN('DU DOAN'!K80-'DU DOAN'!L80),1*'DU DOAN'!C80,0))))</f>
        <v>0</v>
      </c>
      <c r="AF80" s="98">
        <f>IF(OR('DU DOAN'!K80="",'DU DOAN'!L80="",'DU DOAN'!BK80="",'DU DOAN'!BL80=""),0,IF(AND('DU DOAN'!BK80='DU DOAN'!K80,'DU DOAN'!BL80='DU DOAN'!L80),3*'DU DOAN'!C80,IF(('DU DOAN'!BK80-'DU DOAN'!BL80)=('DU DOAN'!K80-'DU DOAN'!L80),2*'DU DOAN'!C80,IF(SIGN('DU DOAN'!BK80-'DU DOAN'!BL80)=SIGN('DU DOAN'!K80-'DU DOAN'!L80),1*'DU DOAN'!C80,0))))</f>
        <v>0</v>
      </c>
      <c r="AG80" s="98">
        <f>IF(OR('DU DOAN'!K80="",'DU DOAN'!L80="",'DU DOAN'!BM80="",'DU DOAN'!BN80=""),0,IF(AND('DU DOAN'!BM80='DU DOAN'!K80,'DU DOAN'!BN80='DU DOAN'!L80),3*'DU DOAN'!C80,IF(('DU DOAN'!BM80-'DU DOAN'!BN80)=('DU DOAN'!K80-'DU DOAN'!L80),2*'DU DOAN'!C80,IF(SIGN('DU DOAN'!BM80-'DU DOAN'!BN80)=SIGN('DU DOAN'!K80-'DU DOAN'!L80),1*'DU DOAN'!C80,0))))</f>
        <v>0</v>
      </c>
      <c r="AH80" s="98">
        <f>IF(OR('DU DOAN'!K80="",'DU DOAN'!L80="",'DU DOAN'!BO80="",'DU DOAN'!BP80=""),0,IF(AND('DU DOAN'!BO80='DU DOAN'!K80,'DU DOAN'!BP80='DU DOAN'!L80),3*'DU DOAN'!C80,IF(('DU DOAN'!BO80-'DU DOAN'!BP80)=('DU DOAN'!K80-'DU DOAN'!L80),2*'DU DOAN'!C80,IF(SIGN('DU DOAN'!BO80-'DU DOAN'!BP80)=SIGN('DU DOAN'!K80-'DU DOAN'!L80),1*'DU DOAN'!C80,0))))</f>
        <v>0</v>
      </c>
      <c r="AI80" s="98">
        <f>IF(OR('DU DOAN'!K80="",'DU DOAN'!L80="",'DU DOAN'!BQ80="",'DU DOAN'!BR80=""),0,IF(AND('DU DOAN'!BQ80='DU DOAN'!K80,'DU DOAN'!BR80='DU DOAN'!L80),3*'DU DOAN'!C80,IF(('DU DOAN'!BQ80-'DU DOAN'!BR80)=('DU DOAN'!K80-'DU DOAN'!L80),2*'DU DOAN'!C80,IF(SIGN('DU DOAN'!BQ80-'DU DOAN'!BR80)=SIGN('DU DOAN'!K80-'DU DOAN'!L80),1*'DU DOAN'!C80,0))))</f>
        <v>0</v>
      </c>
      <c r="AJ80" s="98">
        <f>IF(OR('DU DOAN'!K80="",'DU DOAN'!L80="",'DU DOAN'!BS80="",'DU DOAN'!BT80=""),0,IF(AND('DU DOAN'!BS80='DU DOAN'!K80,'DU DOAN'!BT80='DU DOAN'!L80),3*'DU DOAN'!C80,IF(('DU DOAN'!BS80-'DU DOAN'!BT80)=('DU DOAN'!K80-'DU DOAN'!L80),2*'DU DOAN'!C80,IF(SIGN('DU DOAN'!BS80-'DU DOAN'!BT80)=SIGN('DU DOAN'!K80-'DU DOAN'!L80),1*'DU DOAN'!C80,0))))</f>
        <v>0</v>
      </c>
      <c r="AK80" s="98">
        <f>IF(OR('DU DOAN'!K80="",'DU DOAN'!L80="",'DU DOAN'!BU80="",'DU DOAN'!BV80=""),0,IF(AND('DU DOAN'!BU80='DU DOAN'!K80,'DU DOAN'!BV80='DU DOAN'!L80),3*'DU DOAN'!C80,IF(('DU DOAN'!BU80-'DU DOAN'!BV80)=('DU DOAN'!K80-'DU DOAN'!L80),2*'DU DOAN'!C80,IF(SIGN('DU DOAN'!BU80-'DU DOAN'!BV80)=SIGN('DU DOAN'!K80-'DU DOAN'!L80),1*'DU DOAN'!C80,0))))</f>
        <v>0</v>
      </c>
      <c r="AL80" s="98">
        <f>IF(OR('DU DOAN'!K80="",'DU DOAN'!L80="",'DU DOAN'!BW80="",'DU DOAN'!BX80=""),0,IF(AND('DU DOAN'!BW80='DU DOAN'!K80,'DU DOAN'!BX80='DU DOAN'!L80),3*'DU DOAN'!C80,IF(('DU DOAN'!BW80-'DU DOAN'!BX80)=('DU DOAN'!K80-'DU DOAN'!L80),2*'DU DOAN'!C80,IF(SIGN('DU DOAN'!BW80-'DU DOAN'!BX80)=SIGN('DU DOAN'!K80-'DU DOAN'!L80),1*'DU DOAN'!C80,0))))</f>
        <v>0</v>
      </c>
      <c r="AM80" s="98">
        <f>IF(OR('DU DOAN'!K80="",'DU DOAN'!L80="",'DU DOAN'!BY80="",'DU DOAN'!BZ80=""),0,IF(AND('DU DOAN'!BY80='DU DOAN'!K80,'DU DOAN'!BZ80='DU DOAN'!L80),3*'DU DOAN'!C80,IF(('DU DOAN'!BY80-'DU DOAN'!BZ80)=('DU DOAN'!K80-'DU DOAN'!L80),2*'DU DOAN'!C80,IF(SIGN('DU DOAN'!BY80-'DU DOAN'!BZ80)=SIGN('DU DOAN'!K80-'DU DOAN'!L80),1*'DU DOAN'!C80,0))))</f>
        <v>0</v>
      </c>
      <c r="AN80" s="98">
        <f>IF(OR('DU DOAN'!K80="",'DU DOAN'!L80="",'DU DOAN'!CA80="",'DU DOAN'!CB80=""),0,IF(AND('DU DOAN'!CA80='DU DOAN'!K80,'DU DOAN'!CB80='DU DOAN'!L80),3*'DU DOAN'!C80,IF(('DU DOAN'!CA80-'DU DOAN'!CB80)=('DU DOAN'!K80-'DU DOAN'!L80),2*'DU DOAN'!C80,IF(SIGN('DU DOAN'!CA80-'DU DOAN'!CB80)=SIGN('DU DOAN'!K80-'DU DOAN'!L80),1*'DU DOAN'!C80,0))))</f>
        <v>0</v>
      </c>
      <c r="AO80" s="98">
        <f>IF(OR('DU DOAN'!K80="",'DU DOAN'!L80="",'DU DOAN'!CC80="",'DU DOAN'!CD80=""),0,IF(AND('DU DOAN'!CC80='DU DOAN'!K80,'DU DOAN'!CD80='DU DOAN'!L80),3*'DU DOAN'!C80,IF(('DU DOAN'!CC80-'DU DOAN'!CD80)=('DU DOAN'!K80-'DU DOAN'!L80),2*'DU DOAN'!C80,IF(SIGN('DU DOAN'!CC80-'DU DOAN'!CD80)=SIGN('DU DOAN'!K80-'DU DOAN'!L80),1*'DU DOAN'!C80,0))))</f>
        <v>0</v>
      </c>
      <c r="AP80" s="98">
        <f>IF(OR('DU DOAN'!K80="",'DU DOAN'!L80="",'DU DOAN'!CE80="",'DU DOAN'!CF80=""),0,IF(AND('DU DOAN'!CE80='DU DOAN'!K80,'DU DOAN'!CF80='DU DOAN'!L80),3*'DU DOAN'!C80,IF(('DU DOAN'!CE80-'DU DOAN'!CF80)=('DU DOAN'!K80-'DU DOAN'!L80),2*'DU DOAN'!C80,IF(SIGN('DU DOAN'!CE80-'DU DOAN'!CF80)=SIGN('DU DOAN'!K80-'DU DOAN'!L80),1*'DU DOAN'!C80,0))))</f>
        <v>0</v>
      </c>
      <c r="AQ80" s="98">
        <f>IF(OR('DU DOAN'!K80="",'DU DOAN'!L80="",'DU DOAN'!CG80="",'DU DOAN'!CH80=""),0,IF(AND('DU DOAN'!CG80='DU DOAN'!K80,'DU DOAN'!CH80='DU DOAN'!L80),3*'DU DOAN'!C80,IF(('DU DOAN'!CG80-'DU DOAN'!CH80)=('DU DOAN'!K80-'DU DOAN'!L80),2*'DU DOAN'!C80,IF(SIGN('DU DOAN'!CG80-'DU DOAN'!CH80)=SIGN('DU DOAN'!K80-'DU DOAN'!L80),1*'DU DOAN'!C80,0))))</f>
        <v>0</v>
      </c>
      <c r="AR80" s="98">
        <f>IF(OR('DU DOAN'!K80="",'DU DOAN'!L80="",'DU DOAN'!CI80="",'DU DOAN'!CJ80=""),0,IF(AND('DU DOAN'!CI80='DU DOAN'!K80,'DU DOAN'!CJ80='DU DOAN'!L80),3*'DU DOAN'!C80,IF(('DU DOAN'!CI80-'DU DOAN'!CJ80)=('DU DOAN'!K80-'DU DOAN'!L80),2*'DU DOAN'!C80,IF(SIGN('DU DOAN'!CI80-'DU DOAN'!CJ80)=SIGN('DU DOAN'!K80-'DU DOAN'!L80),1*'DU DOAN'!C80,0))))</f>
        <v>0</v>
      </c>
      <c r="AS80" s="98">
        <f>IF(OR('DU DOAN'!K80="",'DU DOAN'!L80="",'DU DOAN'!CK80="",'DU DOAN'!CL80=""),0,IF(AND('DU DOAN'!CK80='DU DOAN'!K80,'DU DOAN'!CL80='DU DOAN'!L80),3*'DU DOAN'!C80,IF(('DU DOAN'!CK80-'DU DOAN'!CL80)=('DU DOAN'!K80-'DU DOAN'!L80),2*'DU DOAN'!C80,IF(SIGN('DU DOAN'!CK80-'DU DOAN'!CL80)=SIGN('DU DOAN'!K80-'DU DOAN'!L80),1*'DU DOAN'!C80,0))))</f>
        <v>0</v>
      </c>
      <c r="AT80" s="98">
        <f>IF(OR('DU DOAN'!K80="",'DU DOAN'!L80="",'DU DOAN'!CM80="",'DU DOAN'!CN80=""),0,IF(AND('DU DOAN'!CM80='DU DOAN'!K80,'DU DOAN'!CN80='DU DOAN'!L80),3*'DU DOAN'!C80,IF(('DU DOAN'!CM80-'DU DOAN'!CN80)=('DU DOAN'!K80-'DU DOAN'!L80),2*'DU DOAN'!C80,IF(SIGN('DU DOAN'!CM80-'DU DOAN'!CN80)=SIGN('DU DOAN'!K80-'DU DOAN'!L80),1*'DU DOAN'!C80,0))))</f>
        <v>0</v>
      </c>
      <c r="AU80" s="98">
        <f>IF(OR('DU DOAN'!K80="",'DU DOAN'!L80="",'DU DOAN'!CO80="",'DU DOAN'!CP80=""),0,IF(AND('DU DOAN'!CO80='DU DOAN'!K80,'DU DOAN'!CP80='DU DOAN'!L80),3*'DU DOAN'!C80,IF(('DU DOAN'!CO80-'DU DOAN'!CP80)=('DU DOAN'!K80-'DU DOAN'!L80),2*'DU DOAN'!C80,IF(SIGN('DU DOAN'!CO80-'DU DOAN'!CP80)=SIGN('DU DOAN'!K80-'DU DOAN'!L80),1*'DU DOAN'!C80,0))))</f>
        <v>0</v>
      </c>
      <c r="AV80" s="98">
        <f>IF(OR('DU DOAN'!K80="",'DU DOAN'!L80="",'DU DOAN'!CQ80="",'DU DOAN'!CR80=""),0,IF(AND('DU DOAN'!CQ80='DU DOAN'!K80,'DU DOAN'!CR80='DU DOAN'!L80),3*'DU DOAN'!C80,IF(('DU DOAN'!CQ80-'DU DOAN'!CR80)=('DU DOAN'!K80-'DU DOAN'!L80),2*'DU DOAN'!C80,IF(SIGN('DU DOAN'!CQ80-'DU DOAN'!CR80)=SIGN('DU DOAN'!K80-'DU DOAN'!L80),1*'DU DOAN'!C80,0))))</f>
        <v>0</v>
      </c>
      <c r="AW80" s="98">
        <f>IF(OR('DU DOAN'!K80="",'DU DOAN'!L80="",'DU DOAN'!CS80="",'DU DOAN'!CT80=""),0,IF(AND('DU DOAN'!CS80='DU DOAN'!K80,'DU DOAN'!CT80='DU DOAN'!L80),3*'DU DOAN'!C80,IF(('DU DOAN'!CS80-'DU DOAN'!CT80)=('DU DOAN'!K80-'DU DOAN'!L80),2*'DU DOAN'!C80,IF(SIGN('DU DOAN'!CS80-'DU DOAN'!CT80)=SIGN('DU DOAN'!K80-'DU DOAN'!L80),1*'DU DOAN'!C80,0))))</f>
        <v>0</v>
      </c>
      <c r="AX80" s="98">
        <f>IF(OR('DU DOAN'!K80="",'DU DOAN'!L80="",'DU DOAN'!CU80="",'DU DOAN'!CV80=""),0,IF(AND('DU DOAN'!CU80='DU DOAN'!K80,'DU DOAN'!CV80='DU DOAN'!L80),3*'DU DOAN'!C80,IF(('DU DOAN'!CU80-'DU DOAN'!CV80)=('DU DOAN'!K80-'DU DOAN'!L80),2*'DU DOAN'!C80,IF(SIGN('DU DOAN'!CU80-'DU DOAN'!CV80)=SIGN('DU DOAN'!K80-'DU DOAN'!L80),1*'DU DOAN'!C80,0))))</f>
        <v>0</v>
      </c>
      <c r="AY80" s="98">
        <f>IF(OR('DU DOAN'!K80="",'DU DOAN'!L80="",'DU DOAN'!CW80="",'DU DOAN'!CX80=""),0,IF(AND('DU DOAN'!CW80='DU DOAN'!K80,'DU DOAN'!CX80='DU DOAN'!L80),3*'DU DOAN'!C80,IF(('DU DOAN'!CW80-'DU DOAN'!CX80)=('DU DOAN'!K80-'DU DOAN'!L80),2*'DU DOAN'!C80,IF(SIGN('DU DOAN'!CW80-'DU DOAN'!CX80)=SIGN('DU DOAN'!K80-'DU DOAN'!L80),1*'DU DOAN'!C80,0))))</f>
        <v>0</v>
      </c>
      <c r="AZ80" s="98">
        <f>IF(OR('DU DOAN'!K80="",'DU DOAN'!L80="",'DU DOAN'!CY80="",'DU DOAN'!CZ80=""),0,IF(AND('DU DOAN'!CY80='DU DOAN'!K80,'DU DOAN'!CZ80='DU DOAN'!L80),3*'DU DOAN'!C80,IF(('DU DOAN'!CY80-'DU DOAN'!CZ80)=('DU DOAN'!K80-'DU DOAN'!L80),2*'DU DOAN'!C80,IF(SIGN('DU DOAN'!CY80-'DU DOAN'!CZ80)=SIGN('DU DOAN'!K80-'DU DOAN'!L80),1*'DU DOAN'!C80,0))))</f>
        <v>0</v>
      </c>
      <c r="BA80" s="98">
        <f>IF(OR('DU DOAN'!K80="",'DU DOAN'!L80="",'DU DOAN'!DA80="",'DU DOAN'!DB80=""),0,IF(AND('DU DOAN'!DA80='DU DOAN'!K80,'DU DOAN'!DB80='DU DOAN'!L80),3*'DU DOAN'!C80,IF(('DU DOAN'!DA80-'DU DOAN'!DB80)=('DU DOAN'!K80-'DU DOAN'!L80),2*'DU DOAN'!C80,IF(SIGN('DU DOAN'!DA80-'DU DOAN'!DB80)=SIGN('DU DOAN'!K80-'DU DOAN'!L80),1*'DU DOAN'!C80,0))))</f>
        <v>0</v>
      </c>
      <c r="BB80" s="98">
        <f>IF(OR('DU DOAN'!K80="",'DU DOAN'!L80="",'DU DOAN'!DC80="",'DU DOAN'!DD80=""),0,IF(AND('DU DOAN'!DC80='DU DOAN'!K80,'DU DOAN'!DD80='DU DOAN'!L80),3*'DU DOAN'!C80,IF(('DU DOAN'!DC80-'DU DOAN'!DD80)=('DU DOAN'!K80-'DU DOAN'!L80),2*'DU DOAN'!C80,IF(SIGN('DU DOAN'!DC80-'DU DOAN'!DD80)=SIGN('DU DOAN'!K80-'DU DOAN'!L80),1*'DU DOAN'!C80,0))))</f>
        <v>0</v>
      </c>
      <c r="BC80" s="98">
        <f>IF(OR('DU DOAN'!K80="",'DU DOAN'!L80="",'DU DOAN'!DE80="",'DU DOAN'!DF80=""),0,IF(AND('DU DOAN'!DE80='DU DOAN'!K80,'DU DOAN'!DF80='DU DOAN'!L80),3*'DU DOAN'!C80,IF(('DU DOAN'!DE80-'DU DOAN'!DF80)=('DU DOAN'!K80-'DU DOAN'!L80),2*'DU DOAN'!C80,IF(SIGN('DU DOAN'!DE80-'DU DOAN'!DF80)=SIGN('DU DOAN'!K80-'DU DOAN'!L80),1*'DU DOAN'!C80,0))))</f>
        <v>0</v>
      </c>
      <c r="BD80" s="98">
        <f>IF(OR('DU DOAN'!K80="",'DU DOAN'!L80="",'DU DOAN'!DG80="",'DU DOAN'!DH80=""),0,IF(AND('DU DOAN'!DG80='DU DOAN'!K80,'DU DOAN'!DH80='DU DOAN'!L80),3*'DU DOAN'!C80,IF(('DU DOAN'!DG80-'DU DOAN'!DH80)=('DU DOAN'!K80-'DU DOAN'!L80),2*'DU DOAN'!C80,IF(SIGN('DU DOAN'!DG80-'DU DOAN'!DH80)=SIGN('DU DOAN'!K80-'DU DOAN'!L80),1*'DU DOAN'!C80,0))))</f>
        <v>0</v>
      </c>
      <c r="BE80" s="98">
        <f>IF(OR('DU DOAN'!K80="",'DU DOAN'!L80="",'DU DOAN'!DI80="",'DU DOAN'!DJ80=""),0,IF(AND('DU DOAN'!DI80='DU DOAN'!K80,'DU DOAN'!DJ80='DU DOAN'!L80),3*'DU DOAN'!C80,IF(('DU DOAN'!DI80-'DU DOAN'!DJ80)=('DU DOAN'!K80-'DU DOAN'!L80),2*'DU DOAN'!C80,IF(SIGN('DU DOAN'!DI80-'DU DOAN'!DJ80)=SIGN('DU DOAN'!K80-'DU DOAN'!L80),1*'DU DOAN'!C80,0))))</f>
        <v>0</v>
      </c>
      <c r="BF80" s="98">
        <f>IF(OR('DU DOAN'!K80="",'DU DOAN'!L80="",'DU DOAN'!DK80="",'DU DOAN'!DL80=""),0,IF(AND('DU DOAN'!DK80='DU DOAN'!K80,'DU DOAN'!DL80='DU DOAN'!L80),3*'DU DOAN'!C80,IF(('DU DOAN'!DK80-'DU DOAN'!DL80)=('DU DOAN'!K80-'DU DOAN'!L80),2*'DU DOAN'!C80,IF(SIGN('DU DOAN'!DK80-'DU DOAN'!DL80)=SIGN('DU DOAN'!K80-'DU DOAN'!L80),1*'DU DOAN'!C80,0))))</f>
        <v>0</v>
      </c>
      <c r="BG80" s="98">
        <f>IF(OR('DU DOAN'!K80="",'DU DOAN'!L80="",'DU DOAN'!DM80="",'DU DOAN'!DN80=""),0,IF(AND('DU DOAN'!DM80='DU DOAN'!K80,'DU DOAN'!DN80='DU DOAN'!L80),3*'DU DOAN'!C80,IF(('DU DOAN'!DM80-'DU DOAN'!DN80)=('DU DOAN'!K80-'DU DOAN'!L80),2*'DU DOAN'!C80,IF(SIGN('DU DOAN'!DM80-'DU DOAN'!DN80)=SIGN('DU DOAN'!K80-'DU DOAN'!L80),1*'DU DOAN'!C80,0))))</f>
        <v>0</v>
      </c>
      <c r="BH80" s="98">
        <f>IF(OR('DU DOAN'!K80="",'DU DOAN'!L80="",'DU DOAN'!DO80="",'DU DOAN'!DP80=""),0,IF(AND('DU DOAN'!DO80='DU DOAN'!K80,'DU DOAN'!DP80='DU DOAN'!L80),3*'DU DOAN'!C80,IF(('DU DOAN'!DO80-'DU DOAN'!DP80)=('DU DOAN'!K80-'DU DOAN'!L80),2*'DU DOAN'!C80,IF(SIGN('DU DOAN'!DO80-'DU DOAN'!DP80)=SIGN('DU DOAN'!K80-'DU DOAN'!L80),1*'DU DOAN'!C80,0))))</f>
        <v>0</v>
      </c>
      <c r="BI80" s="98">
        <f>IF(OR('DU DOAN'!K80="",'DU DOAN'!L80="",'DU DOAN'!DQ80="",'DU DOAN'!DR80=""),0,IF(AND('DU DOAN'!DQ80='DU DOAN'!K80,'DU DOAN'!DR80='DU DOAN'!L80),3*'DU DOAN'!C80,IF(('DU DOAN'!DQ80-'DU DOAN'!DR80)=('DU DOAN'!K80-'DU DOAN'!L80),2*'DU DOAN'!C80,IF(SIGN('DU DOAN'!DQ80-'DU DOAN'!DR80)=SIGN('DU DOAN'!K80-'DU DOAN'!L80),1*'DU DOAN'!C80,0))))</f>
        <v>0</v>
      </c>
      <c r="BJ80" s="98">
        <f>IF(OR('DU DOAN'!K80="",'DU DOAN'!L80="",'DU DOAN'!DS80="",'DU DOAN'!DT80=""),0,IF(AND('DU DOAN'!DS80='DU DOAN'!K80,'DU DOAN'!DT80='DU DOAN'!L80),3*'DU DOAN'!C80,IF(('DU DOAN'!DS80-'DU DOAN'!DT80)=('DU DOAN'!K80-'DU DOAN'!L80),2*'DU DOAN'!C80,IF(SIGN('DU DOAN'!DS80-'DU DOAN'!DT80)=SIGN('DU DOAN'!K80-'DU DOAN'!L80),1*'DU DOAN'!C80,0))))</f>
        <v>0</v>
      </c>
      <c r="BK80" s="98">
        <f>IF(OR('DU DOAN'!K80="",'DU DOAN'!L80="",'DU DOAN'!DU80="",'DU DOAN'!DV80=""),0,IF(AND('DU DOAN'!DU80='DU DOAN'!K80,'DU DOAN'!DV80='DU DOAN'!L80),3*'DU DOAN'!C80,IF(('DU DOAN'!DU80-'DU DOAN'!DV80)=('DU DOAN'!K80-'DU DOAN'!L80),2*'DU DOAN'!C80,IF(SIGN('DU DOAN'!DU80-'DU DOAN'!DV80)=SIGN('DU DOAN'!K80-'DU DOAN'!L80),1*'DU DOAN'!C80,0))))</f>
        <v>0</v>
      </c>
      <c r="BL80" s="98">
        <f>IF(OR('DU DOAN'!K80="",'DU DOAN'!L80="",'DU DOAN'!DW80="",'DU DOAN'!DX80=""),0,IF(AND('DU DOAN'!DW80='DU DOAN'!K80,'DU DOAN'!DX80='DU DOAN'!L80),3*'DU DOAN'!C80,IF(('DU DOAN'!DW80-'DU DOAN'!DX80)=('DU DOAN'!K80-'DU DOAN'!L80),2*'DU DOAN'!C80,IF(SIGN('DU DOAN'!DW80-'DU DOAN'!DX80)=SIGN('DU DOAN'!K80-'DU DOAN'!L80),1*'DU DOAN'!C80,0))))</f>
        <v>0</v>
      </c>
      <c r="BM80" s="98">
        <f>IF(OR('DU DOAN'!K80="",'DU DOAN'!L80="",'DU DOAN'!DY80="",'DU DOAN'!DZ80=""),0,IF(AND('DU DOAN'!DY80='DU DOAN'!K80,'DU DOAN'!DZ80='DU DOAN'!L80),3*'DU DOAN'!C80,IF(('DU DOAN'!DY80-'DU DOAN'!DZ80)=('DU DOAN'!K80-'DU DOAN'!L80),2*'DU DOAN'!C80,IF(SIGN('DU DOAN'!DY80-'DU DOAN'!DZ80)=SIGN('DU DOAN'!K80-'DU DOAN'!L80),1*'DU DOAN'!C80,0))))</f>
        <v>0</v>
      </c>
      <c r="BN80" s="98">
        <f>IF(OR('DU DOAN'!K80="",'DU DOAN'!L80="",'DU DOAN'!EA80="",'DU DOAN'!EB80=""),0,IF(AND('DU DOAN'!EA80='DU DOAN'!K80,'DU DOAN'!EB80='DU DOAN'!L80),3*'DU DOAN'!C80,IF(('DU DOAN'!EA80-'DU DOAN'!EB80)=('DU DOAN'!K80-'DU DOAN'!L80),2*'DU DOAN'!C80,IF(SIGN('DU DOAN'!EA80-'DU DOAN'!EB80)=SIGN('DU DOAN'!K80-'DU DOAN'!L80),1*'DU DOAN'!C80,0))))</f>
        <v>0</v>
      </c>
      <c r="BO80" s="98">
        <f>IF(OR('DU DOAN'!K80="",'DU DOAN'!L80="",'DU DOAN'!EC80="",'DU DOAN'!ED80=""),0,IF(AND('DU DOAN'!EC80='DU DOAN'!K80,'DU DOAN'!ED80='DU DOAN'!L80),3*'DU DOAN'!C80,IF(('DU DOAN'!EC80-'DU DOAN'!ED80)=('DU DOAN'!K80-'DU DOAN'!L80),2*'DU DOAN'!C80,IF(SIGN('DU DOAN'!EC80-'DU DOAN'!ED80)=SIGN('DU DOAN'!K80-'DU DOAN'!L80),1*'DU DOAN'!C80,0))))</f>
        <v>0</v>
      </c>
      <c r="BP80" s="98">
        <f>IF(OR('DU DOAN'!K80="",'DU DOAN'!L80="",'DU DOAN'!EE80="",'DU DOAN'!EF80=""),0,IF(AND('DU DOAN'!EE80='DU DOAN'!K80,'DU DOAN'!EF80='DU DOAN'!L80),3*'DU DOAN'!C80,IF(('DU DOAN'!EE80-'DU DOAN'!EF80)=('DU DOAN'!K80-'DU DOAN'!L80),2*'DU DOAN'!C80,IF(SIGN('DU DOAN'!EE80-'DU DOAN'!EF80)=SIGN('DU DOAN'!K80-'DU DOAN'!L80),1*'DU DOAN'!C80,0))))</f>
        <v>0</v>
      </c>
      <c r="BQ80" s="98">
        <f>IF(OR('DU DOAN'!K80="",'DU DOAN'!L80="",'DU DOAN'!EG80="",'DU DOAN'!EH80=""),0,IF(AND('DU DOAN'!EG80='DU DOAN'!K80,'DU DOAN'!EH80='DU DOAN'!L80),3*'DU DOAN'!C80,IF(('DU DOAN'!EG80-'DU DOAN'!EH80)=('DU DOAN'!K80-'DU DOAN'!L80),2*'DU DOAN'!C80,IF(SIGN('DU DOAN'!EG80-'DU DOAN'!EH80)=SIGN('DU DOAN'!K80-'DU DOAN'!L80),1*'DU DOAN'!C80,0))))</f>
        <v>0</v>
      </c>
      <c r="BR80" s="98">
        <f>IF(OR('DU DOAN'!K80="",'DU DOAN'!L80="",'DU DOAN'!EI80="",'DU DOAN'!EJ80=""),0,IF(AND('DU DOAN'!EI80='DU DOAN'!K80,'DU DOAN'!EJ80='DU DOAN'!L80),3*'DU DOAN'!C80,IF(('DU DOAN'!EI80-'DU DOAN'!EJ80)=('DU DOAN'!K80-'DU DOAN'!L80),2*'DU DOAN'!C80,IF(SIGN('DU DOAN'!EI80-'DU DOAN'!EJ80)=SIGN('DU DOAN'!K80-'DU DOAN'!L80),1*'DU DOAN'!C80,0))))</f>
        <v>0</v>
      </c>
      <c r="BS80" s="98">
        <f>IF(OR('DU DOAN'!K80="",'DU DOAN'!L80="",'DU DOAN'!EK80="",'DU DOAN'!EL80=""),0,IF(AND('DU DOAN'!EK80='DU DOAN'!K80,'DU DOAN'!EL80='DU DOAN'!L80),3*'DU DOAN'!C80,IF(('DU DOAN'!EK80-'DU DOAN'!EL80)=('DU DOAN'!K80-'DU DOAN'!L80),2*'DU DOAN'!C80,IF(SIGN('DU DOAN'!EK80-'DU DOAN'!EL80)=SIGN('DU DOAN'!K80-'DU DOAN'!L80),1*'DU DOAN'!C80,0))))</f>
        <v>0</v>
      </c>
      <c r="BT80" s="98">
        <f>IF(OR('DU DOAN'!K80="",'DU DOAN'!L80="",'DU DOAN'!EM80="",'DU DOAN'!EN80=""),0,IF(AND('DU DOAN'!EM80='DU DOAN'!K80,'DU DOAN'!EN80='DU DOAN'!L80),3*'DU DOAN'!C80,IF(('DU DOAN'!EM80-'DU DOAN'!EN80)=('DU DOAN'!K80-'DU DOAN'!L80),2*'DU DOAN'!C80,IF(SIGN('DU DOAN'!EM80-'DU DOAN'!EN80)=SIGN('DU DOAN'!K80-'DU DOAN'!L80),1*'DU DOAN'!C80,0))))</f>
        <v>0</v>
      </c>
      <c r="BU80" s="98">
        <f>IF(OR('DU DOAN'!K80="",'DU DOAN'!L80="",'DU DOAN'!EO80="",'DU DOAN'!EP80=""),0,IF(AND('DU DOAN'!EO80='DU DOAN'!K80,'DU DOAN'!EP80='DU DOAN'!L80),3*'DU DOAN'!C80,IF(('DU DOAN'!EO80-'DU DOAN'!EP80)=('DU DOAN'!K80-'DU DOAN'!L80),2*'DU DOAN'!C80,IF(SIGN('DU DOAN'!EO80-'DU DOAN'!EP80)=SIGN('DU DOAN'!K80-'DU DOAN'!L80),1*'DU DOAN'!C80,0))))</f>
        <v>0</v>
      </c>
      <c r="BV80" s="98">
        <f>IF(OR('DU DOAN'!K80="",'DU DOAN'!L80="",'DU DOAN'!EQ80="",'DU DOAN'!ER80=""),0,IF(AND('DU DOAN'!EQ80='DU DOAN'!K80,'DU DOAN'!ER80='DU DOAN'!L80),3*'DU DOAN'!C80,IF(('DU DOAN'!EQ80-'DU DOAN'!ER80)=('DU DOAN'!K80-'DU DOAN'!L80),2*'DU DOAN'!C80,IF(SIGN('DU DOAN'!EQ80-'DU DOAN'!ER80)=SIGN('DU DOAN'!K80-'DU DOAN'!L80),1*'DU DOAN'!C80,0))))</f>
        <v>0</v>
      </c>
      <c r="BW80" s="98">
        <f>IF(OR('DU DOAN'!K80="",'DU DOAN'!L80="",'DU DOAN'!ES80="",'DU DOAN'!ET80=""),0,IF(AND('DU DOAN'!ES80='DU DOAN'!K80,'DU DOAN'!ET80='DU DOAN'!L80),3*'DU DOAN'!C80,IF(('DU DOAN'!ES80-'DU DOAN'!ET80)=('DU DOAN'!K80-'DU DOAN'!L80),2*'DU DOAN'!C80,IF(SIGN('DU DOAN'!ES80-'DU DOAN'!ET80)=SIGN('DU DOAN'!K80-'DU DOAN'!L80),1*'DU DOAN'!C80,0))))</f>
        <v>0</v>
      </c>
      <c r="BX80" s="98">
        <f>IF(OR('DU DOAN'!K80="",'DU DOAN'!L80="",'DU DOAN'!EU80="",'DU DOAN'!EV80=""),0,IF(AND('DU DOAN'!EU80='DU DOAN'!K80,'DU DOAN'!EV80='DU DOAN'!L80),3*'DU DOAN'!C80,IF(('DU DOAN'!EU80-'DU DOAN'!EV80)=('DU DOAN'!K80-'DU DOAN'!L80),2*'DU DOAN'!C80,IF(SIGN('DU DOAN'!EU80-'DU DOAN'!EV80)=SIGN('DU DOAN'!K80-'DU DOAN'!L80),1*'DU DOAN'!C80,0))))</f>
        <v>0</v>
      </c>
      <c r="BY80" s="98">
        <f>IF(OR('DU DOAN'!K80="",'DU DOAN'!L80="",'DU DOAN'!EW80="",'DU DOAN'!EX80=""),0,IF(AND('DU DOAN'!EW80='DU DOAN'!K80,'DU DOAN'!EX80='DU DOAN'!L80),3*'DU DOAN'!C80,IF(('DU DOAN'!EW80-'DU DOAN'!EX80)=('DU DOAN'!K80-'DU DOAN'!L80),2*'DU DOAN'!C80,IF(SIGN('DU DOAN'!EW80-'DU DOAN'!EX80)=SIGN('DU DOAN'!K80-'DU DOAN'!L80),1*'DU DOAN'!C80,0))))</f>
        <v>0</v>
      </c>
      <c r="BZ80" s="98">
        <f>IF(OR('DU DOAN'!K80="",'DU DOAN'!L80="",'DU DOAN'!EY80="",'DU DOAN'!EZ80=""),0,IF(AND('DU DOAN'!EY80='DU DOAN'!K80,'DU DOAN'!EZ80='DU DOAN'!L80),3*'DU DOAN'!C80,IF(('DU DOAN'!EY80-'DU DOAN'!EZ80)=('DU DOAN'!K80-'DU DOAN'!L80),2*'DU DOAN'!C80,IF(SIGN('DU DOAN'!EY80-'DU DOAN'!EZ80)=SIGN('DU DOAN'!K80-'DU DOAN'!L80),1*'DU DOAN'!C80,0))))</f>
        <v>0</v>
      </c>
      <c r="CA80" s="98">
        <f>IF(OR('DU DOAN'!K80="",'DU DOAN'!L80="",'DU DOAN'!FA80="",'DU DOAN'!FB80=""),0,IF(AND('DU DOAN'!FA80='DU DOAN'!K80,'DU DOAN'!FB80='DU DOAN'!L80),3*'DU DOAN'!C80,IF(('DU DOAN'!FA80-'DU DOAN'!FB80)=('DU DOAN'!K80-'DU DOAN'!L80),2*'DU DOAN'!C80,IF(SIGN('DU DOAN'!FA80-'DU DOAN'!FB80)=SIGN('DU DOAN'!K80-'DU DOAN'!L80),1*'DU DOAN'!C80,0))))</f>
        <v>0</v>
      </c>
      <c r="CB80" s="98">
        <f>IF(OR('DU DOAN'!K80="",'DU DOAN'!L80="",'DU DOAN'!FC80="",'DU DOAN'!FD80=""),0,IF(AND('DU DOAN'!FC80='DU DOAN'!K80,'DU DOAN'!FD80='DU DOAN'!L80),3*'DU DOAN'!C80,IF(('DU DOAN'!FC80-'DU DOAN'!FD80)=('DU DOAN'!K80-'DU DOAN'!L80),2*'DU DOAN'!C80,IF(SIGN('DU DOAN'!FC80-'DU DOAN'!FD80)=SIGN('DU DOAN'!K80-'DU DOAN'!L80),1*'DU DOAN'!C80,0))))</f>
        <v>0</v>
      </c>
      <c r="CC80" s="98">
        <f>IF(OR('DU DOAN'!K80="",'DU DOAN'!L80="",'DU DOAN'!FE80="",'DU DOAN'!FF80=""),0,IF(AND('DU DOAN'!FE80='DU DOAN'!K80,'DU DOAN'!FF80='DU DOAN'!L80),3*'DU DOAN'!C80,IF(('DU DOAN'!FE80-'DU DOAN'!FF80)=('DU DOAN'!K80-'DU DOAN'!L80),2*'DU DOAN'!C80,IF(SIGN('DU DOAN'!FE80-'DU DOAN'!FF80)=SIGN('DU DOAN'!K80-'DU DOAN'!L80),1*'DU DOAN'!C80,0))))</f>
        <v>0</v>
      </c>
      <c r="CD80" s="98">
        <f>IF(OR('DU DOAN'!K80="",'DU DOAN'!L80="",'DU DOAN'!FG80="",'DU DOAN'!FH80=""),0,IF(AND('DU DOAN'!FG80='DU DOAN'!K80,'DU DOAN'!FH80='DU DOAN'!L80),3*'DU DOAN'!C80,IF(('DU DOAN'!FG80-'DU DOAN'!FH80)=('DU DOAN'!K80-'DU DOAN'!L80),2*'DU DOAN'!C80,IF(SIGN('DU DOAN'!FG80-'DU DOAN'!FH80)=SIGN('DU DOAN'!K80-'DU DOAN'!L80),1*'DU DOAN'!C80,0))))</f>
        <v>0</v>
      </c>
      <c r="CE80" s="98">
        <f>IF(OR('DU DOAN'!K80="",'DU DOAN'!L80="",'DU DOAN'!FI80="",'DU DOAN'!FJ80=""),0,IF(AND('DU DOAN'!FI80='DU DOAN'!K80,'DU DOAN'!FJ80='DU DOAN'!L80),3*'DU DOAN'!C80,IF(('DU DOAN'!FI80-'DU DOAN'!FJ80)=('DU DOAN'!K80-'DU DOAN'!L80),2*'DU DOAN'!C80,IF(SIGN('DU DOAN'!FI80-'DU DOAN'!FJ80)=SIGN('DU DOAN'!K80-'DU DOAN'!L80),1*'DU DOAN'!C80,0))))</f>
        <v>0</v>
      </c>
      <c r="CF80" s="98">
        <f>IF(OR('DU DOAN'!K80="",'DU DOAN'!L80="",'DU DOAN'!FK80="",'DU DOAN'!FL80=""),0,IF(AND('DU DOAN'!FK80='DU DOAN'!K80,'DU DOAN'!FL80='DU DOAN'!L80),3*'DU DOAN'!C80,IF(('DU DOAN'!FK80-'DU DOAN'!FL80)=('DU DOAN'!K80-'DU DOAN'!L80),2*'DU DOAN'!C80,IF(SIGN('DU DOAN'!FK80-'DU DOAN'!FL80)=SIGN('DU DOAN'!K80-'DU DOAN'!L80),1*'DU DOAN'!C80,0))))</f>
        <v>0</v>
      </c>
      <c r="CG80" s="98">
        <f>IF(OR('DU DOAN'!K80="",'DU DOAN'!L80="",'DU DOAN'!FM80="",'DU DOAN'!FN80=""),0,IF(AND('DU DOAN'!FM80='DU DOAN'!K80,'DU DOAN'!FN80='DU DOAN'!L80),3*'DU DOAN'!C80,IF(('DU DOAN'!FM80-'DU DOAN'!FN80)=('DU DOAN'!K80-'DU DOAN'!L80),2*'DU DOAN'!C80,IF(SIGN('DU DOAN'!FM80-'DU DOAN'!FN80)=SIGN('DU DOAN'!K80-'DU DOAN'!L80),1*'DU DOAN'!C80,0))))</f>
        <v>0</v>
      </c>
      <c r="CH80" s="98">
        <f>IF(OR('DU DOAN'!K80="",'DU DOAN'!L80="",'DU DOAN'!FO80="",'DU DOAN'!FP80=""),0,IF(AND('DU DOAN'!FO80='DU DOAN'!K80,'DU DOAN'!FP80='DU DOAN'!L80),3*'DU DOAN'!C80,IF(('DU DOAN'!FO80-'DU DOAN'!FP80)=('DU DOAN'!K80-'DU DOAN'!L80),2*'DU DOAN'!C80,IF(SIGN('DU DOAN'!FO80-'DU DOAN'!FP80)=SIGN('DU DOAN'!K80-'DU DOAN'!L80),1*'DU DOAN'!C80,0))))</f>
        <v>0</v>
      </c>
      <c r="CI80" s="98">
        <f>IF(OR('DU DOAN'!K80="",'DU DOAN'!L80="",'DU DOAN'!FQ80="",'DU DOAN'!FR80=""),0,IF(AND('DU DOAN'!FQ80='DU DOAN'!K80,'DU DOAN'!FR80='DU DOAN'!L80),3*'DU DOAN'!C80,IF(('DU DOAN'!FQ80-'DU DOAN'!FR80)=('DU DOAN'!K80-'DU DOAN'!L80),2*'DU DOAN'!C80,IF(SIGN('DU DOAN'!FQ80-'DU DOAN'!FR80)=SIGN('DU DOAN'!K80-'DU DOAN'!L80),1*'DU DOAN'!C80,0))))</f>
        <v>0</v>
      </c>
      <c r="CJ80" s="98">
        <f>IF(OR('DU DOAN'!K80="",'DU DOAN'!L80="",'DU DOAN'!FS80="",'DU DOAN'!FT80=""),0,IF(AND('DU DOAN'!FS80='DU DOAN'!K80,'DU DOAN'!FT80='DU DOAN'!L80),3*'DU DOAN'!C80,IF(('DU DOAN'!FS80-'DU DOAN'!FT80)=('DU DOAN'!K80-'DU DOAN'!L80),2*'DU DOAN'!C80,IF(SIGN('DU DOAN'!FS80-'DU DOAN'!FT80)=SIGN('DU DOAN'!K80-'DU DOAN'!L80),1*'DU DOAN'!C80,0))))</f>
        <v>0</v>
      </c>
      <c r="CK80" s="98">
        <f>IF(OR('DU DOAN'!K80="",'DU DOAN'!L80="",'DU DOAN'!FU80="",'DU DOAN'!FV80=""),0,IF(AND('DU DOAN'!FU80='DU DOAN'!K80,'DU DOAN'!FV80='DU DOAN'!L80),3*'DU DOAN'!C80,IF(('DU DOAN'!FU80-'DU DOAN'!FV80)=('DU DOAN'!K80-'DU DOAN'!L80),2*'DU DOAN'!C80,IF(SIGN('DU DOAN'!FU80-'DU DOAN'!FV80)=SIGN('DU DOAN'!K80-'DU DOAN'!L80),1*'DU DOAN'!C80,0))))</f>
        <v>0</v>
      </c>
      <c r="CL80" s="98">
        <f>IF(OR('DU DOAN'!K80="",'DU DOAN'!L80="",'DU DOAN'!FW80="",'DU DOAN'!FX80=""),0,IF(AND('DU DOAN'!FW80='DU DOAN'!K80,'DU DOAN'!FX80='DU DOAN'!L80),3*'DU DOAN'!C80,IF(('DU DOAN'!FW80-'DU DOAN'!FX80)=('DU DOAN'!K80-'DU DOAN'!L80),2*'DU DOAN'!C80,IF(SIGN('DU DOAN'!FW80-'DU DOAN'!FX80)=SIGN('DU DOAN'!K80-'DU DOAN'!L80),1*'DU DOAN'!C80,0))))</f>
        <v>0</v>
      </c>
      <c r="CM80" s="98">
        <f>IF(OR('DU DOAN'!K80="",'DU DOAN'!L80="",'DU DOAN'!FY80="",'DU DOAN'!FZ80=""),0,IF(AND('DU DOAN'!FY80='DU DOAN'!K80,'DU DOAN'!FZ80='DU DOAN'!L80),3*'DU DOAN'!C80,IF(('DU DOAN'!FY80-'DU DOAN'!FZ80)=('DU DOAN'!K80-'DU DOAN'!L80),2*'DU DOAN'!C80,IF(SIGN('DU DOAN'!FY80-'DU DOAN'!FZ80)=SIGN('DU DOAN'!K80-'DU DOAN'!L80),1*'DU DOAN'!C80,0))))</f>
        <v>0</v>
      </c>
      <c r="CN80" s="98">
        <f>IF(OR('DU DOAN'!K80="",'DU DOAN'!L80="",'DU DOAN'!GA80="",'DU DOAN'!GB80=""),0,IF(AND('DU DOAN'!GA80='DU DOAN'!K80,'DU DOAN'!GB80='DU DOAN'!L80),3*'DU DOAN'!C80,IF(('DU DOAN'!GA80-'DU DOAN'!GB80)=('DU DOAN'!K80-'DU DOAN'!L80),2*'DU DOAN'!C80,IF(SIGN('DU DOAN'!GA80-'DU DOAN'!GB80)=SIGN('DU DOAN'!K80-'DU DOAN'!L80),1*'DU DOAN'!C80,0))))</f>
        <v>0</v>
      </c>
      <c r="CO80" s="98">
        <f>IF(OR('DU DOAN'!K80="",'DU DOAN'!L80="",'DU DOAN'!GC80="",'DU DOAN'!GD80=""),0,IF(AND('DU DOAN'!GC80='DU DOAN'!K80,'DU DOAN'!GD80='DU DOAN'!L80),3*'DU DOAN'!C80,IF(('DU DOAN'!GC80-'DU DOAN'!GD80)=('DU DOAN'!K80-'DU DOAN'!L80),2*'DU DOAN'!C80,IF(SIGN('DU DOAN'!GC80-'DU DOAN'!GD80)=SIGN('DU DOAN'!K80-'DU DOAN'!L80),1*'DU DOAN'!C80,0))))</f>
        <v>0</v>
      </c>
      <c r="CP80" s="98">
        <f>IF(OR('DU DOAN'!K80="",'DU DOAN'!L80="",'DU DOAN'!GE80="",'DU DOAN'!GF80=""),0,IF(AND('DU DOAN'!GE80='DU DOAN'!K80,'DU DOAN'!GF80='DU DOAN'!L80),3*'DU DOAN'!C80,IF(('DU DOAN'!GE80-'DU DOAN'!GF80)=('DU DOAN'!K80-'DU DOAN'!L80),2*'DU DOAN'!C80,IF(SIGN('DU DOAN'!GE80-'DU DOAN'!GF80)=SIGN('DU DOAN'!K80-'DU DOAN'!L80),1*'DU DOAN'!C80,0))))</f>
        <v>0</v>
      </c>
      <c r="CQ80" s="98">
        <f>IF(OR('DU DOAN'!K80="",'DU DOAN'!L80="",'DU DOAN'!GG80="",'DU DOAN'!GH80=""),0,IF(AND('DU DOAN'!GG80='DU DOAN'!K80,'DU DOAN'!GH80='DU DOAN'!L80),3*'DU DOAN'!C80,IF(('DU DOAN'!GG80-'DU DOAN'!GH80)=('DU DOAN'!K80-'DU DOAN'!L80),2*'DU DOAN'!C80,IF(SIGN('DU DOAN'!GG80-'DU DOAN'!GH80)=SIGN('DU DOAN'!K80-'DU DOAN'!L80),1*'DU DOAN'!C80,0))))</f>
        <v>0</v>
      </c>
      <c r="CR80" s="98">
        <f>IF(OR('DU DOAN'!K80="",'DU DOAN'!L80="",'DU DOAN'!GI80="",'DU DOAN'!GJ80=""),0,IF(AND('DU DOAN'!GI80='DU DOAN'!K80,'DU DOAN'!GJ80='DU DOAN'!L80),3*'DU DOAN'!C80,IF(('DU DOAN'!GI80-'DU DOAN'!GJ80)=('DU DOAN'!K80-'DU DOAN'!L80),2*'DU DOAN'!C80,IF(SIGN('DU DOAN'!GI80-'DU DOAN'!GJ80)=SIGN('DU DOAN'!K80-'DU DOAN'!L80),1*'DU DOAN'!C80,0))))</f>
        <v>0</v>
      </c>
      <c r="CS80" s="98">
        <f>IF(OR('DU DOAN'!K80="",'DU DOAN'!L80="",'DU DOAN'!GK80="",'DU DOAN'!GL80=""),0,IF(AND('DU DOAN'!GK80='DU DOAN'!K80,'DU DOAN'!GL80='DU DOAN'!L80),3*'DU DOAN'!C80,IF(('DU DOAN'!GK80-'DU DOAN'!GL80)=('DU DOAN'!K80-'DU DOAN'!L80),2*'DU DOAN'!C80,IF(SIGN('DU DOAN'!GK80-'DU DOAN'!GL80)=SIGN('DU DOAN'!K80-'DU DOAN'!L80),1*'DU DOAN'!C80,0))))</f>
        <v>0</v>
      </c>
      <c r="CT80" s="98">
        <f>IF(OR('DU DOAN'!K80="",'DU DOAN'!L80="",'DU DOAN'!GM80="",'DU DOAN'!GN80=""),0,IF(AND('DU DOAN'!GM80='DU DOAN'!K80,'DU DOAN'!GN80='DU DOAN'!L80),3*'DU DOAN'!C80,IF(('DU DOAN'!GM80-'DU DOAN'!GN80)=('DU DOAN'!K80-'DU DOAN'!L80),2*'DU DOAN'!C80,IF(SIGN('DU DOAN'!GM80-'DU DOAN'!GN80)=SIGN('DU DOAN'!K80-'DU DOAN'!L80),1*'DU DOAN'!C80,0))))</f>
        <v>0</v>
      </c>
      <c r="CU80" s="98">
        <f>IF(OR('DU DOAN'!K80="",'DU DOAN'!L80="",'DU DOAN'!GO80="",'DU DOAN'!GP80=""),0,IF(AND('DU DOAN'!GO80='DU DOAN'!K80,'DU DOAN'!GP80='DU DOAN'!L80),3*'DU DOAN'!C80,IF(('DU DOAN'!GO80-'DU DOAN'!GP80)=('DU DOAN'!K80-'DU DOAN'!L80),2*'DU DOAN'!C80,IF(SIGN('DU DOAN'!GO80-'DU DOAN'!GP80)=SIGN('DU DOAN'!K80-'DU DOAN'!L80),1*'DU DOAN'!C80,0))))</f>
        <v>0</v>
      </c>
      <c r="CV80" s="98">
        <f>IF(OR('DU DOAN'!K80="",'DU DOAN'!L80="",'DU DOAN'!GQ80="",'DU DOAN'!GR80=""),0,IF(AND('DU DOAN'!GQ80='DU DOAN'!K80,'DU DOAN'!GR80='DU DOAN'!L80),3*'DU DOAN'!C80,IF(('DU DOAN'!GQ80-'DU DOAN'!GR80)=('DU DOAN'!K80-'DU DOAN'!L80),2*'DU DOAN'!C80,IF(SIGN('DU DOAN'!GQ80-'DU DOAN'!GR80)=SIGN('DU DOAN'!K80-'DU DOAN'!L80),1*'DU DOAN'!C80,0))))</f>
        <v>0</v>
      </c>
      <c r="CW80" s="98">
        <f>IF(OR('DU DOAN'!K80="",'DU DOAN'!L80="",'DU DOAN'!GS80="",'DU DOAN'!GT80=""),0,IF(AND('DU DOAN'!GS80='DU DOAN'!K80,'DU DOAN'!GT80='DU DOAN'!L80),3*'DU DOAN'!C80,IF(('DU DOAN'!GS80-'DU DOAN'!GT80)=('DU DOAN'!K80-'DU DOAN'!L80),2*'DU DOAN'!C80,IF(SIGN('DU DOAN'!GS80-'DU DOAN'!GT80)=SIGN('DU DOAN'!K80-'DU DOAN'!L80),1*'DU DOAN'!C80,0))))</f>
        <v>0</v>
      </c>
      <c r="CX80" s="98">
        <f>IF(OR('DU DOAN'!K80="",'DU DOAN'!L80="",'DU DOAN'!GU80="",'DU DOAN'!GV80=""),0,IF(AND('DU DOAN'!GU80='DU DOAN'!K80,'DU DOAN'!GV80='DU DOAN'!L80),3*'DU DOAN'!C80,IF(('DU DOAN'!GU80-'DU DOAN'!GV80)=('DU DOAN'!K80-'DU DOAN'!L80),2*'DU DOAN'!C80,IF(SIGN('DU DOAN'!GU80-'DU DOAN'!GV80)=SIGN('DU DOAN'!K80-'DU DOAN'!L80),1*'DU DOAN'!C80,0))))</f>
        <v>0</v>
      </c>
      <c r="CY80" s="98">
        <f>IF(OR('DU DOAN'!K80="",'DU DOAN'!L80="",'DU DOAN'!GW80="",'DU DOAN'!GX80=""),0,IF(AND('DU DOAN'!GW80='DU DOAN'!K80,'DU DOAN'!GX80='DU DOAN'!L80),3*'DU DOAN'!C80,IF(('DU DOAN'!GW80-'DU DOAN'!GX80)=('DU DOAN'!K80-'DU DOAN'!L80),2*'DU DOAN'!C80,IF(SIGN('DU DOAN'!GW80-'DU DOAN'!GX80)=SIGN('DU DOAN'!K80-'DU DOAN'!L80),1*'DU DOAN'!C80,0))))</f>
        <v>0</v>
      </c>
      <c r="CZ80" s="98">
        <f>IF(OR('DU DOAN'!K80="",'DU DOAN'!L80="",'DU DOAN'!GY80="",'DU DOAN'!GZ80=""),0,IF(AND('DU DOAN'!GY80='DU DOAN'!K80,'DU DOAN'!GZ80='DU DOAN'!L80),3*'DU DOAN'!C80,IF(('DU DOAN'!GY80-'DU DOAN'!GZ80)=('DU DOAN'!K80-'DU DOAN'!L80),2*'DU DOAN'!C80,IF(SIGN('DU DOAN'!GY80-'DU DOAN'!GZ80)=SIGN('DU DOAN'!K80-'DU DOAN'!L80),1*'DU DOAN'!C80,0))))</f>
        <v>0</v>
      </c>
      <c r="DA80" s="98">
        <f>IF(OR('DU DOAN'!K80="",'DU DOAN'!L80="",'DU DOAN'!HA80="",'DU DOAN'!HB80=""),0,IF(AND('DU DOAN'!HA80='DU DOAN'!K80,'DU DOAN'!HB80='DU DOAN'!L80),3*'DU DOAN'!C80,IF(('DU DOAN'!HA80-'DU DOAN'!HB80)=('DU DOAN'!K80-'DU DOAN'!L80),2*'DU DOAN'!C80,IF(SIGN('DU DOAN'!HA80-'DU DOAN'!HB80)=SIGN('DU DOAN'!K80-'DU DOAN'!L80),1*'DU DOAN'!C80,0))))</f>
        <v>0</v>
      </c>
      <c r="DB80" s="98">
        <f>IF(OR('DU DOAN'!K80="",'DU DOAN'!L80="",'DU DOAN'!HC80="",'DU DOAN'!HD80=""),0,IF(AND('DU DOAN'!HC80='DU DOAN'!K80,'DU DOAN'!HD80='DU DOAN'!L80),3*'DU DOAN'!C80,IF(('DU DOAN'!HC80-'DU DOAN'!HD80)=('DU DOAN'!K80-'DU DOAN'!L80),2*'DU DOAN'!C80,IF(SIGN('DU DOAN'!HC80-'DU DOAN'!HD80)=SIGN('DU DOAN'!K80-'DU DOAN'!L80),1*'DU DOAN'!C80,0))))</f>
        <v>0</v>
      </c>
    </row>
    <row r="81" spans="1:106" ht="15" customHeight="1">
      <c r="A81" s="99">
        <f>'DU DOAN'!A81</f>
        <v>78</v>
      </c>
      <c r="B81" s="100" t="str">
        <f>'DU DOAN'!B81</f>
        <v>Vòng 1/16 (R32)</v>
      </c>
      <c r="C81" s="101">
        <f>'DU DOAN'!C81</f>
        <v>1.5</v>
      </c>
      <c r="D81" s="100" t="str">
        <f>'DU DOAN'!H81</f>
        <v>Nhất bảng I</v>
      </c>
      <c r="E81" s="100" t="str">
        <f>'DU DOAN'!I81</f>
        <v>3rd C/D/F/G/H</v>
      </c>
      <c r="F81" s="102" t="str">
        <f>IF(OR('DU DOAN'!K81="",'DU DOAN'!L81=""),"Chưa đá",'DU DOAN'!K81&amp;"-"&amp;'DU DOAN'!L81)</f>
        <v>Chưa đá</v>
      </c>
      <c r="G81" s="98">
        <f>IF(OR('DU DOAN'!K81="",'DU DOAN'!L81="",'DU DOAN'!M81="",'DU DOAN'!N81=""),0,IF(AND('DU DOAN'!M81='DU DOAN'!K81,'DU DOAN'!N81='DU DOAN'!L81),3*'DU DOAN'!C81,IF(('DU DOAN'!M81-'DU DOAN'!N81)=('DU DOAN'!K81-'DU DOAN'!L81),2*'DU DOAN'!C81,IF(SIGN('DU DOAN'!M81-'DU DOAN'!N81)=SIGN('DU DOAN'!K81-'DU DOAN'!L81),1*'DU DOAN'!C81,0))))</f>
        <v>0</v>
      </c>
      <c r="H81" s="98">
        <f>IF(OR('DU DOAN'!K81="",'DU DOAN'!L81="",'DU DOAN'!O81="",'DU DOAN'!P81=""),0,IF(AND('DU DOAN'!O81='DU DOAN'!K81,'DU DOAN'!P81='DU DOAN'!L81),3*'DU DOAN'!C81,IF(('DU DOAN'!O81-'DU DOAN'!P81)=('DU DOAN'!K81-'DU DOAN'!L81),2*'DU DOAN'!C81,IF(SIGN('DU DOAN'!O81-'DU DOAN'!P81)=SIGN('DU DOAN'!K81-'DU DOAN'!L81),1*'DU DOAN'!C81,0))))</f>
        <v>0</v>
      </c>
      <c r="I81" s="98">
        <f>IF(OR('DU DOAN'!K81="",'DU DOAN'!L81="",'DU DOAN'!Q81="",'DU DOAN'!R81=""),0,IF(AND('DU DOAN'!Q81='DU DOAN'!K81,'DU DOAN'!R81='DU DOAN'!L81),3*'DU DOAN'!C81,IF(('DU DOAN'!Q81-'DU DOAN'!R81)=('DU DOAN'!K81-'DU DOAN'!L81),2*'DU DOAN'!C81,IF(SIGN('DU DOAN'!Q81-'DU DOAN'!R81)=SIGN('DU DOAN'!K81-'DU DOAN'!L81),1*'DU DOAN'!C81,0))))</f>
        <v>0</v>
      </c>
      <c r="J81" s="98">
        <f>IF(OR('DU DOAN'!K81="",'DU DOAN'!L81="",'DU DOAN'!S81="",'DU DOAN'!T81=""),0,IF(AND('DU DOAN'!S81='DU DOAN'!K81,'DU DOAN'!T81='DU DOAN'!L81),3*'DU DOAN'!C81,IF(('DU DOAN'!S81-'DU DOAN'!T81)=('DU DOAN'!K81-'DU DOAN'!L81),2*'DU DOAN'!C81,IF(SIGN('DU DOAN'!S81-'DU DOAN'!T81)=SIGN('DU DOAN'!K81-'DU DOAN'!L81),1*'DU DOAN'!C81,0))))</f>
        <v>0</v>
      </c>
      <c r="K81" s="98">
        <f>IF(OR('DU DOAN'!K81="",'DU DOAN'!L81="",'DU DOAN'!U81="",'DU DOAN'!V81=""),0,IF(AND('DU DOAN'!U81='DU DOAN'!K81,'DU DOAN'!V81='DU DOAN'!L81),3*'DU DOAN'!C81,IF(('DU DOAN'!U81-'DU DOAN'!V81)=('DU DOAN'!K81-'DU DOAN'!L81),2*'DU DOAN'!C81,IF(SIGN('DU DOAN'!U81-'DU DOAN'!V81)=SIGN('DU DOAN'!K81-'DU DOAN'!L81),1*'DU DOAN'!C81,0))))</f>
        <v>0</v>
      </c>
      <c r="L81" s="98">
        <f>IF(OR('DU DOAN'!K81="",'DU DOAN'!L81="",'DU DOAN'!W81="",'DU DOAN'!X81=""),0,IF(AND('DU DOAN'!W81='DU DOAN'!K81,'DU DOAN'!X81='DU DOAN'!L81),3*'DU DOAN'!C81,IF(('DU DOAN'!W81-'DU DOAN'!X81)=('DU DOAN'!K81-'DU DOAN'!L81),2*'DU DOAN'!C81,IF(SIGN('DU DOAN'!W81-'DU DOAN'!X81)=SIGN('DU DOAN'!K81-'DU DOAN'!L81),1*'DU DOAN'!C81,0))))</f>
        <v>0</v>
      </c>
      <c r="M81" s="98">
        <f>IF(OR('DU DOAN'!K81="",'DU DOAN'!L81="",'DU DOAN'!Y81="",'DU DOAN'!Z81=""),0,IF(AND('DU DOAN'!Y81='DU DOAN'!K81,'DU DOAN'!Z81='DU DOAN'!L81),3*'DU DOAN'!C81,IF(('DU DOAN'!Y81-'DU DOAN'!Z81)=('DU DOAN'!K81-'DU DOAN'!L81),2*'DU DOAN'!C81,IF(SIGN('DU DOAN'!Y81-'DU DOAN'!Z81)=SIGN('DU DOAN'!K81-'DU DOAN'!L81),1*'DU DOAN'!C81,0))))</f>
        <v>0</v>
      </c>
      <c r="N81" s="98">
        <f>IF(OR('DU DOAN'!K81="",'DU DOAN'!L81="",'DU DOAN'!AA81="",'DU DOAN'!AB81=""),0,IF(AND('DU DOAN'!AA81='DU DOAN'!K81,'DU DOAN'!AB81='DU DOAN'!L81),3*'DU DOAN'!C81,IF(('DU DOAN'!AA81-'DU DOAN'!AB81)=('DU DOAN'!K81-'DU DOAN'!L81),2*'DU DOAN'!C81,IF(SIGN('DU DOAN'!AA81-'DU DOAN'!AB81)=SIGN('DU DOAN'!K81-'DU DOAN'!L81),1*'DU DOAN'!C81,0))))</f>
        <v>0</v>
      </c>
      <c r="O81" s="98">
        <f>IF(OR('DU DOAN'!K81="",'DU DOAN'!L81="",'DU DOAN'!AC81="",'DU DOAN'!AD81=""),0,IF(AND('DU DOAN'!AC81='DU DOAN'!K81,'DU DOAN'!AD81='DU DOAN'!L81),3*'DU DOAN'!C81,IF(('DU DOAN'!AC81-'DU DOAN'!AD81)=('DU DOAN'!K81-'DU DOAN'!L81),2*'DU DOAN'!C81,IF(SIGN('DU DOAN'!AC81-'DU DOAN'!AD81)=SIGN('DU DOAN'!K81-'DU DOAN'!L81),1*'DU DOAN'!C81,0))))</f>
        <v>0</v>
      </c>
      <c r="P81" s="98">
        <f>IF(OR('DU DOAN'!K81="",'DU DOAN'!L81="",'DU DOAN'!AE81="",'DU DOAN'!AF81=""),0,IF(AND('DU DOAN'!AE81='DU DOAN'!K81,'DU DOAN'!AF81='DU DOAN'!L81),3*'DU DOAN'!C81,IF(('DU DOAN'!AE81-'DU DOAN'!AF81)=('DU DOAN'!K81-'DU DOAN'!L81),2*'DU DOAN'!C81,IF(SIGN('DU DOAN'!AE81-'DU DOAN'!AF81)=SIGN('DU DOAN'!K81-'DU DOAN'!L81),1*'DU DOAN'!C81,0))))</f>
        <v>0</v>
      </c>
      <c r="Q81" s="98">
        <f>IF(OR('DU DOAN'!K81="",'DU DOAN'!L81="",'DU DOAN'!AG81="",'DU DOAN'!AH81=""),0,IF(AND('DU DOAN'!AG81='DU DOAN'!K81,'DU DOAN'!AH81='DU DOAN'!L81),3*'DU DOAN'!C81,IF(('DU DOAN'!AG81-'DU DOAN'!AH81)=('DU DOAN'!K81-'DU DOAN'!L81),2*'DU DOAN'!C81,IF(SIGN('DU DOAN'!AG81-'DU DOAN'!AH81)=SIGN('DU DOAN'!K81-'DU DOAN'!L81),1*'DU DOAN'!C81,0))))</f>
        <v>0</v>
      </c>
      <c r="R81" s="98">
        <f>IF(OR('DU DOAN'!K81="",'DU DOAN'!L81="",'DU DOAN'!AI81="",'DU DOAN'!AJ81=""),0,IF(AND('DU DOAN'!AI81='DU DOAN'!K81,'DU DOAN'!AJ81='DU DOAN'!L81),3*'DU DOAN'!C81,IF(('DU DOAN'!AI81-'DU DOAN'!AJ81)=('DU DOAN'!K81-'DU DOAN'!L81),2*'DU DOAN'!C81,IF(SIGN('DU DOAN'!AI81-'DU DOAN'!AJ81)=SIGN('DU DOAN'!K81-'DU DOAN'!L81),1*'DU DOAN'!C81,0))))</f>
        <v>0</v>
      </c>
      <c r="S81" s="98">
        <f>IF(OR('DU DOAN'!K81="",'DU DOAN'!L81="",'DU DOAN'!AK81="",'DU DOAN'!AL81=""),0,IF(AND('DU DOAN'!AK81='DU DOAN'!K81,'DU DOAN'!AL81='DU DOAN'!L81),3*'DU DOAN'!C81,IF(('DU DOAN'!AK81-'DU DOAN'!AL81)=('DU DOAN'!K81-'DU DOAN'!L81),2*'DU DOAN'!C81,IF(SIGN('DU DOAN'!AK81-'DU DOAN'!AL81)=SIGN('DU DOAN'!K81-'DU DOAN'!L81),1*'DU DOAN'!C81,0))))</f>
        <v>0</v>
      </c>
      <c r="T81" s="98">
        <f>IF(OR('DU DOAN'!K81="",'DU DOAN'!L81="",'DU DOAN'!AM81="",'DU DOAN'!AN81=""),0,IF(AND('DU DOAN'!AM81='DU DOAN'!K81,'DU DOAN'!AN81='DU DOAN'!L81),3*'DU DOAN'!C81,IF(('DU DOAN'!AM81-'DU DOAN'!AN81)=('DU DOAN'!K81-'DU DOAN'!L81),2*'DU DOAN'!C81,IF(SIGN('DU DOAN'!AM81-'DU DOAN'!AN81)=SIGN('DU DOAN'!K81-'DU DOAN'!L81),1*'DU DOAN'!C81,0))))</f>
        <v>0</v>
      </c>
      <c r="U81" s="98">
        <f>IF(OR('DU DOAN'!K81="",'DU DOAN'!L81="",'DU DOAN'!AO81="",'DU DOAN'!AP81=""),0,IF(AND('DU DOAN'!AO81='DU DOAN'!K81,'DU DOAN'!AP81='DU DOAN'!L81),3*'DU DOAN'!C81,IF(('DU DOAN'!AO81-'DU DOAN'!AP81)=('DU DOAN'!K81-'DU DOAN'!L81),2*'DU DOAN'!C81,IF(SIGN('DU DOAN'!AO81-'DU DOAN'!AP81)=SIGN('DU DOAN'!K81-'DU DOAN'!L81),1*'DU DOAN'!C81,0))))</f>
        <v>0</v>
      </c>
      <c r="V81" s="98">
        <f>IF(OR('DU DOAN'!K81="",'DU DOAN'!L81="",'DU DOAN'!AQ81="",'DU DOAN'!AR81=""),0,IF(AND('DU DOAN'!AQ81='DU DOAN'!K81,'DU DOAN'!AR81='DU DOAN'!L81),3*'DU DOAN'!C81,IF(('DU DOAN'!AQ81-'DU DOAN'!AR81)=('DU DOAN'!K81-'DU DOAN'!L81),2*'DU DOAN'!C81,IF(SIGN('DU DOAN'!AQ81-'DU DOAN'!AR81)=SIGN('DU DOAN'!K81-'DU DOAN'!L81),1*'DU DOAN'!C81,0))))</f>
        <v>0</v>
      </c>
      <c r="W81" s="98">
        <f>IF(OR('DU DOAN'!K81="",'DU DOAN'!L81="",'DU DOAN'!AS81="",'DU DOAN'!AT81=""),0,IF(AND('DU DOAN'!AS81='DU DOAN'!K81,'DU DOAN'!AT81='DU DOAN'!L81),3*'DU DOAN'!C81,IF(('DU DOAN'!AS81-'DU DOAN'!AT81)=('DU DOAN'!K81-'DU DOAN'!L81),2*'DU DOAN'!C81,IF(SIGN('DU DOAN'!AS81-'DU DOAN'!AT81)=SIGN('DU DOAN'!K81-'DU DOAN'!L81),1*'DU DOAN'!C81,0))))</f>
        <v>0</v>
      </c>
      <c r="X81" s="98">
        <f>IF(OR('DU DOAN'!K81="",'DU DOAN'!L81="",'DU DOAN'!AU81="",'DU DOAN'!AV81=""),0,IF(AND('DU DOAN'!AU81='DU DOAN'!K81,'DU DOAN'!AV81='DU DOAN'!L81),3*'DU DOAN'!C81,IF(('DU DOAN'!AU81-'DU DOAN'!AV81)=('DU DOAN'!K81-'DU DOAN'!L81),2*'DU DOAN'!C81,IF(SIGN('DU DOAN'!AU81-'DU DOAN'!AV81)=SIGN('DU DOAN'!K81-'DU DOAN'!L81),1*'DU DOAN'!C81,0))))</f>
        <v>0</v>
      </c>
      <c r="Y81" s="98">
        <f>IF(OR('DU DOAN'!K81="",'DU DOAN'!L81="",'DU DOAN'!AW81="",'DU DOAN'!AX81=""),0,IF(AND('DU DOAN'!AW81='DU DOAN'!K81,'DU DOAN'!AX81='DU DOAN'!L81),3*'DU DOAN'!C81,IF(('DU DOAN'!AW81-'DU DOAN'!AX81)=('DU DOAN'!K81-'DU DOAN'!L81),2*'DU DOAN'!C81,IF(SIGN('DU DOAN'!AW81-'DU DOAN'!AX81)=SIGN('DU DOAN'!K81-'DU DOAN'!L81),1*'DU DOAN'!C81,0))))</f>
        <v>0</v>
      </c>
      <c r="Z81" s="98">
        <f>IF(OR('DU DOAN'!K81="",'DU DOAN'!L81="",'DU DOAN'!AY81="",'DU DOAN'!AZ81=""),0,IF(AND('DU DOAN'!AY81='DU DOAN'!K81,'DU DOAN'!AZ81='DU DOAN'!L81),3*'DU DOAN'!C81,IF(('DU DOAN'!AY81-'DU DOAN'!AZ81)=('DU DOAN'!K81-'DU DOAN'!L81),2*'DU DOAN'!C81,IF(SIGN('DU DOAN'!AY81-'DU DOAN'!AZ81)=SIGN('DU DOAN'!K81-'DU DOAN'!L81),1*'DU DOAN'!C81,0))))</f>
        <v>0</v>
      </c>
      <c r="AA81" s="98">
        <f>IF(OR('DU DOAN'!K81="",'DU DOAN'!L81="",'DU DOAN'!BA81="",'DU DOAN'!BB81=""),0,IF(AND('DU DOAN'!BA81='DU DOAN'!K81,'DU DOAN'!BB81='DU DOAN'!L81),3*'DU DOAN'!C81,IF(('DU DOAN'!BA81-'DU DOAN'!BB81)=('DU DOAN'!K81-'DU DOAN'!L81),2*'DU DOAN'!C81,IF(SIGN('DU DOAN'!BA81-'DU DOAN'!BB81)=SIGN('DU DOAN'!K81-'DU DOAN'!L81),1*'DU DOAN'!C81,0))))</f>
        <v>0</v>
      </c>
      <c r="AB81" s="98">
        <f>IF(OR('DU DOAN'!K81="",'DU DOAN'!L81="",'DU DOAN'!BC81="",'DU DOAN'!BD81=""),0,IF(AND('DU DOAN'!BC81='DU DOAN'!K81,'DU DOAN'!BD81='DU DOAN'!L81),3*'DU DOAN'!C81,IF(('DU DOAN'!BC81-'DU DOAN'!BD81)=('DU DOAN'!K81-'DU DOAN'!L81),2*'DU DOAN'!C81,IF(SIGN('DU DOAN'!BC81-'DU DOAN'!BD81)=SIGN('DU DOAN'!K81-'DU DOAN'!L81),1*'DU DOAN'!C81,0))))</f>
        <v>0</v>
      </c>
      <c r="AC81" s="98">
        <f>IF(OR('DU DOAN'!K81="",'DU DOAN'!L81="",'DU DOAN'!BE81="",'DU DOAN'!BF81=""),0,IF(AND('DU DOAN'!BE81='DU DOAN'!K81,'DU DOAN'!BF81='DU DOAN'!L81),3*'DU DOAN'!C81,IF(('DU DOAN'!BE81-'DU DOAN'!BF81)=('DU DOAN'!K81-'DU DOAN'!L81),2*'DU DOAN'!C81,IF(SIGN('DU DOAN'!BE81-'DU DOAN'!BF81)=SIGN('DU DOAN'!K81-'DU DOAN'!L81),1*'DU DOAN'!C81,0))))</f>
        <v>0</v>
      </c>
      <c r="AD81" s="98">
        <f>IF(OR('DU DOAN'!K81="",'DU DOAN'!L81="",'DU DOAN'!BG81="",'DU DOAN'!BH81=""),0,IF(AND('DU DOAN'!BG81='DU DOAN'!K81,'DU DOAN'!BH81='DU DOAN'!L81),3*'DU DOAN'!C81,IF(('DU DOAN'!BG81-'DU DOAN'!BH81)=('DU DOAN'!K81-'DU DOAN'!L81),2*'DU DOAN'!C81,IF(SIGN('DU DOAN'!BG81-'DU DOAN'!BH81)=SIGN('DU DOAN'!K81-'DU DOAN'!L81),1*'DU DOAN'!C81,0))))</f>
        <v>0</v>
      </c>
      <c r="AE81" s="98">
        <f>IF(OR('DU DOAN'!K81="",'DU DOAN'!L81="",'DU DOAN'!BI81="",'DU DOAN'!BJ81=""),0,IF(AND('DU DOAN'!BI81='DU DOAN'!K81,'DU DOAN'!BJ81='DU DOAN'!L81),3*'DU DOAN'!C81,IF(('DU DOAN'!BI81-'DU DOAN'!BJ81)=('DU DOAN'!K81-'DU DOAN'!L81),2*'DU DOAN'!C81,IF(SIGN('DU DOAN'!BI81-'DU DOAN'!BJ81)=SIGN('DU DOAN'!K81-'DU DOAN'!L81),1*'DU DOAN'!C81,0))))</f>
        <v>0</v>
      </c>
      <c r="AF81" s="98">
        <f>IF(OR('DU DOAN'!K81="",'DU DOAN'!L81="",'DU DOAN'!BK81="",'DU DOAN'!BL81=""),0,IF(AND('DU DOAN'!BK81='DU DOAN'!K81,'DU DOAN'!BL81='DU DOAN'!L81),3*'DU DOAN'!C81,IF(('DU DOAN'!BK81-'DU DOAN'!BL81)=('DU DOAN'!K81-'DU DOAN'!L81),2*'DU DOAN'!C81,IF(SIGN('DU DOAN'!BK81-'DU DOAN'!BL81)=SIGN('DU DOAN'!K81-'DU DOAN'!L81),1*'DU DOAN'!C81,0))))</f>
        <v>0</v>
      </c>
      <c r="AG81" s="98">
        <f>IF(OR('DU DOAN'!K81="",'DU DOAN'!L81="",'DU DOAN'!BM81="",'DU DOAN'!BN81=""),0,IF(AND('DU DOAN'!BM81='DU DOAN'!K81,'DU DOAN'!BN81='DU DOAN'!L81),3*'DU DOAN'!C81,IF(('DU DOAN'!BM81-'DU DOAN'!BN81)=('DU DOAN'!K81-'DU DOAN'!L81),2*'DU DOAN'!C81,IF(SIGN('DU DOAN'!BM81-'DU DOAN'!BN81)=SIGN('DU DOAN'!K81-'DU DOAN'!L81),1*'DU DOAN'!C81,0))))</f>
        <v>0</v>
      </c>
      <c r="AH81" s="98">
        <f>IF(OR('DU DOAN'!K81="",'DU DOAN'!L81="",'DU DOAN'!BO81="",'DU DOAN'!BP81=""),0,IF(AND('DU DOAN'!BO81='DU DOAN'!K81,'DU DOAN'!BP81='DU DOAN'!L81),3*'DU DOAN'!C81,IF(('DU DOAN'!BO81-'DU DOAN'!BP81)=('DU DOAN'!K81-'DU DOAN'!L81),2*'DU DOAN'!C81,IF(SIGN('DU DOAN'!BO81-'DU DOAN'!BP81)=SIGN('DU DOAN'!K81-'DU DOAN'!L81),1*'DU DOAN'!C81,0))))</f>
        <v>0</v>
      </c>
      <c r="AI81" s="98">
        <f>IF(OR('DU DOAN'!K81="",'DU DOAN'!L81="",'DU DOAN'!BQ81="",'DU DOAN'!BR81=""),0,IF(AND('DU DOAN'!BQ81='DU DOAN'!K81,'DU DOAN'!BR81='DU DOAN'!L81),3*'DU DOAN'!C81,IF(('DU DOAN'!BQ81-'DU DOAN'!BR81)=('DU DOAN'!K81-'DU DOAN'!L81),2*'DU DOAN'!C81,IF(SIGN('DU DOAN'!BQ81-'DU DOAN'!BR81)=SIGN('DU DOAN'!K81-'DU DOAN'!L81),1*'DU DOAN'!C81,0))))</f>
        <v>0</v>
      </c>
      <c r="AJ81" s="98">
        <f>IF(OR('DU DOAN'!K81="",'DU DOAN'!L81="",'DU DOAN'!BS81="",'DU DOAN'!BT81=""),0,IF(AND('DU DOAN'!BS81='DU DOAN'!K81,'DU DOAN'!BT81='DU DOAN'!L81),3*'DU DOAN'!C81,IF(('DU DOAN'!BS81-'DU DOAN'!BT81)=('DU DOAN'!K81-'DU DOAN'!L81),2*'DU DOAN'!C81,IF(SIGN('DU DOAN'!BS81-'DU DOAN'!BT81)=SIGN('DU DOAN'!K81-'DU DOAN'!L81),1*'DU DOAN'!C81,0))))</f>
        <v>0</v>
      </c>
      <c r="AK81" s="98">
        <f>IF(OR('DU DOAN'!K81="",'DU DOAN'!L81="",'DU DOAN'!BU81="",'DU DOAN'!BV81=""),0,IF(AND('DU DOAN'!BU81='DU DOAN'!K81,'DU DOAN'!BV81='DU DOAN'!L81),3*'DU DOAN'!C81,IF(('DU DOAN'!BU81-'DU DOAN'!BV81)=('DU DOAN'!K81-'DU DOAN'!L81),2*'DU DOAN'!C81,IF(SIGN('DU DOAN'!BU81-'DU DOAN'!BV81)=SIGN('DU DOAN'!K81-'DU DOAN'!L81),1*'DU DOAN'!C81,0))))</f>
        <v>0</v>
      </c>
      <c r="AL81" s="98">
        <f>IF(OR('DU DOAN'!K81="",'DU DOAN'!L81="",'DU DOAN'!BW81="",'DU DOAN'!BX81=""),0,IF(AND('DU DOAN'!BW81='DU DOAN'!K81,'DU DOAN'!BX81='DU DOAN'!L81),3*'DU DOAN'!C81,IF(('DU DOAN'!BW81-'DU DOAN'!BX81)=('DU DOAN'!K81-'DU DOAN'!L81),2*'DU DOAN'!C81,IF(SIGN('DU DOAN'!BW81-'DU DOAN'!BX81)=SIGN('DU DOAN'!K81-'DU DOAN'!L81),1*'DU DOAN'!C81,0))))</f>
        <v>0</v>
      </c>
      <c r="AM81" s="98">
        <f>IF(OR('DU DOAN'!K81="",'DU DOAN'!L81="",'DU DOAN'!BY81="",'DU DOAN'!BZ81=""),0,IF(AND('DU DOAN'!BY81='DU DOAN'!K81,'DU DOAN'!BZ81='DU DOAN'!L81),3*'DU DOAN'!C81,IF(('DU DOAN'!BY81-'DU DOAN'!BZ81)=('DU DOAN'!K81-'DU DOAN'!L81),2*'DU DOAN'!C81,IF(SIGN('DU DOAN'!BY81-'DU DOAN'!BZ81)=SIGN('DU DOAN'!K81-'DU DOAN'!L81),1*'DU DOAN'!C81,0))))</f>
        <v>0</v>
      </c>
      <c r="AN81" s="98">
        <f>IF(OR('DU DOAN'!K81="",'DU DOAN'!L81="",'DU DOAN'!CA81="",'DU DOAN'!CB81=""),0,IF(AND('DU DOAN'!CA81='DU DOAN'!K81,'DU DOAN'!CB81='DU DOAN'!L81),3*'DU DOAN'!C81,IF(('DU DOAN'!CA81-'DU DOAN'!CB81)=('DU DOAN'!K81-'DU DOAN'!L81),2*'DU DOAN'!C81,IF(SIGN('DU DOAN'!CA81-'DU DOAN'!CB81)=SIGN('DU DOAN'!K81-'DU DOAN'!L81),1*'DU DOAN'!C81,0))))</f>
        <v>0</v>
      </c>
      <c r="AO81" s="98">
        <f>IF(OR('DU DOAN'!K81="",'DU DOAN'!L81="",'DU DOAN'!CC81="",'DU DOAN'!CD81=""),0,IF(AND('DU DOAN'!CC81='DU DOAN'!K81,'DU DOAN'!CD81='DU DOAN'!L81),3*'DU DOAN'!C81,IF(('DU DOAN'!CC81-'DU DOAN'!CD81)=('DU DOAN'!K81-'DU DOAN'!L81),2*'DU DOAN'!C81,IF(SIGN('DU DOAN'!CC81-'DU DOAN'!CD81)=SIGN('DU DOAN'!K81-'DU DOAN'!L81),1*'DU DOAN'!C81,0))))</f>
        <v>0</v>
      </c>
      <c r="AP81" s="98">
        <f>IF(OR('DU DOAN'!K81="",'DU DOAN'!L81="",'DU DOAN'!CE81="",'DU DOAN'!CF81=""),0,IF(AND('DU DOAN'!CE81='DU DOAN'!K81,'DU DOAN'!CF81='DU DOAN'!L81),3*'DU DOAN'!C81,IF(('DU DOAN'!CE81-'DU DOAN'!CF81)=('DU DOAN'!K81-'DU DOAN'!L81),2*'DU DOAN'!C81,IF(SIGN('DU DOAN'!CE81-'DU DOAN'!CF81)=SIGN('DU DOAN'!K81-'DU DOAN'!L81),1*'DU DOAN'!C81,0))))</f>
        <v>0</v>
      </c>
      <c r="AQ81" s="98">
        <f>IF(OR('DU DOAN'!K81="",'DU DOAN'!L81="",'DU DOAN'!CG81="",'DU DOAN'!CH81=""),0,IF(AND('DU DOAN'!CG81='DU DOAN'!K81,'DU DOAN'!CH81='DU DOAN'!L81),3*'DU DOAN'!C81,IF(('DU DOAN'!CG81-'DU DOAN'!CH81)=('DU DOAN'!K81-'DU DOAN'!L81),2*'DU DOAN'!C81,IF(SIGN('DU DOAN'!CG81-'DU DOAN'!CH81)=SIGN('DU DOAN'!K81-'DU DOAN'!L81),1*'DU DOAN'!C81,0))))</f>
        <v>0</v>
      </c>
      <c r="AR81" s="98">
        <f>IF(OR('DU DOAN'!K81="",'DU DOAN'!L81="",'DU DOAN'!CI81="",'DU DOAN'!CJ81=""),0,IF(AND('DU DOAN'!CI81='DU DOAN'!K81,'DU DOAN'!CJ81='DU DOAN'!L81),3*'DU DOAN'!C81,IF(('DU DOAN'!CI81-'DU DOAN'!CJ81)=('DU DOAN'!K81-'DU DOAN'!L81),2*'DU DOAN'!C81,IF(SIGN('DU DOAN'!CI81-'DU DOAN'!CJ81)=SIGN('DU DOAN'!K81-'DU DOAN'!L81),1*'DU DOAN'!C81,0))))</f>
        <v>0</v>
      </c>
      <c r="AS81" s="98">
        <f>IF(OR('DU DOAN'!K81="",'DU DOAN'!L81="",'DU DOAN'!CK81="",'DU DOAN'!CL81=""),0,IF(AND('DU DOAN'!CK81='DU DOAN'!K81,'DU DOAN'!CL81='DU DOAN'!L81),3*'DU DOAN'!C81,IF(('DU DOAN'!CK81-'DU DOAN'!CL81)=('DU DOAN'!K81-'DU DOAN'!L81),2*'DU DOAN'!C81,IF(SIGN('DU DOAN'!CK81-'DU DOAN'!CL81)=SIGN('DU DOAN'!K81-'DU DOAN'!L81),1*'DU DOAN'!C81,0))))</f>
        <v>0</v>
      </c>
      <c r="AT81" s="98">
        <f>IF(OR('DU DOAN'!K81="",'DU DOAN'!L81="",'DU DOAN'!CM81="",'DU DOAN'!CN81=""),0,IF(AND('DU DOAN'!CM81='DU DOAN'!K81,'DU DOAN'!CN81='DU DOAN'!L81),3*'DU DOAN'!C81,IF(('DU DOAN'!CM81-'DU DOAN'!CN81)=('DU DOAN'!K81-'DU DOAN'!L81),2*'DU DOAN'!C81,IF(SIGN('DU DOAN'!CM81-'DU DOAN'!CN81)=SIGN('DU DOAN'!K81-'DU DOAN'!L81),1*'DU DOAN'!C81,0))))</f>
        <v>0</v>
      </c>
      <c r="AU81" s="98">
        <f>IF(OR('DU DOAN'!K81="",'DU DOAN'!L81="",'DU DOAN'!CO81="",'DU DOAN'!CP81=""),0,IF(AND('DU DOAN'!CO81='DU DOAN'!K81,'DU DOAN'!CP81='DU DOAN'!L81),3*'DU DOAN'!C81,IF(('DU DOAN'!CO81-'DU DOAN'!CP81)=('DU DOAN'!K81-'DU DOAN'!L81),2*'DU DOAN'!C81,IF(SIGN('DU DOAN'!CO81-'DU DOAN'!CP81)=SIGN('DU DOAN'!K81-'DU DOAN'!L81),1*'DU DOAN'!C81,0))))</f>
        <v>0</v>
      </c>
      <c r="AV81" s="98">
        <f>IF(OR('DU DOAN'!K81="",'DU DOAN'!L81="",'DU DOAN'!CQ81="",'DU DOAN'!CR81=""),0,IF(AND('DU DOAN'!CQ81='DU DOAN'!K81,'DU DOAN'!CR81='DU DOAN'!L81),3*'DU DOAN'!C81,IF(('DU DOAN'!CQ81-'DU DOAN'!CR81)=('DU DOAN'!K81-'DU DOAN'!L81),2*'DU DOAN'!C81,IF(SIGN('DU DOAN'!CQ81-'DU DOAN'!CR81)=SIGN('DU DOAN'!K81-'DU DOAN'!L81),1*'DU DOAN'!C81,0))))</f>
        <v>0</v>
      </c>
      <c r="AW81" s="98">
        <f>IF(OR('DU DOAN'!K81="",'DU DOAN'!L81="",'DU DOAN'!CS81="",'DU DOAN'!CT81=""),0,IF(AND('DU DOAN'!CS81='DU DOAN'!K81,'DU DOAN'!CT81='DU DOAN'!L81),3*'DU DOAN'!C81,IF(('DU DOAN'!CS81-'DU DOAN'!CT81)=('DU DOAN'!K81-'DU DOAN'!L81),2*'DU DOAN'!C81,IF(SIGN('DU DOAN'!CS81-'DU DOAN'!CT81)=SIGN('DU DOAN'!K81-'DU DOAN'!L81),1*'DU DOAN'!C81,0))))</f>
        <v>0</v>
      </c>
      <c r="AX81" s="98">
        <f>IF(OR('DU DOAN'!K81="",'DU DOAN'!L81="",'DU DOAN'!CU81="",'DU DOAN'!CV81=""),0,IF(AND('DU DOAN'!CU81='DU DOAN'!K81,'DU DOAN'!CV81='DU DOAN'!L81),3*'DU DOAN'!C81,IF(('DU DOAN'!CU81-'DU DOAN'!CV81)=('DU DOAN'!K81-'DU DOAN'!L81),2*'DU DOAN'!C81,IF(SIGN('DU DOAN'!CU81-'DU DOAN'!CV81)=SIGN('DU DOAN'!K81-'DU DOAN'!L81),1*'DU DOAN'!C81,0))))</f>
        <v>0</v>
      </c>
      <c r="AY81" s="98">
        <f>IF(OR('DU DOAN'!K81="",'DU DOAN'!L81="",'DU DOAN'!CW81="",'DU DOAN'!CX81=""),0,IF(AND('DU DOAN'!CW81='DU DOAN'!K81,'DU DOAN'!CX81='DU DOAN'!L81),3*'DU DOAN'!C81,IF(('DU DOAN'!CW81-'DU DOAN'!CX81)=('DU DOAN'!K81-'DU DOAN'!L81),2*'DU DOAN'!C81,IF(SIGN('DU DOAN'!CW81-'DU DOAN'!CX81)=SIGN('DU DOAN'!K81-'DU DOAN'!L81),1*'DU DOAN'!C81,0))))</f>
        <v>0</v>
      </c>
      <c r="AZ81" s="98">
        <f>IF(OR('DU DOAN'!K81="",'DU DOAN'!L81="",'DU DOAN'!CY81="",'DU DOAN'!CZ81=""),0,IF(AND('DU DOAN'!CY81='DU DOAN'!K81,'DU DOAN'!CZ81='DU DOAN'!L81),3*'DU DOAN'!C81,IF(('DU DOAN'!CY81-'DU DOAN'!CZ81)=('DU DOAN'!K81-'DU DOAN'!L81),2*'DU DOAN'!C81,IF(SIGN('DU DOAN'!CY81-'DU DOAN'!CZ81)=SIGN('DU DOAN'!K81-'DU DOAN'!L81),1*'DU DOAN'!C81,0))))</f>
        <v>0</v>
      </c>
      <c r="BA81" s="98">
        <f>IF(OR('DU DOAN'!K81="",'DU DOAN'!L81="",'DU DOAN'!DA81="",'DU DOAN'!DB81=""),0,IF(AND('DU DOAN'!DA81='DU DOAN'!K81,'DU DOAN'!DB81='DU DOAN'!L81),3*'DU DOAN'!C81,IF(('DU DOAN'!DA81-'DU DOAN'!DB81)=('DU DOAN'!K81-'DU DOAN'!L81),2*'DU DOAN'!C81,IF(SIGN('DU DOAN'!DA81-'DU DOAN'!DB81)=SIGN('DU DOAN'!K81-'DU DOAN'!L81),1*'DU DOAN'!C81,0))))</f>
        <v>0</v>
      </c>
      <c r="BB81" s="98">
        <f>IF(OR('DU DOAN'!K81="",'DU DOAN'!L81="",'DU DOAN'!DC81="",'DU DOAN'!DD81=""),0,IF(AND('DU DOAN'!DC81='DU DOAN'!K81,'DU DOAN'!DD81='DU DOAN'!L81),3*'DU DOAN'!C81,IF(('DU DOAN'!DC81-'DU DOAN'!DD81)=('DU DOAN'!K81-'DU DOAN'!L81),2*'DU DOAN'!C81,IF(SIGN('DU DOAN'!DC81-'DU DOAN'!DD81)=SIGN('DU DOAN'!K81-'DU DOAN'!L81),1*'DU DOAN'!C81,0))))</f>
        <v>0</v>
      </c>
      <c r="BC81" s="98">
        <f>IF(OR('DU DOAN'!K81="",'DU DOAN'!L81="",'DU DOAN'!DE81="",'DU DOAN'!DF81=""),0,IF(AND('DU DOAN'!DE81='DU DOAN'!K81,'DU DOAN'!DF81='DU DOAN'!L81),3*'DU DOAN'!C81,IF(('DU DOAN'!DE81-'DU DOAN'!DF81)=('DU DOAN'!K81-'DU DOAN'!L81),2*'DU DOAN'!C81,IF(SIGN('DU DOAN'!DE81-'DU DOAN'!DF81)=SIGN('DU DOAN'!K81-'DU DOAN'!L81),1*'DU DOAN'!C81,0))))</f>
        <v>0</v>
      </c>
      <c r="BD81" s="98">
        <f>IF(OR('DU DOAN'!K81="",'DU DOAN'!L81="",'DU DOAN'!DG81="",'DU DOAN'!DH81=""),0,IF(AND('DU DOAN'!DG81='DU DOAN'!K81,'DU DOAN'!DH81='DU DOAN'!L81),3*'DU DOAN'!C81,IF(('DU DOAN'!DG81-'DU DOAN'!DH81)=('DU DOAN'!K81-'DU DOAN'!L81),2*'DU DOAN'!C81,IF(SIGN('DU DOAN'!DG81-'DU DOAN'!DH81)=SIGN('DU DOAN'!K81-'DU DOAN'!L81),1*'DU DOAN'!C81,0))))</f>
        <v>0</v>
      </c>
      <c r="BE81" s="98">
        <f>IF(OR('DU DOAN'!K81="",'DU DOAN'!L81="",'DU DOAN'!DI81="",'DU DOAN'!DJ81=""),0,IF(AND('DU DOAN'!DI81='DU DOAN'!K81,'DU DOAN'!DJ81='DU DOAN'!L81),3*'DU DOAN'!C81,IF(('DU DOAN'!DI81-'DU DOAN'!DJ81)=('DU DOAN'!K81-'DU DOAN'!L81),2*'DU DOAN'!C81,IF(SIGN('DU DOAN'!DI81-'DU DOAN'!DJ81)=SIGN('DU DOAN'!K81-'DU DOAN'!L81),1*'DU DOAN'!C81,0))))</f>
        <v>0</v>
      </c>
      <c r="BF81" s="98">
        <f>IF(OR('DU DOAN'!K81="",'DU DOAN'!L81="",'DU DOAN'!DK81="",'DU DOAN'!DL81=""),0,IF(AND('DU DOAN'!DK81='DU DOAN'!K81,'DU DOAN'!DL81='DU DOAN'!L81),3*'DU DOAN'!C81,IF(('DU DOAN'!DK81-'DU DOAN'!DL81)=('DU DOAN'!K81-'DU DOAN'!L81),2*'DU DOAN'!C81,IF(SIGN('DU DOAN'!DK81-'DU DOAN'!DL81)=SIGN('DU DOAN'!K81-'DU DOAN'!L81),1*'DU DOAN'!C81,0))))</f>
        <v>0</v>
      </c>
      <c r="BG81" s="98">
        <f>IF(OR('DU DOAN'!K81="",'DU DOAN'!L81="",'DU DOAN'!DM81="",'DU DOAN'!DN81=""),0,IF(AND('DU DOAN'!DM81='DU DOAN'!K81,'DU DOAN'!DN81='DU DOAN'!L81),3*'DU DOAN'!C81,IF(('DU DOAN'!DM81-'DU DOAN'!DN81)=('DU DOAN'!K81-'DU DOAN'!L81),2*'DU DOAN'!C81,IF(SIGN('DU DOAN'!DM81-'DU DOAN'!DN81)=SIGN('DU DOAN'!K81-'DU DOAN'!L81),1*'DU DOAN'!C81,0))))</f>
        <v>0</v>
      </c>
      <c r="BH81" s="98">
        <f>IF(OR('DU DOAN'!K81="",'DU DOAN'!L81="",'DU DOAN'!DO81="",'DU DOAN'!DP81=""),0,IF(AND('DU DOAN'!DO81='DU DOAN'!K81,'DU DOAN'!DP81='DU DOAN'!L81),3*'DU DOAN'!C81,IF(('DU DOAN'!DO81-'DU DOAN'!DP81)=('DU DOAN'!K81-'DU DOAN'!L81),2*'DU DOAN'!C81,IF(SIGN('DU DOAN'!DO81-'DU DOAN'!DP81)=SIGN('DU DOAN'!K81-'DU DOAN'!L81),1*'DU DOAN'!C81,0))))</f>
        <v>0</v>
      </c>
      <c r="BI81" s="98">
        <f>IF(OR('DU DOAN'!K81="",'DU DOAN'!L81="",'DU DOAN'!DQ81="",'DU DOAN'!DR81=""),0,IF(AND('DU DOAN'!DQ81='DU DOAN'!K81,'DU DOAN'!DR81='DU DOAN'!L81),3*'DU DOAN'!C81,IF(('DU DOAN'!DQ81-'DU DOAN'!DR81)=('DU DOAN'!K81-'DU DOAN'!L81),2*'DU DOAN'!C81,IF(SIGN('DU DOAN'!DQ81-'DU DOAN'!DR81)=SIGN('DU DOAN'!K81-'DU DOAN'!L81),1*'DU DOAN'!C81,0))))</f>
        <v>0</v>
      </c>
      <c r="BJ81" s="98">
        <f>IF(OR('DU DOAN'!K81="",'DU DOAN'!L81="",'DU DOAN'!DS81="",'DU DOAN'!DT81=""),0,IF(AND('DU DOAN'!DS81='DU DOAN'!K81,'DU DOAN'!DT81='DU DOAN'!L81),3*'DU DOAN'!C81,IF(('DU DOAN'!DS81-'DU DOAN'!DT81)=('DU DOAN'!K81-'DU DOAN'!L81),2*'DU DOAN'!C81,IF(SIGN('DU DOAN'!DS81-'DU DOAN'!DT81)=SIGN('DU DOAN'!K81-'DU DOAN'!L81),1*'DU DOAN'!C81,0))))</f>
        <v>0</v>
      </c>
      <c r="BK81" s="98">
        <f>IF(OR('DU DOAN'!K81="",'DU DOAN'!L81="",'DU DOAN'!DU81="",'DU DOAN'!DV81=""),0,IF(AND('DU DOAN'!DU81='DU DOAN'!K81,'DU DOAN'!DV81='DU DOAN'!L81),3*'DU DOAN'!C81,IF(('DU DOAN'!DU81-'DU DOAN'!DV81)=('DU DOAN'!K81-'DU DOAN'!L81),2*'DU DOAN'!C81,IF(SIGN('DU DOAN'!DU81-'DU DOAN'!DV81)=SIGN('DU DOAN'!K81-'DU DOAN'!L81),1*'DU DOAN'!C81,0))))</f>
        <v>0</v>
      </c>
      <c r="BL81" s="98">
        <f>IF(OR('DU DOAN'!K81="",'DU DOAN'!L81="",'DU DOAN'!DW81="",'DU DOAN'!DX81=""),0,IF(AND('DU DOAN'!DW81='DU DOAN'!K81,'DU DOAN'!DX81='DU DOAN'!L81),3*'DU DOAN'!C81,IF(('DU DOAN'!DW81-'DU DOAN'!DX81)=('DU DOAN'!K81-'DU DOAN'!L81),2*'DU DOAN'!C81,IF(SIGN('DU DOAN'!DW81-'DU DOAN'!DX81)=SIGN('DU DOAN'!K81-'DU DOAN'!L81),1*'DU DOAN'!C81,0))))</f>
        <v>0</v>
      </c>
      <c r="BM81" s="98">
        <f>IF(OR('DU DOAN'!K81="",'DU DOAN'!L81="",'DU DOAN'!DY81="",'DU DOAN'!DZ81=""),0,IF(AND('DU DOAN'!DY81='DU DOAN'!K81,'DU DOAN'!DZ81='DU DOAN'!L81),3*'DU DOAN'!C81,IF(('DU DOAN'!DY81-'DU DOAN'!DZ81)=('DU DOAN'!K81-'DU DOAN'!L81),2*'DU DOAN'!C81,IF(SIGN('DU DOAN'!DY81-'DU DOAN'!DZ81)=SIGN('DU DOAN'!K81-'DU DOAN'!L81),1*'DU DOAN'!C81,0))))</f>
        <v>0</v>
      </c>
      <c r="BN81" s="98">
        <f>IF(OR('DU DOAN'!K81="",'DU DOAN'!L81="",'DU DOAN'!EA81="",'DU DOAN'!EB81=""),0,IF(AND('DU DOAN'!EA81='DU DOAN'!K81,'DU DOAN'!EB81='DU DOAN'!L81),3*'DU DOAN'!C81,IF(('DU DOAN'!EA81-'DU DOAN'!EB81)=('DU DOAN'!K81-'DU DOAN'!L81),2*'DU DOAN'!C81,IF(SIGN('DU DOAN'!EA81-'DU DOAN'!EB81)=SIGN('DU DOAN'!K81-'DU DOAN'!L81),1*'DU DOAN'!C81,0))))</f>
        <v>0</v>
      </c>
      <c r="BO81" s="98">
        <f>IF(OR('DU DOAN'!K81="",'DU DOAN'!L81="",'DU DOAN'!EC81="",'DU DOAN'!ED81=""),0,IF(AND('DU DOAN'!EC81='DU DOAN'!K81,'DU DOAN'!ED81='DU DOAN'!L81),3*'DU DOAN'!C81,IF(('DU DOAN'!EC81-'DU DOAN'!ED81)=('DU DOAN'!K81-'DU DOAN'!L81),2*'DU DOAN'!C81,IF(SIGN('DU DOAN'!EC81-'DU DOAN'!ED81)=SIGN('DU DOAN'!K81-'DU DOAN'!L81),1*'DU DOAN'!C81,0))))</f>
        <v>0</v>
      </c>
      <c r="BP81" s="98">
        <f>IF(OR('DU DOAN'!K81="",'DU DOAN'!L81="",'DU DOAN'!EE81="",'DU DOAN'!EF81=""),0,IF(AND('DU DOAN'!EE81='DU DOAN'!K81,'DU DOAN'!EF81='DU DOAN'!L81),3*'DU DOAN'!C81,IF(('DU DOAN'!EE81-'DU DOAN'!EF81)=('DU DOAN'!K81-'DU DOAN'!L81),2*'DU DOAN'!C81,IF(SIGN('DU DOAN'!EE81-'DU DOAN'!EF81)=SIGN('DU DOAN'!K81-'DU DOAN'!L81),1*'DU DOAN'!C81,0))))</f>
        <v>0</v>
      </c>
      <c r="BQ81" s="98">
        <f>IF(OR('DU DOAN'!K81="",'DU DOAN'!L81="",'DU DOAN'!EG81="",'DU DOAN'!EH81=""),0,IF(AND('DU DOAN'!EG81='DU DOAN'!K81,'DU DOAN'!EH81='DU DOAN'!L81),3*'DU DOAN'!C81,IF(('DU DOAN'!EG81-'DU DOAN'!EH81)=('DU DOAN'!K81-'DU DOAN'!L81),2*'DU DOAN'!C81,IF(SIGN('DU DOAN'!EG81-'DU DOAN'!EH81)=SIGN('DU DOAN'!K81-'DU DOAN'!L81),1*'DU DOAN'!C81,0))))</f>
        <v>0</v>
      </c>
      <c r="BR81" s="98">
        <f>IF(OR('DU DOAN'!K81="",'DU DOAN'!L81="",'DU DOAN'!EI81="",'DU DOAN'!EJ81=""),0,IF(AND('DU DOAN'!EI81='DU DOAN'!K81,'DU DOAN'!EJ81='DU DOAN'!L81),3*'DU DOAN'!C81,IF(('DU DOAN'!EI81-'DU DOAN'!EJ81)=('DU DOAN'!K81-'DU DOAN'!L81),2*'DU DOAN'!C81,IF(SIGN('DU DOAN'!EI81-'DU DOAN'!EJ81)=SIGN('DU DOAN'!K81-'DU DOAN'!L81),1*'DU DOAN'!C81,0))))</f>
        <v>0</v>
      </c>
      <c r="BS81" s="98">
        <f>IF(OR('DU DOAN'!K81="",'DU DOAN'!L81="",'DU DOAN'!EK81="",'DU DOAN'!EL81=""),0,IF(AND('DU DOAN'!EK81='DU DOAN'!K81,'DU DOAN'!EL81='DU DOAN'!L81),3*'DU DOAN'!C81,IF(('DU DOAN'!EK81-'DU DOAN'!EL81)=('DU DOAN'!K81-'DU DOAN'!L81),2*'DU DOAN'!C81,IF(SIGN('DU DOAN'!EK81-'DU DOAN'!EL81)=SIGN('DU DOAN'!K81-'DU DOAN'!L81),1*'DU DOAN'!C81,0))))</f>
        <v>0</v>
      </c>
      <c r="BT81" s="98">
        <f>IF(OR('DU DOAN'!K81="",'DU DOAN'!L81="",'DU DOAN'!EM81="",'DU DOAN'!EN81=""),0,IF(AND('DU DOAN'!EM81='DU DOAN'!K81,'DU DOAN'!EN81='DU DOAN'!L81),3*'DU DOAN'!C81,IF(('DU DOAN'!EM81-'DU DOAN'!EN81)=('DU DOAN'!K81-'DU DOAN'!L81),2*'DU DOAN'!C81,IF(SIGN('DU DOAN'!EM81-'DU DOAN'!EN81)=SIGN('DU DOAN'!K81-'DU DOAN'!L81),1*'DU DOAN'!C81,0))))</f>
        <v>0</v>
      </c>
      <c r="BU81" s="98">
        <f>IF(OR('DU DOAN'!K81="",'DU DOAN'!L81="",'DU DOAN'!EO81="",'DU DOAN'!EP81=""),0,IF(AND('DU DOAN'!EO81='DU DOAN'!K81,'DU DOAN'!EP81='DU DOAN'!L81),3*'DU DOAN'!C81,IF(('DU DOAN'!EO81-'DU DOAN'!EP81)=('DU DOAN'!K81-'DU DOAN'!L81),2*'DU DOAN'!C81,IF(SIGN('DU DOAN'!EO81-'DU DOAN'!EP81)=SIGN('DU DOAN'!K81-'DU DOAN'!L81),1*'DU DOAN'!C81,0))))</f>
        <v>0</v>
      </c>
      <c r="BV81" s="98">
        <f>IF(OR('DU DOAN'!K81="",'DU DOAN'!L81="",'DU DOAN'!EQ81="",'DU DOAN'!ER81=""),0,IF(AND('DU DOAN'!EQ81='DU DOAN'!K81,'DU DOAN'!ER81='DU DOAN'!L81),3*'DU DOAN'!C81,IF(('DU DOAN'!EQ81-'DU DOAN'!ER81)=('DU DOAN'!K81-'DU DOAN'!L81),2*'DU DOAN'!C81,IF(SIGN('DU DOAN'!EQ81-'DU DOAN'!ER81)=SIGN('DU DOAN'!K81-'DU DOAN'!L81),1*'DU DOAN'!C81,0))))</f>
        <v>0</v>
      </c>
      <c r="BW81" s="98">
        <f>IF(OR('DU DOAN'!K81="",'DU DOAN'!L81="",'DU DOAN'!ES81="",'DU DOAN'!ET81=""),0,IF(AND('DU DOAN'!ES81='DU DOAN'!K81,'DU DOAN'!ET81='DU DOAN'!L81),3*'DU DOAN'!C81,IF(('DU DOAN'!ES81-'DU DOAN'!ET81)=('DU DOAN'!K81-'DU DOAN'!L81),2*'DU DOAN'!C81,IF(SIGN('DU DOAN'!ES81-'DU DOAN'!ET81)=SIGN('DU DOAN'!K81-'DU DOAN'!L81),1*'DU DOAN'!C81,0))))</f>
        <v>0</v>
      </c>
      <c r="BX81" s="98">
        <f>IF(OR('DU DOAN'!K81="",'DU DOAN'!L81="",'DU DOAN'!EU81="",'DU DOAN'!EV81=""),0,IF(AND('DU DOAN'!EU81='DU DOAN'!K81,'DU DOAN'!EV81='DU DOAN'!L81),3*'DU DOAN'!C81,IF(('DU DOAN'!EU81-'DU DOAN'!EV81)=('DU DOAN'!K81-'DU DOAN'!L81),2*'DU DOAN'!C81,IF(SIGN('DU DOAN'!EU81-'DU DOAN'!EV81)=SIGN('DU DOAN'!K81-'DU DOAN'!L81),1*'DU DOAN'!C81,0))))</f>
        <v>0</v>
      </c>
      <c r="BY81" s="98">
        <f>IF(OR('DU DOAN'!K81="",'DU DOAN'!L81="",'DU DOAN'!EW81="",'DU DOAN'!EX81=""),0,IF(AND('DU DOAN'!EW81='DU DOAN'!K81,'DU DOAN'!EX81='DU DOAN'!L81),3*'DU DOAN'!C81,IF(('DU DOAN'!EW81-'DU DOAN'!EX81)=('DU DOAN'!K81-'DU DOAN'!L81),2*'DU DOAN'!C81,IF(SIGN('DU DOAN'!EW81-'DU DOAN'!EX81)=SIGN('DU DOAN'!K81-'DU DOAN'!L81),1*'DU DOAN'!C81,0))))</f>
        <v>0</v>
      </c>
      <c r="BZ81" s="98">
        <f>IF(OR('DU DOAN'!K81="",'DU DOAN'!L81="",'DU DOAN'!EY81="",'DU DOAN'!EZ81=""),0,IF(AND('DU DOAN'!EY81='DU DOAN'!K81,'DU DOAN'!EZ81='DU DOAN'!L81),3*'DU DOAN'!C81,IF(('DU DOAN'!EY81-'DU DOAN'!EZ81)=('DU DOAN'!K81-'DU DOAN'!L81),2*'DU DOAN'!C81,IF(SIGN('DU DOAN'!EY81-'DU DOAN'!EZ81)=SIGN('DU DOAN'!K81-'DU DOAN'!L81),1*'DU DOAN'!C81,0))))</f>
        <v>0</v>
      </c>
      <c r="CA81" s="98">
        <f>IF(OR('DU DOAN'!K81="",'DU DOAN'!L81="",'DU DOAN'!FA81="",'DU DOAN'!FB81=""),0,IF(AND('DU DOAN'!FA81='DU DOAN'!K81,'DU DOAN'!FB81='DU DOAN'!L81),3*'DU DOAN'!C81,IF(('DU DOAN'!FA81-'DU DOAN'!FB81)=('DU DOAN'!K81-'DU DOAN'!L81),2*'DU DOAN'!C81,IF(SIGN('DU DOAN'!FA81-'DU DOAN'!FB81)=SIGN('DU DOAN'!K81-'DU DOAN'!L81),1*'DU DOAN'!C81,0))))</f>
        <v>0</v>
      </c>
      <c r="CB81" s="98">
        <f>IF(OR('DU DOAN'!K81="",'DU DOAN'!L81="",'DU DOAN'!FC81="",'DU DOAN'!FD81=""),0,IF(AND('DU DOAN'!FC81='DU DOAN'!K81,'DU DOAN'!FD81='DU DOAN'!L81),3*'DU DOAN'!C81,IF(('DU DOAN'!FC81-'DU DOAN'!FD81)=('DU DOAN'!K81-'DU DOAN'!L81),2*'DU DOAN'!C81,IF(SIGN('DU DOAN'!FC81-'DU DOAN'!FD81)=SIGN('DU DOAN'!K81-'DU DOAN'!L81),1*'DU DOAN'!C81,0))))</f>
        <v>0</v>
      </c>
      <c r="CC81" s="98">
        <f>IF(OR('DU DOAN'!K81="",'DU DOAN'!L81="",'DU DOAN'!FE81="",'DU DOAN'!FF81=""),0,IF(AND('DU DOAN'!FE81='DU DOAN'!K81,'DU DOAN'!FF81='DU DOAN'!L81),3*'DU DOAN'!C81,IF(('DU DOAN'!FE81-'DU DOAN'!FF81)=('DU DOAN'!K81-'DU DOAN'!L81),2*'DU DOAN'!C81,IF(SIGN('DU DOAN'!FE81-'DU DOAN'!FF81)=SIGN('DU DOAN'!K81-'DU DOAN'!L81),1*'DU DOAN'!C81,0))))</f>
        <v>0</v>
      </c>
      <c r="CD81" s="98">
        <f>IF(OR('DU DOAN'!K81="",'DU DOAN'!L81="",'DU DOAN'!FG81="",'DU DOAN'!FH81=""),0,IF(AND('DU DOAN'!FG81='DU DOAN'!K81,'DU DOAN'!FH81='DU DOAN'!L81),3*'DU DOAN'!C81,IF(('DU DOAN'!FG81-'DU DOAN'!FH81)=('DU DOAN'!K81-'DU DOAN'!L81),2*'DU DOAN'!C81,IF(SIGN('DU DOAN'!FG81-'DU DOAN'!FH81)=SIGN('DU DOAN'!K81-'DU DOAN'!L81),1*'DU DOAN'!C81,0))))</f>
        <v>0</v>
      </c>
      <c r="CE81" s="98">
        <f>IF(OR('DU DOAN'!K81="",'DU DOAN'!L81="",'DU DOAN'!FI81="",'DU DOAN'!FJ81=""),0,IF(AND('DU DOAN'!FI81='DU DOAN'!K81,'DU DOAN'!FJ81='DU DOAN'!L81),3*'DU DOAN'!C81,IF(('DU DOAN'!FI81-'DU DOAN'!FJ81)=('DU DOAN'!K81-'DU DOAN'!L81),2*'DU DOAN'!C81,IF(SIGN('DU DOAN'!FI81-'DU DOAN'!FJ81)=SIGN('DU DOAN'!K81-'DU DOAN'!L81),1*'DU DOAN'!C81,0))))</f>
        <v>0</v>
      </c>
      <c r="CF81" s="98">
        <f>IF(OR('DU DOAN'!K81="",'DU DOAN'!L81="",'DU DOAN'!FK81="",'DU DOAN'!FL81=""),0,IF(AND('DU DOAN'!FK81='DU DOAN'!K81,'DU DOAN'!FL81='DU DOAN'!L81),3*'DU DOAN'!C81,IF(('DU DOAN'!FK81-'DU DOAN'!FL81)=('DU DOAN'!K81-'DU DOAN'!L81),2*'DU DOAN'!C81,IF(SIGN('DU DOAN'!FK81-'DU DOAN'!FL81)=SIGN('DU DOAN'!K81-'DU DOAN'!L81),1*'DU DOAN'!C81,0))))</f>
        <v>0</v>
      </c>
      <c r="CG81" s="98">
        <f>IF(OR('DU DOAN'!K81="",'DU DOAN'!L81="",'DU DOAN'!FM81="",'DU DOAN'!FN81=""),0,IF(AND('DU DOAN'!FM81='DU DOAN'!K81,'DU DOAN'!FN81='DU DOAN'!L81),3*'DU DOAN'!C81,IF(('DU DOAN'!FM81-'DU DOAN'!FN81)=('DU DOAN'!K81-'DU DOAN'!L81),2*'DU DOAN'!C81,IF(SIGN('DU DOAN'!FM81-'DU DOAN'!FN81)=SIGN('DU DOAN'!K81-'DU DOAN'!L81),1*'DU DOAN'!C81,0))))</f>
        <v>0</v>
      </c>
      <c r="CH81" s="98">
        <f>IF(OR('DU DOAN'!K81="",'DU DOAN'!L81="",'DU DOAN'!FO81="",'DU DOAN'!FP81=""),0,IF(AND('DU DOAN'!FO81='DU DOAN'!K81,'DU DOAN'!FP81='DU DOAN'!L81),3*'DU DOAN'!C81,IF(('DU DOAN'!FO81-'DU DOAN'!FP81)=('DU DOAN'!K81-'DU DOAN'!L81),2*'DU DOAN'!C81,IF(SIGN('DU DOAN'!FO81-'DU DOAN'!FP81)=SIGN('DU DOAN'!K81-'DU DOAN'!L81),1*'DU DOAN'!C81,0))))</f>
        <v>0</v>
      </c>
      <c r="CI81" s="98">
        <f>IF(OR('DU DOAN'!K81="",'DU DOAN'!L81="",'DU DOAN'!FQ81="",'DU DOAN'!FR81=""),0,IF(AND('DU DOAN'!FQ81='DU DOAN'!K81,'DU DOAN'!FR81='DU DOAN'!L81),3*'DU DOAN'!C81,IF(('DU DOAN'!FQ81-'DU DOAN'!FR81)=('DU DOAN'!K81-'DU DOAN'!L81),2*'DU DOAN'!C81,IF(SIGN('DU DOAN'!FQ81-'DU DOAN'!FR81)=SIGN('DU DOAN'!K81-'DU DOAN'!L81),1*'DU DOAN'!C81,0))))</f>
        <v>0</v>
      </c>
      <c r="CJ81" s="98">
        <f>IF(OR('DU DOAN'!K81="",'DU DOAN'!L81="",'DU DOAN'!FS81="",'DU DOAN'!FT81=""),0,IF(AND('DU DOAN'!FS81='DU DOAN'!K81,'DU DOAN'!FT81='DU DOAN'!L81),3*'DU DOAN'!C81,IF(('DU DOAN'!FS81-'DU DOAN'!FT81)=('DU DOAN'!K81-'DU DOAN'!L81),2*'DU DOAN'!C81,IF(SIGN('DU DOAN'!FS81-'DU DOAN'!FT81)=SIGN('DU DOAN'!K81-'DU DOAN'!L81),1*'DU DOAN'!C81,0))))</f>
        <v>0</v>
      </c>
      <c r="CK81" s="98">
        <f>IF(OR('DU DOAN'!K81="",'DU DOAN'!L81="",'DU DOAN'!FU81="",'DU DOAN'!FV81=""),0,IF(AND('DU DOAN'!FU81='DU DOAN'!K81,'DU DOAN'!FV81='DU DOAN'!L81),3*'DU DOAN'!C81,IF(('DU DOAN'!FU81-'DU DOAN'!FV81)=('DU DOAN'!K81-'DU DOAN'!L81),2*'DU DOAN'!C81,IF(SIGN('DU DOAN'!FU81-'DU DOAN'!FV81)=SIGN('DU DOAN'!K81-'DU DOAN'!L81),1*'DU DOAN'!C81,0))))</f>
        <v>0</v>
      </c>
      <c r="CL81" s="98">
        <f>IF(OR('DU DOAN'!K81="",'DU DOAN'!L81="",'DU DOAN'!FW81="",'DU DOAN'!FX81=""),0,IF(AND('DU DOAN'!FW81='DU DOAN'!K81,'DU DOAN'!FX81='DU DOAN'!L81),3*'DU DOAN'!C81,IF(('DU DOAN'!FW81-'DU DOAN'!FX81)=('DU DOAN'!K81-'DU DOAN'!L81),2*'DU DOAN'!C81,IF(SIGN('DU DOAN'!FW81-'DU DOAN'!FX81)=SIGN('DU DOAN'!K81-'DU DOAN'!L81),1*'DU DOAN'!C81,0))))</f>
        <v>0</v>
      </c>
      <c r="CM81" s="98">
        <f>IF(OR('DU DOAN'!K81="",'DU DOAN'!L81="",'DU DOAN'!FY81="",'DU DOAN'!FZ81=""),0,IF(AND('DU DOAN'!FY81='DU DOAN'!K81,'DU DOAN'!FZ81='DU DOAN'!L81),3*'DU DOAN'!C81,IF(('DU DOAN'!FY81-'DU DOAN'!FZ81)=('DU DOAN'!K81-'DU DOAN'!L81),2*'DU DOAN'!C81,IF(SIGN('DU DOAN'!FY81-'DU DOAN'!FZ81)=SIGN('DU DOAN'!K81-'DU DOAN'!L81),1*'DU DOAN'!C81,0))))</f>
        <v>0</v>
      </c>
      <c r="CN81" s="98">
        <f>IF(OR('DU DOAN'!K81="",'DU DOAN'!L81="",'DU DOAN'!GA81="",'DU DOAN'!GB81=""),0,IF(AND('DU DOAN'!GA81='DU DOAN'!K81,'DU DOAN'!GB81='DU DOAN'!L81),3*'DU DOAN'!C81,IF(('DU DOAN'!GA81-'DU DOAN'!GB81)=('DU DOAN'!K81-'DU DOAN'!L81),2*'DU DOAN'!C81,IF(SIGN('DU DOAN'!GA81-'DU DOAN'!GB81)=SIGN('DU DOAN'!K81-'DU DOAN'!L81),1*'DU DOAN'!C81,0))))</f>
        <v>0</v>
      </c>
      <c r="CO81" s="98">
        <f>IF(OR('DU DOAN'!K81="",'DU DOAN'!L81="",'DU DOAN'!GC81="",'DU DOAN'!GD81=""),0,IF(AND('DU DOAN'!GC81='DU DOAN'!K81,'DU DOAN'!GD81='DU DOAN'!L81),3*'DU DOAN'!C81,IF(('DU DOAN'!GC81-'DU DOAN'!GD81)=('DU DOAN'!K81-'DU DOAN'!L81),2*'DU DOAN'!C81,IF(SIGN('DU DOAN'!GC81-'DU DOAN'!GD81)=SIGN('DU DOAN'!K81-'DU DOAN'!L81),1*'DU DOAN'!C81,0))))</f>
        <v>0</v>
      </c>
      <c r="CP81" s="98">
        <f>IF(OR('DU DOAN'!K81="",'DU DOAN'!L81="",'DU DOAN'!GE81="",'DU DOAN'!GF81=""),0,IF(AND('DU DOAN'!GE81='DU DOAN'!K81,'DU DOAN'!GF81='DU DOAN'!L81),3*'DU DOAN'!C81,IF(('DU DOAN'!GE81-'DU DOAN'!GF81)=('DU DOAN'!K81-'DU DOAN'!L81),2*'DU DOAN'!C81,IF(SIGN('DU DOAN'!GE81-'DU DOAN'!GF81)=SIGN('DU DOAN'!K81-'DU DOAN'!L81),1*'DU DOAN'!C81,0))))</f>
        <v>0</v>
      </c>
      <c r="CQ81" s="98">
        <f>IF(OR('DU DOAN'!K81="",'DU DOAN'!L81="",'DU DOAN'!GG81="",'DU DOAN'!GH81=""),0,IF(AND('DU DOAN'!GG81='DU DOAN'!K81,'DU DOAN'!GH81='DU DOAN'!L81),3*'DU DOAN'!C81,IF(('DU DOAN'!GG81-'DU DOAN'!GH81)=('DU DOAN'!K81-'DU DOAN'!L81),2*'DU DOAN'!C81,IF(SIGN('DU DOAN'!GG81-'DU DOAN'!GH81)=SIGN('DU DOAN'!K81-'DU DOAN'!L81),1*'DU DOAN'!C81,0))))</f>
        <v>0</v>
      </c>
      <c r="CR81" s="98">
        <f>IF(OR('DU DOAN'!K81="",'DU DOAN'!L81="",'DU DOAN'!GI81="",'DU DOAN'!GJ81=""),0,IF(AND('DU DOAN'!GI81='DU DOAN'!K81,'DU DOAN'!GJ81='DU DOAN'!L81),3*'DU DOAN'!C81,IF(('DU DOAN'!GI81-'DU DOAN'!GJ81)=('DU DOAN'!K81-'DU DOAN'!L81),2*'DU DOAN'!C81,IF(SIGN('DU DOAN'!GI81-'DU DOAN'!GJ81)=SIGN('DU DOAN'!K81-'DU DOAN'!L81),1*'DU DOAN'!C81,0))))</f>
        <v>0</v>
      </c>
      <c r="CS81" s="98">
        <f>IF(OR('DU DOAN'!K81="",'DU DOAN'!L81="",'DU DOAN'!GK81="",'DU DOAN'!GL81=""),0,IF(AND('DU DOAN'!GK81='DU DOAN'!K81,'DU DOAN'!GL81='DU DOAN'!L81),3*'DU DOAN'!C81,IF(('DU DOAN'!GK81-'DU DOAN'!GL81)=('DU DOAN'!K81-'DU DOAN'!L81),2*'DU DOAN'!C81,IF(SIGN('DU DOAN'!GK81-'DU DOAN'!GL81)=SIGN('DU DOAN'!K81-'DU DOAN'!L81),1*'DU DOAN'!C81,0))))</f>
        <v>0</v>
      </c>
      <c r="CT81" s="98">
        <f>IF(OR('DU DOAN'!K81="",'DU DOAN'!L81="",'DU DOAN'!GM81="",'DU DOAN'!GN81=""),0,IF(AND('DU DOAN'!GM81='DU DOAN'!K81,'DU DOAN'!GN81='DU DOAN'!L81),3*'DU DOAN'!C81,IF(('DU DOAN'!GM81-'DU DOAN'!GN81)=('DU DOAN'!K81-'DU DOAN'!L81),2*'DU DOAN'!C81,IF(SIGN('DU DOAN'!GM81-'DU DOAN'!GN81)=SIGN('DU DOAN'!K81-'DU DOAN'!L81),1*'DU DOAN'!C81,0))))</f>
        <v>0</v>
      </c>
      <c r="CU81" s="98">
        <f>IF(OR('DU DOAN'!K81="",'DU DOAN'!L81="",'DU DOAN'!GO81="",'DU DOAN'!GP81=""),0,IF(AND('DU DOAN'!GO81='DU DOAN'!K81,'DU DOAN'!GP81='DU DOAN'!L81),3*'DU DOAN'!C81,IF(('DU DOAN'!GO81-'DU DOAN'!GP81)=('DU DOAN'!K81-'DU DOAN'!L81),2*'DU DOAN'!C81,IF(SIGN('DU DOAN'!GO81-'DU DOAN'!GP81)=SIGN('DU DOAN'!K81-'DU DOAN'!L81),1*'DU DOAN'!C81,0))))</f>
        <v>0</v>
      </c>
      <c r="CV81" s="98">
        <f>IF(OR('DU DOAN'!K81="",'DU DOAN'!L81="",'DU DOAN'!GQ81="",'DU DOAN'!GR81=""),0,IF(AND('DU DOAN'!GQ81='DU DOAN'!K81,'DU DOAN'!GR81='DU DOAN'!L81),3*'DU DOAN'!C81,IF(('DU DOAN'!GQ81-'DU DOAN'!GR81)=('DU DOAN'!K81-'DU DOAN'!L81),2*'DU DOAN'!C81,IF(SIGN('DU DOAN'!GQ81-'DU DOAN'!GR81)=SIGN('DU DOAN'!K81-'DU DOAN'!L81),1*'DU DOAN'!C81,0))))</f>
        <v>0</v>
      </c>
      <c r="CW81" s="98">
        <f>IF(OR('DU DOAN'!K81="",'DU DOAN'!L81="",'DU DOAN'!GS81="",'DU DOAN'!GT81=""),0,IF(AND('DU DOAN'!GS81='DU DOAN'!K81,'DU DOAN'!GT81='DU DOAN'!L81),3*'DU DOAN'!C81,IF(('DU DOAN'!GS81-'DU DOAN'!GT81)=('DU DOAN'!K81-'DU DOAN'!L81),2*'DU DOAN'!C81,IF(SIGN('DU DOAN'!GS81-'DU DOAN'!GT81)=SIGN('DU DOAN'!K81-'DU DOAN'!L81),1*'DU DOAN'!C81,0))))</f>
        <v>0</v>
      </c>
      <c r="CX81" s="98">
        <f>IF(OR('DU DOAN'!K81="",'DU DOAN'!L81="",'DU DOAN'!GU81="",'DU DOAN'!GV81=""),0,IF(AND('DU DOAN'!GU81='DU DOAN'!K81,'DU DOAN'!GV81='DU DOAN'!L81),3*'DU DOAN'!C81,IF(('DU DOAN'!GU81-'DU DOAN'!GV81)=('DU DOAN'!K81-'DU DOAN'!L81),2*'DU DOAN'!C81,IF(SIGN('DU DOAN'!GU81-'DU DOAN'!GV81)=SIGN('DU DOAN'!K81-'DU DOAN'!L81),1*'DU DOAN'!C81,0))))</f>
        <v>0</v>
      </c>
      <c r="CY81" s="98">
        <f>IF(OR('DU DOAN'!K81="",'DU DOAN'!L81="",'DU DOAN'!GW81="",'DU DOAN'!GX81=""),0,IF(AND('DU DOAN'!GW81='DU DOAN'!K81,'DU DOAN'!GX81='DU DOAN'!L81),3*'DU DOAN'!C81,IF(('DU DOAN'!GW81-'DU DOAN'!GX81)=('DU DOAN'!K81-'DU DOAN'!L81),2*'DU DOAN'!C81,IF(SIGN('DU DOAN'!GW81-'DU DOAN'!GX81)=SIGN('DU DOAN'!K81-'DU DOAN'!L81),1*'DU DOAN'!C81,0))))</f>
        <v>0</v>
      </c>
      <c r="CZ81" s="98">
        <f>IF(OR('DU DOAN'!K81="",'DU DOAN'!L81="",'DU DOAN'!GY81="",'DU DOAN'!GZ81=""),0,IF(AND('DU DOAN'!GY81='DU DOAN'!K81,'DU DOAN'!GZ81='DU DOAN'!L81),3*'DU DOAN'!C81,IF(('DU DOAN'!GY81-'DU DOAN'!GZ81)=('DU DOAN'!K81-'DU DOAN'!L81),2*'DU DOAN'!C81,IF(SIGN('DU DOAN'!GY81-'DU DOAN'!GZ81)=SIGN('DU DOAN'!K81-'DU DOAN'!L81),1*'DU DOAN'!C81,0))))</f>
        <v>0</v>
      </c>
      <c r="DA81" s="98">
        <f>IF(OR('DU DOAN'!K81="",'DU DOAN'!L81="",'DU DOAN'!HA81="",'DU DOAN'!HB81=""),0,IF(AND('DU DOAN'!HA81='DU DOAN'!K81,'DU DOAN'!HB81='DU DOAN'!L81),3*'DU DOAN'!C81,IF(('DU DOAN'!HA81-'DU DOAN'!HB81)=('DU DOAN'!K81-'DU DOAN'!L81),2*'DU DOAN'!C81,IF(SIGN('DU DOAN'!HA81-'DU DOAN'!HB81)=SIGN('DU DOAN'!K81-'DU DOAN'!L81),1*'DU DOAN'!C81,0))))</f>
        <v>0</v>
      </c>
      <c r="DB81" s="98">
        <f>IF(OR('DU DOAN'!K81="",'DU DOAN'!L81="",'DU DOAN'!HC81="",'DU DOAN'!HD81=""),0,IF(AND('DU DOAN'!HC81='DU DOAN'!K81,'DU DOAN'!HD81='DU DOAN'!L81),3*'DU DOAN'!C81,IF(('DU DOAN'!HC81-'DU DOAN'!HD81)=('DU DOAN'!K81-'DU DOAN'!L81),2*'DU DOAN'!C81,IF(SIGN('DU DOAN'!HC81-'DU DOAN'!HD81)=SIGN('DU DOAN'!K81-'DU DOAN'!L81),1*'DU DOAN'!C81,0))))</f>
        <v>0</v>
      </c>
    </row>
    <row r="82" spans="1:106" ht="15" customHeight="1">
      <c r="A82" s="99">
        <f>'DU DOAN'!A82</f>
        <v>79</v>
      </c>
      <c r="B82" s="100" t="str">
        <f>'DU DOAN'!B82</f>
        <v>Vòng 1/16 (R32)</v>
      </c>
      <c r="C82" s="101">
        <f>'DU DOAN'!C82</f>
        <v>1.5</v>
      </c>
      <c r="D82" s="100" t="str">
        <f>'DU DOAN'!H82</f>
        <v>Nhất bảng A</v>
      </c>
      <c r="E82" s="100" t="str">
        <f>'DU DOAN'!I82</f>
        <v>3rd C/E/F/H/I</v>
      </c>
      <c r="F82" s="102" t="str">
        <f>IF(OR('DU DOAN'!K82="",'DU DOAN'!L82=""),"Chưa đá",'DU DOAN'!K82&amp;"-"&amp;'DU DOAN'!L82)</f>
        <v>Chưa đá</v>
      </c>
      <c r="G82" s="98">
        <f>IF(OR('DU DOAN'!K82="",'DU DOAN'!L82="",'DU DOAN'!M82="",'DU DOAN'!N82=""),0,IF(AND('DU DOAN'!M82='DU DOAN'!K82,'DU DOAN'!N82='DU DOAN'!L82),3*'DU DOAN'!C82,IF(('DU DOAN'!M82-'DU DOAN'!N82)=('DU DOAN'!K82-'DU DOAN'!L82),2*'DU DOAN'!C82,IF(SIGN('DU DOAN'!M82-'DU DOAN'!N82)=SIGN('DU DOAN'!K82-'DU DOAN'!L82),1*'DU DOAN'!C82,0))))</f>
        <v>0</v>
      </c>
      <c r="H82" s="98">
        <f>IF(OR('DU DOAN'!K82="",'DU DOAN'!L82="",'DU DOAN'!O82="",'DU DOAN'!P82=""),0,IF(AND('DU DOAN'!O82='DU DOAN'!K82,'DU DOAN'!P82='DU DOAN'!L82),3*'DU DOAN'!C82,IF(('DU DOAN'!O82-'DU DOAN'!P82)=('DU DOAN'!K82-'DU DOAN'!L82),2*'DU DOAN'!C82,IF(SIGN('DU DOAN'!O82-'DU DOAN'!P82)=SIGN('DU DOAN'!K82-'DU DOAN'!L82),1*'DU DOAN'!C82,0))))</f>
        <v>0</v>
      </c>
      <c r="I82" s="98">
        <f>IF(OR('DU DOAN'!K82="",'DU DOAN'!L82="",'DU DOAN'!Q82="",'DU DOAN'!R82=""),0,IF(AND('DU DOAN'!Q82='DU DOAN'!K82,'DU DOAN'!R82='DU DOAN'!L82),3*'DU DOAN'!C82,IF(('DU DOAN'!Q82-'DU DOAN'!R82)=('DU DOAN'!K82-'DU DOAN'!L82),2*'DU DOAN'!C82,IF(SIGN('DU DOAN'!Q82-'DU DOAN'!R82)=SIGN('DU DOAN'!K82-'DU DOAN'!L82),1*'DU DOAN'!C82,0))))</f>
        <v>0</v>
      </c>
      <c r="J82" s="98">
        <f>IF(OR('DU DOAN'!K82="",'DU DOAN'!L82="",'DU DOAN'!S82="",'DU DOAN'!T82=""),0,IF(AND('DU DOAN'!S82='DU DOAN'!K82,'DU DOAN'!T82='DU DOAN'!L82),3*'DU DOAN'!C82,IF(('DU DOAN'!S82-'DU DOAN'!T82)=('DU DOAN'!K82-'DU DOAN'!L82),2*'DU DOAN'!C82,IF(SIGN('DU DOAN'!S82-'DU DOAN'!T82)=SIGN('DU DOAN'!K82-'DU DOAN'!L82),1*'DU DOAN'!C82,0))))</f>
        <v>0</v>
      </c>
      <c r="K82" s="98">
        <f>IF(OR('DU DOAN'!K82="",'DU DOAN'!L82="",'DU DOAN'!U82="",'DU DOAN'!V82=""),0,IF(AND('DU DOAN'!U82='DU DOAN'!K82,'DU DOAN'!V82='DU DOAN'!L82),3*'DU DOAN'!C82,IF(('DU DOAN'!U82-'DU DOAN'!V82)=('DU DOAN'!K82-'DU DOAN'!L82),2*'DU DOAN'!C82,IF(SIGN('DU DOAN'!U82-'DU DOAN'!V82)=SIGN('DU DOAN'!K82-'DU DOAN'!L82),1*'DU DOAN'!C82,0))))</f>
        <v>0</v>
      </c>
      <c r="L82" s="98">
        <f>IF(OR('DU DOAN'!K82="",'DU DOAN'!L82="",'DU DOAN'!W82="",'DU DOAN'!X82=""),0,IF(AND('DU DOAN'!W82='DU DOAN'!K82,'DU DOAN'!X82='DU DOAN'!L82),3*'DU DOAN'!C82,IF(('DU DOAN'!W82-'DU DOAN'!X82)=('DU DOAN'!K82-'DU DOAN'!L82),2*'DU DOAN'!C82,IF(SIGN('DU DOAN'!W82-'DU DOAN'!X82)=SIGN('DU DOAN'!K82-'DU DOAN'!L82),1*'DU DOAN'!C82,0))))</f>
        <v>0</v>
      </c>
      <c r="M82" s="98">
        <f>IF(OR('DU DOAN'!K82="",'DU DOAN'!L82="",'DU DOAN'!Y82="",'DU DOAN'!Z82=""),0,IF(AND('DU DOAN'!Y82='DU DOAN'!K82,'DU DOAN'!Z82='DU DOAN'!L82),3*'DU DOAN'!C82,IF(('DU DOAN'!Y82-'DU DOAN'!Z82)=('DU DOAN'!K82-'DU DOAN'!L82),2*'DU DOAN'!C82,IF(SIGN('DU DOAN'!Y82-'DU DOAN'!Z82)=SIGN('DU DOAN'!K82-'DU DOAN'!L82),1*'DU DOAN'!C82,0))))</f>
        <v>0</v>
      </c>
      <c r="N82" s="98">
        <f>IF(OR('DU DOAN'!K82="",'DU DOAN'!L82="",'DU DOAN'!AA82="",'DU DOAN'!AB82=""),0,IF(AND('DU DOAN'!AA82='DU DOAN'!K82,'DU DOAN'!AB82='DU DOAN'!L82),3*'DU DOAN'!C82,IF(('DU DOAN'!AA82-'DU DOAN'!AB82)=('DU DOAN'!K82-'DU DOAN'!L82),2*'DU DOAN'!C82,IF(SIGN('DU DOAN'!AA82-'DU DOAN'!AB82)=SIGN('DU DOAN'!K82-'DU DOAN'!L82),1*'DU DOAN'!C82,0))))</f>
        <v>0</v>
      </c>
      <c r="O82" s="98">
        <f>IF(OR('DU DOAN'!K82="",'DU DOAN'!L82="",'DU DOAN'!AC82="",'DU DOAN'!AD82=""),0,IF(AND('DU DOAN'!AC82='DU DOAN'!K82,'DU DOAN'!AD82='DU DOAN'!L82),3*'DU DOAN'!C82,IF(('DU DOAN'!AC82-'DU DOAN'!AD82)=('DU DOAN'!K82-'DU DOAN'!L82),2*'DU DOAN'!C82,IF(SIGN('DU DOAN'!AC82-'DU DOAN'!AD82)=SIGN('DU DOAN'!K82-'DU DOAN'!L82),1*'DU DOAN'!C82,0))))</f>
        <v>0</v>
      </c>
      <c r="P82" s="98">
        <f>IF(OR('DU DOAN'!K82="",'DU DOAN'!L82="",'DU DOAN'!AE82="",'DU DOAN'!AF82=""),0,IF(AND('DU DOAN'!AE82='DU DOAN'!K82,'DU DOAN'!AF82='DU DOAN'!L82),3*'DU DOAN'!C82,IF(('DU DOAN'!AE82-'DU DOAN'!AF82)=('DU DOAN'!K82-'DU DOAN'!L82),2*'DU DOAN'!C82,IF(SIGN('DU DOAN'!AE82-'DU DOAN'!AF82)=SIGN('DU DOAN'!K82-'DU DOAN'!L82),1*'DU DOAN'!C82,0))))</f>
        <v>0</v>
      </c>
      <c r="Q82" s="98">
        <f>IF(OR('DU DOAN'!K82="",'DU DOAN'!L82="",'DU DOAN'!AG82="",'DU DOAN'!AH82=""),0,IF(AND('DU DOAN'!AG82='DU DOAN'!K82,'DU DOAN'!AH82='DU DOAN'!L82),3*'DU DOAN'!C82,IF(('DU DOAN'!AG82-'DU DOAN'!AH82)=('DU DOAN'!K82-'DU DOAN'!L82),2*'DU DOAN'!C82,IF(SIGN('DU DOAN'!AG82-'DU DOAN'!AH82)=SIGN('DU DOAN'!K82-'DU DOAN'!L82),1*'DU DOAN'!C82,0))))</f>
        <v>0</v>
      </c>
      <c r="R82" s="98">
        <f>IF(OR('DU DOAN'!K82="",'DU DOAN'!L82="",'DU DOAN'!AI82="",'DU DOAN'!AJ82=""),0,IF(AND('DU DOAN'!AI82='DU DOAN'!K82,'DU DOAN'!AJ82='DU DOAN'!L82),3*'DU DOAN'!C82,IF(('DU DOAN'!AI82-'DU DOAN'!AJ82)=('DU DOAN'!K82-'DU DOAN'!L82),2*'DU DOAN'!C82,IF(SIGN('DU DOAN'!AI82-'DU DOAN'!AJ82)=SIGN('DU DOAN'!K82-'DU DOAN'!L82),1*'DU DOAN'!C82,0))))</f>
        <v>0</v>
      </c>
      <c r="S82" s="98">
        <f>IF(OR('DU DOAN'!K82="",'DU DOAN'!L82="",'DU DOAN'!AK82="",'DU DOAN'!AL82=""),0,IF(AND('DU DOAN'!AK82='DU DOAN'!K82,'DU DOAN'!AL82='DU DOAN'!L82),3*'DU DOAN'!C82,IF(('DU DOAN'!AK82-'DU DOAN'!AL82)=('DU DOAN'!K82-'DU DOAN'!L82),2*'DU DOAN'!C82,IF(SIGN('DU DOAN'!AK82-'DU DOAN'!AL82)=SIGN('DU DOAN'!K82-'DU DOAN'!L82),1*'DU DOAN'!C82,0))))</f>
        <v>0</v>
      </c>
      <c r="T82" s="98">
        <f>IF(OR('DU DOAN'!K82="",'DU DOAN'!L82="",'DU DOAN'!AM82="",'DU DOAN'!AN82=""),0,IF(AND('DU DOAN'!AM82='DU DOAN'!K82,'DU DOAN'!AN82='DU DOAN'!L82),3*'DU DOAN'!C82,IF(('DU DOAN'!AM82-'DU DOAN'!AN82)=('DU DOAN'!K82-'DU DOAN'!L82),2*'DU DOAN'!C82,IF(SIGN('DU DOAN'!AM82-'DU DOAN'!AN82)=SIGN('DU DOAN'!K82-'DU DOAN'!L82),1*'DU DOAN'!C82,0))))</f>
        <v>0</v>
      </c>
      <c r="U82" s="98">
        <f>IF(OR('DU DOAN'!K82="",'DU DOAN'!L82="",'DU DOAN'!AO82="",'DU DOAN'!AP82=""),0,IF(AND('DU DOAN'!AO82='DU DOAN'!K82,'DU DOAN'!AP82='DU DOAN'!L82),3*'DU DOAN'!C82,IF(('DU DOAN'!AO82-'DU DOAN'!AP82)=('DU DOAN'!K82-'DU DOAN'!L82),2*'DU DOAN'!C82,IF(SIGN('DU DOAN'!AO82-'DU DOAN'!AP82)=SIGN('DU DOAN'!K82-'DU DOAN'!L82),1*'DU DOAN'!C82,0))))</f>
        <v>0</v>
      </c>
      <c r="V82" s="98">
        <f>IF(OR('DU DOAN'!K82="",'DU DOAN'!L82="",'DU DOAN'!AQ82="",'DU DOAN'!AR82=""),0,IF(AND('DU DOAN'!AQ82='DU DOAN'!K82,'DU DOAN'!AR82='DU DOAN'!L82),3*'DU DOAN'!C82,IF(('DU DOAN'!AQ82-'DU DOAN'!AR82)=('DU DOAN'!K82-'DU DOAN'!L82),2*'DU DOAN'!C82,IF(SIGN('DU DOAN'!AQ82-'DU DOAN'!AR82)=SIGN('DU DOAN'!K82-'DU DOAN'!L82),1*'DU DOAN'!C82,0))))</f>
        <v>0</v>
      </c>
      <c r="W82" s="98">
        <f>IF(OR('DU DOAN'!K82="",'DU DOAN'!L82="",'DU DOAN'!AS82="",'DU DOAN'!AT82=""),0,IF(AND('DU DOAN'!AS82='DU DOAN'!K82,'DU DOAN'!AT82='DU DOAN'!L82),3*'DU DOAN'!C82,IF(('DU DOAN'!AS82-'DU DOAN'!AT82)=('DU DOAN'!K82-'DU DOAN'!L82),2*'DU DOAN'!C82,IF(SIGN('DU DOAN'!AS82-'DU DOAN'!AT82)=SIGN('DU DOAN'!K82-'DU DOAN'!L82),1*'DU DOAN'!C82,0))))</f>
        <v>0</v>
      </c>
      <c r="X82" s="98">
        <f>IF(OR('DU DOAN'!K82="",'DU DOAN'!L82="",'DU DOAN'!AU82="",'DU DOAN'!AV82=""),0,IF(AND('DU DOAN'!AU82='DU DOAN'!K82,'DU DOAN'!AV82='DU DOAN'!L82),3*'DU DOAN'!C82,IF(('DU DOAN'!AU82-'DU DOAN'!AV82)=('DU DOAN'!K82-'DU DOAN'!L82),2*'DU DOAN'!C82,IF(SIGN('DU DOAN'!AU82-'DU DOAN'!AV82)=SIGN('DU DOAN'!K82-'DU DOAN'!L82),1*'DU DOAN'!C82,0))))</f>
        <v>0</v>
      </c>
      <c r="Y82" s="98">
        <f>IF(OR('DU DOAN'!K82="",'DU DOAN'!L82="",'DU DOAN'!AW82="",'DU DOAN'!AX82=""),0,IF(AND('DU DOAN'!AW82='DU DOAN'!K82,'DU DOAN'!AX82='DU DOAN'!L82),3*'DU DOAN'!C82,IF(('DU DOAN'!AW82-'DU DOAN'!AX82)=('DU DOAN'!K82-'DU DOAN'!L82),2*'DU DOAN'!C82,IF(SIGN('DU DOAN'!AW82-'DU DOAN'!AX82)=SIGN('DU DOAN'!K82-'DU DOAN'!L82),1*'DU DOAN'!C82,0))))</f>
        <v>0</v>
      </c>
      <c r="Z82" s="98">
        <f>IF(OR('DU DOAN'!K82="",'DU DOAN'!L82="",'DU DOAN'!AY82="",'DU DOAN'!AZ82=""),0,IF(AND('DU DOAN'!AY82='DU DOAN'!K82,'DU DOAN'!AZ82='DU DOAN'!L82),3*'DU DOAN'!C82,IF(('DU DOAN'!AY82-'DU DOAN'!AZ82)=('DU DOAN'!K82-'DU DOAN'!L82),2*'DU DOAN'!C82,IF(SIGN('DU DOAN'!AY82-'DU DOAN'!AZ82)=SIGN('DU DOAN'!K82-'DU DOAN'!L82),1*'DU DOAN'!C82,0))))</f>
        <v>0</v>
      </c>
      <c r="AA82" s="98">
        <f>IF(OR('DU DOAN'!K82="",'DU DOAN'!L82="",'DU DOAN'!BA82="",'DU DOAN'!BB82=""),0,IF(AND('DU DOAN'!BA82='DU DOAN'!K82,'DU DOAN'!BB82='DU DOAN'!L82),3*'DU DOAN'!C82,IF(('DU DOAN'!BA82-'DU DOAN'!BB82)=('DU DOAN'!K82-'DU DOAN'!L82),2*'DU DOAN'!C82,IF(SIGN('DU DOAN'!BA82-'DU DOAN'!BB82)=SIGN('DU DOAN'!K82-'DU DOAN'!L82),1*'DU DOAN'!C82,0))))</f>
        <v>0</v>
      </c>
      <c r="AB82" s="98">
        <f>IF(OR('DU DOAN'!K82="",'DU DOAN'!L82="",'DU DOAN'!BC82="",'DU DOAN'!BD82=""),0,IF(AND('DU DOAN'!BC82='DU DOAN'!K82,'DU DOAN'!BD82='DU DOAN'!L82),3*'DU DOAN'!C82,IF(('DU DOAN'!BC82-'DU DOAN'!BD82)=('DU DOAN'!K82-'DU DOAN'!L82),2*'DU DOAN'!C82,IF(SIGN('DU DOAN'!BC82-'DU DOAN'!BD82)=SIGN('DU DOAN'!K82-'DU DOAN'!L82),1*'DU DOAN'!C82,0))))</f>
        <v>0</v>
      </c>
      <c r="AC82" s="98">
        <f>IF(OR('DU DOAN'!K82="",'DU DOAN'!L82="",'DU DOAN'!BE82="",'DU DOAN'!BF82=""),0,IF(AND('DU DOAN'!BE82='DU DOAN'!K82,'DU DOAN'!BF82='DU DOAN'!L82),3*'DU DOAN'!C82,IF(('DU DOAN'!BE82-'DU DOAN'!BF82)=('DU DOAN'!K82-'DU DOAN'!L82),2*'DU DOAN'!C82,IF(SIGN('DU DOAN'!BE82-'DU DOAN'!BF82)=SIGN('DU DOAN'!K82-'DU DOAN'!L82),1*'DU DOAN'!C82,0))))</f>
        <v>0</v>
      </c>
      <c r="AD82" s="98">
        <f>IF(OR('DU DOAN'!K82="",'DU DOAN'!L82="",'DU DOAN'!BG82="",'DU DOAN'!BH82=""),0,IF(AND('DU DOAN'!BG82='DU DOAN'!K82,'DU DOAN'!BH82='DU DOAN'!L82),3*'DU DOAN'!C82,IF(('DU DOAN'!BG82-'DU DOAN'!BH82)=('DU DOAN'!K82-'DU DOAN'!L82),2*'DU DOAN'!C82,IF(SIGN('DU DOAN'!BG82-'DU DOAN'!BH82)=SIGN('DU DOAN'!K82-'DU DOAN'!L82),1*'DU DOAN'!C82,0))))</f>
        <v>0</v>
      </c>
      <c r="AE82" s="98">
        <f>IF(OR('DU DOAN'!K82="",'DU DOAN'!L82="",'DU DOAN'!BI82="",'DU DOAN'!BJ82=""),0,IF(AND('DU DOAN'!BI82='DU DOAN'!K82,'DU DOAN'!BJ82='DU DOAN'!L82),3*'DU DOAN'!C82,IF(('DU DOAN'!BI82-'DU DOAN'!BJ82)=('DU DOAN'!K82-'DU DOAN'!L82),2*'DU DOAN'!C82,IF(SIGN('DU DOAN'!BI82-'DU DOAN'!BJ82)=SIGN('DU DOAN'!K82-'DU DOAN'!L82),1*'DU DOAN'!C82,0))))</f>
        <v>0</v>
      </c>
      <c r="AF82" s="98">
        <f>IF(OR('DU DOAN'!K82="",'DU DOAN'!L82="",'DU DOAN'!BK82="",'DU DOAN'!BL82=""),0,IF(AND('DU DOAN'!BK82='DU DOAN'!K82,'DU DOAN'!BL82='DU DOAN'!L82),3*'DU DOAN'!C82,IF(('DU DOAN'!BK82-'DU DOAN'!BL82)=('DU DOAN'!K82-'DU DOAN'!L82),2*'DU DOAN'!C82,IF(SIGN('DU DOAN'!BK82-'DU DOAN'!BL82)=SIGN('DU DOAN'!K82-'DU DOAN'!L82),1*'DU DOAN'!C82,0))))</f>
        <v>0</v>
      </c>
      <c r="AG82" s="98">
        <f>IF(OR('DU DOAN'!K82="",'DU DOAN'!L82="",'DU DOAN'!BM82="",'DU DOAN'!BN82=""),0,IF(AND('DU DOAN'!BM82='DU DOAN'!K82,'DU DOAN'!BN82='DU DOAN'!L82),3*'DU DOAN'!C82,IF(('DU DOAN'!BM82-'DU DOAN'!BN82)=('DU DOAN'!K82-'DU DOAN'!L82),2*'DU DOAN'!C82,IF(SIGN('DU DOAN'!BM82-'DU DOAN'!BN82)=SIGN('DU DOAN'!K82-'DU DOAN'!L82),1*'DU DOAN'!C82,0))))</f>
        <v>0</v>
      </c>
      <c r="AH82" s="98">
        <f>IF(OR('DU DOAN'!K82="",'DU DOAN'!L82="",'DU DOAN'!BO82="",'DU DOAN'!BP82=""),0,IF(AND('DU DOAN'!BO82='DU DOAN'!K82,'DU DOAN'!BP82='DU DOAN'!L82),3*'DU DOAN'!C82,IF(('DU DOAN'!BO82-'DU DOAN'!BP82)=('DU DOAN'!K82-'DU DOAN'!L82),2*'DU DOAN'!C82,IF(SIGN('DU DOAN'!BO82-'DU DOAN'!BP82)=SIGN('DU DOAN'!K82-'DU DOAN'!L82),1*'DU DOAN'!C82,0))))</f>
        <v>0</v>
      </c>
      <c r="AI82" s="98">
        <f>IF(OR('DU DOAN'!K82="",'DU DOAN'!L82="",'DU DOAN'!BQ82="",'DU DOAN'!BR82=""),0,IF(AND('DU DOAN'!BQ82='DU DOAN'!K82,'DU DOAN'!BR82='DU DOAN'!L82),3*'DU DOAN'!C82,IF(('DU DOAN'!BQ82-'DU DOAN'!BR82)=('DU DOAN'!K82-'DU DOAN'!L82),2*'DU DOAN'!C82,IF(SIGN('DU DOAN'!BQ82-'DU DOAN'!BR82)=SIGN('DU DOAN'!K82-'DU DOAN'!L82),1*'DU DOAN'!C82,0))))</f>
        <v>0</v>
      </c>
      <c r="AJ82" s="98">
        <f>IF(OR('DU DOAN'!K82="",'DU DOAN'!L82="",'DU DOAN'!BS82="",'DU DOAN'!BT82=""),0,IF(AND('DU DOAN'!BS82='DU DOAN'!K82,'DU DOAN'!BT82='DU DOAN'!L82),3*'DU DOAN'!C82,IF(('DU DOAN'!BS82-'DU DOAN'!BT82)=('DU DOAN'!K82-'DU DOAN'!L82),2*'DU DOAN'!C82,IF(SIGN('DU DOAN'!BS82-'DU DOAN'!BT82)=SIGN('DU DOAN'!K82-'DU DOAN'!L82),1*'DU DOAN'!C82,0))))</f>
        <v>0</v>
      </c>
      <c r="AK82" s="98">
        <f>IF(OR('DU DOAN'!K82="",'DU DOAN'!L82="",'DU DOAN'!BU82="",'DU DOAN'!BV82=""),0,IF(AND('DU DOAN'!BU82='DU DOAN'!K82,'DU DOAN'!BV82='DU DOAN'!L82),3*'DU DOAN'!C82,IF(('DU DOAN'!BU82-'DU DOAN'!BV82)=('DU DOAN'!K82-'DU DOAN'!L82),2*'DU DOAN'!C82,IF(SIGN('DU DOAN'!BU82-'DU DOAN'!BV82)=SIGN('DU DOAN'!K82-'DU DOAN'!L82),1*'DU DOAN'!C82,0))))</f>
        <v>0</v>
      </c>
      <c r="AL82" s="98">
        <f>IF(OR('DU DOAN'!K82="",'DU DOAN'!L82="",'DU DOAN'!BW82="",'DU DOAN'!BX82=""),0,IF(AND('DU DOAN'!BW82='DU DOAN'!K82,'DU DOAN'!BX82='DU DOAN'!L82),3*'DU DOAN'!C82,IF(('DU DOAN'!BW82-'DU DOAN'!BX82)=('DU DOAN'!K82-'DU DOAN'!L82),2*'DU DOAN'!C82,IF(SIGN('DU DOAN'!BW82-'DU DOAN'!BX82)=SIGN('DU DOAN'!K82-'DU DOAN'!L82),1*'DU DOAN'!C82,0))))</f>
        <v>0</v>
      </c>
      <c r="AM82" s="98">
        <f>IF(OR('DU DOAN'!K82="",'DU DOAN'!L82="",'DU DOAN'!BY82="",'DU DOAN'!BZ82=""),0,IF(AND('DU DOAN'!BY82='DU DOAN'!K82,'DU DOAN'!BZ82='DU DOAN'!L82),3*'DU DOAN'!C82,IF(('DU DOAN'!BY82-'DU DOAN'!BZ82)=('DU DOAN'!K82-'DU DOAN'!L82),2*'DU DOAN'!C82,IF(SIGN('DU DOAN'!BY82-'DU DOAN'!BZ82)=SIGN('DU DOAN'!K82-'DU DOAN'!L82),1*'DU DOAN'!C82,0))))</f>
        <v>0</v>
      </c>
      <c r="AN82" s="98">
        <f>IF(OR('DU DOAN'!K82="",'DU DOAN'!L82="",'DU DOAN'!CA82="",'DU DOAN'!CB82=""),0,IF(AND('DU DOAN'!CA82='DU DOAN'!K82,'DU DOAN'!CB82='DU DOAN'!L82),3*'DU DOAN'!C82,IF(('DU DOAN'!CA82-'DU DOAN'!CB82)=('DU DOAN'!K82-'DU DOAN'!L82),2*'DU DOAN'!C82,IF(SIGN('DU DOAN'!CA82-'DU DOAN'!CB82)=SIGN('DU DOAN'!K82-'DU DOAN'!L82),1*'DU DOAN'!C82,0))))</f>
        <v>0</v>
      </c>
      <c r="AO82" s="98">
        <f>IF(OR('DU DOAN'!K82="",'DU DOAN'!L82="",'DU DOAN'!CC82="",'DU DOAN'!CD82=""),0,IF(AND('DU DOAN'!CC82='DU DOAN'!K82,'DU DOAN'!CD82='DU DOAN'!L82),3*'DU DOAN'!C82,IF(('DU DOAN'!CC82-'DU DOAN'!CD82)=('DU DOAN'!K82-'DU DOAN'!L82),2*'DU DOAN'!C82,IF(SIGN('DU DOAN'!CC82-'DU DOAN'!CD82)=SIGN('DU DOAN'!K82-'DU DOAN'!L82),1*'DU DOAN'!C82,0))))</f>
        <v>0</v>
      </c>
      <c r="AP82" s="98">
        <f>IF(OR('DU DOAN'!K82="",'DU DOAN'!L82="",'DU DOAN'!CE82="",'DU DOAN'!CF82=""),0,IF(AND('DU DOAN'!CE82='DU DOAN'!K82,'DU DOAN'!CF82='DU DOAN'!L82),3*'DU DOAN'!C82,IF(('DU DOAN'!CE82-'DU DOAN'!CF82)=('DU DOAN'!K82-'DU DOAN'!L82),2*'DU DOAN'!C82,IF(SIGN('DU DOAN'!CE82-'DU DOAN'!CF82)=SIGN('DU DOAN'!K82-'DU DOAN'!L82),1*'DU DOAN'!C82,0))))</f>
        <v>0</v>
      </c>
      <c r="AQ82" s="98">
        <f>IF(OR('DU DOAN'!K82="",'DU DOAN'!L82="",'DU DOAN'!CG82="",'DU DOAN'!CH82=""),0,IF(AND('DU DOAN'!CG82='DU DOAN'!K82,'DU DOAN'!CH82='DU DOAN'!L82),3*'DU DOAN'!C82,IF(('DU DOAN'!CG82-'DU DOAN'!CH82)=('DU DOAN'!K82-'DU DOAN'!L82),2*'DU DOAN'!C82,IF(SIGN('DU DOAN'!CG82-'DU DOAN'!CH82)=SIGN('DU DOAN'!K82-'DU DOAN'!L82),1*'DU DOAN'!C82,0))))</f>
        <v>0</v>
      </c>
      <c r="AR82" s="98">
        <f>IF(OR('DU DOAN'!K82="",'DU DOAN'!L82="",'DU DOAN'!CI82="",'DU DOAN'!CJ82=""),0,IF(AND('DU DOAN'!CI82='DU DOAN'!K82,'DU DOAN'!CJ82='DU DOAN'!L82),3*'DU DOAN'!C82,IF(('DU DOAN'!CI82-'DU DOAN'!CJ82)=('DU DOAN'!K82-'DU DOAN'!L82),2*'DU DOAN'!C82,IF(SIGN('DU DOAN'!CI82-'DU DOAN'!CJ82)=SIGN('DU DOAN'!K82-'DU DOAN'!L82),1*'DU DOAN'!C82,0))))</f>
        <v>0</v>
      </c>
      <c r="AS82" s="98">
        <f>IF(OR('DU DOAN'!K82="",'DU DOAN'!L82="",'DU DOAN'!CK82="",'DU DOAN'!CL82=""),0,IF(AND('DU DOAN'!CK82='DU DOAN'!K82,'DU DOAN'!CL82='DU DOAN'!L82),3*'DU DOAN'!C82,IF(('DU DOAN'!CK82-'DU DOAN'!CL82)=('DU DOAN'!K82-'DU DOAN'!L82),2*'DU DOAN'!C82,IF(SIGN('DU DOAN'!CK82-'DU DOAN'!CL82)=SIGN('DU DOAN'!K82-'DU DOAN'!L82),1*'DU DOAN'!C82,0))))</f>
        <v>0</v>
      </c>
      <c r="AT82" s="98">
        <f>IF(OR('DU DOAN'!K82="",'DU DOAN'!L82="",'DU DOAN'!CM82="",'DU DOAN'!CN82=""),0,IF(AND('DU DOAN'!CM82='DU DOAN'!K82,'DU DOAN'!CN82='DU DOAN'!L82),3*'DU DOAN'!C82,IF(('DU DOAN'!CM82-'DU DOAN'!CN82)=('DU DOAN'!K82-'DU DOAN'!L82),2*'DU DOAN'!C82,IF(SIGN('DU DOAN'!CM82-'DU DOAN'!CN82)=SIGN('DU DOAN'!K82-'DU DOAN'!L82),1*'DU DOAN'!C82,0))))</f>
        <v>0</v>
      </c>
      <c r="AU82" s="98">
        <f>IF(OR('DU DOAN'!K82="",'DU DOAN'!L82="",'DU DOAN'!CO82="",'DU DOAN'!CP82=""),0,IF(AND('DU DOAN'!CO82='DU DOAN'!K82,'DU DOAN'!CP82='DU DOAN'!L82),3*'DU DOAN'!C82,IF(('DU DOAN'!CO82-'DU DOAN'!CP82)=('DU DOAN'!K82-'DU DOAN'!L82),2*'DU DOAN'!C82,IF(SIGN('DU DOAN'!CO82-'DU DOAN'!CP82)=SIGN('DU DOAN'!K82-'DU DOAN'!L82),1*'DU DOAN'!C82,0))))</f>
        <v>0</v>
      </c>
      <c r="AV82" s="98">
        <f>IF(OR('DU DOAN'!K82="",'DU DOAN'!L82="",'DU DOAN'!CQ82="",'DU DOAN'!CR82=""),0,IF(AND('DU DOAN'!CQ82='DU DOAN'!K82,'DU DOAN'!CR82='DU DOAN'!L82),3*'DU DOAN'!C82,IF(('DU DOAN'!CQ82-'DU DOAN'!CR82)=('DU DOAN'!K82-'DU DOAN'!L82),2*'DU DOAN'!C82,IF(SIGN('DU DOAN'!CQ82-'DU DOAN'!CR82)=SIGN('DU DOAN'!K82-'DU DOAN'!L82),1*'DU DOAN'!C82,0))))</f>
        <v>0</v>
      </c>
      <c r="AW82" s="98">
        <f>IF(OR('DU DOAN'!K82="",'DU DOAN'!L82="",'DU DOAN'!CS82="",'DU DOAN'!CT82=""),0,IF(AND('DU DOAN'!CS82='DU DOAN'!K82,'DU DOAN'!CT82='DU DOAN'!L82),3*'DU DOAN'!C82,IF(('DU DOAN'!CS82-'DU DOAN'!CT82)=('DU DOAN'!K82-'DU DOAN'!L82),2*'DU DOAN'!C82,IF(SIGN('DU DOAN'!CS82-'DU DOAN'!CT82)=SIGN('DU DOAN'!K82-'DU DOAN'!L82),1*'DU DOAN'!C82,0))))</f>
        <v>0</v>
      </c>
      <c r="AX82" s="98">
        <f>IF(OR('DU DOAN'!K82="",'DU DOAN'!L82="",'DU DOAN'!CU82="",'DU DOAN'!CV82=""),0,IF(AND('DU DOAN'!CU82='DU DOAN'!K82,'DU DOAN'!CV82='DU DOAN'!L82),3*'DU DOAN'!C82,IF(('DU DOAN'!CU82-'DU DOAN'!CV82)=('DU DOAN'!K82-'DU DOAN'!L82),2*'DU DOAN'!C82,IF(SIGN('DU DOAN'!CU82-'DU DOAN'!CV82)=SIGN('DU DOAN'!K82-'DU DOAN'!L82),1*'DU DOAN'!C82,0))))</f>
        <v>0</v>
      </c>
      <c r="AY82" s="98">
        <f>IF(OR('DU DOAN'!K82="",'DU DOAN'!L82="",'DU DOAN'!CW82="",'DU DOAN'!CX82=""),0,IF(AND('DU DOAN'!CW82='DU DOAN'!K82,'DU DOAN'!CX82='DU DOAN'!L82),3*'DU DOAN'!C82,IF(('DU DOAN'!CW82-'DU DOAN'!CX82)=('DU DOAN'!K82-'DU DOAN'!L82),2*'DU DOAN'!C82,IF(SIGN('DU DOAN'!CW82-'DU DOAN'!CX82)=SIGN('DU DOAN'!K82-'DU DOAN'!L82),1*'DU DOAN'!C82,0))))</f>
        <v>0</v>
      </c>
      <c r="AZ82" s="98">
        <f>IF(OR('DU DOAN'!K82="",'DU DOAN'!L82="",'DU DOAN'!CY82="",'DU DOAN'!CZ82=""),0,IF(AND('DU DOAN'!CY82='DU DOAN'!K82,'DU DOAN'!CZ82='DU DOAN'!L82),3*'DU DOAN'!C82,IF(('DU DOAN'!CY82-'DU DOAN'!CZ82)=('DU DOAN'!K82-'DU DOAN'!L82),2*'DU DOAN'!C82,IF(SIGN('DU DOAN'!CY82-'DU DOAN'!CZ82)=SIGN('DU DOAN'!K82-'DU DOAN'!L82),1*'DU DOAN'!C82,0))))</f>
        <v>0</v>
      </c>
      <c r="BA82" s="98">
        <f>IF(OR('DU DOAN'!K82="",'DU DOAN'!L82="",'DU DOAN'!DA82="",'DU DOAN'!DB82=""),0,IF(AND('DU DOAN'!DA82='DU DOAN'!K82,'DU DOAN'!DB82='DU DOAN'!L82),3*'DU DOAN'!C82,IF(('DU DOAN'!DA82-'DU DOAN'!DB82)=('DU DOAN'!K82-'DU DOAN'!L82),2*'DU DOAN'!C82,IF(SIGN('DU DOAN'!DA82-'DU DOAN'!DB82)=SIGN('DU DOAN'!K82-'DU DOAN'!L82),1*'DU DOAN'!C82,0))))</f>
        <v>0</v>
      </c>
      <c r="BB82" s="98">
        <f>IF(OR('DU DOAN'!K82="",'DU DOAN'!L82="",'DU DOAN'!DC82="",'DU DOAN'!DD82=""),0,IF(AND('DU DOAN'!DC82='DU DOAN'!K82,'DU DOAN'!DD82='DU DOAN'!L82),3*'DU DOAN'!C82,IF(('DU DOAN'!DC82-'DU DOAN'!DD82)=('DU DOAN'!K82-'DU DOAN'!L82),2*'DU DOAN'!C82,IF(SIGN('DU DOAN'!DC82-'DU DOAN'!DD82)=SIGN('DU DOAN'!K82-'DU DOAN'!L82),1*'DU DOAN'!C82,0))))</f>
        <v>0</v>
      </c>
      <c r="BC82" s="98">
        <f>IF(OR('DU DOAN'!K82="",'DU DOAN'!L82="",'DU DOAN'!DE82="",'DU DOAN'!DF82=""),0,IF(AND('DU DOAN'!DE82='DU DOAN'!K82,'DU DOAN'!DF82='DU DOAN'!L82),3*'DU DOAN'!C82,IF(('DU DOAN'!DE82-'DU DOAN'!DF82)=('DU DOAN'!K82-'DU DOAN'!L82),2*'DU DOAN'!C82,IF(SIGN('DU DOAN'!DE82-'DU DOAN'!DF82)=SIGN('DU DOAN'!K82-'DU DOAN'!L82),1*'DU DOAN'!C82,0))))</f>
        <v>0</v>
      </c>
      <c r="BD82" s="98">
        <f>IF(OR('DU DOAN'!K82="",'DU DOAN'!L82="",'DU DOAN'!DG82="",'DU DOAN'!DH82=""),0,IF(AND('DU DOAN'!DG82='DU DOAN'!K82,'DU DOAN'!DH82='DU DOAN'!L82),3*'DU DOAN'!C82,IF(('DU DOAN'!DG82-'DU DOAN'!DH82)=('DU DOAN'!K82-'DU DOAN'!L82),2*'DU DOAN'!C82,IF(SIGN('DU DOAN'!DG82-'DU DOAN'!DH82)=SIGN('DU DOAN'!K82-'DU DOAN'!L82),1*'DU DOAN'!C82,0))))</f>
        <v>0</v>
      </c>
      <c r="BE82" s="98">
        <f>IF(OR('DU DOAN'!K82="",'DU DOAN'!L82="",'DU DOAN'!DI82="",'DU DOAN'!DJ82=""),0,IF(AND('DU DOAN'!DI82='DU DOAN'!K82,'DU DOAN'!DJ82='DU DOAN'!L82),3*'DU DOAN'!C82,IF(('DU DOAN'!DI82-'DU DOAN'!DJ82)=('DU DOAN'!K82-'DU DOAN'!L82),2*'DU DOAN'!C82,IF(SIGN('DU DOAN'!DI82-'DU DOAN'!DJ82)=SIGN('DU DOAN'!K82-'DU DOAN'!L82),1*'DU DOAN'!C82,0))))</f>
        <v>0</v>
      </c>
      <c r="BF82" s="98">
        <f>IF(OR('DU DOAN'!K82="",'DU DOAN'!L82="",'DU DOAN'!DK82="",'DU DOAN'!DL82=""),0,IF(AND('DU DOAN'!DK82='DU DOAN'!K82,'DU DOAN'!DL82='DU DOAN'!L82),3*'DU DOAN'!C82,IF(('DU DOAN'!DK82-'DU DOAN'!DL82)=('DU DOAN'!K82-'DU DOAN'!L82),2*'DU DOAN'!C82,IF(SIGN('DU DOAN'!DK82-'DU DOAN'!DL82)=SIGN('DU DOAN'!K82-'DU DOAN'!L82),1*'DU DOAN'!C82,0))))</f>
        <v>0</v>
      </c>
      <c r="BG82" s="98">
        <f>IF(OR('DU DOAN'!K82="",'DU DOAN'!L82="",'DU DOAN'!DM82="",'DU DOAN'!DN82=""),0,IF(AND('DU DOAN'!DM82='DU DOAN'!K82,'DU DOAN'!DN82='DU DOAN'!L82),3*'DU DOAN'!C82,IF(('DU DOAN'!DM82-'DU DOAN'!DN82)=('DU DOAN'!K82-'DU DOAN'!L82),2*'DU DOAN'!C82,IF(SIGN('DU DOAN'!DM82-'DU DOAN'!DN82)=SIGN('DU DOAN'!K82-'DU DOAN'!L82),1*'DU DOAN'!C82,0))))</f>
        <v>0</v>
      </c>
      <c r="BH82" s="98">
        <f>IF(OR('DU DOAN'!K82="",'DU DOAN'!L82="",'DU DOAN'!DO82="",'DU DOAN'!DP82=""),0,IF(AND('DU DOAN'!DO82='DU DOAN'!K82,'DU DOAN'!DP82='DU DOAN'!L82),3*'DU DOAN'!C82,IF(('DU DOAN'!DO82-'DU DOAN'!DP82)=('DU DOAN'!K82-'DU DOAN'!L82),2*'DU DOAN'!C82,IF(SIGN('DU DOAN'!DO82-'DU DOAN'!DP82)=SIGN('DU DOAN'!K82-'DU DOAN'!L82),1*'DU DOAN'!C82,0))))</f>
        <v>0</v>
      </c>
      <c r="BI82" s="98">
        <f>IF(OR('DU DOAN'!K82="",'DU DOAN'!L82="",'DU DOAN'!DQ82="",'DU DOAN'!DR82=""),0,IF(AND('DU DOAN'!DQ82='DU DOAN'!K82,'DU DOAN'!DR82='DU DOAN'!L82),3*'DU DOAN'!C82,IF(('DU DOAN'!DQ82-'DU DOAN'!DR82)=('DU DOAN'!K82-'DU DOAN'!L82),2*'DU DOAN'!C82,IF(SIGN('DU DOAN'!DQ82-'DU DOAN'!DR82)=SIGN('DU DOAN'!K82-'DU DOAN'!L82),1*'DU DOAN'!C82,0))))</f>
        <v>0</v>
      </c>
      <c r="BJ82" s="98">
        <f>IF(OR('DU DOAN'!K82="",'DU DOAN'!L82="",'DU DOAN'!DS82="",'DU DOAN'!DT82=""),0,IF(AND('DU DOAN'!DS82='DU DOAN'!K82,'DU DOAN'!DT82='DU DOAN'!L82),3*'DU DOAN'!C82,IF(('DU DOAN'!DS82-'DU DOAN'!DT82)=('DU DOAN'!K82-'DU DOAN'!L82),2*'DU DOAN'!C82,IF(SIGN('DU DOAN'!DS82-'DU DOAN'!DT82)=SIGN('DU DOAN'!K82-'DU DOAN'!L82),1*'DU DOAN'!C82,0))))</f>
        <v>0</v>
      </c>
      <c r="BK82" s="98">
        <f>IF(OR('DU DOAN'!K82="",'DU DOAN'!L82="",'DU DOAN'!DU82="",'DU DOAN'!DV82=""),0,IF(AND('DU DOAN'!DU82='DU DOAN'!K82,'DU DOAN'!DV82='DU DOAN'!L82),3*'DU DOAN'!C82,IF(('DU DOAN'!DU82-'DU DOAN'!DV82)=('DU DOAN'!K82-'DU DOAN'!L82),2*'DU DOAN'!C82,IF(SIGN('DU DOAN'!DU82-'DU DOAN'!DV82)=SIGN('DU DOAN'!K82-'DU DOAN'!L82),1*'DU DOAN'!C82,0))))</f>
        <v>0</v>
      </c>
      <c r="BL82" s="98">
        <f>IF(OR('DU DOAN'!K82="",'DU DOAN'!L82="",'DU DOAN'!DW82="",'DU DOAN'!DX82=""),0,IF(AND('DU DOAN'!DW82='DU DOAN'!K82,'DU DOAN'!DX82='DU DOAN'!L82),3*'DU DOAN'!C82,IF(('DU DOAN'!DW82-'DU DOAN'!DX82)=('DU DOAN'!K82-'DU DOAN'!L82),2*'DU DOAN'!C82,IF(SIGN('DU DOAN'!DW82-'DU DOAN'!DX82)=SIGN('DU DOAN'!K82-'DU DOAN'!L82),1*'DU DOAN'!C82,0))))</f>
        <v>0</v>
      </c>
      <c r="BM82" s="98">
        <f>IF(OR('DU DOAN'!K82="",'DU DOAN'!L82="",'DU DOAN'!DY82="",'DU DOAN'!DZ82=""),0,IF(AND('DU DOAN'!DY82='DU DOAN'!K82,'DU DOAN'!DZ82='DU DOAN'!L82),3*'DU DOAN'!C82,IF(('DU DOAN'!DY82-'DU DOAN'!DZ82)=('DU DOAN'!K82-'DU DOAN'!L82),2*'DU DOAN'!C82,IF(SIGN('DU DOAN'!DY82-'DU DOAN'!DZ82)=SIGN('DU DOAN'!K82-'DU DOAN'!L82),1*'DU DOAN'!C82,0))))</f>
        <v>0</v>
      </c>
      <c r="BN82" s="98">
        <f>IF(OR('DU DOAN'!K82="",'DU DOAN'!L82="",'DU DOAN'!EA82="",'DU DOAN'!EB82=""),0,IF(AND('DU DOAN'!EA82='DU DOAN'!K82,'DU DOAN'!EB82='DU DOAN'!L82),3*'DU DOAN'!C82,IF(('DU DOAN'!EA82-'DU DOAN'!EB82)=('DU DOAN'!K82-'DU DOAN'!L82),2*'DU DOAN'!C82,IF(SIGN('DU DOAN'!EA82-'DU DOAN'!EB82)=SIGN('DU DOAN'!K82-'DU DOAN'!L82),1*'DU DOAN'!C82,0))))</f>
        <v>0</v>
      </c>
      <c r="BO82" s="98">
        <f>IF(OR('DU DOAN'!K82="",'DU DOAN'!L82="",'DU DOAN'!EC82="",'DU DOAN'!ED82=""),0,IF(AND('DU DOAN'!EC82='DU DOAN'!K82,'DU DOAN'!ED82='DU DOAN'!L82),3*'DU DOAN'!C82,IF(('DU DOAN'!EC82-'DU DOAN'!ED82)=('DU DOAN'!K82-'DU DOAN'!L82),2*'DU DOAN'!C82,IF(SIGN('DU DOAN'!EC82-'DU DOAN'!ED82)=SIGN('DU DOAN'!K82-'DU DOAN'!L82),1*'DU DOAN'!C82,0))))</f>
        <v>0</v>
      </c>
      <c r="BP82" s="98">
        <f>IF(OR('DU DOAN'!K82="",'DU DOAN'!L82="",'DU DOAN'!EE82="",'DU DOAN'!EF82=""),0,IF(AND('DU DOAN'!EE82='DU DOAN'!K82,'DU DOAN'!EF82='DU DOAN'!L82),3*'DU DOAN'!C82,IF(('DU DOAN'!EE82-'DU DOAN'!EF82)=('DU DOAN'!K82-'DU DOAN'!L82),2*'DU DOAN'!C82,IF(SIGN('DU DOAN'!EE82-'DU DOAN'!EF82)=SIGN('DU DOAN'!K82-'DU DOAN'!L82),1*'DU DOAN'!C82,0))))</f>
        <v>0</v>
      </c>
      <c r="BQ82" s="98">
        <f>IF(OR('DU DOAN'!K82="",'DU DOAN'!L82="",'DU DOAN'!EG82="",'DU DOAN'!EH82=""),0,IF(AND('DU DOAN'!EG82='DU DOAN'!K82,'DU DOAN'!EH82='DU DOAN'!L82),3*'DU DOAN'!C82,IF(('DU DOAN'!EG82-'DU DOAN'!EH82)=('DU DOAN'!K82-'DU DOAN'!L82),2*'DU DOAN'!C82,IF(SIGN('DU DOAN'!EG82-'DU DOAN'!EH82)=SIGN('DU DOAN'!K82-'DU DOAN'!L82),1*'DU DOAN'!C82,0))))</f>
        <v>0</v>
      </c>
      <c r="BR82" s="98">
        <f>IF(OR('DU DOAN'!K82="",'DU DOAN'!L82="",'DU DOAN'!EI82="",'DU DOAN'!EJ82=""),0,IF(AND('DU DOAN'!EI82='DU DOAN'!K82,'DU DOAN'!EJ82='DU DOAN'!L82),3*'DU DOAN'!C82,IF(('DU DOAN'!EI82-'DU DOAN'!EJ82)=('DU DOAN'!K82-'DU DOAN'!L82),2*'DU DOAN'!C82,IF(SIGN('DU DOAN'!EI82-'DU DOAN'!EJ82)=SIGN('DU DOAN'!K82-'DU DOAN'!L82),1*'DU DOAN'!C82,0))))</f>
        <v>0</v>
      </c>
      <c r="BS82" s="98">
        <f>IF(OR('DU DOAN'!K82="",'DU DOAN'!L82="",'DU DOAN'!EK82="",'DU DOAN'!EL82=""),0,IF(AND('DU DOAN'!EK82='DU DOAN'!K82,'DU DOAN'!EL82='DU DOAN'!L82),3*'DU DOAN'!C82,IF(('DU DOAN'!EK82-'DU DOAN'!EL82)=('DU DOAN'!K82-'DU DOAN'!L82),2*'DU DOAN'!C82,IF(SIGN('DU DOAN'!EK82-'DU DOAN'!EL82)=SIGN('DU DOAN'!K82-'DU DOAN'!L82),1*'DU DOAN'!C82,0))))</f>
        <v>0</v>
      </c>
      <c r="BT82" s="98">
        <f>IF(OR('DU DOAN'!K82="",'DU DOAN'!L82="",'DU DOAN'!EM82="",'DU DOAN'!EN82=""),0,IF(AND('DU DOAN'!EM82='DU DOAN'!K82,'DU DOAN'!EN82='DU DOAN'!L82),3*'DU DOAN'!C82,IF(('DU DOAN'!EM82-'DU DOAN'!EN82)=('DU DOAN'!K82-'DU DOAN'!L82),2*'DU DOAN'!C82,IF(SIGN('DU DOAN'!EM82-'DU DOAN'!EN82)=SIGN('DU DOAN'!K82-'DU DOAN'!L82),1*'DU DOAN'!C82,0))))</f>
        <v>0</v>
      </c>
      <c r="BU82" s="98">
        <f>IF(OR('DU DOAN'!K82="",'DU DOAN'!L82="",'DU DOAN'!EO82="",'DU DOAN'!EP82=""),0,IF(AND('DU DOAN'!EO82='DU DOAN'!K82,'DU DOAN'!EP82='DU DOAN'!L82),3*'DU DOAN'!C82,IF(('DU DOAN'!EO82-'DU DOAN'!EP82)=('DU DOAN'!K82-'DU DOAN'!L82),2*'DU DOAN'!C82,IF(SIGN('DU DOAN'!EO82-'DU DOAN'!EP82)=SIGN('DU DOAN'!K82-'DU DOAN'!L82),1*'DU DOAN'!C82,0))))</f>
        <v>0</v>
      </c>
      <c r="BV82" s="98">
        <f>IF(OR('DU DOAN'!K82="",'DU DOAN'!L82="",'DU DOAN'!EQ82="",'DU DOAN'!ER82=""),0,IF(AND('DU DOAN'!EQ82='DU DOAN'!K82,'DU DOAN'!ER82='DU DOAN'!L82),3*'DU DOAN'!C82,IF(('DU DOAN'!EQ82-'DU DOAN'!ER82)=('DU DOAN'!K82-'DU DOAN'!L82),2*'DU DOAN'!C82,IF(SIGN('DU DOAN'!EQ82-'DU DOAN'!ER82)=SIGN('DU DOAN'!K82-'DU DOAN'!L82),1*'DU DOAN'!C82,0))))</f>
        <v>0</v>
      </c>
      <c r="BW82" s="98">
        <f>IF(OR('DU DOAN'!K82="",'DU DOAN'!L82="",'DU DOAN'!ES82="",'DU DOAN'!ET82=""),0,IF(AND('DU DOAN'!ES82='DU DOAN'!K82,'DU DOAN'!ET82='DU DOAN'!L82),3*'DU DOAN'!C82,IF(('DU DOAN'!ES82-'DU DOAN'!ET82)=('DU DOAN'!K82-'DU DOAN'!L82),2*'DU DOAN'!C82,IF(SIGN('DU DOAN'!ES82-'DU DOAN'!ET82)=SIGN('DU DOAN'!K82-'DU DOAN'!L82),1*'DU DOAN'!C82,0))))</f>
        <v>0</v>
      </c>
      <c r="BX82" s="98">
        <f>IF(OR('DU DOAN'!K82="",'DU DOAN'!L82="",'DU DOAN'!EU82="",'DU DOAN'!EV82=""),0,IF(AND('DU DOAN'!EU82='DU DOAN'!K82,'DU DOAN'!EV82='DU DOAN'!L82),3*'DU DOAN'!C82,IF(('DU DOAN'!EU82-'DU DOAN'!EV82)=('DU DOAN'!K82-'DU DOAN'!L82),2*'DU DOAN'!C82,IF(SIGN('DU DOAN'!EU82-'DU DOAN'!EV82)=SIGN('DU DOAN'!K82-'DU DOAN'!L82),1*'DU DOAN'!C82,0))))</f>
        <v>0</v>
      </c>
      <c r="BY82" s="98">
        <f>IF(OR('DU DOAN'!K82="",'DU DOAN'!L82="",'DU DOAN'!EW82="",'DU DOAN'!EX82=""),0,IF(AND('DU DOAN'!EW82='DU DOAN'!K82,'DU DOAN'!EX82='DU DOAN'!L82),3*'DU DOAN'!C82,IF(('DU DOAN'!EW82-'DU DOAN'!EX82)=('DU DOAN'!K82-'DU DOAN'!L82),2*'DU DOAN'!C82,IF(SIGN('DU DOAN'!EW82-'DU DOAN'!EX82)=SIGN('DU DOAN'!K82-'DU DOAN'!L82),1*'DU DOAN'!C82,0))))</f>
        <v>0</v>
      </c>
      <c r="BZ82" s="98">
        <f>IF(OR('DU DOAN'!K82="",'DU DOAN'!L82="",'DU DOAN'!EY82="",'DU DOAN'!EZ82=""),0,IF(AND('DU DOAN'!EY82='DU DOAN'!K82,'DU DOAN'!EZ82='DU DOAN'!L82),3*'DU DOAN'!C82,IF(('DU DOAN'!EY82-'DU DOAN'!EZ82)=('DU DOAN'!K82-'DU DOAN'!L82),2*'DU DOAN'!C82,IF(SIGN('DU DOAN'!EY82-'DU DOAN'!EZ82)=SIGN('DU DOAN'!K82-'DU DOAN'!L82),1*'DU DOAN'!C82,0))))</f>
        <v>0</v>
      </c>
      <c r="CA82" s="98">
        <f>IF(OR('DU DOAN'!K82="",'DU DOAN'!L82="",'DU DOAN'!FA82="",'DU DOAN'!FB82=""),0,IF(AND('DU DOAN'!FA82='DU DOAN'!K82,'DU DOAN'!FB82='DU DOAN'!L82),3*'DU DOAN'!C82,IF(('DU DOAN'!FA82-'DU DOAN'!FB82)=('DU DOAN'!K82-'DU DOAN'!L82),2*'DU DOAN'!C82,IF(SIGN('DU DOAN'!FA82-'DU DOAN'!FB82)=SIGN('DU DOAN'!K82-'DU DOAN'!L82),1*'DU DOAN'!C82,0))))</f>
        <v>0</v>
      </c>
      <c r="CB82" s="98">
        <f>IF(OR('DU DOAN'!K82="",'DU DOAN'!L82="",'DU DOAN'!FC82="",'DU DOAN'!FD82=""),0,IF(AND('DU DOAN'!FC82='DU DOAN'!K82,'DU DOAN'!FD82='DU DOAN'!L82),3*'DU DOAN'!C82,IF(('DU DOAN'!FC82-'DU DOAN'!FD82)=('DU DOAN'!K82-'DU DOAN'!L82),2*'DU DOAN'!C82,IF(SIGN('DU DOAN'!FC82-'DU DOAN'!FD82)=SIGN('DU DOAN'!K82-'DU DOAN'!L82),1*'DU DOAN'!C82,0))))</f>
        <v>0</v>
      </c>
      <c r="CC82" s="98">
        <f>IF(OR('DU DOAN'!K82="",'DU DOAN'!L82="",'DU DOAN'!FE82="",'DU DOAN'!FF82=""),0,IF(AND('DU DOAN'!FE82='DU DOAN'!K82,'DU DOAN'!FF82='DU DOAN'!L82),3*'DU DOAN'!C82,IF(('DU DOAN'!FE82-'DU DOAN'!FF82)=('DU DOAN'!K82-'DU DOAN'!L82),2*'DU DOAN'!C82,IF(SIGN('DU DOAN'!FE82-'DU DOAN'!FF82)=SIGN('DU DOAN'!K82-'DU DOAN'!L82),1*'DU DOAN'!C82,0))))</f>
        <v>0</v>
      </c>
      <c r="CD82" s="98">
        <f>IF(OR('DU DOAN'!K82="",'DU DOAN'!L82="",'DU DOAN'!FG82="",'DU DOAN'!FH82=""),0,IF(AND('DU DOAN'!FG82='DU DOAN'!K82,'DU DOAN'!FH82='DU DOAN'!L82),3*'DU DOAN'!C82,IF(('DU DOAN'!FG82-'DU DOAN'!FH82)=('DU DOAN'!K82-'DU DOAN'!L82),2*'DU DOAN'!C82,IF(SIGN('DU DOAN'!FG82-'DU DOAN'!FH82)=SIGN('DU DOAN'!K82-'DU DOAN'!L82),1*'DU DOAN'!C82,0))))</f>
        <v>0</v>
      </c>
      <c r="CE82" s="98">
        <f>IF(OR('DU DOAN'!K82="",'DU DOAN'!L82="",'DU DOAN'!FI82="",'DU DOAN'!FJ82=""),0,IF(AND('DU DOAN'!FI82='DU DOAN'!K82,'DU DOAN'!FJ82='DU DOAN'!L82),3*'DU DOAN'!C82,IF(('DU DOAN'!FI82-'DU DOAN'!FJ82)=('DU DOAN'!K82-'DU DOAN'!L82),2*'DU DOAN'!C82,IF(SIGN('DU DOAN'!FI82-'DU DOAN'!FJ82)=SIGN('DU DOAN'!K82-'DU DOAN'!L82),1*'DU DOAN'!C82,0))))</f>
        <v>0</v>
      </c>
      <c r="CF82" s="98">
        <f>IF(OR('DU DOAN'!K82="",'DU DOAN'!L82="",'DU DOAN'!FK82="",'DU DOAN'!FL82=""),0,IF(AND('DU DOAN'!FK82='DU DOAN'!K82,'DU DOAN'!FL82='DU DOAN'!L82),3*'DU DOAN'!C82,IF(('DU DOAN'!FK82-'DU DOAN'!FL82)=('DU DOAN'!K82-'DU DOAN'!L82),2*'DU DOAN'!C82,IF(SIGN('DU DOAN'!FK82-'DU DOAN'!FL82)=SIGN('DU DOAN'!K82-'DU DOAN'!L82),1*'DU DOAN'!C82,0))))</f>
        <v>0</v>
      </c>
      <c r="CG82" s="98">
        <f>IF(OR('DU DOAN'!K82="",'DU DOAN'!L82="",'DU DOAN'!FM82="",'DU DOAN'!FN82=""),0,IF(AND('DU DOAN'!FM82='DU DOAN'!K82,'DU DOAN'!FN82='DU DOAN'!L82),3*'DU DOAN'!C82,IF(('DU DOAN'!FM82-'DU DOAN'!FN82)=('DU DOAN'!K82-'DU DOAN'!L82),2*'DU DOAN'!C82,IF(SIGN('DU DOAN'!FM82-'DU DOAN'!FN82)=SIGN('DU DOAN'!K82-'DU DOAN'!L82),1*'DU DOAN'!C82,0))))</f>
        <v>0</v>
      </c>
      <c r="CH82" s="98">
        <f>IF(OR('DU DOAN'!K82="",'DU DOAN'!L82="",'DU DOAN'!FO82="",'DU DOAN'!FP82=""),0,IF(AND('DU DOAN'!FO82='DU DOAN'!K82,'DU DOAN'!FP82='DU DOAN'!L82),3*'DU DOAN'!C82,IF(('DU DOAN'!FO82-'DU DOAN'!FP82)=('DU DOAN'!K82-'DU DOAN'!L82),2*'DU DOAN'!C82,IF(SIGN('DU DOAN'!FO82-'DU DOAN'!FP82)=SIGN('DU DOAN'!K82-'DU DOAN'!L82),1*'DU DOAN'!C82,0))))</f>
        <v>0</v>
      </c>
      <c r="CI82" s="98">
        <f>IF(OR('DU DOAN'!K82="",'DU DOAN'!L82="",'DU DOAN'!FQ82="",'DU DOAN'!FR82=""),0,IF(AND('DU DOAN'!FQ82='DU DOAN'!K82,'DU DOAN'!FR82='DU DOAN'!L82),3*'DU DOAN'!C82,IF(('DU DOAN'!FQ82-'DU DOAN'!FR82)=('DU DOAN'!K82-'DU DOAN'!L82),2*'DU DOAN'!C82,IF(SIGN('DU DOAN'!FQ82-'DU DOAN'!FR82)=SIGN('DU DOAN'!K82-'DU DOAN'!L82),1*'DU DOAN'!C82,0))))</f>
        <v>0</v>
      </c>
      <c r="CJ82" s="98">
        <f>IF(OR('DU DOAN'!K82="",'DU DOAN'!L82="",'DU DOAN'!FS82="",'DU DOAN'!FT82=""),0,IF(AND('DU DOAN'!FS82='DU DOAN'!K82,'DU DOAN'!FT82='DU DOAN'!L82),3*'DU DOAN'!C82,IF(('DU DOAN'!FS82-'DU DOAN'!FT82)=('DU DOAN'!K82-'DU DOAN'!L82),2*'DU DOAN'!C82,IF(SIGN('DU DOAN'!FS82-'DU DOAN'!FT82)=SIGN('DU DOAN'!K82-'DU DOAN'!L82),1*'DU DOAN'!C82,0))))</f>
        <v>0</v>
      </c>
      <c r="CK82" s="98">
        <f>IF(OR('DU DOAN'!K82="",'DU DOAN'!L82="",'DU DOAN'!FU82="",'DU DOAN'!FV82=""),0,IF(AND('DU DOAN'!FU82='DU DOAN'!K82,'DU DOAN'!FV82='DU DOAN'!L82),3*'DU DOAN'!C82,IF(('DU DOAN'!FU82-'DU DOAN'!FV82)=('DU DOAN'!K82-'DU DOAN'!L82),2*'DU DOAN'!C82,IF(SIGN('DU DOAN'!FU82-'DU DOAN'!FV82)=SIGN('DU DOAN'!K82-'DU DOAN'!L82),1*'DU DOAN'!C82,0))))</f>
        <v>0</v>
      </c>
      <c r="CL82" s="98">
        <f>IF(OR('DU DOAN'!K82="",'DU DOAN'!L82="",'DU DOAN'!FW82="",'DU DOAN'!FX82=""),0,IF(AND('DU DOAN'!FW82='DU DOAN'!K82,'DU DOAN'!FX82='DU DOAN'!L82),3*'DU DOAN'!C82,IF(('DU DOAN'!FW82-'DU DOAN'!FX82)=('DU DOAN'!K82-'DU DOAN'!L82),2*'DU DOAN'!C82,IF(SIGN('DU DOAN'!FW82-'DU DOAN'!FX82)=SIGN('DU DOAN'!K82-'DU DOAN'!L82),1*'DU DOAN'!C82,0))))</f>
        <v>0</v>
      </c>
      <c r="CM82" s="98">
        <f>IF(OR('DU DOAN'!K82="",'DU DOAN'!L82="",'DU DOAN'!FY82="",'DU DOAN'!FZ82=""),0,IF(AND('DU DOAN'!FY82='DU DOAN'!K82,'DU DOAN'!FZ82='DU DOAN'!L82),3*'DU DOAN'!C82,IF(('DU DOAN'!FY82-'DU DOAN'!FZ82)=('DU DOAN'!K82-'DU DOAN'!L82),2*'DU DOAN'!C82,IF(SIGN('DU DOAN'!FY82-'DU DOAN'!FZ82)=SIGN('DU DOAN'!K82-'DU DOAN'!L82),1*'DU DOAN'!C82,0))))</f>
        <v>0</v>
      </c>
      <c r="CN82" s="98">
        <f>IF(OR('DU DOAN'!K82="",'DU DOAN'!L82="",'DU DOAN'!GA82="",'DU DOAN'!GB82=""),0,IF(AND('DU DOAN'!GA82='DU DOAN'!K82,'DU DOAN'!GB82='DU DOAN'!L82),3*'DU DOAN'!C82,IF(('DU DOAN'!GA82-'DU DOAN'!GB82)=('DU DOAN'!K82-'DU DOAN'!L82),2*'DU DOAN'!C82,IF(SIGN('DU DOAN'!GA82-'DU DOAN'!GB82)=SIGN('DU DOAN'!K82-'DU DOAN'!L82),1*'DU DOAN'!C82,0))))</f>
        <v>0</v>
      </c>
      <c r="CO82" s="98">
        <f>IF(OR('DU DOAN'!K82="",'DU DOAN'!L82="",'DU DOAN'!GC82="",'DU DOAN'!GD82=""),0,IF(AND('DU DOAN'!GC82='DU DOAN'!K82,'DU DOAN'!GD82='DU DOAN'!L82),3*'DU DOAN'!C82,IF(('DU DOAN'!GC82-'DU DOAN'!GD82)=('DU DOAN'!K82-'DU DOAN'!L82),2*'DU DOAN'!C82,IF(SIGN('DU DOAN'!GC82-'DU DOAN'!GD82)=SIGN('DU DOAN'!K82-'DU DOAN'!L82),1*'DU DOAN'!C82,0))))</f>
        <v>0</v>
      </c>
      <c r="CP82" s="98">
        <f>IF(OR('DU DOAN'!K82="",'DU DOAN'!L82="",'DU DOAN'!GE82="",'DU DOAN'!GF82=""),0,IF(AND('DU DOAN'!GE82='DU DOAN'!K82,'DU DOAN'!GF82='DU DOAN'!L82),3*'DU DOAN'!C82,IF(('DU DOAN'!GE82-'DU DOAN'!GF82)=('DU DOAN'!K82-'DU DOAN'!L82),2*'DU DOAN'!C82,IF(SIGN('DU DOAN'!GE82-'DU DOAN'!GF82)=SIGN('DU DOAN'!K82-'DU DOAN'!L82),1*'DU DOAN'!C82,0))))</f>
        <v>0</v>
      </c>
      <c r="CQ82" s="98">
        <f>IF(OR('DU DOAN'!K82="",'DU DOAN'!L82="",'DU DOAN'!GG82="",'DU DOAN'!GH82=""),0,IF(AND('DU DOAN'!GG82='DU DOAN'!K82,'DU DOAN'!GH82='DU DOAN'!L82),3*'DU DOAN'!C82,IF(('DU DOAN'!GG82-'DU DOAN'!GH82)=('DU DOAN'!K82-'DU DOAN'!L82),2*'DU DOAN'!C82,IF(SIGN('DU DOAN'!GG82-'DU DOAN'!GH82)=SIGN('DU DOAN'!K82-'DU DOAN'!L82),1*'DU DOAN'!C82,0))))</f>
        <v>0</v>
      </c>
      <c r="CR82" s="98">
        <f>IF(OR('DU DOAN'!K82="",'DU DOAN'!L82="",'DU DOAN'!GI82="",'DU DOAN'!GJ82=""),0,IF(AND('DU DOAN'!GI82='DU DOAN'!K82,'DU DOAN'!GJ82='DU DOAN'!L82),3*'DU DOAN'!C82,IF(('DU DOAN'!GI82-'DU DOAN'!GJ82)=('DU DOAN'!K82-'DU DOAN'!L82),2*'DU DOAN'!C82,IF(SIGN('DU DOAN'!GI82-'DU DOAN'!GJ82)=SIGN('DU DOAN'!K82-'DU DOAN'!L82),1*'DU DOAN'!C82,0))))</f>
        <v>0</v>
      </c>
      <c r="CS82" s="98">
        <f>IF(OR('DU DOAN'!K82="",'DU DOAN'!L82="",'DU DOAN'!GK82="",'DU DOAN'!GL82=""),0,IF(AND('DU DOAN'!GK82='DU DOAN'!K82,'DU DOAN'!GL82='DU DOAN'!L82),3*'DU DOAN'!C82,IF(('DU DOAN'!GK82-'DU DOAN'!GL82)=('DU DOAN'!K82-'DU DOAN'!L82),2*'DU DOAN'!C82,IF(SIGN('DU DOAN'!GK82-'DU DOAN'!GL82)=SIGN('DU DOAN'!K82-'DU DOAN'!L82),1*'DU DOAN'!C82,0))))</f>
        <v>0</v>
      </c>
      <c r="CT82" s="98">
        <f>IF(OR('DU DOAN'!K82="",'DU DOAN'!L82="",'DU DOAN'!GM82="",'DU DOAN'!GN82=""),0,IF(AND('DU DOAN'!GM82='DU DOAN'!K82,'DU DOAN'!GN82='DU DOAN'!L82),3*'DU DOAN'!C82,IF(('DU DOAN'!GM82-'DU DOAN'!GN82)=('DU DOAN'!K82-'DU DOAN'!L82),2*'DU DOAN'!C82,IF(SIGN('DU DOAN'!GM82-'DU DOAN'!GN82)=SIGN('DU DOAN'!K82-'DU DOAN'!L82),1*'DU DOAN'!C82,0))))</f>
        <v>0</v>
      </c>
      <c r="CU82" s="98">
        <f>IF(OR('DU DOAN'!K82="",'DU DOAN'!L82="",'DU DOAN'!GO82="",'DU DOAN'!GP82=""),0,IF(AND('DU DOAN'!GO82='DU DOAN'!K82,'DU DOAN'!GP82='DU DOAN'!L82),3*'DU DOAN'!C82,IF(('DU DOAN'!GO82-'DU DOAN'!GP82)=('DU DOAN'!K82-'DU DOAN'!L82),2*'DU DOAN'!C82,IF(SIGN('DU DOAN'!GO82-'DU DOAN'!GP82)=SIGN('DU DOAN'!K82-'DU DOAN'!L82),1*'DU DOAN'!C82,0))))</f>
        <v>0</v>
      </c>
      <c r="CV82" s="98">
        <f>IF(OR('DU DOAN'!K82="",'DU DOAN'!L82="",'DU DOAN'!GQ82="",'DU DOAN'!GR82=""),0,IF(AND('DU DOAN'!GQ82='DU DOAN'!K82,'DU DOAN'!GR82='DU DOAN'!L82),3*'DU DOAN'!C82,IF(('DU DOAN'!GQ82-'DU DOAN'!GR82)=('DU DOAN'!K82-'DU DOAN'!L82),2*'DU DOAN'!C82,IF(SIGN('DU DOAN'!GQ82-'DU DOAN'!GR82)=SIGN('DU DOAN'!K82-'DU DOAN'!L82),1*'DU DOAN'!C82,0))))</f>
        <v>0</v>
      </c>
      <c r="CW82" s="98">
        <f>IF(OR('DU DOAN'!K82="",'DU DOAN'!L82="",'DU DOAN'!GS82="",'DU DOAN'!GT82=""),0,IF(AND('DU DOAN'!GS82='DU DOAN'!K82,'DU DOAN'!GT82='DU DOAN'!L82),3*'DU DOAN'!C82,IF(('DU DOAN'!GS82-'DU DOAN'!GT82)=('DU DOAN'!K82-'DU DOAN'!L82),2*'DU DOAN'!C82,IF(SIGN('DU DOAN'!GS82-'DU DOAN'!GT82)=SIGN('DU DOAN'!K82-'DU DOAN'!L82),1*'DU DOAN'!C82,0))))</f>
        <v>0</v>
      </c>
      <c r="CX82" s="98">
        <f>IF(OR('DU DOAN'!K82="",'DU DOAN'!L82="",'DU DOAN'!GU82="",'DU DOAN'!GV82=""),0,IF(AND('DU DOAN'!GU82='DU DOAN'!K82,'DU DOAN'!GV82='DU DOAN'!L82),3*'DU DOAN'!C82,IF(('DU DOAN'!GU82-'DU DOAN'!GV82)=('DU DOAN'!K82-'DU DOAN'!L82),2*'DU DOAN'!C82,IF(SIGN('DU DOAN'!GU82-'DU DOAN'!GV82)=SIGN('DU DOAN'!K82-'DU DOAN'!L82),1*'DU DOAN'!C82,0))))</f>
        <v>0</v>
      </c>
      <c r="CY82" s="98">
        <f>IF(OR('DU DOAN'!K82="",'DU DOAN'!L82="",'DU DOAN'!GW82="",'DU DOAN'!GX82=""),0,IF(AND('DU DOAN'!GW82='DU DOAN'!K82,'DU DOAN'!GX82='DU DOAN'!L82),3*'DU DOAN'!C82,IF(('DU DOAN'!GW82-'DU DOAN'!GX82)=('DU DOAN'!K82-'DU DOAN'!L82),2*'DU DOAN'!C82,IF(SIGN('DU DOAN'!GW82-'DU DOAN'!GX82)=SIGN('DU DOAN'!K82-'DU DOAN'!L82),1*'DU DOAN'!C82,0))))</f>
        <v>0</v>
      </c>
      <c r="CZ82" s="98">
        <f>IF(OR('DU DOAN'!K82="",'DU DOAN'!L82="",'DU DOAN'!GY82="",'DU DOAN'!GZ82=""),0,IF(AND('DU DOAN'!GY82='DU DOAN'!K82,'DU DOAN'!GZ82='DU DOAN'!L82),3*'DU DOAN'!C82,IF(('DU DOAN'!GY82-'DU DOAN'!GZ82)=('DU DOAN'!K82-'DU DOAN'!L82),2*'DU DOAN'!C82,IF(SIGN('DU DOAN'!GY82-'DU DOAN'!GZ82)=SIGN('DU DOAN'!K82-'DU DOAN'!L82),1*'DU DOAN'!C82,0))))</f>
        <v>0</v>
      </c>
      <c r="DA82" s="98">
        <f>IF(OR('DU DOAN'!K82="",'DU DOAN'!L82="",'DU DOAN'!HA82="",'DU DOAN'!HB82=""),0,IF(AND('DU DOAN'!HA82='DU DOAN'!K82,'DU DOAN'!HB82='DU DOAN'!L82),3*'DU DOAN'!C82,IF(('DU DOAN'!HA82-'DU DOAN'!HB82)=('DU DOAN'!K82-'DU DOAN'!L82),2*'DU DOAN'!C82,IF(SIGN('DU DOAN'!HA82-'DU DOAN'!HB82)=SIGN('DU DOAN'!K82-'DU DOAN'!L82),1*'DU DOAN'!C82,0))))</f>
        <v>0</v>
      </c>
      <c r="DB82" s="98">
        <f>IF(OR('DU DOAN'!K82="",'DU DOAN'!L82="",'DU DOAN'!HC82="",'DU DOAN'!HD82=""),0,IF(AND('DU DOAN'!HC82='DU DOAN'!K82,'DU DOAN'!HD82='DU DOAN'!L82),3*'DU DOAN'!C82,IF(('DU DOAN'!HC82-'DU DOAN'!HD82)=('DU DOAN'!K82-'DU DOAN'!L82),2*'DU DOAN'!C82,IF(SIGN('DU DOAN'!HC82-'DU DOAN'!HD82)=SIGN('DU DOAN'!K82-'DU DOAN'!L82),1*'DU DOAN'!C82,0))))</f>
        <v>0</v>
      </c>
    </row>
    <row r="83" spans="1:106" ht="15" customHeight="1">
      <c r="A83" s="99">
        <f>'DU DOAN'!A83</f>
        <v>80</v>
      </c>
      <c r="B83" s="100" t="str">
        <f>'DU DOAN'!B83</f>
        <v>Vòng 1/16 (R32)</v>
      </c>
      <c r="C83" s="101">
        <f>'DU DOAN'!C83</f>
        <v>1.5</v>
      </c>
      <c r="D83" s="100" t="str">
        <f>'DU DOAN'!H83</f>
        <v>Nhất bảng L</v>
      </c>
      <c r="E83" s="100" t="str">
        <f>'DU DOAN'!I83</f>
        <v>3rd E/H/I/J/K</v>
      </c>
      <c r="F83" s="102" t="str">
        <f>IF(OR('DU DOAN'!K83="",'DU DOAN'!L83=""),"Chưa đá",'DU DOAN'!K83&amp;"-"&amp;'DU DOAN'!L83)</f>
        <v>Chưa đá</v>
      </c>
      <c r="G83" s="98">
        <f>IF(OR('DU DOAN'!K83="",'DU DOAN'!L83="",'DU DOAN'!M83="",'DU DOAN'!N83=""),0,IF(AND('DU DOAN'!M83='DU DOAN'!K83,'DU DOAN'!N83='DU DOAN'!L83),3*'DU DOAN'!C83,IF(('DU DOAN'!M83-'DU DOAN'!N83)=('DU DOAN'!K83-'DU DOAN'!L83),2*'DU DOAN'!C83,IF(SIGN('DU DOAN'!M83-'DU DOAN'!N83)=SIGN('DU DOAN'!K83-'DU DOAN'!L83),1*'DU DOAN'!C83,0))))</f>
        <v>0</v>
      </c>
      <c r="H83" s="98">
        <f>IF(OR('DU DOAN'!K83="",'DU DOAN'!L83="",'DU DOAN'!O83="",'DU DOAN'!P83=""),0,IF(AND('DU DOAN'!O83='DU DOAN'!K83,'DU DOAN'!P83='DU DOAN'!L83),3*'DU DOAN'!C83,IF(('DU DOAN'!O83-'DU DOAN'!P83)=('DU DOAN'!K83-'DU DOAN'!L83),2*'DU DOAN'!C83,IF(SIGN('DU DOAN'!O83-'DU DOAN'!P83)=SIGN('DU DOAN'!K83-'DU DOAN'!L83),1*'DU DOAN'!C83,0))))</f>
        <v>0</v>
      </c>
      <c r="I83" s="98">
        <f>IF(OR('DU DOAN'!K83="",'DU DOAN'!L83="",'DU DOAN'!Q83="",'DU DOAN'!R83=""),0,IF(AND('DU DOAN'!Q83='DU DOAN'!K83,'DU DOAN'!R83='DU DOAN'!L83),3*'DU DOAN'!C83,IF(('DU DOAN'!Q83-'DU DOAN'!R83)=('DU DOAN'!K83-'DU DOAN'!L83),2*'DU DOAN'!C83,IF(SIGN('DU DOAN'!Q83-'DU DOAN'!R83)=SIGN('DU DOAN'!K83-'DU DOAN'!L83),1*'DU DOAN'!C83,0))))</f>
        <v>0</v>
      </c>
      <c r="J83" s="98">
        <f>IF(OR('DU DOAN'!K83="",'DU DOAN'!L83="",'DU DOAN'!S83="",'DU DOAN'!T83=""),0,IF(AND('DU DOAN'!S83='DU DOAN'!K83,'DU DOAN'!T83='DU DOAN'!L83),3*'DU DOAN'!C83,IF(('DU DOAN'!S83-'DU DOAN'!T83)=('DU DOAN'!K83-'DU DOAN'!L83),2*'DU DOAN'!C83,IF(SIGN('DU DOAN'!S83-'DU DOAN'!T83)=SIGN('DU DOAN'!K83-'DU DOAN'!L83),1*'DU DOAN'!C83,0))))</f>
        <v>0</v>
      </c>
      <c r="K83" s="98">
        <f>IF(OR('DU DOAN'!K83="",'DU DOAN'!L83="",'DU DOAN'!U83="",'DU DOAN'!V83=""),0,IF(AND('DU DOAN'!U83='DU DOAN'!K83,'DU DOAN'!V83='DU DOAN'!L83),3*'DU DOAN'!C83,IF(('DU DOAN'!U83-'DU DOAN'!V83)=('DU DOAN'!K83-'DU DOAN'!L83),2*'DU DOAN'!C83,IF(SIGN('DU DOAN'!U83-'DU DOAN'!V83)=SIGN('DU DOAN'!K83-'DU DOAN'!L83),1*'DU DOAN'!C83,0))))</f>
        <v>0</v>
      </c>
      <c r="L83" s="98">
        <f>IF(OR('DU DOAN'!K83="",'DU DOAN'!L83="",'DU DOAN'!W83="",'DU DOAN'!X83=""),0,IF(AND('DU DOAN'!W83='DU DOAN'!K83,'DU DOAN'!X83='DU DOAN'!L83),3*'DU DOAN'!C83,IF(('DU DOAN'!W83-'DU DOAN'!X83)=('DU DOAN'!K83-'DU DOAN'!L83),2*'DU DOAN'!C83,IF(SIGN('DU DOAN'!W83-'DU DOAN'!X83)=SIGN('DU DOAN'!K83-'DU DOAN'!L83),1*'DU DOAN'!C83,0))))</f>
        <v>0</v>
      </c>
      <c r="M83" s="98">
        <f>IF(OR('DU DOAN'!K83="",'DU DOAN'!L83="",'DU DOAN'!Y83="",'DU DOAN'!Z83=""),0,IF(AND('DU DOAN'!Y83='DU DOAN'!K83,'DU DOAN'!Z83='DU DOAN'!L83),3*'DU DOAN'!C83,IF(('DU DOAN'!Y83-'DU DOAN'!Z83)=('DU DOAN'!K83-'DU DOAN'!L83),2*'DU DOAN'!C83,IF(SIGN('DU DOAN'!Y83-'DU DOAN'!Z83)=SIGN('DU DOAN'!K83-'DU DOAN'!L83),1*'DU DOAN'!C83,0))))</f>
        <v>0</v>
      </c>
      <c r="N83" s="98">
        <f>IF(OR('DU DOAN'!K83="",'DU DOAN'!L83="",'DU DOAN'!AA83="",'DU DOAN'!AB83=""),0,IF(AND('DU DOAN'!AA83='DU DOAN'!K83,'DU DOAN'!AB83='DU DOAN'!L83),3*'DU DOAN'!C83,IF(('DU DOAN'!AA83-'DU DOAN'!AB83)=('DU DOAN'!K83-'DU DOAN'!L83),2*'DU DOAN'!C83,IF(SIGN('DU DOAN'!AA83-'DU DOAN'!AB83)=SIGN('DU DOAN'!K83-'DU DOAN'!L83),1*'DU DOAN'!C83,0))))</f>
        <v>0</v>
      </c>
      <c r="O83" s="98">
        <f>IF(OR('DU DOAN'!K83="",'DU DOAN'!L83="",'DU DOAN'!AC83="",'DU DOAN'!AD83=""),0,IF(AND('DU DOAN'!AC83='DU DOAN'!K83,'DU DOAN'!AD83='DU DOAN'!L83),3*'DU DOAN'!C83,IF(('DU DOAN'!AC83-'DU DOAN'!AD83)=('DU DOAN'!K83-'DU DOAN'!L83),2*'DU DOAN'!C83,IF(SIGN('DU DOAN'!AC83-'DU DOAN'!AD83)=SIGN('DU DOAN'!K83-'DU DOAN'!L83),1*'DU DOAN'!C83,0))))</f>
        <v>0</v>
      </c>
      <c r="P83" s="98">
        <f>IF(OR('DU DOAN'!K83="",'DU DOAN'!L83="",'DU DOAN'!AE83="",'DU DOAN'!AF83=""),0,IF(AND('DU DOAN'!AE83='DU DOAN'!K83,'DU DOAN'!AF83='DU DOAN'!L83),3*'DU DOAN'!C83,IF(('DU DOAN'!AE83-'DU DOAN'!AF83)=('DU DOAN'!K83-'DU DOAN'!L83),2*'DU DOAN'!C83,IF(SIGN('DU DOAN'!AE83-'DU DOAN'!AF83)=SIGN('DU DOAN'!K83-'DU DOAN'!L83),1*'DU DOAN'!C83,0))))</f>
        <v>0</v>
      </c>
      <c r="Q83" s="98">
        <f>IF(OR('DU DOAN'!K83="",'DU DOAN'!L83="",'DU DOAN'!AG83="",'DU DOAN'!AH83=""),0,IF(AND('DU DOAN'!AG83='DU DOAN'!K83,'DU DOAN'!AH83='DU DOAN'!L83),3*'DU DOAN'!C83,IF(('DU DOAN'!AG83-'DU DOAN'!AH83)=('DU DOAN'!K83-'DU DOAN'!L83),2*'DU DOAN'!C83,IF(SIGN('DU DOAN'!AG83-'DU DOAN'!AH83)=SIGN('DU DOAN'!K83-'DU DOAN'!L83),1*'DU DOAN'!C83,0))))</f>
        <v>0</v>
      </c>
      <c r="R83" s="98">
        <f>IF(OR('DU DOAN'!K83="",'DU DOAN'!L83="",'DU DOAN'!AI83="",'DU DOAN'!AJ83=""),0,IF(AND('DU DOAN'!AI83='DU DOAN'!K83,'DU DOAN'!AJ83='DU DOAN'!L83),3*'DU DOAN'!C83,IF(('DU DOAN'!AI83-'DU DOAN'!AJ83)=('DU DOAN'!K83-'DU DOAN'!L83),2*'DU DOAN'!C83,IF(SIGN('DU DOAN'!AI83-'DU DOAN'!AJ83)=SIGN('DU DOAN'!K83-'DU DOAN'!L83),1*'DU DOAN'!C83,0))))</f>
        <v>0</v>
      </c>
      <c r="S83" s="98">
        <f>IF(OR('DU DOAN'!K83="",'DU DOAN'!L83="",'DU DOAN'!AK83="",'DU DOAN'!AL83=""),0,IF(AND('DU DOAN'!AK83='DU DOAN'!K83,'DU DOAN'!AL83='DU DOAN'!L83),3*'DU DOAN'!C83,IF(('DU DOAN'!AK83-'DU DOAN'!AL83)=('DU DOAN'!K83-'DU DOAN'!L83),2*'DU DOAN'!C83,IF(SIGN('DU DOAN'!AK83-'DU DOAN'!AL83)=SIGN('DU DOAN'!K83-'DU DOAN'!L83),1*'DU DOAN'!C83,0))))</f>
        <v>0</v>
      </c>
      <c r="T83" s="98">
        <f>IF(OR('DU DOAN'!K83="",'DU DOAN'!L83="",'DU DOAN'!AM83="",'DU DOAN'!AN83=""),0,IF(AND('DU DOAN'!AM83='DU DOAN'!K83,'DU DOAN'!AN83='DU DOAN'!L83),3*'DU DOAN'!C83,IF(('DU DOAN'!AM83-'DU DOAN'!AN83)=('DU DOAN'!K83-'DU DOAN'!L83),2*'DU DOAN'!C83,IF(SIGN('DU DOAN'!AM83-'DU DOAN'!AN83)=SIGN('DU DOAN'!K83-'DU DOAN'!L83),1*'DU DOAN'!C83,0))))</f>
        <v>0</v>
      </c>
      <c r="U83" s="98">
        <f>IF(OR('DU DOAN'!K83="",'DU DOAN'!L83="",'DU DOAN'!AO83="",'DU DOAN'!AP83=""),0,IF(AND('DU DOAN'!AO83='DU DOAN'!K83,'DU DOAN'!AP83='DU DOAN'!L83),3*'DU DOAN'!C83,IF(('DU DOAN'!AO83-'DU DOAN'!AP83)=('DU DOAN'!K83-'DU DOAN'!L83),2*'DU DOAN'!C83,IF(SIGN('DU DOAN'!AO83-'DU DOAN'!AP83)=SIGN('DU DOAN'!K83-'DU DOAN'!L83),1*'DU DOAN'!C83,0))))</f>
        <v>0</v>
      </c>
      <c r="V83" s="98">
        <f>IF(OR('DU DOAN'!K83="",'DU DOAN'!L83="",'DU DOAN'!AQ83="",'DU DOAN'!AR83=""),0,IF(AND('DU DOAN'!AQ83='DU DOAN'!K83,'DU DOAN'!AR83='DU DOAN'!L83),3*'DU DOAN'!C83,IF(('DU DOAN'!AQ83-'DU DOAN'!AR83)=('DU DOAN'!K83-'DU DOAN'!L83),2*'DU DOAN'!C83,IF(SIGN('DU DOAN'!AQ83-'DU DOAN'!AR83)=SIGN('DU DOAN'!K83-'DU DOAN'!L83),1*'DU DOAN'!C83,0))))</f>
        <v>0</v>
      </c>
      <c r="W83" s="98">
        <f>IF(OR('DU DOAN'!K83="",'DU DOAN'!L83="",'DU DOAN'!AS83="",'DU DOAN'!AT83=""),0,IF(AND('DU DOAN'!AS83='DU DOAN'!K83,'DU DOAN'!AT83='DU DOAN'!L83),3*'DU DOAN'!C83,IF(('DU DOAN'!AS83-'DU DOAN'!AT83)=('DU DOAN'!K83-'DU DOAN'!L83),2*'DU DOAN'!C83,IF(SIGN('DU DOAN'!AS83-'DU DOAN'!AT83)=SIGN('DU DOAN'!K83-'DU DOAN'!L83),1*'DU DOAN'!C83,0))))</f>
        <v>0</v>
      </c>
      <c r="X83" s="98">
        <f>IF(OR('DU DOAN'!K83="",'DU DOAN'!L83="",'DU DOAN'!AU83="",'DU DOAN'!AV83=""),0,IF(AND('DU DOAN'!AU83='DU DOAN'!K83,'DU DOAN'!AV83='DU DOAN'!L83),3*'DU DOAN'!C83,IF(('DU DOAN'!AU83-'DU DOAN'!AV83)=('DU DOAN'!K83-'DU DOAN'!L83),2*'DU DOAN'!C83,IF(SIGN('DU DOAN'!AU83-'DU DOAN'!AV83)=SIGN('DU DOAN'!K83-'DU DOAN'!L83),1*'DU DOAN'!C83,0))))</f>
        <v>0</v>
      </c>
      <c r="Y83" s="98">
        <f>IF(OR('DU DOAN'!K83="",'DU DOAN'!L83="",'DU DOAN'!AW83="",'DU DOAN'!AX83=""),0,IF(AND('DU DOAN'!AW83='DU DOAN'!K83,'DU DOAN'!AX83='DU DOAN'!L83),3*'DU DOAN'!C83,IF(('DU DOAN'!AW83-'DU DOAN'!AX83)=('DU DOAN'!K83-'DU DOAN'!L83),2*'DU DOAN'!C83,IF(SIGN('DU DOAN'!AW83-'DU DOAN'!AX83)=SIGN('DU DOAN'!K83-'DU DOAN'!L83),1*'DU DOAN'!C83,0))))</f>
        <v>0</v>
      </c>
      <c r="Z83" s="98">
        <f>IF(OR('DU DOAN'!K83="",'DU DOAN'!L83="",'DU DOAN'!AY83="",'DU DOAN'!AZ83=""),0,IF(AND('DU DOAN'!AY83='DU DOAN'!K83,'DU DOAN'!AZ83='DU DOAN'!L83),3*'DU DOAN'!C83,IF(('DU DOAN'!AY83-'DU DOAN'!AZ83)=('DU DOAN'!K83-'DU DOAN'!L83),2*'DU DOAN'!C83,IF(SIGN('DU DOAN'!AY83-'DU DOAN'!AZ83)=SIGN('DU DOAN'!K83-'DU DOAN'!L83),1*'DU DOAN'!C83,0))))</f>
        <v>0</v>
      </c>
      <c r="AA83" s="98">
        <f>IF(OR('DU DOAN'!K83="",'DU DOAN'!L83="",'DU DOAN'!BA83="",'DU DOAN'!BB83=""),0,IF(AND('DU DOAN'!BA83='DU DOAN'!K83,'DU DOAN'!BB83='DU DOAN'!L83),3*'DU DOAN'!C83,IF(('DU DOAN'!BA83-'DU DOAN'!BB83)=('DU DOAN'!K83-'DU DOAN'!L83),2*'DU DOAN'!C83,IF(SIGN('DU DOAN'!BA83-'DU DOAN'!BB83)=SIGN('DU DOAN'!K83-'DU DOAN'!L83),1*'DU DOAN'!C83,0))))</f>
        <v>0</v>
      </c>
      <c r="AB83" s="98">
        <f>IF(OR('DU DOAN'!K83="",'DU DOAN'!L83="",'DU DOAN'!BC83="",'DU DOAN'!BD83=""),0,IF(AND('DU DOAN'!BC83='DU DOAN'!K83,'DU DOAN'!BD83='DU DOAN'!L83),3*'DU DOAN'!C83,IF(('DU DOAN'!BC83-'DU DOAN'!BD83)=('DU DOAN'!K83-'DU DOAN'!L83),2*'DU DOAN'!C83,IF(SIGN('DU DOAN'!BC83-'DU DOAN'!BD83)=SIGN('DU DOAN'!K83-'DU DOAN'!L83),1*'DU DOAN'!C83,0))))</f>
        <v>0</v>
      </c>
      <c r="AC83" s="98">
        <f>IF(OR('DU DOAN'!K83="",'DU DOAN'!L83="",'DU DOAN'!BE83="",'DU DOAN'!BF83=""),0,IF(AND('DU DOAN'!BE83='DU DOAN'!K83,'DU DOAN'!BF83='DU DOAN'!L83),3*'DU DOAN'!C83,IF(('DU DOAN'!BE83-'DU DOAN'!BF83)=('DU DOAN'!K83-'DU DOAN'!L83),2*'DU DOAN'!C83,IF(SIGN('DU DOAN'!BE83-'DU DOAN'!BF83)=SIGN('DU DOAN'!K83-'DU DOAN'!L83),1*'DU DOAN'!C83,0))))</f>
        <v>0</v>
      </c>
      <c r="AD83" s="98">
        <f>IF(OR('DU DOAN'!K83="",'DU DOAN'!L83="",'DU DOAN'!BG83="",'DU DOAN'!BH83=""),0,IF(AND('DU DOAN'!BG83='DU DOAN'!K83,'DU DOAN'!BH83='DU DOAN'!L83),3*'DU DOAN'!C83,IF(('DU DOAN'!BG83-'DU DOAN'!BH83)=('DU DOAN'!K83-'DU DOAN'!L83),2*'DU DOAN'!C83,IF(SIGN('DU DOAN'!BG83-'DU DOAN'!BH83)=SIGN('DU DOAN'!K83-'DU DOAN'!L83),1*'DU DOAN'!C83,0))))</f>
        <v>0</v>
      </c>
      <c r="AE83" s="98">
        <f>IF(OR('DU DOAN'!K83="",'DU DOAN'!L83="",'DU DOAN'!BI83="",'DU DOAN'!BJ83=""),0,IF(AND('DU DOAN'!BI83='DU DOAN'!K83,'DU DOAN'!BJ83='DU DOAN'!L83),3*'DU DOAN'!C83,IF(('DU DOAN'!BI83-'DU DOAN'!BJ83)=('DU DOAN'!K83-'DU DOAN'!L83),2*'DU DOAN'!C83,IF(SIGN('DU DOAN'!BI83-'DU DOAN'!BJ83)=SIGN('DU DOAN'!K83-'DU DOAN'!L83),1*'DU DOAN'!C83,0))))</f>
        <v>0</v>
      </c>
      <c r="AF83" s="98">
        <f>IF(OR('DU DOAN'!K83="",'DU DOAN'!L83="",'DU DOAN'!BK83="",'DU DOAN'!BL83=""),0,IF(AND('DU DOAN'!BK83='DU DOAN'!K83,'DU DOAN'!BL83='DU DOAN'!L83),3*'DU DOAN'!C83,IF(('DU DOAN'!BK83-'DU DOAN'!BL83)=('DU DOAN'!K83-'DU DOAN'!L83),2*'DU DOAN'!C83,IF(SIGN('DU DOAN'!BK83-'DU DOAN'!BL83)=SIGN('DU DOAN'!K83-'DU DOAN'!L83),1*'DU DOAN'!C83,0))))</f>
        <v>0</v>
      </c>
      <c r="AG83" s="98">
        <f>IF(OR('DU DOAN'!K83="",'DU DOAN'!L83="",'DU DOAN'!BM83="",'DU DOAN'!BN83=""),0,IF(AND('DU DOAN'!BM83='DU DOAN'!K83,'DU DOAN'!BN83='DU DOAN'!L83),3*'DU DOAN'!C83,IF(('DU DOAN'!BM83-'DU DOAN'!BN83)=('DU DOAN'!K83-'DU DOAN'!L83),2*'DU DOAN'!C83,IF(SIGN('DU DOAN'!BM83-'DU DOAN'!BN83)=SIGN('DU DOAN'!K83-'DU DOAN'!L83),1*'DU DOAN'!C83,0))))</f>
        <v>0</v>
      </c>
      <c r="AH83" s="98">
        <f>IF(OR('DU DOAN'!K83="",'DU DOAN'!L83="",'DU DOAN'!BO83="",'DU DOAN'!BP83=""),0,IF(AND('DU DOAN'!BO83='DU DOAN'!K83,'DU DOAN'!BP83='DU DOAN'!L83),3*'DU DOAN'!C83,IF(('DU DOAN'!BO83-'DU DOAN'!BP83)=('DU DOAN'!K83-'DU DOAN'!L83),2*'DU DOAN'!C83,IF(SIGN('DU DOAN'!BO83-'DU DOAN'!BP83)=SIGN('DU DOAN'!K83-'DU DOAN'!L83),1*'DU DOAN'!C83,0))))</f>
        <v>0</v>
      </c>
      <c r="AI83" s="98">
        <f>IF(OR('DU DOAN'!K83="",'DU DOAN'!L83="",'DU DOAN'!BQ83="",'DU DOAN'!BR83=""),0,IF(AND('DU DOAN'!BQ83='DU DOAN'!K83,'DU DOAN'!BR83='DU DOAN'!L83),3*'DU DOAN'!C83,IF(('DU DOAN'!BQ83-'DU DOAN'!BR83)=('DU DOAN'!K83-'DU DOAN'!L83),2*'DU DOAN'!C83,IF(SIGN('DU DOAN'!BQ83-'DU DOAN'!BR83)=SIGN('DU DOAN'!K83-'DU DOAN'!L83),1*'DU DOAN'!C83,0))))</f>
        <v>0</v>
      </c>
      <c r="AJ83" s="98">
        <f>IF(OR('DU DOAN'!K83="",'DU DOAN'!L83="",'DU DOAN'!BS83="",'DU DOAN'!BT83=""),0,IF(AND('DU DOAN'!BS83='DU DOAN'!K83,'DU DOAN'!BT83='DU DOAN'!L83),3*'DU DOAN'!C83,IF(('DU DOAN'!BS83-'DU DOAN'!BT83)=('DU DOAN'!K83-'DU DOAN'!L83),2*'DU DOAN'!C83,IF(SIGN('DU DOAN'!BS83-'DU DOAN'!BT83)=SIGN('DU DOAN'!K83-'DU DOAN'!L83),1*'DU DOAN'!C83,0))))</f>
        <v>0</v>
      </c>
      <c r="AK83" s="98">
        <f>IF(OR('DU DOAN'!K83="",'DU DOAN'!L83="",'DU DOAN'!BU83="",'DU DOAN'!BV83=""),0,IF(AND('DU DOAN'!BU83='DU DOAN'!K83,'DU DOAN'!BV83='DU DOAN'!L83),3*'DU DOAN'!C83,IF(('DU DOAN'!BU83-'DU DOAN'!BV83)=('DU DOAN'!K83-'DU DOAN'!L83),2*'DU DOAN'!C83,IF(SIGN('DU DOAN'!BU83-'DU DOAN'!BV83)=SIGN('DU DOAN'!K83-'DU DOAN'!L83),1*'DU DOAN'!C83,0))))</f>
        <v>0</v>
      </c>
      <c r="AL83" s="98">
        <f>IF(OR('DU DOAN'!K83="",'DU DOAN'!L83="",'DU DOAN'!BW83="",'DU DOAN'!BX83=""),0,IF(AND('DU DOAN'!BW83='DU DOAN'!K83,'DU DOAN'!BX83='DU DOAN'!L83),3*'DU DOAN'!C83,IF(('DU DOAN'!BW83-'DU DOAN'!BX83)=('DU DOAN'!K83-'DU DOAN'!L83),2*'DU DOAN'!C83,IF(SIGN('DU DOAN'!BW83-'DU DOAN'!BX83)=SIGN('DU DOAN'!K83-'DU DOAN'!L83),1*'DU DOAN'!C83,0))))</f>
        <v>0</v>
      </c>
      <c r="AM83" s="98">
        <f>IF(OR('DU DOAN'!K83="",'DU DOAN'!L83="",'DU DOAN'!BY83="",'DU DOAN'!BZ83=""),0,IF(AND('DU DOAN'!BY83='DU DOAN'!K83,'DU DOAN'!BZ83='DU DOAN'!L83),3*'DU DOAN'!C83,IF(('DU DOAN'!BY83-'DU DOAN'!BZ83)=('DU DOAN'!K83-'DU DOAN'!L83),2*'DU DOAN'!C83,IF(SIGN('DU DOAN'!BY83-'DU DOAN'!BZ83)=SIGN('DU DOAN'!K83-'DU DOAN'!L83),1*'DU DOAN'!C83,0))))</f>
        <v>0</v>
      </c>
      <c r="AN83" s="98">
        <f>IF(OR('DU DOAN'!K83="",'DU DOAN'!L83="",'DU DOAN'!CA83="",'DU DOAN'!CB83=""),0,IF(AND('DU DOAN'!CA83='DU DOAN'!K83,'DU DOAN'!CB83='DU DOAN'!L83),3*'DU DOAN'!C83,IF(('DU DOAN'!CA83-'DU DOAN'!CB83)=('DU DOAN'!K83-'DU DOAN'!L83),2*'DU DOAN'!C83,IF(SIGN('DU DOAN'!CA83-'DU DOAN'!CB83)=SIGN('DU DOAN'!K83-'DU DOAN'!L83),1*'DU DOAN'!C83,0))))</f>
        <v>0</v>
      </c>
      <c r="AO83" s="98">
        <f>IF(OR('DU DOAN'!K83="",'DU DOAN'!L83="",'DU DOAN'!CC83="",'DU DOAN'!CD83=""),0,IF(AND('DU DOAN'!CC83='DU DOAN'!K83,'DU DOAN'!CD83='DU DOAN'!L83),3*'DU DOAN'!C83,IF(('DU DOAN'!CC83-'DU DOAN'!CD83)=('DU DOAN'!K83-'DU DOAN'!L83),2*'DU DOAN'!C83,IF(SIGN('DU DOAN'!CC83-'DU DOAN'!CD83)=SIGN('DU DOAN'!K83-'DU DOAN'!L83),1*'DU DOAN'!C83,0))))</f>
        <v>0</v>
      </c>
      <c r="AP83" s="98">
        <f>IF(OR('DU DOAN'!K83="",'DU DOAN'!L83="",'DU DOAN'!CE83="",'DU DOAN'!CF83=""),0,IF(AND('DU DOAN'!CE83='DU DOAN'!K83,'DU DOAN'!CF83='DU DOAN'!L83),3*'DU DOAN'!C83,IF(('DU DOAN'!CE83-'DU DOAN'!CF83)=('DU DOAN'!K83-'DU DOAN'!L83),2*'DU DOAN'!C83,IF(SIGN('DU DOAN'!CE83-'DU DOAN'!CF83)=SIGN('DU DOAN'!K83-'DU DOAN'!L83),1*'DU DOAN'!C83,0))))</f>
        <v>0</v>
      </c>
      <c r="AQ83" s="98">
        <f>IF(OR('DU DOAN'!K83="",'DU DOAN'!L83="",'DU DOAN'!CG83="",'DU DOAN'!CH83=""),0,IF(AND('DU DOAN'!CG83='DU DOAN'!K83,'DU DOAN'!CH83='DU DOAN'!L83),3*'DU DOAN'!C83,IF(('DU DOAN'!CG83-'DU DOAN'!CH83)=('DU DOAN'!K83-'DU DOAN'!L83),2*'DU DOAN'!C83,IF(SIGN('DU DOAN'!CG83-'DU DOAN'!CH83)=SIGN('DU DOAN'!K83-'DU DOAN'!L83),1*'DU DOAN'!C83,0))))</f>
        <v>0</v>
      </c>
      <c r="AR83" s="98">
        <f>IF(OR('DU DOAN'!K83="",'DU DOAN'!L83="",'DU DOAN'!CI83="",'DU DOAN'!CJ83=""),0,IF(AND('DU DOAN'!CI83='DU DOAN'!K83,'DU DOAN'!CJ83='DU DOAN'!L83),3*'DU DOAN'!C83,IF(('DU DOAN'!CI83-'DU DOAN'!CJ83)=('DU DOAN'!K83-'DU DOAN'!L83),2*'DU DOAN'!C83,IF(SIGN('DU DOAN'!CI83-'DU DOAN'!CJ83)=SIGN('DU DOAN'!K83-'DU DOAN'!L83),1*'DU DOAN'!C83,0))))</f>
        <v>0</v>
      </c>
      <c r="AS83" s="98">
        <f>IF(OR('DU DOAN'!K83="",'DU DOAN'!L83="",'DU DOAN'!CK83="",'DU DOAN'!CL83=""),0,IF(AND('DU DOAN'!CK83='DU DOAN'!K83,'DU DOAN'!CL83='DU DOAN'!L83),3*'DU DOAN'!C83,IF(('DU DOAN'!CK83-'DU DOAN'!CL83)=('DU DOAN'!K83-'DU DOAN'!L83),2*'DU DOAN'!C83,IF(SIGN('DU DOAN'!CK83-'DU DOAN'!CL83)=SIGN('DU DOAN'!K83-'DU DOAN'!L83),1*'DU DOAN'!C83,0))))</f>
        <v>0</v>
      </c>
      <c r="AT83" s="98">
        <f>IF(OR('DU DOAN'!K83="",'DU DOAN'!L83="",'DU DOAN'!CM83="",'DU DOAN'!CN83=""),0,IF(AND('DU DOAN'!CM83='DU DOAN'!K83,'DU DOAN'!CN83='DU DOAN'!L83),3*'DU DOAN'!C83,IF(('DU DOAN'!CM83-'DU DOAN'!CN83)=('DU DOAN'!K83-'DU DOAN'!L83),2*'DU DOAN'!C83,IF(SIGN('DU DOAN'!CM83-'DU DOAN'!CN83)=SIGN('DU DOAN'!K83-'DU DOAN'!L83),1*'DU DOAN'!C83,0))))</f>
        <v>0</v>
      </c>
      <c r="AU83" s="98">
        <f>IF(OR('DU DOAN'!K83="",'DU DOAN'!L83="",'DU DOAN'!CO83="",'DU DOAN'!CP83=""),0,IF(AND('DU DOAN'!CO83='DU DOAN'!K83,'DU DOAN'!CP83='DU DOAN'!L83),3*'DU DOAN'!C83,IF(('DU DOAN'!CO83-'DU DOAN'!CP83)=('DU DOAN'!K83-'DU DOAN'!L83),2*'DU DOAN'!C83,IF(SIGN('DU DOAN'!CO83-'DU DOAN'!CP83)=SIGN('DU DOAN'!K83-'DU DOAN'!L83),1*'DU DOAN'!C83,0))))</f>
        <v>0</v>
      </c>
      <c r="AV83" s="98">
        <f>IF(OR('DU DOAN'!K83="",'DU DOAN'!L83="",'DU DOAN'!CQ83="",'DU DOAN'!CR83=""),0,IF(AND('DU DOAN'!CQ83='DU DOAN'!K83,'DU DOAN'!CR83='DU DOAN'!L83),3*'DU DOAN'!C83,IF(('DU DOAN'!CQ83-'DU DOAN'!CR83)=('DU DOAN'!K83-'DU DOAN'!L83),2*'DU DOAN'!C83,IF(SIGN('DU DOAN'!CQ83-'DU DOAN'!CR83)=SIGN('DU DOAN'!K83-'DU DOAN'!L83),1*'DU DOAN'!C83,0))))</f>
        <v>0</v>
      </c>
      <c r="AW83" s="98">
        <f>IF(OR('DU DOAN'!K83="",'DU DOAN'!L83="",'DU DOAN'!CS83="",'DU DOAN'!CT83=""),0,IF(AND('DU DOAN'!CS83='DU DOAN'!K83,'DU DOAN'!CT83='DU DOAN'!L83),3*'DU DOAN'!C83,IF(('DU DOAN'!CS83-'DU DOAN'!CT83)=('DU DOAN'!K83-'DU DOAN'!L83),2*'DU DOAN'!C83,IF(SIGN('DU DOAN'!CS83-'DU DOAN'!CT83)=SIGN('DU DOAN'!K83-'DU DOAN'!L83),1*'DU DOAN'!C83,0))))</f>
        <v>0</v>
      </c>
      <c r="AX83" s="98">
        <f>IF(OR('DU DOAN'!K83="",'DU DOAN'!L83="",'DU DOAN'!CU83="",'DU DOAN'!CV83=""),0,IF(AND('DU DOAN'!CU83='DU DOAN'!K83,'DU DOAN'!CV83='DU DOAN'!L83),3*'DU DOAN'!C83,IF(('DU DOAN'!CU83-'DU DOAN'!CV83)=('DU DOAN'!K83-'DU DOAN'!L83),2*'DU DOAN'!C83,IF(SIGN('DU DOAN'!CU83-'DU DOAN'!CV83)=SIGN('DU DOAN'!K83-'DU DOAN'!L83),1*'DU DOAN'!C83,0))))</f>
        <v>0</v>
      </c>
      <c r="AY83" s="98">
        <f>IF(OR('DU DOAN'!K83="",'DU DOAN'!L83="",'DU DOAN'!CW83="",'DU DOAN'!CX83=""),0,IF(AND('DU DOAN'!CW83='DU DOAN'!K83,'DU DOAN'!CX83='DU DOAN'!L83),3*'DU DOAN'!C83,IF(('DU DOAN'!CW83-'DU DOAN'!CX83)=('DU DOAN'!K83-'DU DOAN'!L83),2*'DU DOAN'!C83,IF(SIGN('DU DOAN'!CW83-'DU DOAN'!CX83)=SIGN('DU DOAN'!K83-'DU DOAN'!L83),1*'DU DOAN'!C83,0))))</f>
        <v>0</v>
      </c>
      <c r="AZ83" s="98">
        <f>IF(OR('DU DOAN'!K83="",'DU DOAN'!L83="",'DU DOAN'!CY83="",'DU DOAN'!CZ83=""),0,IF(AND('DU DOAN'!CY83='DU DOAN'!K83,'DU DOAN'!CZ83='DU DOAN'!L83),3*'DU DOAN'!C83,IF(('DU DOAN'!CY83-'DU DOAN'!CZ83)=('DU DOAN'!K83-'DU DOAN'!L83),2*'DU DOAN'!C83,IF(SIGN('DU DOAN'!CY83-'DU DOAN'!CZ83)=SIGN('DU DOAN'!K83-'DU DOAN'!L83),1*'DU DOAN'!C83,0))))</f>
        <v>0</v>
      </c>
      <c r="BA83" s="98">
        <f>IF(OR('DU DOAN'!K83="",'DU DOAN'!L83="",'DU DOAN'!DA83="",'DU DOAN'!DB83=""),0,IF(AND('DU DOAN'!DA83='DU DOAN'!K83,'DU DOAN'!DB83='DU DOAN'!L83),3*'DU DOAN'!C83,IF(('DU DOAN'!DA83-'DU DOAN'!DB83)=('DU DOAN'!K83-'DU DOAN'!L83),2*'DU DOAN'!C83,IF(SIGN('DU DOAN'!DA83-'DU DOAN'!DB83)=SIGN('DU DOAN'!K83-'DU DOAN'!L83),1*'DU DOAN'!C83,0))))</f>
        <v>0</v>
      </c>
      <c r="BB83" s="98">
        <f>IF(OR('DU DOAN'!K83="",'DU DOAN'!L83="",'DU DOAN'!DC83="",'DU DOAN'!DD83=""),0,IF(AND('DU DOAN'!DC83='DU DOAN'!K83,'DU DOAN'!DD83='DU DOAN'!L83),3*'DU DOAN'!C83,IF(('DU DOAN'!DC83-'DU DOAN'!DD83)=('DU DOAN'!K83-'DU DOAN'!L83),2*'DU DOAN'!C83,IF(SIGN('DU DOAN'!DC83-'DU DOAN'!DD83)=SIGN('DU DOAN'!K83-'DU DOAN'!L83),1*'DU DOAN'!C83,0))))</f>
        <v>0</v>
      </c>
      <c r="BC83" s="98">
        <f>IF(OR('DU DOAN'!K83="",'DU DOAN'!L83="",'DU DOAN'!DE83="",'DU DOAN'!DF83=""),0,IF(AND('DU DOAN'!DE83='DU DOAN'!K83,'DU DOAN'!DF83='DU DOAN'!L83),3*'DU DOAN'!C83,IF(('DU DOAN'!DE83-'DU DOAN'!DF83)=('DU DOAN'!K83-'DU DOAN'!L83),2*'DU DOAN'!C83,IF(SIGN('DU DOAN'!DE83-'DU DOAN'!DF83)=SIGN('DU DOAN'!K83-'DU DOAN'!L83),1*'DU DOAN'!C83,0))))</f>
        <v>0</v>
      </c>
      <c r="BD83" s="98">
        <f>IF(OR('DU DOAN'!K83="",'DU DOAN'!L83="",'DU DOAN'!DG83="",'DU DOAN'!DH83=""),0,IF(AND('DU DOAN'!DG83='DU DOAN'!K83,'DU DOAN'!DH83='DU DOAN'!L83),3*'DU DOAN'!C83,IF(('DU DOAN'!DG83-'DU DOAN'!DH83)=('DU DOAN'!K83-'DU DOAN'!L83),2*'DU DOAN'!C83,IF(SIGN('DU DOAN'!DG83-'DU DOAN'!DH83)=SIGN('DU DOAN'!K83-'DU DOAN'!L83),1*'DU DOAN'!C83,0))))</f>
        <v>0</v>
      </c>
      <c r="BE83" s="98">
        <f>IF(OR('DU DOAN'!K83="",'DU DOAN'!L83="",'DU DOAN'!DI83="",'DU DOAN'!DJ83=""),0,IF(AND('DU DOAN'!DI83='DU DOAN'!K83,'DU DOAN'!DJ83='DU DOAN'!L83),3*'DU DOAN'!C83,IF(('DU DOAN'!DI83-'DU DOAN'!DJ83)=('DU DOAN'!K83-'DU DOAN'!L83),2*'DU DOAN'!C83,IF(SIGN('DU DOAN'!DI83-'DU DOAN'!DJ83)=SIGN('DU DOAN'!K83-'DU DOAN'!L83),1*'DU DOAN'!C83,0))))</f>
        <v>0</v>
      </c>
      <c r="BF83" s="98">
        <f>IF(OR('DU DOAN'!K83="",'DU DOAN'!L83="",'DU DOAN'!DK83="",'DU DOAN'!DL83=""),0,IF(AND('DU DOAN'!DK83='DU DOAN'!K83,'DU DOAN'!DL83='DU DOAN'!L83),3*'DU DOAN'!C83,IF(('DU DOAN'!DK83-'DU DOAN'!DL83)=('DU DOAN'!K83-'DU DOAN'!L83),2*'DU DOAN'!C83,IF(SIGN('DU DOAN'!DK83-'DU DOAN'!DL83)=SIGN('DU DOAN'!K83-'DU DOAN'!L83),1*'DU DOAN'!C83,0))))</f>
        <v>0</v>
      </c>
      <c r="BG83" s="98">
        <f>IF(OR('DU DOAN'!K83="",'DU DOAN'!L83="",'DU DOAN'!DM83="",'DU DOAN'!DN83=""),0,IF(AND('DU DOAN'!DM83='DU DOAN'!K83,'DU DOAN'!DN83='DU DOAN'!L83),3*'DU DOAN'!C83,IF(('DU DOAN'!DM83-'DU DOAN'!DN83)=('DU DOAN'!K83-'DU DOAN'!L83),2*'DU DOAN'!C83,IF(SIGN('DU DOAN'!DM83-'DU DOAN'!DN83)=SIGN('DU DOAN'!K83-'DU DOAN'!L83),1*'DU DOAN'!C83,0))))</f>
        <v>0</v>
      </c>
      <c r="BH83" s="98">
        <f>IF(OR('DU DOAN'!K83="",'DU DOAN'!L83="",'DU DOAN'!DO83="",'DU DOAN'!DP83=""),0,IF(AND('DU DOAN'!DO83='DU DOAN'!K83,'DU DOAN'!DP83='DU DOAN'!L83),3*'DU DOAN'!C83,IF(('DU DOAN'!DO83-'DU DOAN'!DP83)=('DU DOAN'!K83-'DU DOAN'!L83),2*'DU DOAN'!C83,IF(SIGN('DU DOAN'!DO83-'DU DOAN'!DP83)=SIGN('DU DOAN'!K83-'DU DOAN'!L83),1*'DU DOAN'!C83,0))))</f>
        <v>0</v>
      </c>
      <c r="BI83" s="98">
        <f>IF(OR('DU DOAN'!K83="",'DU DOAN'!L83="",'DU DOAN'!DQ83="",'DU DOAN'!DR83=""),0,IF(AND('DU DOAN'!DQ83='DU DOAN'!K83,'DU DOAN'!DR83='DU DOAN'!L83),3*'DU DOAN'!C83,IF(('DU DOAN'!DQ83-'DU DOAN'!DR83)=('DU DOAN'!K83-'DU DOAN'!L83),2*'DU DOAN'!C83,IF(SIGN('DU DOAN'!DQ83-'DU DOAN'!DR83)=SIGN('DU DOAN'!K83-'DU DOAN'!L83),1*'DU DOAN'!C83,0))))</f>
        <v>0</v>
      </c>
      <c r="BJ83" s="98">
        <f>IF(OR('DU DOAN'!K83="",'DU DOAN'!L83="",'DU DOAN'!DS83="",'DU DOAN'!DT83=""),0,IF(AND('DU DOAN'!DS83='DU DOAN'!K83,'DU DOAN'!DT83='DU DOAN'!L83),3*'DU DOAN'!C83,IF(('DU DOAN'!DS83-'DU DOAN'!DT83)=('DU DOAN'!K83-'DU DOAN'!L83),2*'DU DOAN'!C83,IF(SIGN('DU DOAN'!DS83-'DU DOAN'!DT83)=SIGN('DU DOAN'!K83-'DU DOAN'!L83),1*'DU DOAN'!C83,0))))</f>
        <v>0</v>
      </c>
      <c r="BK83" s="98">
        <f>IF(OR('DU DOAN'!K83="",'DU DOAN'!L83="",'DU DOAN'!DU83="",'DU DOAN'!DV83=""),0,IF(AND('DU DOAN'!DU83='DU DOAN'!K83,'DU DOAN'!DV83='DU DOAN'!L83),3*'DU DOAN'!C83,IF(('DU DOAN'!DU83-'DU DOAN'!DV83)=('DU DOAN'!K83-'DU DOAN'!L83),2*'DU DOAN'!C83,IF(SIGN('DU DOAN'!DU83-'DU DOAN'!DV83)=SIGN('DU DOAN'!K83-'DU DOAN'!L83),1*'DU DOAN'!C83,0))))</f>
        <v>0</v>
      </c>
      <c r="BL83" s="98">
        <f>IF(OR('DU DOAN'!K83="",'DU DOAN'!L83="",'DU DOAN'!DW83="",'DU DOAN'!DX83=""),0,IF(AND('DU DOAN'!DW83='DU DOAN'!K83,'DU DOAN'!DX83='DU DOAN'!L83),3*'DU DOAN'!C83,IF(('DU DOAN'!DW83-'DU DOAN'!DX83)=('DU DOAN'!K83-'DU DOAN'!L83),2*'DU DOAN'!C83,IF(SIGN('DU DOAN'!DW83-'DU DOAN'!DX83)=SIGN('DU DOAN'!K83-'DU DOAN'!L83),1*'DU DOAN'!C83,0))))</f>
        <v>0</v>
      </c>
      <c r="BM83" s="98">
        <f>IF(OR('DU DOAN'!K83="",'DU DOAN'!L83="",'DU DOAN'!DY83="",'DU DOAN'!DZ83=""),0,IF(AND('DU DOAN'!DY83='DU DOAN'!K83,'DU DOAN'!DZ83='DU DOAN'!L83),3*'DU DOAN'!C83,IF(('DU DOAN'!DY83-'DU DOAN'!DZ83)=('DU DOAN'!K83-'DU DOAN'!L83),2*'DU DOAN'!C83,IF(SIGN('DU DOAN'!DY83-'DU DOAN'!DZ83)=SIGN('DU DOAN'!K83-'DU DOAN'!L83),1*'DU DOAN'!C83,0))))</f>
        <v>0</v>
      </c>
      <c r="BN83" s="98">
        <f>IF(OR('DU DOAN'!K83="",'DU DOAN'!L83="",'DU DOAN'!EA83="",'DU DOAN'!EB83=""),0,IF(AND('DU DOAN'!EA83='DU DOAN'!K83,'DU DOAN'!EB83='DU DOAN'!L83),3*'DU DOAN'!C83,IF(('DU DOAN'!EA83-'DU DOAN'!EB83)=('DU DOAN'!K83-'DU DOAN'!L83),2*'DU DOAN'!C83,IF(SIGN('DU DOAN'!EA83-'DU DOAN'!EB83)=SIGN('DU DOAN'!K83-'DU DOAN'!L83),1*'DU DOAN'!C83,0))))</f>
        <v>0</v>
      </c>
      <c r="BO83" s="98">
        <f>IF(OR('DU DOAN'!K83="",'DU DOAN'!L83="",'DU DOAN'!EC83="",'DU DOAN'!ED83=""),0,IF(AND('DU DOAN'!EC83='DU DOAN'!K83,'DU DOAN'!ED83='DU DOAN'!L83),3*'DU DOAN'!C83,IF(('DU DOAN'!EC83-'DU DOAN'!ED83)=('DU DOAN'!K83-'DU DOAN'!L83),2*'DU DOAN'!C83,IF(SIGN('DU DOAN'!EC83-'DU DOAN'!ED83)=SIGN('DU DOAN'!K83-'DU DOAN'!L83),1*'DU DOAN'!C83,0))))</f>
        <v>0</v>
      </c>
      <c r="BP83" s="98">
        <f>IF(OR('DU DOAN'!K83="",'DU DOAN'!L83="",'DU DOAN'!EE83="",'DU DOAN'!EF83=""),0,IF(AND('DU DOAN'!EE83='DU DOAN'!K83,'DU DOAN'!EF83='DU DOAN'!L83),3*'DU DOAN'!C83,IF(('DU DOAN'!EE83-'DU DOAN'!EF83)=('DU DOAN'!K83-'DU DOAN'!L83),2*'DU DOAN'!C83,IF(SIGN('DU DOAN'!EE83-'DU DOAN'!EF83)=SIGN('DU DOAN'!K83-'DU DOAN'!L83),1*'DU DOAN'!C83,0))))</f>
        <v>0</v>
      </c>
      <c r="BQ83" s="98">
        <f>IF(OR('DU DOAN'!K83="",'DU DOAN'!L83="",'DU DOAN'!EG83="",'DU DOAN'!EH83=""),0,IF(AND('DU DOAN'!EG83='DU DOAN'!K83,'DU DOAN'!EH83='DU DOAN'!L83),3*'DU DOAN'!C83,IF(('DU DOAN'!EG83-'DU DOAN'!EH83)=('DU DOAN'!K83-'DU DOAN'!L83),2*'DU DOAN'!C83,IF(SIGN('DU DOAN'!EG83-'DU DOAN'!EH83)=SIGN('DU DOAN'!K83-'DU DOAN'!L83),1*'DU DOAN'!C83,0))))</f>
        <v>0</v>
      </c>
      <c r="BR83" s="98">
        <f>IF(OR('DU DOAN'!K83="",'DU DOAN'!L83="",'DU DOAN'!EI83="",'DU DOAN'!EJ83=""),0,IF(AND('DU DOAN'!EI83='DU DOAN'!K83,'DU DOAN'!EJ83='DU DOAN'!L83),3*'DU DOAN'!C83,IF(('DU DOAN'!EI83-'DU DOAN'!EJ83)=('DU DOAN'!K83-'DU DOAN'!L83),2*'DU DOAN'!C83,IF(SIGN('DU DOAN'!EI83-'DU DOAN'!EJ83)=SIGN('DU DOAN'!K83-'DU DOAN'!L83),1*'DU DOAN'!C83,0))))</f>
        <v>0</v>
      </c>
      <c r="BS83" s="98">
        <f>IF(OR('DU DOAN'!K83="",'DU DOAN'!L83="",'DU DOAN'!EK83="",'DU DOAN'!EL83=""),0,IF(AND('DU DOAN'!EK83='DU DOAN'!K83,'DU DOAN'!EL83='DU DOAN'!L83),3*'DU DOAN'!C83,IF(('DU DOAN'!EK83-'DU DOAN'!EL83)=('DU DOAN'!K83-'DU DOAN'!L83),2*'DU DOAN'!C83,IF(SIGN('DU DOAN'!EK83-'DU DOAN'!EL83)=SIGN('DU DOAN'!K83-'DU DOAN'!L83),1*'DU DOAN'!C83,0))))</f>
        <v>0</v>
      </c>
      <c r="BT83" s="98">
        <f>IF(OR('DU DOAN'!K83="",'DU DOAN'!L83="",'DU DOAN'!EM83="",'DU DOAN'!EN83=""),0,IF(AND('DU DOAN'!EM83='DU DOAN'!K83,'DU DOAN'!EN83='DU DOAN'!L83),3*'DU DOAN'!C83,IF(('DU DOAN'!EM83-'DU DOAN'!EN83)=('DU DOAN'!K83-'DU DOAN'!L83),2*'DU DOAN'!C83,IF(SIGN('DU DOAN'!EM83-'DU DOAN'!EN83)=SIGN('DU DOAN'!K83-'DU DOAN'!L83),1*'DU DOAN'!C83,0))))</f>
        <v>0</v>
      </c>
      <c r="BU83" s="98">
        <f>IF(OR('DU DOAN'!K83="",'DU DOAN'!L83="",'DU DOAN'!EO83="",'DU DOAN'!EP83=""),0,IF(AND('DU DOAN'!EO83='DU DOAN'!K83,'DU DOAN'!EP83='DU DOAN'!L83),3*'DU DOAN'!C83,IF(('DU DOAN'!EO83-'DU DOAN'!EP83)=('DU DOAN'!K83-'DU DOAN'!L83),2*'DU DOAN'!C83,IF(SIGN('DU DOAN'!EO83-'DU DOAN'!EP83)=SIGN('DU DOAN'!K83-'DU DOAN'!L83),1*'DU DOAN'!C83,0))))</f>
        <v>0</v>
      </c>
      <c r="BV83" s="98">
        <f>IF(OR('DU DOAN'!K83="",'DU DOAN'!L83="",'DU DOAN'!EQ83="",'DU DOAN'!ER83=""),0,IF(AND('DU DOAN'!EQ83='DU DOAN'!K83,'DU DOAN'!ER83='DU DOAN'!L83),3*'DU DOAN'!C83,IF(('DU DOAN'!EQ83-'DU DOAN'!ER83)=('DU DOAN'!K83-'DU DOAN'!L83),2*'DU DOAN'!C83,IF(SIGN('DU DOAN'!EQ83-'DU DOAN'!ER83)=SIGN('DU DOAN'!K83-'DU DOAN'!L83),1*'DU DOAN'!C83,0))))</f>
        <v>0</v>
      </c>
      <c r="BW83" s="98">
        <f>IF(OR('DU DOAN'!K83="",'DU DOAN'!L83="",'DU DOAN'!ES83="",'DU DOAN'!ET83=""),0,IF(AND('DU DOAN'!ES83='DU DOAN'!K83,'DU DOAN'!ET83='DU DOAN'!L83),3*'DU DOAN'!C83,IF(('DU DOAN'!ES83-'DU DOAN'!ET83)=('DU DOAN'!K83-'DU DOAN'!L83),2*'DU DOAN'!C83,IF(SIGN('DU DOAN'!ES83-'DU DOAN'!ET83)=SIGN('DU DOAN'!K83-'DU DOAN'!L83),1*'DU DOAN'!C83,0))))</f>
        <v>0</v>
      </c>
      <c r="BX83" s="98">
        <f>IF(OR('DU DOAN'!K83="",'DU DOAN'!L83="",'DU DOAN'!EU83="",'DU DOAN'!EV83=""),0,IF(AND('DU DOAN'!EU83='DU DOAN'!K83,'DU DOAN'!EV83='DU DOAN'!L83),3*'DU DOAN'!C83,IF(('DU DOAN'!EU83-'DU DOAN'!EV83)=('DU DOAN'!K83-'DU DOAN'!L83),2*'DU DOAN'!C83,IF(SIGN('DU DOAN'!EU83-'DU DOAN'!EV83)=SIGN('DU DOAN'!K83-'DU DOAN'!L83),1*'DU DOAN'!C83,0))))</f>
        <v>0</v>
      </c>
      <c r="BY83" s="98">
        <f>IF(OR('DU DOAN'!K83="",'DU DOAN'!L83="",'DU DOAN'!EW83="",'DU DOAN'!EX83=""),0,IF(AND('DU DOAN'!EW83='DU DOAN'!K83,'DU DOAN'!EX83='DU DOAN'!L83),3*'DU DOAN'!C83,IF(('DU DOAN'!EW83-'DU DOAN'!EX83)=('DU DOAN'!K83-'DU DOAN'!L83),2*'DU DOAN'!C83,IF(SIGN('DU DOAN'!EW83-'DU DOAN'!EX83)=SIGN('DU DOAN'!K83-'DU DOAN'!L83),1*'DU DOAN'!C83,0))))</f>
        <v>0</v>
      </c>
      <c r="BZ83" s="98">
        <f>IF(OR('DU DOAN'!K83="",'DU DOAN'!L83="",'DU DOAN'!EY83="",'DU DOAN'!EZ83=""),0,IF(AND('DU DOAN'!EY83='DU DOAN'!K83,'DU DOAN'!EZ83='DU DOAN'!L83),3*'DU DOAN'!C83,IF(('DU DOAN'!EY83-'DU DOAN'!EZ83)=('DU DOAN'!K83-'DU DOAN'!L83),2*'DU DOAN'!C83,IF(SIGN('DU DOAN'!EY83-'DU DOAN'!EZ83)=SIGN('DU DOAN'!K83-'DU DOAN'!L83),1*'DU DOAN'!C83,0))))</f>
        <v>0</v>
      </c>
      <c r="CA83" s="98">
        <f>IF(OR('DU DOAN'!K83="",'DU DOAN'!L83="",'DU DOAN'!FA83="",'DU DOAN'!FB83=""),0,IF(AND('DU DOAN'!FA83='DU DOAN'!K83,'DU DOAN'!FB83='DU DOAN'!L83),3*'DU DOAN'!C83,IF(('DU DOAN'!FA83-'DU DOAN'!FB83)=('DU DOAN'!K83-'DU DOAN'!L83),2*'DU DOAN'!C83,IF(SIGN('DU DOAN'!FA83-'DU DOAN'!FB83)=SIGN('DU DOAN'!K83-'DU DOAN'!L83),1*'DU DOAN'!C83,0))))</f>
        <v>0</v>
      </c>
      <c r="CB83" s="98">
        <f>IF(OR('DU DOAN'!K83="",'DU DOAN'!L83="",'DU DOAN'!FC83="",'DU DOAN'!FD83=""),0,IF(AND('DU DOAN'!FC83='DU DOAN'!K83,'DU DOAN'!FD83='DU DOAN'!L83),3*'DU DOAN'!C83,IF(('DU DOAN'!FC83-'DU DOAN'!FD83)=('DU DOAN'!K83-'DU DOAN'!L83),2*'DU DOAN'!C83,IF(SIGN('DU DOAN'!FC83-'DU DOAN'!FD83)=SIGN('DU DOAN'!K83-'DU DOAN'!L83),1*'DU DOAN'!C83,0))))</f>
        <v>0</v>
      </c>
      <c r="CC83" s="98">
        <f>IF(OR('DU DOAN'!K83="",'DU DOAN'!L83="",'DU DOAN'!FE83="",'DU DOAN'!FF83=""),0,IF(AND('DU DOAN'!FE83='DU DOAN'!K83,'DU DOAN'!FF83='DU DOAN'!L83),3*'DU DOAN'!C83,IF(('DU DOAN'!FE83-'DU DOAN'!FF83)=('DU DOAN'!K83-'DU DOAN'!L83),2*'DU DOAN'!C83,IF(SIGN('DU DOAN'!FE83-'DU DOAN'!FF83)=SIGN('DU DOAN'!K83-'DU DOAN'!L83),1*'DU DOAN'!C83,0))))</f>
        <v>0</v>
      </c>
      <c r="CD83" s="98">
        <f>IF(OR('DU DOAN'!K83="",'DU DOAN'!L83="",'DU DOAN'!FG83="",'DU DOAN'!FH83=""),0,IF(AND('DU DOAN'!FG83='DU DOAN'!K83,'DU DOAN'!FH83='DU DOAN'!L83),3*'DU DOAN'!C83,IF(('DU DOAN'!FG83-'DU DOAN'!FH83)=('DU DOAN'!K83-'DU DOAN'!L83),2*'DU DOAN'!C83,IF(SIGN('DU DOAN'!FG83-'DU DOAN'!FH83)=SIGN('DU DOAN'!K83-'DU DOAN'!L83),1*'DU DOAN'!C83,0))))</f>
        <v>0</v>
      </c>
      <c r="CE83" s="98">
        <f>IF(OR('DU DOAN'!K83="",'DU DOAN'!L83="",'DU DOAN'!FI83="",'DU DOAN'!FJ83=""),0,IF(AND('DU DOAN'!FI83='DU DOAN'!K83,'DU DOAN'!FJ83='DU DOAN'!L83),3*'DU DOAN'!C83,IF(('DU DOAN'!FI83-'DU DOAN'!FJ83)=('DU DOAN'!K83-'DU DOAN'!L83),2*'DU DOAN'!C83,IF(SIGN('DU DOAN'!FI83-'DU DOAN'!FJ83)=SIGN('DU DOAN'!K83-'DU DOAN'!L83),1*'DU DOAN'!C83,0))))</f>
        <v>0</v>
      </c>
      <c r="CF83" s="98">
        <f>IF(OR('DU DOAN'!K83="",'DU DOAN'!L83="",'DU DOAN'!FK83="",'DU DOAN'!FL83=""),0,IF(AND('DU DOAN'!FK83='DU DOAN'!K83,'DU DOAN'!FL83='DU DOAN'!L83),3*'DU DOAN'!C83,IF(('DU DOAN'!FK83-'DU DOAN'!FL83)=('DU DOAN'!K83-'DU DOAN'!L83),2*'DU DOAN'!C83,IF(SIGN('DU DOAN'!FK83-'DU DOAN'!FL83)=SIGN('DU DOAN'!K83-'DU DOAN'!L83),1*'DU DOAN'!C83,0))))</f>
        <v>0</v>
      </c>
      <c r="CG83" s="98">
        <f>IF(OR('DU DOAN'!K83="",'DU DOAN'!L83="",'DU DOAN'!FM83="",'DU DOAN'!FN83=""),0,IF(AND('DU DOAN'!FM83='DU DOAN'!K83,'DU DOAN'!FN83='DU DOAN'!L83),3*'DU DOAN'!C83,IF(('DU DOAN'!FM83-'DU DOAN'!FN83)=('DU DOAN'!K83-'DU DOAN'!L83),2*'DU DOAN'!C83,IF(SIGN('DU DOAN'!FM83-'DU DOAN'!FN83)=SIGN('DU DOAN'!K83-'DU DOAN'!L83),1*'DU DOAN'!C83,0))))</f>
        <v>0</v>
      </c>
      <c r="CH83" s="98">
        <f>IF(OR('DU DOAN'!K83="",'DU DOAN'!L83="",'DU DOAN'!FO83="",'DU DOAN'!FP83=""),0,IF(AND('DU DOAN'!FO83='DU DOAN'!K83,'DU DOAN'!FP83='DU DOAN'!L83),3*'DU DOAN'!C83,IF(('DU DOAN'!FO83-'DU DOAN'!FP83)=('DU DOAN'!K83-'DU DOAN'!L83),2*'DU DOAN'!C83,IF(SIGN('DU DOAN'!FO83-'DU DOAN'!FP83)=SIGN('DU DOAN'!K83-'DU DOAN'!L83),1*'DU DOAN'!C83,0))))</f>
        <v>0</v>
      </c>
      <c r="CI83" s="98">
        <f>IF(OR('DU DOAN'!K83="",'DU DOAN'!L83="",'DU DOAN'!FQ83="",'DU DOAN'!FR83=""),0,IF(AND('DU DOAN'!FQ83='DU DOAN'!K83,'DU DOAN'!FR83='DU DOAN'!L83),3*'DU DOAN'!C83,IF(('DU DOAN'!FQ83-'DU DOAN'!FR83)=('DU DOAN'!K83-'DU DOAN'!L83),2*'DU DOAN'!C83,IF(SIGN('DU DOAN'!FQ83-'DU DOAN'!FR83)=SIGN('DU DOAN'!K83-'DU DOAN'!L83),1*'DU DOAN'!C83,0))))</f>
        <v>0</v>
      </c>
      <c r="CJ83" s="98">
        <f>IF(OR('DU DOAN'!K83="",'DU DOAN'!L83="",'DU DOAN'!FS83="",'DU DOAN'!FT83=""),0,IF(AND('DU DOAN'!FS83='DU DOAN'!K83,'DU DOAN'!FT83='DU DOAN'!L83),3*'DU DOAN'!C83,IF(('DU DOAN'!FS83-'DU DOAN'!FT83)=('DU DOAN'!K83-'DU DOAN'!L83),2*'DU DOAN'!C83,IF(SIGN('DU DOAN'!FS83-'DU DOAN'!FT83)=SIGN('DU DOAN'!K83-'DU DOAN'!L83),1*'DU DOAN'!C83,0))))</f>
        <v>0</v>
      </c>
      <c r="CK83" s="98">
        <f>IF(OR('DU DOAN'!K83="",'DU DOAN'!L83="",'DU DOAN'!FU83="",'DU DOAN'!FV83=""),0,IF(AND('DU DOAN'!FU83='DU DOAN'!K83,'DU DOAN'!FV83='DU DOAN'!L83),3*'DU DOAN'!C83,IF(('DU DOAN'!FU83-'DU DOAN'!FV83)=('DU DOAN'!K83-'DU DOAN'!L83),2*'DU DOAN'!C83,IF(SIGN('DU DOAN'!FU83-'DU DOAN'!FV83)=SIGN('DU DOAN'!K83-'DU DOAN'!L83),1*'DU DOAN'!C83,0))))</f>
        <v>0</v>
      </c>
      <c r="CL83" s="98">
        <f>IF(OR('DU DOAN'!K83="",'DU DOAN'!L83="",'DU DOAN'!FW83="",'DU DOAN'!FX83=""),0,IF(AND('DU DOAN'!FW83='DU DOAN'!K83,'DU DOAN'!FX83='DU DOAN'!L83),3*'DU DOAN'!C83,IF(('DU DOAN'!FW83-'DU DOAN'!FX83)=('DU DOAN'!K83-'DU DOAN'!L83),2*'DU DOAN'!C83,IF(SIGN('DU DOAN'!FW83-'DU DOAN'!FX83)=SIGN('DU DOAN'!K83-'DU DOAN'!L83),1*'DU DOAN'!C83,0))))</f>
        <v>0</v>
      </c>
      <c r="CM83" s="98">
        <f>IF(OR('DU DOAN'!K83="",'DU DOAN'!L83="",'DU DOAN'!FY83="",'DU DOAN'!FZ83=""),0,IF(AND('DU DOAN'!FY83='DU DOAN'!K83,'DU DOAN'!FZ83='DU DOAN'!L83),3*'DU DOAN'!C83,IF(('DU DOAN'!FY83-'DU DOAN'!FZ83)=('DU DOAN'!K83-'DU DOAN'!L83),2*'DU DOAN'!C83,IF(SIGN('DU DOAN'!FY83-'DU DOAN'!FZ83)=SIGN('DU DOAN'!K83-'DU DOAN'!L83),1*'DU DOAN'!C83,0))))</f>
        <v>0</v>
      </c>
      <c r="CN83" s="98">
        <f>IF(OR('DU DOAN'!K83="",'DU DOAN'!L83="",'DU DOAN'!GA83="",'DU DOAN'!GB83=""),0,IF(AND('DU DOAN'!GA83='DU DOAN'!K83,'DU DOAN'!GB83='DU DOAN'!L83),3*'DU DOAN'!C83,IF(('DU DOAN'!GA83-'DU DOAN'!GB83)=('DU DOAN'!K83-'DU DOAN'!L83),2*'DU DOAN'!C83,IF(SIGN('DU DOAN'!GA83-'DU DOAN'!GB83)=SIGN('DU DOAN'!K83-'DU DOAN'!L83),1*'DU DOAN'!C83,0))))</f>
        <v>0</v>
      </c>
      <c r="CO83" s="98">
        <f>IF(OR('DU DOAN'!K83="",'DU DOAN'!L83="",'DU DOAN'!GC83="",'DU DOAN'!GD83=""),0,IF(AND('DU DOAN'!GC83='DU DOAN'!K83,'DU DOAN'!GD83='DU DOAN'!L83),3*'DU DOAN'!C83,IF(('DU DOAN'!GC83-'DU DOAN'!GD83)=('DU DOAN'!K83-'DU DOAN'!L83),2*'DU DOAN'!C83,IF(SIGN('DU DOAN'!GC83-'DU DOAN'!GD83)=SIGN('DU DOAN'!K83-'DU DOAN'!L83),1*'DU DOAN'!C83,0))))</f>
        <v>0</v>
      </c>
      <c r="CP83" s="98">
        <f>IF(OR('DU DOAN'!K83="",'DU DOAN'!L83="",'DU DOAN'!GE83="",'DU DOAN'!GF83=""),0,IF(AND('DU DOAN'!GE83='DU DOAN'!K83,'DU DOAN'!GF83='DU DOAN'!L83),3*'DU DOAN'!C83,IF(('DU DOAN'!GE83-'DU DOAN'!GF83)=('DU DOAN'!K83-'DU DOAN'!L83),2*'DU DOAN'!C83,IF(SIGN('DU DOAN'!GE83-'DU DOAN'!GF83)=SIGN('DU DOAN'!K83-'DU DOAN'!L83),1*'DU DOAN'!C83,0))))</f>
        <v>0</v>
      </c>
      <c r="CQ83" s="98">
        <f>IF(OR('DU DOAN'!K83="",'DU DOAN'!L83="",'DU DOAN'!GG83="",'DU DOAN'!GH83=""),0,IF(AND('DU DOAN'!GG83='DU DOAN'!K83,'DU DOAN'!GH83='DU DOAN'!L83),3*'DU DOAN'!C83,IF(('DU DOAN'!GG83-'DU DOAN'!GH83)=('DU DOAN'!K83-'DU DOAN'!L83),2*'DU DOAN'!C83,IF(SIGN('DU DOAN'!GG83-'DU DOAN'!GH83)=SIGN('DU DOAN'!K83-'DU DOAN'!L83),1*'DU DOAN'!C83,0))))</f>
        <v>0</v>
      </c>
      <c r="CR83" s="98">
        <f>IF(OR('DU DOAN'!K83="",'DU DOAN'!L83="",'DU DOAN'!GI83="",'DU DOAN'!GJ83=""),0,IF(AND('DU DOAN'!GI83='DU DOAN'!K83,'DU DOAN'!GJ83='DU DOAN'!L83),3*'DU DOAN'!C83,IF(('DU DOAN'!GI83-'DU DOAN'!GJ83)=('DU DOAN'!K83-'DU DOAN'!L83),2*'DU DOAN'!C83,IF(SIGN('DU DOAN'!GI83-'DU DOAN'!GJ83)=SIGN('DU DOAN'!K83-'DU DOAN'!L83),1*'DU DOAN'!C83,0))))</f>
        <v>0</v>
      </c>
      <c r="CS83" s="98">
        <f>IF(OR('DU DOAN'!K83="",'DU DOAN'!L83="",'DU DOAN'!GK83="",'DU DOAN'!GL83=""),0,IF(AND('DU DOAN'!GK83='DU DOAN'!K83,'DU DOAN'!GL83='DU DOAN'!L83),3*'DU DOAN'!C83,IF(('DU DOAN'!GK83-'DU DOAN'!GL83)=('DU DOAN'!K83-'DU DOAN'!L83),2*'DU DOAN'!C83,IF(SIGN('DU DOAN'!GK83-'DU DOAN'!GL83)=SIGN('DU DOAN'!K83-'DU DOAN'!L83),1*'DU DOAN'!C83,0))))</f>
        <v>0</v>
      </c>
      <c r="CT83" s="98">
        <f>IF(OR('DU DOAN'!K83="",'DU DOAN'!L83="",'DU DOAN'!GM83="",'DU DOAN'!GN83=""),0,IF(AND('DU DOAN'!GM83='DU DOAN'!K83,'DU DOAN'!GN83='DU DOAN'!L83),3*'DU DOAN'!C83,IF(('DU DOAN'!GM83-'DU DOAN'!GN83)=('DU DOAN'!K83-'DU DOAN'!L83),2*'DU DOAN'!C83,IF(SIGN('DU DOAN'!GM83-'DU DOAN'!GN83)=SIGN('DU DOAN'!K83-'DU DOAN'!L83),1*'DU DOAN'!C83,0))))</f>
        <v>0</v>
      </c>
      <c r="CU83" s="98">
        <f>IF(OR('DU DOAN'!K83="",'DU DOAN'!L83="",'DU DOAN'!GO83="",'DU DOAN'!GP83=""),0,IF(AND('DU DOAN'!GO83='DU DOAN'!K83,'DU DOAN'!GP83='DU DOAN'!L83),3*'DU DOAN'!C83,IF(('DU DOAN'!GO83-'DU DOAN'!GP83)=('DU DOAN'!K83-'DU DOAN'!L83),2*'DU DOAN'!C83,IF(SIGN('DU DOAN'!GO83-'DU DOAN'!GP83)=SIGN('DU DOAN'!K83-'DU DOAN'!L83),1*'DU DOAN'!C83,0))))</f>
        <v>0</v>
      </c>
      <c r="CV83" s="98">
        <f>IF(OR('DU DOAN'!K83="",'DU DOAN'!L83="",'DU DOAN'!GQ83="",'DU DOAN'!GR83=""),0,IF(AND('DU DOAN'!GQ83='DU DOAN'!K83,'DU DOAN'!GR83='DU DOAN'!L83),3*'DU DOAN'!C83,IF(('DU DOAN'!GQ83-'DU DOAN'!GR83)=('DU DOAN'!K83-'DU DOAN'!L83),2*'DU DOAN'!C83,IF(SIGN('DU DOAN'!GQ83-'DU DOAN'!GR83)=SIGN('DU DOAN'!K83-'DU DOAN'!L83),1*'DU DOAN'!C83,0))))</f>
        <v>0</v>
      </c>
      <c r="CW83" s="98">
        <f>IF(OR('DU DOAN'!K83="",'DU DOAN'!L83="",'DU DOAN'!GS83="",'DU DOAN'!GT83=""),0,IF(AND('DU DOAN'!GS83='DU DOAN'!K83,'DU DOAN'!GT83='DU DOAN'!L83),3*'DU DOAN'!C83,IF(('DU DOAN'!GS83-'DU DOAN'!GT83)=('DU DOAN'!K83-'DU DOAN'!L83),2*'DU DOAN'!C83,IF(SIGN('DU DOAN'!GS83-'DU DOAN'!GT83)=SIGN('DU DOAN'!K83-'DU DOAN'!L83),1*'DU DOAN'!C83,0))))</f>
        <v>0</v>
      </c>
      <c r="CX83" s="98">
        <f>IF(OR('DU DOAN'!K83="",'DU DOAN'!L83="",'DU DOAN'!GU83="",'DU DOAN'!GV83=""),0,IF(AND('DU DOAN'!GU83='DU DOAN'!K83,'DU DOAN'!GV83='DU DOAN'!L83),3*'DU DOAN'!C83,IF(('DU DOAN'!GU83-'DU DOAN'!GV83)=('DU DOAN'!K83-'DU DOAN'!L83),2*'DU DOAN'!C83,IF(SIGN('DU DOAN'!GU83-'DU DOAN'!GV83)=SIGN('DU DOAN'!K83-'DU DOAN'!L83),1*'DU DOAN'!C83,0))))</f>
        <v>0</v>
      </c>
      <c r="CY83" s="98">
        <f>IF(OR('DU DOAN'!K83="",'DU DOAN'!L83="",'DU DOAN'!GW83="",'DU DOAN'!GX83=""),0,IF(AND('DU DOAN'!GW83='DU DOAN'!K83,'DU DOAN'!GX83='DU DOAN'!L83),3*'DU DOAN'!C83,IF(('DU DOAN'!GW83-'DU DOAN'!GX83)=('DU DOAN'!K83-'DU DOAN'!L83),2*'DU DOAN'!C83,IF(SIGN('DU DOAN'!GW83-'DU DOAN'!GX83)=SIGN('DU DOAN'!K83-'DU DOAN'!L83),1*'DU DOAN'!C83,0))))</f>
        <v>0</v>
      </c>
      <c r="CZ83" s="98">
        <f>IF(OR('DU DOAN'!K83="",'DU DOAN'!L83="",'DU DOAN'!GY83="",'DU DOAN'!GZ83=""),0,IF(AND('DU DOAN'!GY83='DU DOAN'!K83,'DU DOAN'!GZ83='DU DOAN'!L83),3*'DU DOAN'!C83,IF(('DU DOAN'!GY83-'DU DOAN'!GZ83)=('DU DOAN'!K83-'DU DOAN'!L83),2*'DU DOAN'!C83,IF(SIGN('DU DOAN'!GY83-'DU DOAN'!GZ83)=SIGN('DU DOAN'!K83-'DU DOAN'!L83),1*'DU DOAN'!C83,0))))</f>
        <v>0</v>
      </c>
      <c r="DA83" s="98">
        <f>IF(OR('DU DOAN'!K83="",'DU DOAN'!L83="",'DU DOAN'!HA83="",'DU DOAN'!HB83=""),0,IF(AND('DU DOAN'!HA83='DU DOAN'!K83,'DU DOAN'!HB83='DU DOAN'!L83),3*'DU DOAN'!C83,IF(('DU DOAN'!HA83-'DU DOAN'!HB83)=('DU DOAN'!K83-'DU DOAN'!L83),2*'DU DOAN'!C83,IF(SIGN('DU DOAN'!HA83-'DU DOAN'!HB83)=SIGN('DU DOAN'!K83-'DU DOAN'!L83),1*'DU DOAN'!C83,0))))</f>
        <v>0</v>
      </c>
      <c r="DB83" s="98">
        <f>IF(OR('DU DOAN'!K83="",'DU DOAN'!L83="",'DU DOAN'!HC83="",'DU DOAN'!HD83=""),0,IF(AND('DU DOAN'!HC83='DU DOAN'!K83,'DU DOAN'!HD83='DU DOAN'!L83),3*'DU DOAN'!C83,IF(('DU DOAN'!HC83-'DU DOAN'!HD83)=('DU DOAN'!K83-'DU DOAN'!L83),2*'DU DOAN'!C83,IF(SIGN('DU DOAN'!HC83-'DU DOAN'!HD83)=SIGN('DU DOAN'!K83-'DU DOAN'!L83),1*'DU DOAN'!C83,0))))</f>
        <v>0</v>
      </c>
    </row>
    <row r="84" spans="1:106" ht="15" customHeight="1">
      <c r="A84" s="99">
        <f>'DU DOAN'!A84</f>
        <v>81</v>
      </c>
      <c r="B84" s="100" t="str">
        <f>'DU DOAN'!B84</f>
        <v>Vòng 1/16 (R32)</v>
      </c>
      <c r="C84" s="101">
        <f>'DU DOAN'!C84</f>
        <v>1.5</v>
      </c>
      <c r="D84" s="100" t="str">
        <f>'DU DOAN'!H84</f>
        <v>Nhất bảng G</v>
      </c>
      <c r="E84" s="100" t="str">
        <f>'DU DOAN'!I84</f>
        <v>3rd A/E/H/I/J</v>
      </c>
      <c r="F84" s="102" t="str">
        <f>IF(OR('DU DOAN'!K84="",'DU DOAN'!L84=""),"Chưa đá",'DU DOAN'!K84&amp;"-"&amp;'DU DOAN'!L84)</f>
        <v>Chưa đá</v>
      </c>
      <c r="G84" s="98">
        <f>IF(OR('DU DOAN'!K84="",'DU DOAN'!L84="",'DU DOAN'!M84="",'DU DOAN'!N84=""),0,IF(AND('DU DOAN'!M84='DU DOAN'!K84,'DU DOAN'!N84='DU DOAN'!L84),3*'DU DOAN'!C84,IF(('DU DOAN'!M84-'DU DOAN'!N84)=('DU DOAN'!K84-'DU DOAN'!L84),2*'DU DOAN'!C84,IF(SIGN('DU DOAN'!M84-'DU DOAN'!N84)=SIGN('DU DOAN'!K84-'DU DOAN'!L84),1*'DU DOAN'!C84,0))))</f>
        <v>0</v>
      </c>
      <c r="H84" s="98">
        <f>IF(OR('DU DOAN'!K84="",'DU DOAN'!L84="",'DU DOAN'!O84="",'DU DOAN'!P84=""),0,IF(AND('DU DOAN'!O84='DU DOAN'!K84,'DU DOAN'!P84='DU DOAN'!L84),3*'DU DOAN'!C84,IF(('DU DOAN'!O84-'DU DOAN'!P84)=('DU DOAN'!K84-'DU DOAN'!L84),2*'DU DOAN'!C84,IF(SIGN('DU DOAN'!O84-'DU DOAN'!P84)=SIGN('DU DOAN'!K84-'DU DOAN'!L84),1*'DU DOAN'!C84,0))))</f>
        <v>0</v>
      </c>
      <c r="I84" s="98">
        <f>IF(OR('DU DOAN'!K84="",'DU DOAN'!L84="",'DU DOAN'!Q84="",'DU DOAN'!R84=""),0,IF(AND('DU DOAN'!Q84='DU DOAN'!K84,'DU DOAN'!R84='DU DOAN'!L84),3*'DU DOAN'!C84,IF(('DU DOAN'!Q84-'DU DOAN'!R84)=('DU DOAN'!K84-'DU DOAN'!L84),2*'DU DOAN'!C84,IF(SIGN('DU DOAN'!Q84-'DU DOAN'!R84)=SIGN('DU DOAN'!K84-'DU DOAN'!L84),1*'DU DOAN'!C84,0))))</f>
        <v>0</v>
      </c>
      <c r="J84" s="98">
        <f>IF(OR('DU DOAN'!K84="",'DU DOAN'!L84="",'DU DOAN'!S84="",'DU DOAN'!T84=""),0,IF(AND('DU DOAN'!S84='DU DOAN'!K84,'DU DOAN'!T84='DU DOAN'!L84),3*'DU DOAN'!C84,IF(('DU DOAN'!S84-'DU DOAN'!T84)=('DU DOAN'!K84-'DU DOAN'!L84),2*'DU DOAN'!C84,IF(SIGN('DU DOAN'!S84-'DU DOAN'!T84)=SIGN('DU DOAN'!K84-'DU DOAN'!L84),1*'DU DOAN'!C84,0))))</f>
        <v>0</v>
      </c>
      <c r="K84" s="98">
        <f>IF(OR('DU DOAN'!K84="",'DU DOAN'!L84="",'DU DOAN'!U84="",'DU DOAN'!V84=""),0,IF(AND('DU DOAN'!U84='DU DOAN'!K84,'DU DOAN'!V84='DU DOAN'!L84),3*'DU DOAN'!C84,IF(('DU DOAN'!U84-'DU DOAN'!V84)=('DU DOAN'!K84-'DU DOAN'!L84),2*'DU DOAN'!C84,IF(SIGN('DU DOAN'!U84-'DU DOAN'!V84)=SIGN('DU DOAN'!K84-'DU DOAN'!L84),1*'DU DOAN'!C84,0))))</f>
        <v>0</v>
      </c>
      <c r="L84" s="98">
        <f>IF(OR('DU DOAN'!K84="",'DU DOAN'!L84="",'DU DOAN'!W84="",'DU DOAN'!X84=""),0,IF(AND('DU DOAN'!W84='DU DOAN'!K84,'DU DOAN'!X84='DU DOAN'!L84),3*'DU DOAN'!C84,IF(('DU DOAN'!W84-'DU DOAN'!X84)=('DU DOAN'!K84-'DU DOAN'!L84),2*'DU DOAN'!C84,IF(SIGN('DU DOAN'!W84-'DU DOAN'!X84)=SIGN('DU DOAN'!K84-'DU DOAN'!L84),1*'DU DOAN'!C84,0))))</f>
        <v>0</v>
      </c>
      <c r="M84" s="98">
        <f>IF(OR('DU DOAN'!K84="",'DU DOAN'!L84="",'DU DOAN'!Y84="",'DU DOAN'!Z84=""),0,IF(AND('DU DOAN'!Y84='DU DOAN'!K84,'DU DOAN'!Z84='DU DOAN'!L84),3*'DU DOAN'!C84,IF(('DU DOAN'!Y84-'DU DOAN'!Z84)=('DU DOAN'!K84-'DU DOAN'!L84),2*'DU DOAN'!C84,IF(SIGN('DU DOAN'!Y84-'DU DOAN'!Z84)=SIGN('DU DOAN'!K84-'DU DOAN'!L84),1*'DU DOAN'!C84,0))))</f>
        <v>0</v>
      </c>
      <c r="N84" s="98">
        <f>IF(OR('DU DOAN'!K84="",'DU DOAN'!L84="",'DU DOAN'!AA84="",'DU DOAN'!AB84=""),0,IF(AND('DU DOAN'!AA84='DU DOAN'!K84,'DU DOAN'!AB84='DU DOAN'!L84),3*'DU DOAN'!C84,IF(('DU DOAN'!AA84-'DU DOAN'!AB84)=('DU DOAN'!K84-'DU DOAN'!L84),2*'DU DOAN'!C84,IF(SIGN('DU DOAN'!AA84-'DU DOAN'!AB84)=SIGN('DU DOAN'!K84-'DU DOAN'!L84),1*'DU DOAN'!C84,0))))</f>
        <v>0</v>
      </c>
      <c r="O84" s="98">
        <f>IF(OR('DU DOAN'!K84="",'DU DOAN'!L84="",'DU DOAN'!AC84="",'DU DOAN'!AD84=""),0,IF(AND('DU DOAN'!AC84='DU DOAN'!K84,'DU DOAN'!AD84='DU DOAN'!L84),3*'DU DOAN'!C84,IF(('DU DOAN'!AC84-'DU DOAN'!AD84)=('DU DOAN'!K84-'DU DOAN'!L84),2*'DU DOAN'!C84,IF(SIGN('DU DOAN'!AC84-'DU DOAN'!AD84)=SIGN('DU DOAN'!K84-'DU DOAN'!L84),1*'DU DOAN'!C84,0))))</f>
        <v>0</v>
      </c>
      <c r="P84" s="98">
        <f>IF(OR('DU DOAN'!K84="",'DU DOAN'!L84="",'DU DOAN'!AE84="",'DU DOAN'!AF84=""),0,IF(AND('DU DOAN'!AE84='DU DOAN'!K84,'DU DOAN'!AF84='DU DOAN'!L84),3*'DU DOAN'!C84,IF(('DU DOAN'!AE84-'DU DOAN'!AF84)=('DU DOAN'!K84-'DU DOAN'!L84),2*'DU DOAN'!C84,IF(SIGN('DU DOAN'!AE84-'DU DOAN'!AF84)=SIGN('DU DOAN'!K84-'DU DOAN'!L84),1*'DU DOAN'!C84,0))))</f>
        <v>0</v>
      </c>
      <c r="Q84" s="98">
        <f>IF(OR('DU DOAN'!K84="",'DU DOAN'!L84="",'DU DOAN'!AG84="",'DU DOAN'!AH84=""),0,IF(AND('DU DOAN'!AG84='DU DOAN'!K84,'DU DOAN'!AH84='DU DOAN'!L84),3*'DU DOAN'!C84,IF(('DU DOAN'!AG84-'DU DOAN'!AH84)=('DU DOAN'!K84-'DU DOAN'!L84),2*'DU DOAN'!C84,IF(SIGN('DU DOAN'!AG84-'DU DOAN'!AH84)=SIGN('DU DOAN'!K84-'DU DOAN'!L84),1*'DU DOAN'!C84,0))))</f>
        <v>0</v>
      </c>
      <c r="R84" s="98">
        <f>IF(OR('DU DOAN'!K84="",'DU DOAN'!L84="",'DU DOAN'!AI84="",'DU DOAN'!AJ84=""),0,IF(AND('DU DOAN'!AI84='DU DOAN'!K84,'DU DOAN'!AJ84='DU DOAN'!L84),3*'DU DOAN'!C84,IF(('DU DOAN'!AI84-'DU DOAN'!AJ84)=('DU DOAN'!K84-'DU DOAN'!L84),2*'DU DOAN'!C84,IF(SIGN('DU DOAN'!AI84-'DU DOAN'!AJ84)=SIGN('DU DOAN'!K84-'DU DOAN'!L84),1*'DU DOAN'!C84,0))))</f>
        <v>0</v>
      </c>
      <c r="S84" s="98">
        <f>IF(OR('DU DOAN'!K84="",'DU DOAN'!L84="",'DU DOAN'!AK84="",'DU DOAN'!AL84=""),0,IF(AND('DU DOAN'!AK84='DU DOAN'!K84,'DU DOAN'!AL84='DU DOAN'!L84),3*'DU DOAN'!C84,IF(('DU DOAN'!AK84-'DU DOAN'!AL84)=('DU DOAN'!K84-'DU DOAN'!L84),2*'DU DOAN'!C84,IF(SIGN('DU DOAN'!AK84-'DU DOAN'!AL84)=SIGN('DU DOAN'!K84-'DU DOAN'!L84),1*'DU DOAN'!C84,0))))</f>
        <v>0</v>
      </c>
      <c r="T84" s="98">
        <f>IF(OR('DU DOAN'!K84="",'DU DOAN'!L84="",'DU DOAN'!AM84="",'DU DOAN'!AN84=""),0,IF(AND('DU DOAN'!AM84='DU DOAN'!K84,'DU DOAN'!AN84='DU DOAN'!L84),3*'DU DOAN'!C84,IF(('DU DOAN'!AM84-'DU DOAN'!AN84)=('DU DOAN'!K84-'DU DOAN'!L84),2*'DU DOAN'!C84,IF(SIGN('DU DOAN'!AM84-'DU DOAN'!AN84)=SIGN('DU DOAN'!K84-'DU DOAN'!L84),1*'DU DOAN'!C84,0))))</f>
        <v>0</v>
      </c>
      <c r="U84" s="98">
        <f>IF(OR('DU DOAN'!K84="",'DU DOAN'!L84="",'DU DOAN'!AO84="",'DU DOAN'!AP84=""),0,IF(AND('DU DOAN'!AO84='DU DOAN'!K84,'DU DOAN'!AP84='DU DOAN'!L84),3*'DU DOAN'!C84,IF(('DU DOAN'!AO84-'DU DOAN'!AP84)=('DU DOAN'!K84-'DU DOAN'!L84),2*'DU DOAN'!C84,IF(SIGN('DU DOAN'!AO84-'DU DOAN'!AP84)=SIGN('DU DOAN'!K84-'DU DOAN'!L84),1*'DU DOAN'!C84,0))))</f>
        <v>0</v>
      </c>
      <c r="V84" s="98">
        <f>IF(OR('DU DOAN'!K84="",'DU DOAN'!L84="",'DU DOAN'!AQ84="",'DU DOAN'!AR84=""),0,IF(AND('DU DOAN'!AQ84='DU DOAN'!K84,'DU DOAN'!AR84='DU DOAN'!L84),3*'DU DOAN'!C84,IF(('DU DOAN'!AQ84-'DU DOAN'!AR84)=('DU DOAN'!K84-'DU DOAN'!L84),2*'DU DOAN'!C84,IF(SIGN('DU DOAN'!AQ84-'DU DOAN'!AR84)=SIGN('DU DOAN'!K84-'DU DOAN'!L84),1*'DU DOAN'!C84,0))))</f>
        <v>0</v>
      </c>
      <c r="W84" s="98">
        <f>IF(OR('DU DOAN'!K84="",'DU DOAN'!L84="",'DU DOAN'!AS84="",'DU DOAN'!AT84=""),0,IF(AND('DU DOAN'!AS84='DU DOAN'!K84,'DU DOAN'!AT84='DU DOAN'!L84),3*'DU DOAN'!C84,IF(('DU DOAN'!AS84-'DU DOAN'!AT84)=('DU DOAN'!K84-'DU DOAN'!L84),2*'DU DOAN'!C84,IF(SIGN('DU DOAN'!AS84-'DU DOAN'!AT84)=SIGN('DU DOAN'!K84-'DU DOAN'!L84),1*'DU DOAN'!C84,0))))</f>
        <v>0</v>
      </c>
      <c r="X84" s="98">
        <f>IF(OR('DU DOAN'!K84="",'DU DOAN'!L84="",'DU DOAN'!AU84="",'DU DOAN'!AV84=""),0,IF(AND('DU DOAN'!AU84='DU DOAN'!K84,'DU DOAN'!AV84='DU DOAN'!L84),3*'DU DOAN'!C84,IF(('DU DOAN'!AU84-'DU DOAN'!AV84)=('DU DOAN'!K84-'DU DOAN'!L84),2*'DU DOAN'!C84,IF(SIGN('DU DOAN'!AU84-'DU DOAN'!AV84)=SIGN('DU DOAN'!K84-'DU DOAN'!L84),1*'DU DOAN'!C84,0))))</f>
        <v>0</v>
      </c>
      <c r="Y84" s="98">
        <f>IF(OR('DU DOAN'!K84="",'DU DOAN'!L84="",'DU DOAN'!AW84="",'DU DOAN'!AX84=""),0,IF(AND('DU DOAN'!AW84='DU DOAN'!K84,'DU DOAN'!AX84='DU DOAN'!L84),3*'DU DOAN'!C84,IF(('DU DOAN'!AW84-'DU DOAN'!AX84)=('DU DOAN'!K84-'DU DOAN'!L84),2*'DU DOAN'!C84,IF(SIGN('DU DOAN'!AW84-'DU DOAN'!AX84)=SIGN('DU DOAN'!K84-'DU DOAN'!L84),1*'DU DOAN'!C84,0))))</f>
        <v>0</v>
      </c>
      <c r="Z84" s="98">
        <f>IF(OR('DU DOAN'!K84="",'DU DOAN'!L84="",'DU DOAN'!AY84="",'DU DOAN'!AZ84=""),0,IF(AND('DU DOAN'!AY84='DU DOAN'!K84,'DU DOAN'!AZ84='DU DOAN'!L84),3*'DU DOAN'!C84,IF(('DU DOAN'!AY84-'DU DOAN'!AZ84)=('DU DOAN'!K84-'DU DOAN'!L84),2*'DU DOAN'!C84,IF(SIGN('DU DOAN'!AY84-'DU DOAN'!AZ84)=SIGN('DU DOAN'!K84-'DU DOAN'!L84),1*'DU DOAN'!C84,0))))</f>
        <v>0</v>
      </c>
      <c r="AA84" s="98">
        <f>IF(OR('DU DOAN'!K84="",'DU DOAN'!L84="",'DU DOAN'!BA84="",'DU DOAN'!BB84=""),0,IF(AND('DU DOAN'!BA84='DU DOAN'!K84,'DU DOAN'!BB84='DU DOAN'!L84),3*'DU DOAN'!C84,IF(('DU DOAN'!BA84-'DU DOAN'!BB84)=('DU DOAN'!K84-'DU DOAN'!L84),2*'DU DOAN'!C84,IF(SIGN('DU DOAN'!BA84-'DU DOAN'!BB84)=SIGN('DU DOAN'!K84-'DU DOAN'!L84),1*'DU DOAN'!C84,0))))</f>
        <v>0</v>
      </c>
      <c r="AB84" s="98">
        <f>IF(OR('DU DOAN'!K84="",'DU DOAN'!L84="",'DU DOAN'!BC84="",'DU DOAN'!BD84=""),0,IF(AND('DU DOAN'!BC84='DU DOAN'!K84,'DU DOAN'!BD84='DU DOAN'!L84),3*'DU DOAN'!C84,IF(('DU DOAN'!BC84-'DU DOAN'!BD84)=('DU DOAN'!K84-'DU DOAN'!L84),2*'DU DOAN'!C84,IF(SIGN('DU DOAN'!BC84-'DU DOAN'!BD84)=SIGN('DU DOAN'!K84-'DU DOAN'!L84),1*'DU DOAN'!C84,0))))</f>
        <v>0</v>
      </c>
      <c r="AC84" s="98">
        <f>IF(OR('DU DOAN'!K84="",'DU DOAN'!L84="",'DU DOAN'!BE84="",'DU DOAN'!BF84=""),0,IF(AND('DU DOAN'!BE84='DU DOAN'!K84,'DU DOAN'!BF84='DU DOAN'!L84),3*'DU DOAN'!C84,IF(('DU DOAN'!BE84-'DU DOAN'!BF84)=('DU DOAN'!K84-'DU DOAN'!L84),2*'DU DOAN'!C84,IF(SIGN('DU DOAN'!BE84-'DU DOAN'!BF84)=SIGN('DU DOAN'!K84-'DU DOAN'!L84),1*'DU DOAN'!C84,0))))</f>
        <v>0</v>
      </c>
      <c r="AD84" s="98">
        <f>IF(OR('DU DOAN'!K84="",'DU DOAN'!L84="",'DU DOAN'!BG84="",'DU DOAN'!BH84=""),0,IF(AND('DU DOAN'!BG84='DU DOAN'!K84,'DU DOAN'!BH84='DU DOAN'!L84),3*'DU DOAN'!C84,IF(('DU DOAN'!BG84-'DU DOAN'!BH84)=('DU DOAN'!K84-'DU DOAN'!L84),2*'DU DOAN'!C84,IF(SIGN('DU DOAN'!BG84-'DU DOAN'!BH84)=SIGN('DU DOAN'!K84-'DU DOAN'!L84),1*'DU DOAN'!C84,0))))</f>
        <v>0</v>
      </c>
      <c r="AE84" s="98">
        <f>IF(OR('DU DOAN'!K84="",'DU DOAN'!L84="",'DU DOAN'!BI84="",'DU DOAN'!BJ84=""),0,IF(AND('DU DOAN'!BI84='DU DOAN'!K84,'DU DOAN'!BJ84='DU DOAN'!L84),3*'DU DOAN'!C84,IF(('DU DOAN'!BI84-'DU DOAN'!BJ84)=('DU DOAN'!K84-'DU DOAN'!L84),2*'DU DOAN'!C84,IF(SIGN('DU DOAN'!BI84-'DU DOAN'!BJ84)=SIGN('DU DOAN'!K84-'DU DOAN'!L84),1*'DU DOAN'!C84,0))))</f>
        <v>0</v>
      </c>
      <c r="AF84" s="98">
        <f>IF(OR('DU DOAN'!K84="",'DU DOAN'!L84="",'DU DOAN'!BK84="",'DU DOAN'!BL84=""),0,IF(AND('DU DOAN'!BK84='DU DOAN'!K84,'DU DOAN'!BL84='DU DOAN'!L84),3*'DU DOAN'!C84,IF(('DU DOAN'!BK84-'DU DOAN'!BL84)=('DU DOAN'!K84-'DU DOAN'!L84),2*'DU DOAN'!C84,IF(SIGN('DU DOAN'!BK84-'DU DOAN'!BL84)=SIGN('DU DOAN'!K84-'DU DOAN'!L84),1*'DU DOAN'!C84,0))))</f>
        <v>0</v>
      </c>
      <c r="AG84" s="98">
        <f>IF(OR('DU DOAN'!K84="",'DU DOAN'!L84="",'DU DOAN'!BM84="",'DU DOAN'!BN84=""),0,IF(AND('DU DOAN'!BM84='DU DOAN'!K84,'DU DOAN'!BN84='DU DOAN'!L84),3*'DU DOAN'!C84,IF(('DU DOAN'!BM84-'DU DOAN'!BN84)=('DU DOAN'!K84-'DU DOAN'!L84),2*'DU DOAN'!C84,IF(SIGN('DU DOAN'!BM84-'DU DOAN'!BN84)=SIGN('DU DOAN'!K84-'DU DOAN'!L84),1*'DU DOAN'!C84,0))))</f>
        <v>0</v>
      </c>
      <c r="AH84" s="98">
        <f>IF(OR('DU DOAN'!K84="",'DU DOAN'!L84="",'DU DOAN'!BO84="",'DU DOAN'!BP84=""),0,IF(AND('DU DOAN'!BO84='DU DOAN'!K84,'DU DOAN'!BP84='DU DOAN'!L84),3*'DU DOAN'!C84,IF(('DU DOAN'!BO84-'DU DOAN'!BP84)=('DU DOAN'!K84-'DU DOAN'!L84),2*'DU DOAN'!C84,IF(SIGN('DU DOAN'!BO84-'DU DOAN'!BP84)=SIGN('DU DOAN'!K84-'DU DOAN'!L84),1*'DU DOAN'!C84,0))))</f>
        <v>0</v>
      </c>
      <c r="AI84" s="98">
        <f>IF(OR('DU DOAN'!K84="",'DU DOAN'!L84="",'DU DOAN'!BQ84="",'DU DOAN'!BR84=""),0,IF(AND('DU DOAN'!BQ84='DU DOAN'!K84,'DU DOAN'!BR84='DU DOAN'!L84),3*'DU DOAN'!C84,IF(('DU DOAN'!BQ84-'DU DOAN'!BR84)=('DU DOAN'!K84-'DU DOAN'!L84),2*'DU DOAN'!C84,IF(SIGN('DU DOAN'!BQ84-'DU DOAN'!BR84)=SIGN('DU DOAN'!K84-'DU DOAN'!L84),1*'DU DOAN'!C84,0))))</f>
        <v>0</v>
      </c>
      <c r="AJ84" s="98">
        <f>IF(OR('DU DOAN'!K84="",'DU DOAN'!L84="",'DU DOAN'!BS84="",'DU DOAN'!BT84=""),0,IF(AND('DU DOAN'!BS84='DU DOAN'!K84,'DU DOAN'!BT84='DU DOAN'!L84),3*'DU DOAN'!C84,IF(('DU DOAN'!BS84-'DU DOAN'!BT84)=('DU DOAN'!K84-'DU DOAN'!L84),2*'DU DOAN'!C84,IF(SIGN('DU DOAN'!BS84-'DU DOAN'!BT84)=SIGN('DU DOAN'!K84-'DU DOAN'!L84),1*'DU DOAN'!C84,0))))</f>
        <v>0</v>
      </c>
      <c r="AK84" s="98">
        <f>IF(OR('DU DOAN'!K84="",'DU DOAN'!L84="",'DU DOAN'!BU84="",'DU DOAN'!BV84=""),0,IF(AND('DU DOAN'!BU84='DU DOAN'!K84,'DU DOAN'!BV84='DU DOAN'!L84),3*'DU DOAN'!C84,IF(('DU DOAN'!BU84-'DU DOAN'!BV84)=('DU DOAN'!K84-'DU DOAN'!L84),2*'DU DOAN'!C84,IF(SIGN('DU DOAN'!BU84-'DU DOAN'!BV84)=SIGN('DU DOAN'!K84-'DU DOAN'!L84),1*'DU DOAN'!C84,0))))</f>
        <v>0</v>
      </c>
      <c r="AL84" s="98">
        <f>IF(OR('DU DOAN'!K84="",'DU DOAN'!L84="",'DU DOAN'!BW84="",'DU DOAN'!BX84=""),0,IF(AND('DU DOAN'!BW84='DU DOAN'!K84,'DU DOAN'!BX84='DU DOAN'!L84),3*'DU DOAN'!C84,IF(('DU DOAN'!BW84-'DU DOAN'!BX84)=('DU DOAN'!K84-'DU DOAN'!L84),2*'DU DOAN'!C84,IF(SIGN('DU DOAN'!BW84-'DU DOAN'!BX84)=SIGN('DU DOAN'!K84-'DU DOAN'!L84),1*'DU DOAN'!C84,0))))</f>
        <v>0</v>
      </c>
      <c r="AM84" s="98">
        <f>IF(OR('DU DOAN'!K84="",'DU DOAN'!L84="",'DU DOAN'!BY84="",'DU DOAN'!BZ84=""),0,IF(AND('DU DOAN'!BY84='DU DOAN'!K84,'DU DOAN'!BZ84='DU DOAN'!L84),3*'DU DOAN'!C84,IF(('DU DOAN'!BY84-'DU DOAN'!BZ84)=('DU DOAN'!K84-'DU DOAN'!L84),2*'DU DOAN'!C84,IF(SIGN('DU DOAN'!BY84-'DU DOAN'!BZ84)=SIGN('DU DOAN'!K84-'DU DOAN'!L84),1*'DU DOAN'!C84,0))))</f>
        <v>0</v>
      </c>
      <c r="AN84" s="98">
        <f>IF(OR('DU DOAN'!K84="",'DU DOAN'!L84="",'DU DOAN'!CA84="",'DU DOAN'!CB84=""),0,IF(AND('DU DOAN'!CA84='DU DOAN'!K84,'DU DOAN'!CB84='DU DOAN'!L84),3*'DU DOAN'!C84,IF(('DU DOAN'!CA84-'DU DOAN'!CB84)=('DU DOAN'!K84-'DU DOAN'!L84),2*'DU DOAN'!C84,IF(SIGN('DU DOAN'!CA84-'DU DOAN'!CB84)=SIGN('DU DOAN'!K84-'DU DOAN'!L84),1*'DU DOAN'!C84,0))))</f>
        <v>0</v>
      </c>
      <c r="AO84" s="98">
        <f>IF(OR('DU DOAN'!K84="",'DU DOAN'!L84="",'DU DOAN'!CC84="",'DU DOAN'!CD84=""),0,IF(AND('DU DOAN'!CC84='DU DOAN'!K84,'DU DOAN'!CD84='DU DOAN'!L84),3*'DU DOAN'!C84,IF(('DU DOAN'!CC84-'DU DOAN'!CD84)=('DU DOAN'!K84-'DU DOAN'!L84),2*'DU DOAN'!C84,IF(SIGN('DU DOAN'!CC84-'DU DOAN'!CD84)=SIGN('DU DOAN'!K84-'DU DOAN'!L84),1*'DU DOAN'!C84,0))))</f>
        <v>0</v>
      </c>
      <c r="AP84" s="98">
        <f>IF(OR('DU DOAN'!K84="",'DU DOAN'!L84="",'DU DOAN'!CE84="",'DU DOAN'!CF84=""),0,IF(AND('DU DOAN'!CE84='DU DOAN'!K84,'DU DOAN'!CF84='DU DOAN'!L84),3*'DU DOAN'!C84,IF(('DU DOAN'!CE84-'DU DOAN'!CF84)=('DU DOAN'!K84-'DU DOAN'!L84),2*'DU DOAN'!C84,IF(SIGN('DU DOAN'!CE84-'DU DOAN'!CF84)=SIGN('DU DOAN'!K84-'DU DOAN'!L84),1*'DU DOAN'!C84,0))))</f>
        <v>0</v>
      </c>
      <c r="AQ84" s="98">
        <f>IF(OR('DU DOAN'!K84="",'DU DOAN'!L84="",'DU DOAN'!CG84="",'DU DOAN'!CH84=""),0,IF(AND('DU DOAN'!CG84='DU DOAN'!K84,'DU DOAN'!CH84='DU DOAN'!L84),3*'DU DOAN'!C84,IF(('DU DOAN'!CG84-'DU DOAN'!CH84)=('DU DOAN'!K84-'DU DOAN'!L84),2*'DU DOAN'!C84,IF(SIGN('DU DOAN'!CG84-'DU DOAN'!CH84)=SIGN('DU DOAN'!K84-'DU DOAN'!L84),1*'DU DOAN'!C84,0))))</f>
        <v>0</v>
      </c>
      <c r="AR84" s="98">
        <f>IF(OR('DU DOAN'!K84="",'DU DOAN'!L84="",'DU DOAN'!CI84="",'DU DOAN'!CJ84=""),0,IF(AND('DU DOAN'!CI84='DU DOAN'!K84,'DU DOAN'!CJ84='DU DOAN'!L84),3*'DU DOAN'!C84,IF(('DU DOAN'!CI84-'DU DOAN'!CJ84)=('DU DOAN'!K84-'DU DOAN'!L84),2*'DU DOAN'!C84,IF(SIGN('DU DOAN'!CI84-'DU DOAN'!CJ84)=SIGN('DU DOAN'!K84-'DU DOAN'!L84),1*'DU DOAN'!C84,0))))</f>
        <v>0</v>
      </c>
      <c r="AS84" s="98">
        <f>IF(OR('DU DOAN'!K84="",'DU DOAN'!L84="",'DU DOAN'!CK84="",'DU DOAN'!CL84=""),0,IF(AND('DU DOAN'!CK84='DU DOAN'!K84,'DU DOAN'!CL84='DU DOAN'!L84),3*'DU DOAN'!C84,IF(('DU DOAN'!CK84-'DU DOAN'!CL84)=('DU DOAN'!K84-'DU DOAN'!L84),2*'DU DOAN'!C84,IF(SIGN('DU DOAN'!CK84-'DU DOAN'!CL84)=SIGN('DU DOAN'!K84-'DU DOAN'!L84),1*'DU DOAN'!C84,0))))</f>
        <v>0</v>
      </c>
      <c r="AT84" s="98">
        <f>IF(OR('DU DOAN'!K84="",'DU DOAN'!L84="",'DU DOAN'!CM84="",'DU DOAN'!CN84=""),0,IF(AND('DU DOAN'!CM84='DU DOAN'!K84,'DU DOAN'!CN84='DU DOAN'!L84),3*'DU DOAN'!C84,IF(('DU DOAN'!CM84-'DU DOAN'!CN84)=('DU DOAN'!K84-'DU DOAN'!L84),2*'DU DOAN'!C84,IF(SIGN('DU DOAN'!CM84-'DU DOAN'!CN84)=SIGN('DU DOAN'!K84-'DU DOAN'!L84),1*'DU DOAN'!C84,0))))</f>
        <v>0</v>
      </c>
      <c r="AU84" s="98">
        <f>IF(OR('DU DOAN'!K84="",'DU DOAN'!L84="",'DU DOAN'!CO84="",'DU DOAN'!CP84=""),0,IF(AND('DU DOAN'!CO84='DU DOAN'!K84,'DU DOAN'!CP84='DU DOAN'!L84),3*'DU DOAN'!C84,IF(('DU DOAN'!CO84-'DU DOAN'!CP84)=('DU DOAN'!K84-'DU DOAN'!L84),2*'DU DOAN'!C84,IF(SIGN('DU DOAN'!CO84-'DU DOAN'!CP84)=SIGN('DU DOAN'!K84-'DU DOAN'!L84),1*'DU DOAN'!C84,0))))</f>
        <v>0</v>
      </c>
      <c r="AV84" s="98">
        <f>IF(OR('DU DOAN'!K84="",'DU DOAN'!L84="",'DU DOAN'!CQ84="",'DU DOAN'!CR84=""),0,IF(AND('DU DOAN'!CQ84='DU DOAN'!K84,'DU DOAN'!CR84='DU DOAN'!L84),3*'DU DOAN'!C84,IF(('DU DOAN'!CQ84-'DU DOAN'!CR84)=('DU DOAN'!K84-'DU DOAN'!L84),2*'DU DOAN'!C84,IF(SIGN('DU DOAN'!CQ84-'DU DOAN'!CR84)=SIGN('DU DOAN'!K84-'DU DOAN'!L84),1*'DU DOAN'!C84,0))))</f>
        <v>0</v>
      </c>
      <c r="AW84" s="98">
        <f>IF(OR('DU DOAN'!K84="",'DU DOAN'!L84="",'DU DOAN'!CS84="",'DU DOAN'!CT84=""),0,IF(AND('DU DOAN'!CS84='DU DOAN'!K84,'DU DOAN'!CT84='DU DOAN'!L84),3*'DU DOAN'!C84,IF(('DU DOAN'!CS84-'DU DOAN'!CT84)=('DU DOAN'!K84-'DU DOAN'!L84),2*'DU DOAN'!C84,IF(SIGN('DU DOAN'!CS84-'DU DOAN'!CT84)=SIGN('DU DOAN'!K84-'DU DOAN'!L84),1*'DU DOAN'!C84,0))))</f>
        <v>0</v>
      </c>
      <c r="AX84" s="98">
        <f>IF(OR('DU DOAN'!K84="",'DU DOAN'!L84="",'DU DOAN'!CU84="",'DU DOAN'!CV84=""),0,IF(AND('DU DOAN'!CU84='DU DOAN'!K84,'DU DOAN'!CV84='DU DOAN'!L84),3*'DU DOAN'!C84,IF(('DU DOAN'!CU84-'DU DOAN'!CV84)=('DU DOAN'!K84-'DU DOAN'!L84),2*'DU DOAN'!C84,IF(SIGN('DU DOAN'!CU84-'DU DOAN'!CV84)=SIGN('DU DOAN'!K84-'DU DOAN'!L84),1*'DU DOAN'!C84,0))))</f>
        <v>0</v>
      </c>
      <c r="AY84" s="98">
        <f>IF(OR('DU DOAN'!K84="",'DU DOAN'!L84="",'DU DOAN'!CW84="",'DU DOAN'!CX84=""),0,IF(AND('DU DOAN'!CW84='DU DOAN'!K84,'DU DOAN'!CX84='DU DOAN'!L84),3*'DU DOAN'!C84,IF(('DU DOAN'!CW84-'DU DOAN'!CX84)=('DU DOAN'!K84-'DU DOAN'!L84),2*'DU DOAN'!C84,IF(SIGN('DU DOAN'!CW84-'DU DOAN'!CX84)=SIGN('DU DOAN'!K84-'DU DOAN'!L84),1*'DU DOAN'!C84,0))))</f>
        <v>0</v>
      </c>
      <c r="AZ84" s="98">
        <f>IF(OR('DU DOAN'!K84="",'DU DOAN'!L84="",'DU DOAN'!CY84="",'DU DOAN'!CZ84=""),0,IF(AND('DU DOAN'!CY84='DU DOAN'!K84,'DU DOAN'!CZ84='DU DOAN'!L84),3*'DU DOAN'!C84,IF(('DU DOAN'!CY84-'DU DOAN'!CZ84)=('DU DOAN'!K84-'DU DOAN'!L84),2*'DU DOAN'!C84,IF(SIGN('DU DOAN'!CY84-'DU DOAN'!CZ84)=SIGN('DU DOAN'!K84-'DU DOAN'!L84),1*'DU DOAN'!C84,0))))</f>
        <v>0</v>
      </c>
      <c r="BA84" s="98">
        <f>IF(OR('DU DOAN'!K84="",'DU DOAN'!L84="",'DU DOAN'!DA84="",'DU DOAN'!DB84=""),0,IF(AND('DU DOAN'!DA84='DU DOAN'!K84,'DU DOAN'!DB84='DU DOAN'!L84),3*'DU DOAN'!C84,IF(('DU DOAN'!DA84-'DU DOAN'!DB84)=('DU DOAN'!K84-'DU DOAN'!L84),2*'DU DOAN'!C84,IF(SIGN('DU DOAN'!DA84-'DU DOAN'!DB84)=SIGN('DU DOAN'!K84-'DU DOAN'!L84),1*'DU DOAN'!C84,0))))</f>
        <v>0</v>
      </c>
      <c r="BB84" s="98">
        <f>IF(OR('DU DOAN'!K84="",'DU DOAN'!L84="",'DU DOAN'!DC84="",'DU DOAN'!DD84=""),0,IF(AND('DU DOAN'!DC84='DU DOAN'!K84,'DU DOAN'!DD84='DU DOAN'!L84),3*'DU DOAN'!C84,IF(('DU DOAN'!DC84-'DU DOAN'!DD84)=('DU DOAN'!K84-'DU DOAN'!L84),2*'DU DOAN'!C84,IF(SIGN('DU DOAN'!DC84-'DU DOAN'!DD84)=SIGN('DU DOAN'!K84-'DU DOAN'!L84),1*'DU DOAN'!C84,0))))</f>
        <v>0</v>
      </c>
      <c r="BC84" s="98">
        <f>IF(OR('DU DOAN'!K84="",'DU DOAN'!L84="",'DU DOAN'!DE84="",'DU DOAN'!DF84=""),0,IF(AND('DU DOAN'!DE84='DU DOAN'!K84,'DU DOAN'!DF84='DU DOAN'!L84),3*'DU DOAN'!C84,IF(('DU DOAN'!DE84-'DU DOAN'!DF84)=('DU DOAN'!K84-'DU DOAN'!L84),2*'DU DOAN'!C84,IF(SIGN('DU DOAN'!DE84-'DU DOAN'!DF84)=SIGN('DU DOAN'!K84-'DU DOAN'!L84),1*'DU DOAN'!C84,0))))</f>
        <v>0</v>
      </c>
      <c r="BD84" s="98">
        <f>IF(OR('DU DOAN'!K84="",'DU DOAN'!L84="",'DU DOAN'!DG84="",'DU DOAN'!DH84=""),0,IF(AND('DU DOAN'!DG84='DU DOAN'!K84,'DU DOAN'!DH84='DU DOAN'!L84),3*'DU DOAN'!C84,IF(('DU DOAN'!DG84-'DU DOAN'!DH84)=('DU DOAN'!K84-'DU DOAN'!L84),2*'DU DOAN'!C84,IF(SIGN('DU DOAN'!DG84-'DU DOAN'!DH84)=SIGN('DU DOAN'!K84-'DU DOAN'!L84),1*'DU DOAN'!C84,0))))</f>
        <v>0</v>
      </c>
      <c r="BE84" s="98">
        <f>IF(OR('DU DOAN'!K84="",'DU DOAN'!L84="",'DU DOAN'!DI84="",'DU DOAN'!DJ84=""),0,IF(AND('DU DOAN'!DI84='DU DOAN'!K84,'DU DOAN'!DJ84='DU DOAN'!L84),3*'DU DOAN'!C84,IF(('DU DOAN'!DI84-'DU DOAN'!DJ84)=('DU DOAN'!K84-'DU DOAN'!L84),2*'DU DOAN'!C84,IF(SIGN('DU DOAN'!DI84-'DU DOAN'!DJ84)=SIGN('DU DOAN'!K84-'DU DOAN'!L84),1*'DU DOAN'!C84,0))))</f>
        <v>0</v>
      </c>
      <c r="BF84" s="98">
        <f>IF(OR('DU DOAN'!K84="",'DU DOAN'!L84="",'DU DOAN'!DK84="",'DU DOAN'!DL84=""),0,IF(AND('DU DOAN'!DK84='DU DOAN'!K84,'DU DOAN'!DL84='DU DOAN'!L84),3*'DU DOAN'!C84,IF(('DU DOAN'!DK84-'DU DOAN'!DL84)=('DU DOAN'!K84-'DU DOAN'!L84),2*'DU DOAN'!C84,IF(SIGN('DU DOAN'!DK84-'DU DOAN'!DL84)=SIGN('DU DOAN'!K84-'DU DOAN'!L84),1*'DU DOAN'!C84,0))))</f>
        <v>0</v>
      </c>
      <c r="BG84" s="98">
        <f>IF(OR('DU DOAN'!K84="",'DU DOAN'!L84="",'DU DOAN'!DM84="",'DU DOAN'!DN84=""),0,IF(AND('DU DOAN'!DM84='DU DOAN'!K84,'DU DOAN'!DN84='DU DOAN'!L84),3*'DU DOAN'!C84,IF(('DU DOAN'!DM84-'DU DOAN'!DN84)=('DU DOAN'!K84-'DU DOAN'!L84),2*'DU DOAN'!C84,IF(SIGN('DU DOAN'!DM84-'DU DOAN'!DN84)=SIGN('DU DOAN'!K84-'DU DOAN'!L84),1*'DU DOAN'!C84,0))))</f>
        <v>0</v>
      </c>
      <c r="BH84" s="98">
        <f>IF(OR('DU DOAN'!K84="",'DU DOAN'!L84="",'DU DOAN'!DO84="",'DU DOAN'!DP84=""),0,IF(AND('DU DOAN'!DO84='DU DOAN'!K84,'DU DOAN'!DP84='DU DOAN'!L84),3*'DU DOAN'!C84,IF(('DU DOAN'!DO84-'DU DOAN'!DP84)=('DU DOAN'!K84-'DU DOAN'!L84),2*'DU DOAN'!C84,IF(SIGN('DU DOAN'!DO84-'DU DOAN'!DP84)=SIGN('DU DOAN'!K84-'DU DOAN'!L84),1*'DU DOAN'!C84,0))))</f>
        <v>0</v>
      </c>
      <c r="BI84" s="98">
        <f>IF(OR('DU DOAN'!K84="",'DU DOAN'!L84="",'DU DOAN'!DQ84="",'DU DOAN'!DR84=""),0,IF(AND('DU DOAN'!DQ84='DU DOAN'!K84,'DU DOAN'!DR84='DU DOAN'!L84),3*'DU DOAN'!C84,IF(('DU DOAN'!DQ84-'DU DOAN'!DR84)=('DU DOAN'!K84-'DU DOAN'!L84),2*'DU DOAN'!C84,IF(SIGN('DU DOAN'!DQ84-'DU DOAN'!DR84)=SIGN('DU DOAN'!K84-'DU DOAN'!L84),1*'DU DOAN'!C84,0))))</f>
        <v>0</v>
      </c>
      <c r="BJ84" s="98">
        <f>IF(OR('DU DOAN'!K84="",'DU DOAN'!L84="",'DU DOAN'!DS84="",'DU DOAN'!DT84=""),0,IF(AND('DU DOAN'!DS84='DU DOAN'!K84,'DU DOAN'!DT84='DU DOAN'!L84),3*'DU DOAN'!C84,IF(('DU DOAN'!DS84-'DU DOAN'!DT84)=('DU DOAN'!K84-'DU DOAN'!L84),2*'DU DOAN'!C84,IF(SIGN('DU DOAN'!DS84-'DU DOAN'!DT84)=SIGN('DU DOAN'!K84-'DU DOAN'!L84),1*'DU DOAN'!C84,0))))</f>
        <v>0</v>
      </c>
      <c r="BK84" s="98">
        <f>IF(OR('DU DOAN'!K84="",'DU DOAN'!L84="",'DU DOAN'!DU84="",'DU DOAN'!DV84=""),0,IF(AND('DU DOAN'!DU84='DU DOAN'!K84,'DU DOAN'!DV84='DU DOAN'!L84),3*'DU DOAN'!C84,IF(('DU DOAN'!DU84-'DU DOAN'!DV84)=('DU DOAN'!K84-'DU DOAN'!L84),2*'DU DOAN'!C84,IF(SIGN('DU DOAN'!DU84-'DU DOAN'!DV84)=SIGN('DU DOAN'!K84-'DU DOAN'!L84),1*'DU DOAN'!C84,0))))</f>
        <v>0</v>
      </c>
      <c r="BL84" s="98">
        <f>IF(OR('DU DOAN'!K84="",'DU DOAN'!L84="",'DU DOAN'!DW84="",'DU DOAN'!DX84=""),0,IF(AND('DU DOAN'!DW84='DU DOAN'!K84,'DU DOAN'!DX84='DU DOAN'!L84),3*'DU DOAN'!C84,IF(('DU DOAN'!DW84-'DU DOAN'!DX84)=('DU DOAN'!K84-'DU DOAN'!L84),2*'DU DOAN'!C84,IF(SIGN('DU DOAN'!DW84-'DU DOAN'!DX84)=SIGN('DU DOAN'!K84-'DU DOAN'!L84),1*'DU DOAN'!C84,0))))</f>
        <v>0</v>
      </c>
      <c r="BM84" s="98">
        <f>IF(OR('DU DOAN'!K84="",'DU DOAN'!L84="",'DU DOAN'!DY84="",'DU DOAN'!DZ84=""),0,IF(AND('DU DOAN'!DY84='DU DOAN'!K84,'DU DOAN'!DZ84='DU DOAN'!L84),3*'DU DOAN'!C84,IF(('DU DOAN'!DY84-'DU DOAN'!DZ84)=('DU DOAN'!K84-'DU DOAN'!L84),2*'DU DOAN'!C84,IF(SIGN('DU DOAN'!DY84-'DU DOAN'!DZ84)=SIGN('DU DOAN'!K84-'DU DOAN'!L84),1*'DU DOAN'!C84,0))))</f>
        <v>0</v>
      </c>
      <c r="BN84" s="98">
        <f>IF(OR('DU DOAN'!K84="",'DU DOAN'!L84="",'DU DOAN'!EA84="",'DU DOAN'!EB84=""),0,IF(AND('DU DOAN'!EA84='DU DOAN'!K84,'DU DOAN'!EB84='DU DOAN'!L84),3*'DU DOAN'!C84,IF(('DU DOAN'!EA84-'DU DOAN'!EB84)=('DU DOAN'!K84-'DU DOAN'!L84),2*'DU DOAN'!C84,IF(SIGN('DU DOAN'!EA84-'DU DOAN'!EB84)=SIGN('DU DOAN'!K84-'DU DOAN'!L84),1*'DU DOAN'!C84,0))))</f>
        <v>0</v>
      </c>
      <c r="BO84" s="98">
        <f>IF(OR('DU DOAN'!K84="",'DU DOAN'!L84="",'DU DOAN'!EC84="",'DU DOAN'!ED84=""),0,IF(AND('DU DOAN'!EC84='DU DOAN'!K84,'DU DOAN'!ED84='DU DOAN'!L84),3*'DU DOAN'!C84,IF(('DU DOAN'!EC84-'DU DOAN'!ED84)=('DU DOAN'!K84-'DU DOAN'!L84),2*'DU DOAN'!C84,IF(SIGN('DU DOAN'!EC84-'DU DOAN'!ED84)=SIGN('DU DOAN'!K84-'DU DOAN'!L84),1*'DU DOAN'!C84,0))))</f>
        <v>0</v>
      </c>
      <c r="BP84" s="98">
        <f>IF(OR('DU DOAN'!K84="",'DU DOAN'!L84="",'DU DOAN'!EE84="",'DU DOAN'!EF84=""),0,IF(AND('DU DOAN'!EE84='DU DOAN'!K84,'DU DOAN'!EF84='DU DOAN'!L84),3*'DU DOAN'!C84,IF(('DU DOAN'!EE84-'DU DOAN'!EF84)=('DU DOAN'!K84-'DU DOAN'!L84),2*'DU DOAN'!C84,IF(SIGN('DU DOAN'!EE84-'DU DOAN'!EF84)=SIGN('DU DOAN'!K84-'DU DOAN'!L84),1*'DU DOAN'!C84,0))))</f>
        <v>0</v>
      </c>
      <c r="BQ84" s="98">
        <f>IF(OR('DU DOAN'!K84="",'DU DOAN'!L84="",'DU DOAN'!EG84="",'DU DOAN'!EH84=""),0,IF(AND('DU DOAN'!EG84='DU DOAN'!K84,'DU DOAN'!EH84='DU DOAN'!L84),3*'DU DOAN'!C84,IF(('DU DOAN'!EG84-'DU DOAN'!EH84)=('DU DOAN'!K84-'DU DOAN'!L84),2*'DU DOAN'!C84,IF(SIGN('DU DOAN'!EG84-'DU DOAN'!EH84)=SIGN('DU DOAN'!K84-'DU DOAN'!L84),1*'DU DOAN'!C84,0))))</f>
        <v>0</v>
      </c>
      <c r="BR84" s="98">
        <f>IF(OR('DU DOAN'!K84="",'DU DOAN'!L84="",'DU DOAN'!EI84="",'DU DOAN'!EJ84=""),0,IF(AND('DU DOAN'!EI84='DU DOAN'!K84,'DU DOAN'!EJ84='DU DOAN'!L84),3*'DU DOAN'!C84,IF(('DU DOAN'!EI84-'DU DOAN'!EJ84)=('DU DOAN'!K84-'DU DOAN'!L84),2*'DU DOAN'!C84,IF(SIGN('DU DOAN'!EI84-'DU DOAN'!EJ84)=SIGN('DU DOAN'!K84-'DU DOAN'!L84),1*'DU DOAN'!C84,0))))</f>
        <v>0</v>
      </c>
      <c r="BS84" s="98">
        <f>IF(OR('DU DOAN'!K84="",'DU DOAN'!L84="",'DU DOAN'!EK84="",'DU DOAN'!EL84=""),0,IF(AND('DU DOAN'!EK84='DU DOAN'!K84,'DU DOAN'!EL84='DU DOAN'!L84),3*'DU DOAN'!C84,IF(('DU DOAN'!EK84-'DU DOAN'!EL84)=('DU DOAN'!K84-'DU DOAN'!L84),2*'DU DOAN'!C84,IF(SIGN('DU DOAN'!EK84-'DU DOAN'!EL84)=SIGN('DU DOAN'!K84-'DU DOAN'!L84),1*'DU DOAN'!C84,0))))</f>
        <v>0</v>
      </c>
      <c r="BT84" s="98">
        <f>IF(OR('DU DOAN'!K84="",'DU DOAN'!L84="",'DU DOAN'!EM84="",'DU DOAN'!EN84=""),0,IF(AND('DU DOAN'!EM84='DU DOAN'!K84,'DU DOAN'!EN84='DU DOAN'!L84),3*'DU DOAN'!C84,IF(('DU DOAN'!EM84-'DU DOAN'!EN84)=('DU DOAN'!K84-'DU DOAN'!L84),2*'DU DOAN'!C84,IF(SIGN('DU DOAN'!EM84-'DU DOAN'!EN84)=SIGN('DU DOAN'!K84-'DU DOAN'!L84),1*'DU DOAN'!C84,0))))</f>
        <v>0</v>
      </c>
      <c r="BU84" s="98">
        <f>IF(OR('DU DOAN'!K84="",'DU DOAN'!L84="",'DU DOAN'!EO84="",'DU DOAN'!EP84=""),0,IF(AND('DU DOAN'!EO84='DU DOAN'!K84,'DU DOAN'!EP84='DU DOAN'!L84),3*'DU DOAN'!C84,IF(('DU DOAN'!EO84-'DU DOAN'!EP84)=('DU DOAN'!K84-'DU DOAN'!L84),2*'DU DOAN'!C84,IF(SIGN('DU DOAN'!EO84-'DU DOAN'!EP84)=SIGN('DU DOAN'!K84-'DU DOAN'!L84),1*'DU DOAN'!C84,0))))</f>
        <v>0</v>
      </c>
      <c r="BV84" s="98">
        <f>IF(OR('DU DOAN'!K84="",'DU DOAN'!L84="",'DU DOAN'!EQ84="",'DU DOAN'!ER84=""),0,IF(AND('DU DOAN'!EQ84='DU DOAN'!K84,'DU DOAN'!ER84='DU DOAN'!L84),3*'DU DOAN'!C84,IF(('DU DOAN'!EQ84-'DU DOAN'!ER84)=('DU DOAN'!K84-'DU DOAN'!L84),2*'DU DOAN'!C84,IF(SIGN('DU DOAN'!EQ84-'DU DOAN'!ER84)=SIGN('DU DOAN'!K84-'DU DOAN'!L84),1*'DU DOAN'!C84,0))))</f>
        <v>0</v>
      </c>
      <c r="BW84" s="98">
        <f>IF(OR('DU DOAN'!K84="",'DU DOAN'!L84="",'DU DOAN'!ES84="",'DU DOAN'!ET84=""),0,IF(AND('DU DOAN'!ES84='DU DOAN'!K84,'DU DOAN'!ET84='DU DOAN'!L84),3*'DU DOAN'!C84,IF(('DU DOAN'!ES84-'DU DOAN'!ET84)=('DU DOAN'!K84-'DU DOAN'!L84),2*'DU DOAN'!C84,IF(SIGN('DU DOAN'!ES84-'DU DOAN'!ET84)=SIGN('DU DOAN'!K84-'DU DOAN'!L84),1*'DU DOAN'!C84,0))))</f>
        <v>0</v>
      </c>
      <c r="BX84" s="98">
        <f>IF(OR('DU DOAN'!K84="",'DU DOAN'!L84="",'DU DOAN'!EU84="",'DU DOAN'!EV84=""),0,IF(AND('DU DOAN'!EU84='DU DOAN'!K84,'DU DOAN'!EV84='DU DOAN'!L84),3*'DU DOAN'!C84,IF(('DU DOAN'!EU84-'DU DOAN'!EV84)=('DU DOAN'!K84-'DU DOAN'!L84),2*'DU DOAN'!C84,IF(SIGN('DU DOAN'!EU84-'DU DOAN'!EV84)=SIGN('DU DOAN'!K84-'DU DOAN'!L84),1*'DU DOAN'!C84,0))))</f>
        <v>0</v>
      </c>
      <c r="BY84" s="98">
        <f>IF(OR('DU DOAN'!K84="",'DU DOAN'!L84="",'DU DOAN'!EW84="",'DU DOAN'!EX84=""),0,IF(AND('DU DOAN'!EW84='DU DOAN'!K84,'DU DOAN'!EX84='DU DOAN'!L84),3*'DU DOAN'!C84,IF(('DU DOAN'!EW84-'DU DOAN'!EX84)=('DU DOAN'!K84-'DU DOAN'!L84),2*'DU DOAN'!C84,IF(SIGN('DU DOAN'!EW84-'DU DOAN'!EX84)=SIGN('DU DOAN'!K84-'DU DOAN'!L84),1*'DU DOAN'!C84,0))))</f>
        <v>0</v>
      </c>
      <c r="BZ84" s="98">
        <f>IF(OR('DU DOAN'!K84="",'DU DOAN'!L84="",'DU DOAN'!EY84="",'DU DOAN'!EZ84=""),0,IF(AND('DU DOAN'!EY84='DU DOAN'!K84,'DU DOAN'!EZ84='DU DOAN'!L84),3*'DU DOAN'!C84,IF(('DU DOAN'!EY84-'DU DOAN'!EZ84)=('DU DOAN'!K84-'DU DOAN'!L84),2*'DU DOAN'!C84,IF(SIGN('DU DOAN'!EY84-'DU DOAN'!EZ84)=SIGN('DU DOAN'!K84-'DU DOAN'!L84),1*'DU DOAN'!C84,0))))</f>
        <v>0</v>
      </c>
      <c r="CA84" s="98">
        <f>IF(OR('DU DOAN'!K84="",'DU DOAN'!L84="",'DU DOAN'!FA84="",'DU DOAN'!FB84=""),0,IF(AND('DU DOAN'!FA84='DU DOAN'!K84,'DU DOAN'!FB84='DU DOAN'!L84),3*'DU DOAN'!C84,IF(('DU DOAN'!FA84-'DU DOAN'!FB84)=('DU DOAN'!K84-'DU DOAN'!L84),2*'DU DOAN'!C84,IF(SIGN('DU DOAN'!FA84-'DU DOAN'!FB84)=SIGN('DU DOAN'!K84-'DU DOAN'!L84),1*'DU DOAN'!C84,0))))</f>
        <v>0</v>
      </c>
      <c r="CB84" s="98">
        <f>IF(OR('DU DOAN'!K84="",'DU DOAN'!L84="",'DU DOAN'!FC84="",'DU DOAN'!FD84=""),0,IF(AND('DU DOAN'!FC84='DU DOAN'!K84,'DU DOAN'!FD84='DU DOAN'!L84),3*'DU DOAN'!C84,IF(('DU DOAN'!FC84-'DU DOAN'!FD84)=('DU DOAN'!K84-'DU DOAN'!L84),2*'DU DOAN'!C84,IF(SIGN('DU DOAN'!FC84-'DU DOAN'!FD84)=SIGN('DU DOAN'!K84-'DU DOAN'!L84),1*'DU DOAN'!C84,0))))</f>
        <v>0</v>
      </c>
      <c r="CC84" s="98">
        <f>IF(OR('DU DOAN'!K84="",'DU DOAN'!L84="",'DU DOAN'!FE84="",'DU DOAN'!FF84=""),0,IF(AND('DU DOAN'!FE84='DU DOAN'!K84,'DU DOAN'!FF84='DU DOAN'!L84),3*'DU DOAN'!C84,IF(('DU DOAN'!FE84-'DU DOAN'!FF84)=('DU DOAN'!K84-'DU DOAN'!L84),2*'DU DOAN'!C84,IF(SIGN('DU DOAN'!FE84-'DU DOAN'!FF84)=SIGN('DU DOAN'!K84-'DU DOAN'!L84),1*'DU DOAN'!C84,0))))</f>
        <v>0</v>
      </c>
      <c r="CD84" s="98">
        <f>IF(OR('DU DOAN'!K84="",'DU DOAN'!L84="",'DU DOAN'!FG84="",'DU DOAN'!FH84=""),0,IF(AND('DU DOAN'!FG84='DU DOAN'!K84,'DU DOAN'!FH84='DU DOAN'!L84),3*'DU DOAN'!C84,IF(('DU DOAN'!FG84-'DU DOAN'!FH84)=('DU DOAN'!K84-'DU DOAN'!L84),2*'DU DOAN'!C84,IF(SIGN('DU DOAN'!FG84-'DU DOAN'!FH84)=SIGN('DU DOAN'!K84-'DU DOAN'!L84),1*'DU DOAN'!C84,0))))</f>
        <v>0</v>
      </c>
      <c r="CE84" s="98">
        <f>IF(OR('DU DOAN'!K84="",'DU DOAN'!L84="",'DU DOAN'!FI84="",'DU DOAN'!FJ84=""),0,IF(AND('DU DOAN'!FI84='DU DOAN'!K84,'DU DOAN'!FJ84='DU DOAN'!L84),3*'DU DOAN'!C84,IF(('DU DOAN'!FI84-'DU DOAN'!FJ84)=('DU DOAN'!K84-'DU DOAN'!L84),2*'DU DOAN'!C84,IF(SIGN('DU DOAN'!FI84-'DU DOAN'!FJ84)=SIGN('DU DOAN'!K84-'DU DOAN'!L84),1*'DU DOAN'!C84,0))))</f>
        <v>0</v>
      </c>
      <c r="CF84" s="98">
        <f>IF(OR('DU DOAN'!K84="",'DU DOAN'!L84="",'DU DOAN'!FK84="",'DU DOAN'!FL84=""),0,IF(AND('DU DOAN'!FK84='DU DOAN'!K84,'DU DOAN'!FL84='DU DOAN'!L84),3*'DU DOAN'!C84,IF(('DU DOAN'!FK84-'DU DOAN'!FL84)=('DU DOAN'!K84-'DU DOAN'!L84),2*'DU DOAN'!C84,IF(SIGN('DU DOAN'!FK84-'DU DOAN'!FL84)=SIGN('DU DOAN'!K84-'DU DOAN'!L84),1*'DU DOAN'!C84,0))))</f>
        <v>0</v>
      </c>
      <c r="CG84" s="98">
        <f>IF(OR('DU DOAN'!K84="",'DU DOAN'!L84="",'DU DOAN'!FM84="",'DU DOAN'!FN84=""),0,IF(AND('DU DOAN'!FM84='DU DOAN'!K84,'DU DOAN'!FN84='DU DOAN'!L84),3*'DU DOAN'!C84,IF(('DU DOAN'!FM84-'DU DOAN'!FN84)=('DU DOAN'!K84-'DU DOAN'!L84),2*'DU DOAN'!C84,IF(SIGN('DU DOAN'!FM84-'DU DOAN'!FN84)=SIGN('DU DOAN'!K84-'DU DOAN'!L84),1*'DU DOAN'!C84,0))))</f>
        <v>0</v>
      </c>
      <c r="CH84" s="98">
        <f>IF(OR('DU DOAN'!K84="",'DU DOAN'!L84="",'DU DOAN'!FO84="",'DU DOAN'!FP84=""),0,IF(AND('DU DOAN'!FO84='DU DOAN'!K84,'DU DOAN'!FP84='DU DOAN'!L84),3*'DU DOAN'!C84,IF(('DU DOAN'!FO84-'DU DOAN'!FP84)=('DU DOAN'!K84-'DU DOAN'!L84),2*'DU DOAN'!C84,IF(SIGN('DU DOAN'!FO84-'DU DOAN'!FP84)=SIGN('DU DOAN'!K84-'DU DOAN'!L84),1*'DU DOAN'!C84,0))))</f>
        <v>0</v>
      </c>
      <c r="CI84" s="98">
        <f>IF(OR('DU DOAN'!K84="",'DU DOAN'!L84="",'DU DOAN'!FQ84="",'DU DOAN'!FR84=""),0,IF(AND('DU DOAN'!FQ84='DU DOAN'!K84,'DU DOAN'!FR84='DU DOAN'!L84),3*'DU DOAN'!C84,IF(('DU DOAN'!FQ84-'DU DOAN'!FR84)=('DU DOAN'!K84-'DU DOAN'!L84),2*'DU DOAN'!C84,IF(SIGN('DU DOAN'!FQ84-'DU DOAN'!FR84)=SIGN('DU DOAN'!K84-'DU DOAN'!L84),1*'DU DOAN'!C84,0))))</f>
        <v>0</v>
      </c>
      <c r="CJ84" s="98">
        <f>IF(OR('DU DOAN'!K84="",'DU DOAN'!L84="",'DU DOAN'!FS84="",'DU DOAN'!FT84=""),0,IF(AND('DU DOAN'!FS84='DU DOAN'!K84,'DU DOAN'!FT84='DU DOAN'!L84),3*'DU DOAN'!C84,IF(('DU DOAN'!FS84-'DU DOAN'!FT84)=('DU DOAN'!K84-'DU DOAN'!L84),2*'DU DOAN'!C84,IF(SIGN('DU DOAN'!FS84-'DU DOAN'!FT84)=SIGN('DU DOAN'!K84-'DU DOAN'!L84),1*'DU DOAN'!C84,0))))</f>
        <v>0</v>
      </c>
      <c r="CK84" s="98">
        <f>IF(OR('DU DOAN'!K84="",'DU DOAN'!L84="",'DU DOAN'!FU84="",'DU DOAN'!FV84=""),0,IF(AND('DU DOAN'!FU84='DU DOAN'!K84,'DU DOAN'!FV84='DU DOAN'!L84),3*'DU DOAN'!C84,IF(('DU DOAN'!FU84-'DU DOAN'!FV84)=('DU DOAN'!K84-'DU DOAN'!L84),2*'DU DOAN'!C84,IF(SIGN('DU DOAN'!FU84-'DU DOAN'!FV84)=SIGN('DU DOAN'!K84-'DU DOAN'!L84),1*'DU DOAN'!C84,0))))</f>
        <v>0</v>
      </c>
      <c r="CL84" s="98">
        <f>IF(OR('DU DOAN'!K84="",'DU DOAN'!L84="",'DU DOAN'!FW84="",'DU DOAN'!FX84=""),0,IF(AND('DU DOAN'!FW84='DU DOAN'!K84,'DU DOAN'!FX84='DU DOAN'!L84),3*'DU DOAN'!C84,IF(('DU DOAN'!FW84-'DU DOAN'!FX84)=('DU DOAN'!K84-'DU DOAN'!L84),2*'DU DOAN'!C84,IF(SIGN('DU DOAN'!FW84-'DU DOAN'!FX84)=SIGN('DU DOAN'!K84-'DU DOAN'!L84),1*'DU DOAN'!C84,0))))</f>
        <v>0</v>
      </c>
      <c r="CM84" s="98">
        <f>IF(OR('DU DOAN'!K84="",'DU DOAN'!L84="",'DU DOAN'!FY84="",'DU DOAN'!FZ84=""),0,IF(AND('DU DOAN'!FY84='DU DOAN'!K84,'DU DOAN'!FZ84='DU DOAN'!L84),3*'DU DOAN'!C84,IF(('DU DOAN'!FY84-'DU DOAN'!FZ84)=('DU DOAN'!K84-'DU DOAN'!L84),2*'DU DOAN'!C84,IF(SIGN('DU DOAN'!FY84-'DU DOAN'!FZ84)=SIGN('DU DOAN'!K84-'DU DOAN'!L84),1*'DU DOAN'!C84,0))))</f>
        <v>0</v>
      </c>
      <c r="CN84" s="98">
        <f>IF(OR('DU DOAN'!K84="",'DU DOAN'!L84="",'DU DOAN'!GA84="",'DU DOAN'!GB84=""),0,IF(AND('DU DOAN'!GA84='DU DOAN'!K84,'DU DOAN'!GB84='DU DOAN'!L84),3*'DU DOAN'!C84,IF(('DU DOAN'!GA84-'DU DOAN'!GB84)=('DU DOAN'!K84-'DU DOAN'!L84),2*'DU DOAN'!C84,IF(SIGN('DU DOAN'!GA84-'DU DOAN'!GB84)=SIGN('DU DOAN'!K84-'DU DOAN'!L84),1*'DU DOAN'!C84,0))))</f>
        <v>0</v>
      </c>
      <c r="CO84" s="98">
        <f>IF(OR('DU DOAN'!K84="",'DU DOAN'!L84="",'DU DOAN'!GC84="",'DU DOAN'!GD84=""),0,IF(AND('DU DOAN'!GC84='DU DOAN'!K84,'DU DOAN'!GD84='DU DOAN'!L84),3*'DU DOAN'!C84,IF(('DU DOAN'!GC84-'DU DOAN'!GD84)=('DU DOAN'!K84-'DU DOAN'!L84),2*'DU DOAN'!C84,IF(SIGN('DU DOAN'!GC84-'DU DOAN'!GD84)=SIGN('DU DOAN'!K84-'DU DOAN'!L84),1*'DU DOAN'!C84,0))))</f>
        <v>0</v>
      </c>
      <c r="CP84" s="98">
        <f>IF(OR('DU DOAN'!K84="",'DU DOAN'!L84="",'DU DOAN'!GE84="",'DU DOAN'!GF84=""),0,IF(AND('DU DOAN'!GE84='DU DOAN'!K84,'DU DOAN'!GF84='DU DOAN'!L84),3*'DU DOAN'!C84,IF(('DU DOAN'!GE84-'DU DOAN'!GF84)=('DU DOAN'!K84-'DU DOAN'!L84),2*'DU DOAN'!C84,IF(SIGN('DU DOAN'!GE84-'DU DOAN'!GF84)=SIGN('DU DOAN'!K84-'DU DOAN'!L84),1*'DU DOAN'!C84,0))))</f>
        <v>0</v>
      </c>
      <c r="CQ84" s="98">
        <f>IF(OR('DU DOAN'!K84="",'DU DOAN'!L84="",'DU DOAN'!GG84="",'DU DOAN'!GH84=""),0,IF(AND('DU DOAN'!GG84='DU DOAN'!K84,'DU DOAN'!GH84='DU DOAN'!L84),3*'DU DOAN'!C84,IF(('DU DOAN'!GG84-'DU DOAN'!GH84)=('DU DOAN'!K84-'DU DOAN'!L84),2*'DU DOAN'!C84,IF(SIGN('DU DOAN'!GG84-'DU DOAN'!GH84)=SIGN('DU DOAN'!K84-'DU DOAN'!L84),1*'DU DOAN'!C84,0))))</f>
        <v>0</v>
      </c>
      <c r="CR84" s="98">
        <f>IF(OR('DU DOAN'!K84="",'DU DOAN'!L84="",'DU DOAN'!GI84="",'DU DOAN'!GJ84=""),0,IF(AND('DU DOAN'!GI84='DU DOAN'!K84,'DU DOAN'!GJ84='DU DOAN'!L84),3*'DU DOAN'!C84,IF(('DU DOAN'!GI84-'DU DOAN'!GJ84)=('DU DOAN'!K84-'DU DOAN'!L84),2*'DU DOAN'!C84,IF(SIGN('DU DOAN'!GI84-'DU DOAN'!GJ84)=SIGN('DU DOAN'!K84-'DU DOAN'!L84),1*'DU DOAN'!C84,0))))</f>
        <v>0</v>
      </c>
      <c r="CS84" s="98">
        <f>IF(OR('DU DOAN'!K84="",'DU DOAN'!L84="",'DU DOAN'!GK84="",'DU DOAN'!GL84=""),0,IF(AND('DU DOAN'!GK84='DU DOAN'!K84,'DU DOAN'!GL84='DU DOAN'!L84),3*'DU DOAN'!C84,IF(('DU DOAN'!GK84-'DU DOAN'!GL84)=('DU DOAN'!K84-'DU DOAN'!L84),2*'DU DOAN'!C84,IF(SIGN('DU DOAN'!GK84-'DU DOAN'!GL84)=SIGN('DU DOAN'!K84-'DU DOAN'!L84),1*'DU DOAN'!C84,0))))</f>
        <v>0</v>
      </c>
      <c r="CT84" s="98">
        <f>IF(OR('DU DOAN'!K84="",'DU DOAN'!L84="",'DU DOAN'!GM84="",'DU DOAN'!GN84=""),0,IF(AND('DU DOAN'!GM84='DU DOAN'!K84,'DU DOAN'!GN84='DU DOAN'!L84),3*'DU DOAN'!C84,IF(('DU DOAN'!GM84-'DU DOAN'!GN84)=('DU DOAN'!K84-'DU DOAN'!L84),2*'DU DOAN'!C84,IF(SIGN('DU DOAN'!GM84-'DU DOAN'!GN84)=SIGN('DU DOAN'!K84-'DU DOAN'!L84),1*'DU DOAN'!C84,0))))</f>
        <v>0</v>
      </c>
      <c r="CU84" s="98">
        <f>IF(OR('DU DOAN'!K84="",'DU DOAN'!L84="",'DU DOAN'!GO84="",'DU DOAN'!GP84=""),0,IF(AND('DU DOAN'!GO84='DU DOAN'!K84,'DU DOAN'!GP84='DU DOAN'!L84),3*'DU DOAN'!C84,IF(('DU DOAN'!GO84-'DU DOAN'!GP84)=('DU DOAN'!K84-'DU DOAN'!L84),2*'DU DOAN'!C84,IF(SIGN('DU DOAN'!GO84-'DU DOAN'!GP84)=SIGN('DU DOAN'!K84-'DU DOAN'!L84),1*'DU DOAN'!C84,0))))</f>
        <v>0</v>
      </c>
      <c r="CV84" s="98">
        <f>IF(OR('DU DOAN'!K84="",'DU DOAN'!L84="",'DU DOAN'!GQ84="",'DU DOAN'!GR84=""),0,IF(AND('DU DOAN'!GQ84='DU DOAN'!K84,'DU DOAN'!GR84='DU DOAN'!L84),3*'DU DOAN'!C84,IF(('DU DOAN'!GQ84-'DU DOAN'!GR84)=('DU DOAN'!K84-'DU DOAN'!L84),2*'DU DOAN'!C84,IF(SIGN('DU DOAN'!GQ84-'DU DOAN'!GR84)=SIGN('DU DOAN'!K84-'DU DOAN'!L84),1*'DU DOAN'!C84,0))))</f>
        <v>0</v>
      </c>
      <c r="CW84" s="98">
        <f>IF(OR('DU DOAN'!K84="",'DU DOAN'!L84="",'DU DOAN'!GS84="",'DU DOAN'!GT84=""),0,IF(AND('DU DOAN'!GS84='DU DOAN'!K84,'DU DOAN'!GT84='DU DOAN'!L84),3*'DU DOAN'!C84,IF(('DU DOAN'!GS84-'DU DOAN'!GT84)=('DU DOAN'!K84-'DU DOAN'!L84),2*'DU DOAN'!C84,IF(SIGN('DU DOAN'!GS84-'DU DOAN'!GT84)=SIGN('DU DOAN'!K84-'DU DOAN'!L84),1*'DU DOAN'!C84,0))))</f>
        <v>0</v>
      </c>
      <c r="CX84" s="98">
        <f>IF(OR('DU DOAN'!K84="",'DU DOAN'!L84="",'DU DOAN'!GU84="",'DU DOAN'!GV84=""),0,IF(AND('DU DOAN'!GU84='DU DOAN'!K84,'DU DOAN'!GV84='DU DOAN'!L84),3*'DU DOAN'!C84,IF(('DU DOAN'!GU84-'DU DOAN'!GV84)=('DU DOAN'!K84-'DU DOAN'!L84),2*'DU DOAN'!C84,IF(SIGN('DU DOAN'!GU84-'DU DOAN'!GV84)=SIGN('DU DOAN'!K84-'DU DOAN'!L84),1*'DU DOAN'!C84,0))))</f>
        <v>0</v>
      </c>
      <c r="CY84" s="98">
        <f>IF(OR('DU DOAN'!K84="",'DU DOAN'!L84="",'DU DOAN'!GW84="",'DU DOAN'!GX84=""),0,IF(AND('DU DOAN'!GW84='DU DOAN'!K84,'DU DOAN'!GX84='DU DOAN'!L84),3*'DU DOAN'!C84,IF(('DU DOAN'!GW84-'DU DOAN'!GX84)=('DU DOAN'!K84-'DU DOAN'!L84),2*'DU DOAN'!C84,IF(SIGN('DU DOAN'!GW84-'DU DOAN'!GX84)=SIGN('DU DOAN'!K84-'DU DOAN'!L84),1*'DU DOAN'!C84,0))))</f>
        <v>0</v>
      </c>
      <c r="CZ84" s="98">
        <f>IF(OR('DU DOAN'!K84="",'DU DOAN'!L84="",'DU DOAN'!GY84="",'DU DOAN'!GZ84=""),0,IF(AND('DU DOAN'!GY84='DU DOAN'!K84,'DU DOAN'!GZ84='DU DOAN'!L84),3*'DU DOAN'!C84,IF(('DU DOAN'!GY84-'DU DOAN'!GZ84)=('DU DOAN'!K84-'DU DOAN'!L84),2*'DU DOAN'!C84,IF(SIGN('DU DOAN'!GY84-'DU DOAN'!GZ84)=SIGN('DU DOAN'!K84-'DU DOAN'!L84),1*'DU DOAN'!C84,0))))</f>
        <v>0</v>
      </c>
      <c r="DA84" s="98">
        <f>IF(OR('DU DOAN'!K84="",'DU DOAN'!L84="",'DU DOAN'!HA84="",'DU DOAN'!HB84=""),0,IF(AND('DU DOAN'!HA84='DU DOAN'!K84,'DU DOAN'!HB84='DU DOAN'!L84),3*'DU DOAN'!C84,IF(('DU DOAN'!HA84-'DU DOAN'!HB84)=('DU DOAN'!K84-'DU DOAN'!L84),2*'DU DOAN'!C84,IF(SIGN('DU DOAN'!HA84-'DU DOAN'!HB84)=SIGN('DU DOAN'!K84-'DU DOAN'!L84),1*'DU DOAN'!C84,0))))</f>
        <v>0</v>
      </c>
      <c r="DB84" s="98">
        <f>IF(OR('DU DOAN'!K84="",'DU DOAN'!L84="",'DU DOAN'!HC84="",'DU DOAN'!HD84=""),0,IF(AND('DU DOAN'!HC84='DU DOAN'!K84,'DU DOAN'!HD84='DU DOAN'!L84),3*'DU DOAN'!C84,IF(('DU DOAN'!HC84-'DU DOAN'!HD84)=('DU DOAN'!K84-'DU DOAN'!L84),2*'DU DOAN'!C84,IF(SIGN('DU DOAN'!HC84-'DU DOAN'!HD84)=SIGN('DU DOAN'!K84-'DU DOAN'!L84),1*'DU DOAN'!C84,0))))</f>
        <v>0</v>
      </c>
    </row>
    <row r="85" spans="1:106" ht="15" customHeight="1">
      <c r="A85" s="99">
        <f>'DU DOAN'!A85</f>
        <v>82</v>
      </c>
      <c r="B85" s="100" t="str">
        <f>'DU DOAN'!B85</f>
        <v>Vòng 1/16 (R32)</v>
      </c>
      <c r="C85" s="101">
        <f>'DU DOAN'!C85</f>
        <v>1.5</v>
      </c>
      <c r="D85" s="100" t="str">
        <f>'DU DOAN'!H85</f>
        <v>Nhất bảng D</v>
      </c>
      <c r="E85" s="100" t="str">
        <f>'DU DOAN'!I85</f>
        <v>3rd B/E/F/I/J</v>
      </c>
      <c r="F85" s="102" t="str">
        <f>IF(OR('DU DOAN'!K85="",'DU DOAN'!L85=""),"Chưa đá",'DU DOAN'!K85&amp;"-"&amp;'DU DOAN'!L85)</f>
        <v>Chưa đá</v>
      </c>
      <c r="G85" s="98">
        <f>IF(OR('DU DOAN'!K85="",'DU DOAN'!L85="",'DU DOAN'!M85="",'DU DOAN'!N85=""),0,IF(AND('DU DOAN'!M85='DU DOAN'!K85,'DU DOAN'!N85='DU DOAN'!L85),3*'DU DOAN'!C85,IF(('DU DOAN'!M85-'DU DOAN'!N85)=('DU DOAN'!K85-'DU DOAN'!L85),2*'DU DOAN'!C85,IF(SIGN('DU DOAN'!M85-'DU DOAN'!N85)=SIGN('DU DOAN'!K85-'DU DOAN'!L85),1*'DU DOAN'!C85,0))))</f>
        <v>0</v>
      </c>
      <c r="H85" s="98">
        <f>IF(OR('DU DOAN'!K85="",'DU DOAN'!L85="",'DU DOAN'!O85="",'DU DOAN'!P85=""),0,IF(AND('DU DOAN'!O85='DU DOAN'!K85,'DU DOAN'!P85='DU DOAN'!L85),3*'DU DOAN'!C85,IF(('DU DOAN'!O85-'DU DOAN'!P85)=('DU DOAN'!K85-'DU DOAN'!L85),2*'DU DOAN'!C85,IF(SIGN('DU DOAN'!O85-'DU DOAN'!P85)=SIGN('DU DOAN'!K85-'DU DOAN'!L85),1*'DU DOAN'!C85,0))))</f>
        <v>0</v>
      </c>
      <c r="I85" s="98">
        <f>IF(OR('DU DOAN'!K85="",'DU DOAN'!L85="",'DU DOAN'!Q85="",'DU DOAN'!R85=""),0,IF(AND('DU DOAN'!Q85='DU DOAN'!K85,'DU DOAN'!R85='DU DOAN'!L85),3*'DU DOAN'!C85,IF(('DU DOAN'!Q85-'DU DOAN'!R85)=('DU DOAN'!K85-'DU DOAN'!L85),2*'DU DOAN'!C85,IF(SIGN('DU DOAN'!Q85-'DU DOAN'!R85)=SIGN('DU DOAN'!K85-'DU DOAN'!L85),1*'DU DOAN'!C85,0))))</f>
        <v>0</v>
      </c>
      <c r="J85" s="98">
        <f>IF(OR('DU DOAN'!K85="",'DU DOAN'!L85="",'DU DOAN'!S85="",'DU DOAN'!T85=""),0,IF(AND('DU DOAN'!S85='DU DOAN'!K85,'DU DOAN'!T85='DU DOAN'!L85),3*'DU DOAN'!C85,IF(('DU DOAN'!S85-'DU DOAN'!T85)=('DU DOAN'!K85-'DU DOAN'!L85),2*'DU DOAN'!C85,IF(SIGN('DU DOAN'!S85-'DU DOAN'!T85)=SIGN('DU DOAN'!K85-'DU DOAN'!L85),1*'DU DOAN'!C85,0))))</f>
        <v>0</v>
      </c>
      <c r="K85" s="98">
        <f>IF(OR('DU DOAN'!K85="",'DU DOAN'!L85="",'DU DOAN'!U85="",'DU DOAN'!V85=""),0,IF(AND('DU DOAN'!U85='DU DOAN'!K85,'DU DOAN'!V85='DU DOAN'!L85),3*'DU DOAN'!C85,IF(('DU DOAN'!U85-'DU DOAN'!V85)=('DU DOAN'!K85-'DU DOAN'!L85),2*'DU DOAN'!C85,IF(SIGN('DU DOAN'!U85-'DU DOAN'!V85)=SIGN('DU DOAN'!K85-'DU DOAN'!L85),1*'DU DOAN'!C85,0))))</f>
        <v>0</v>
      </c>
      <c r="L85" s="98">
        <f>IF(OR('DU DOAN'!K85="",'DU DOAN'!L85="",'DU DOAN'!W85="",'DU DOAN'!X85=""),0,IF(AND('DU DOAN'!W85='DU DOAN'!K85,'DU DOAN'!X85='DU DOAN'!L85),3*'DU DOAN'!C85,IF(('DU DOAN'!W85-'DU DOAN'!X85)=('DU DOAN'!K85-'DU DOAN'!L85),2*'DU DOAN'!C85,IF(SIGN('DU DOAN'!W85-'DU DOAN'!X85)=SIGN('DU DOAN'!K85-'DU DOAN'!L85),1*'DU DOAN'!C85,0))))</f>
        <v>0</v>
      </c>
      <c r="M85" s="98">
        <f>IF(OR('DU DOAN'!K85="",'DU DOAN'!L85="",'DU DOAN'!Y85="",'DU DOAN'!Z85=""),0,IF(AND('DU DOAN'!Y85='DU DOAN'!K85,'DU DOAN'!Z85='DU DOAN'!L85),3*'DU DOAN'!C85,IF(('DU DOAN'!Y85-'DU DOAN'!Z85)=('DU DOAN'!K85-'DU DOAN'!L85),2*'DU DOAN'!C85,IF(SIGN('DU DOAN'!Y85-'DU DOAN'!Z85)=SIGN('DU DOAN'!K85-'DU DOAN'!L85),1*'DU DOAN'!C85,0))))</f>
        <v>0</v>
      </c>
      <c r="N85" s="98">
        <f>IF(OR('DU DOAN'!K85="",'DU DOAN'!L85="",'DU DOAN'!AA85="",'DU DOAN'!AB85=""),0,IF(AND('DU DOAN'!AA85='DU DOAN'!K85,'DU DOAN'!AB85='DU DOAN'!L85),3*'DU DOAN'!C85,IF(('DU DOAN'!AA85-'DU DOAN'!AB85)=('DU DOAN'!K85-'DU DOAN'!L85),2*'DU DOAN'!C85,IF(SIGN('DU DOAN'!AA85-'DU DOAN'!AB85)=SIGN('DU DOAN'!K85-'DU DOAN'!L85),1*'DU DOAN'!C85,0))))</f>
        <v>0</v>
      </c>
      <c r="O85" s="98">
        <f>IF(OR('DU DOAN'!K85="",'DU DOAN'!L85="",'DU DOAN'!AC85="",'DU DOAN'!AD85=""),0,IF(AND('DU DOAN'!AC85='DU DOAN'!K85,'DU DOAN'!AD85='DU DOAN'!L85),3*'DU DOAN'!C85,IF(('DU DOAN'!AC85-'DU DOAN'!AD85)=('DU DOAN'!K85-'DU DOAN'!L85),2*'DU DOAN'!C85,IF(SIGN('DU DOAN'!AC85-'DU DOAN'!AD85)=SIGN('DU DOAN'!K85-'DU DOAN'!L85),1*'DU DOAN'!C85,0))))</f>
        <v>0</v>
      </c>
      <c r="P85" s="98">
        <f>IF(OR('DU DOAN'!K85="",'DU DOAN'!L85="",'DU DOAN'!AE85="",'DU DOAN'!AF85=""),0,IF(AND('DU DOAN'!AE85='DU DOAN'!K85,'DU DOAN'!AF85='DU DOAN'!L85),3*'DU DOAN'!C85,IF(('DU DOAN'!AE85-'DU DOAN'!AF85)=('DU DOAN'!K85-'DU DOAN'!L85),2*'DU DOAN'!C85,IF(SIGN('DU DOAN'!AE85-'DU DOAN'!AF85)=SIGN('DU DOAN'!K85-'DU DOAN'!L85),1*'DU DOAN'!C85,0))))</f>
        <v>0</v>
      </c>
      <c r="Q85" s="98">
        <f>IF(OR('DU DOAN'!K85="",'DU DOAN'!L85="",'DU DOAN'!AG85="",'DU DOAN'!AH85=""),0,IF(AND('DU DOAN'!AG85='DU DOAN'!K85,'DU DOAN'!AH85='DU DOAN'!L85),3*'DU DOAN'!C85,IF(('DU DOAN'!AG85-'DU DOAN'!AH85)=('DU DOAN'!K85-'DU DOAN'!L85),2*'DU DOAN'!C85,IF(SIGN('DU DOAN'!AG85-'DU DOAN'!AH85)=SIGN('DU DOAN'!K85-'DU DOAN'!L85),1*'DU DOAN'!C85,0))))</f>
        <v>0</v>
      </c>
      <c r="R85" s="98">
        <f>IF(OR('DU DOAN'!K85="",'DU DOAN'!L85="",'DU DOAN'!AI85="",'DU DOAN'!AJ85=""),0,IF(AND('DU DOAN'!AI85='DU DOAN'!K85,'DU DOAN'!AJ85='DU DOAN'!L85),3*'DU DOAN'!C85,IF(('DU DOAN'!AI85-'DU DOAN'!AJ85)=('DU DOAN'!K85-'DU DOAN'!L85),2*'DU DOAN'!C85,IF(SIGN('DU DOAN'!AI85-'DU DOAN'!AJ85)=SIGN('DU DOAN'!K85-'DU DOAN'!L85),1*'DU DOAN'!C85,0))))</f>
        <v>0</v>
      </c>
      <c r="S85" s="98">
        <f>IF(OR('DU DOAN'!K85="",'DU DOAN'!L85="",'DU DOAN'!AK85="",'DU DOAN'!AL85=""),0,IF(AND('DU DOAN'!AK85='DU DOAN'!K85,'DU DOAN'!AL85='DU DOAN'!L85),3*'DU DOAN'!C85,IF(('DU DOAN'!AK85-'DU DOAN'!AL85)=('DU DOAN'!K85-'DU DOAN'!L85),2*'DU DOAN'!C85,IF(SIGN('DU DOAN'!AK85-'DU DOAN'!AL85)=SIGN('DU DOAN'!K85-'DU DOAN'!L85),1*'DU DOAN'!C85,0))))</f>
        <v>0</v>
      </c>
      <c r="T85" s="98">
        <f>IF(OR('DU DOAN'!K85="",'DU DOAN'!L85="",'DU DOAN'!AM85="",'DU DOAN'!AN85=""),0,IF(AND('DU DOAN'!AM85='DU DOAN'!K85,'DU DOAN'!AN85='DU DOAN'!L85),3*'DU DOAN'!C85,IF(('DU DOAN'!AM85-'DU DOAN'!AN85)=('DU DOAN'!K85-'DU DOAN'!L85),2*'DU DOAN'!C85,IF(SIGN('DU DOAN'!AM85-'DU DOAN'!AN85)=SIGN('DU DOAN'!K85-'DU DOAN'!L85),1*'DU DOAN'!C85,0))))</f>
        <v>0</v>
      </c>
      <c r="U85" s="98">
        <f>IF(OR('DU DOAN'!K85="",'DU DOAN'!L85="",'DU DOAN'!AO85="",'DU DOAN'!AP85=""),0,IF(AND('DU DOAN'!AO85='DU DOAN'!K85,'DU DOAN'!AP85='DU DOAN'!L85),3*'DU DOAN'!C85,IF(('DU DOAN'!AO85-'DU DOAN'!AP85)=('DU DOAN'!K85-'DU DOAN'!L85),2*'DU DOAN'!C85,IF(SIGN('DU DOAN'!AO85-'DU DOAN'!AP85)=SIGN('DU DOAN'!K85-'DU DOAN'!L85),1*'DU DOAN'!C85,0))))</f>
        <v>0</v>
      </c>
      <c r="V85" s="98">
        <f>IF(OR('DU DOAN'!K85="",'DU DOAN'!L85="",'DU DOAN'!AQ85="",'DU DOAN'!AR85=""),0,IF(AND('DU DOAN'!AQ85='DU DOAN'!K85,'DU DOAN'!AR85='DU DOAN'!L85),3*'DU DOAN'!C85,IF(('DU DOAN'!AQ85-'DU DOAN'!AR85)=('DU DOAN'!K85-'DU DOAN'!L85),2*'DU DOAN'!C85,IF(SIGN('DU DOAN'!AQ85-'DU DOAN'!AR85)=SIGN('DU DOAN'!K85-'DU DOAN'!L85),1*'DU DOAN'!C85,0))))</f>
        <v>0</v>
      </c>
      <c r="W85" s="98">
        <f>IF(OR('DU DOAN'!K85="",'DU DOAN'!L85="",'DU DOAN'!AS85="",'DU DOAN'!AT85=""),0,IF(AND('DU DOAN'!AS85='DU DOAN'!K85,'DU DOAN'!AT85='DU DOAN'!L85),3*'DU DOAN'!C85,IF(('DU DOAN'!AS85-'DU DOAN'!AT85)=('DU DOAN'!K85-'DU DOAN'!L85),2*'DU DOAN'!C85,IF(SIGN('DU DOAN'!AS85-'DU DOAN'!AT85)=SIGN('DU DOAN'!K85-'DU DOAN'!L85),1*'DU DOAN'!C85,0))))</f>
        <v>0</v>
      </c>
      <c r="X85" s="98">
        <f>IF(OR('DU DOAN'!K85="",'DU DOAN'!L85="",'DU DOAN'!AU85="",'DU DOAN'!AV85=""),0,IF(AND('DU DOAN'!AU85='DU DOAN'!K85,'DU DOAN'!AV85='DU DOAN'!L85),3*'DU DOAN'!C85,IF(('DU DOAN'!AU85-'DU DOAN'!AV85)=('DU DOAN'!K85-'DU DOAN'!L85),2*'DU DOAN'!C85,IF(SIGN('DU DOAN'!AU85-'DU DOAN'!AV85)=SIGN('DU DOAN'!K85-'DU DOAN'!L85),1*'DU DOAN'!C85,0))))</f>
        <v>0</v>
      </c>
      <c r="Y85" s="98">
        <f>IF(OR('DU DOAN'!K85="",'DU DOAN'!L85="",'DU DOAN'!AW85="",'DU DOAN'!AX85=""),0,IF(AND('DU DOAN'!AW85='DU DOAN'!K85,'DU DOAN'!AX85='DU DOAN'!L85),3*'DU DOAN'!C85,IF(('DU DOAN'!AW85-'DU DOAN'!AX85)=('DU DOAN'!K85-'DU DOAN'!L85),2*'DU DOAN'!C85,IF(SIGN('DU DOAN'!AW85-'DU DOAN'!AX85)=SIGN('DU DOAN'!K85-'DU DOAN'!L85),1*'DU DOAN'!C85,0))))</f>
        <v>0</v>
      </c>
      <c r="Z85" s="98">
        <f>IF(OR('DU DOAN'!K85="",'DU DOAN'!L85="",'DU DOAN'!AY85="",'DU DOAN'!AZ85=""),0,IF(AND('DU DOAN'!AY85='DU DOAN'!K85,'DU DOAN'!AZ85='DU DOAN'!L85),3*'DU DOAN'!C85,IF(('DU DOAN'!AY85-'DU DOAN'!AZ85)=('DU DOAN'!K85-'DU DOAN'!L85),2*'DU DOAN'!C85,IF(SIGN('DU DOAN'!AY85-'DU DOAN'!AZ85)=SIGN('DU DOAN'!K85-'DU DOAN'!L85),1*'DU DOAN'!C85,0))))</f>
        <v>0</v>
      </c>
      <c r="AA85" s="98">
        <f>IF(OR('DU DOAN'!K85="",'DU DOAN'!L85="",'DU DOAN'!BA85="",'DU DOAN'!BB85=""),0,IF(AND('DU DOAN'!BA85='DU DOAN'!K85,'DU DOAN'!BB85='DU DOAN'!L85),3*'DU DOAN'!C85,IF(('DU DOAN'!BA85-'DU DOAN'!BB85)=('DU DOAN'!K85-'DU DOAN'!L85),2*'DU DOAN'!C85,IF(SIGN('DU DOAN'!BA85-'DU DOAN'!BB85)=SIGN('DU DOAN'!K85-'DU DOAN'!L85),1*'DU DOAN'!C85,0))))</f>
        <v>0</v>
      </c>
      <c r="AB85" s="98">
        <f>IF(OR('DU DOAN'!K85="",'DU DOAN'!L85="",'DU DOAN'!BC85="",'DU DOAN'!BD85=""),0,IF(AND('DU DOAN'!BC85='DU DOAN'!K85,'DU DOAN'!BD85='DU DOAN'!L85),3*'DU DOAN'!C85,IF(('DU DOAN'!BC85-'DU DOAN'!BD85)=('DU DOAN'!K85-'DU DOAN'!L85),2*'DU DOAN'!C85,IF(SIGN('DU DOAN'!BC85-'DU DOAN'!BD85)=SIGN('DU DOAN'!K85-'DU DOAN'!L85),1*'DU DOAN'!C85,0))))</f>
        <v>0</v>
      </c>
      <c r="AC85" s="98">
        <f>IF(OR('DU DOAN'!K85="",'DU DOAN'!L85="",'DU DOAN'!BE85="",'DU DOAN'!BF85=""),0,IF(AND('DU DOAN'!BE85='DU DOAN'!K85,'DU DOAN'!BF85='DU DOAN'!L85),3*'DU DOAN'!C85,IF(('DU DOAN'!BE85-'DU DOAN'!BF85)=('DU DOAN'!K85-'DU DOAN'!L85),2*'DU DOAN'!C85,IF(SIGN('DU DOAN'!BE85-'DU DOAN'!BF85)=SIGN('DU DOAN'!K85-'DU DOAN'!L85),1*'DU DOAN'!C85,0))))</f>
        <v>0</v>
      </c>
      <c r="AD85" s="98">
        <f>IF(OR('DU DOAN'!K85="",'DU DOAN'!L85="",'DU DOAN'!BG85="",'DU DOAN'!BH85=""),0,IF(AND('DU DOAN'!BG85='DU DOAN'!K85,'DU DOAN'!BH85='DU DOAN'!L85),3*'DU DOAN'!C85,IF(('DU DOAN'!BG85-'DU DOAN'!BH85)=('DU DOAN'!K85-'DU DOAN'!L85),2*'DU DOAN'!C85,IF(SIGN('DU DOAN'!BG85-'DU DOAN'!BH85)=SIGN('DU DOAN'!K85-'DU DOAN'!L85),1*'DU DOAN'!C85,0))))</f>
        <v>0</v>
      </c>
      <c r="AE85" s="98">
        <f>IF(OR('DU DOAN'!K85="",'DU DOAN'!L85="",'DU DOAN'!BI85="",'DU DOAN'!BJ85=""),0,IF(AND('DU DOAN'!BI85='DU DOAN'!K85,'DU DOAN'!BJ85='DU DOAN'!L85),3*'DU DOAN'!C85,IF(('DU DOAN'!BI85-'DU DOAN'!BJ85)=('DU DOAN'!K85-'DU DOAN'!L85),2*'DU DOAN'!C85,IF(SIGN('DU DOAN'!BI85-'DU DOAN'!BJ85)=SIGN('DU DOAN'!K85-'DU DOAN'!L85),1*'DU DOAN'!C85,0))))</f>
        <v>0</v>
      </c>
      <c r="AF85" s="98">
        <f>IF(OR('DU DOAN'!K85="",'DU DOAN'!L85="",'DU DOAN'!BK85="",'DU DOAN'!BL85=""),0,IF(AND('DU DOAN'!BK85='DU DOAN'!K85,'DU DOAN'!BL85='DU DOAN'!L85),3*'DU DOAN'!C85,IF(('DU DOAN'!BK85-'DU DOAN'!BL85)=('DU DOAN'!K85-'DU DOAN'!L85),2*'DU DOAN'!C85,IF(SIGN('DU DOAN'!BK85-'DU DOAN'!BL85)=SIGN('DU DOAN'!K85-'DU DOAN'!L85),1*'DU DOAN'!C85,0))))</f>
        <v>0</v>
      </c>
      <c r="AG85" s="98">
        <f>IF(OR('DU DOAN'!K85="",'DU DOAN'!L85="",'DU DOAN'!BM85="",'DU DOAN'!BN85=""),0,IF(AND('DU DOAN'!BM85='DU DOAN'!K85,'DU DOAN'!BN85='DU DOAN'!L85),3*'DU DOAN'!C85,IF(('DU DOAN'!BM85-'DU DOAN'!BN85)=('DU DOAN'!K85-'DU DOAN'!L85),2*'DU DOAN'!C85,IF(SIGN('DU DOAN'!BM85-'DU DOAN'!BN85)=SIGN('DU DOAN'!K85-'DU DOAN'!L85),1*'DU DOAN'!C85,0))))</f>
        <v>0</v>
      </c>
      <c r="AH85" s="98">
        <f>IF(OR('DU DOAN'!K85="",'DU DOAN'!L85="",'DU DOAN'!BO85="",'DU DOAN'!BP85=""),0,IF(AND('DU DOAN'!BO85='DU DOAN'!K85,'DU DOAN'!BP85='DU DOAN'!L85),3*'DU DOAN'!C85,IF(('DU DOAN'!BO85-'DU DOAN'!BP85)=('DU DOAN'!K85-'DU DOAN'!L85),2*'DU DOAN'!C85,IF(SIGN('DU DOAN'!BO85-'DU DOAN'!BP85)=SIGN('DU DOAN'!K85-'DU DOAN'!L85),1*'DU DOAN'!C85,0))))</f>
        <v>0</v>
      </c>
      <c r="AI85" s="98">
        <f>IF(OR('DU DOAN'!K85="",'DU DOAN'!L85="",'DU DOAN'!BQ85="",'DU DOAN'!BR85=""),0,IF(AND('DU DOAN'!BQ85='DU DOAN'!K85,'DU DOAN'!BR85='DU DOAN'!L85),3*'DU DOAN'!C85,IF(('DU DOAN'!BQ85-'DU DOAN'!BR85)=('DU DOAN'!K85-'DU DOAN'!L85),2*'DU DOAN'!C85,IF(SIGN('DU DOAN'!BQ85-'DU DOAN'!BR85)=SIGN('DU DOAN'!K85-'DU DOAN'!L85),1*'DU DOAN'!C85,0))))</f>
        <v>0</v>
      </c>
      <c r="AJ85" s="98">
        <f>IF(OR('DU DOAN'!K85="",'DU DOAN'!L85="",'DU DOAN'!BS85="",'DU DOAN'!BT85=""),0,IF(AND('DU DOAN'!BS85='DU DOAN'!K85,'DU DOAN'!BT85='DU DOAN'!L85),3*'DU DOAN'!C85,IF(('DU DOAN'!BS85-'DU DOAN'!BT85)=('DU DOAN'!K85-'DU DOAN'!L85),2*'DU DOAN'!C85,IF(SIGN('DU DOAN'!BS85-'DU DOAN'!BT85)=SIGN('DU DOAN'!K85-'DU DOAN'!L85),1*'DU DOAN'!C85,0))))</f>
        <v>0</v>
      </c>
      <c r="AK85" s="98">
        <f>IF(OR('DU DOAN'!K85="",'DU DOAN'!L85="",'DU DOAN'!BU85="",'DU DOAN'!BV85=""),0,IF(AND('DU DOAN'!BU85='DU DOAN'!K85,'DU DOAN'!BV85='DU DOAN'!L85),3*'DU DOAN'!C85,IF(('DU DOAN'!BU85-'DU DOAN'!BV85)=('DU DOAN'!K85-'DU DOAN'!L85),2*'DU DOAN'!C85,IF(SIGN('DU DOAN'!BU85-'DU DOAN'!BV85)=SIGN('DU DOAN'!K85-'DU DOAN'!L85),1*'DU DOAN'!C85,0))))</f>
        <v>0</v>
      </c>
      <c r="AL85" s="98">
        <f>IF(OR('DU DOAN'!K85="",'DU DOAN'!L85="",'DU DOAN'!BW85="",'DU DOAN'!BX85=""),0,IF(AND('DU DOAN'!BW85='DU DOAN'!K85,'DU DOAN'!BX85='DU DOAN'!L85),3*'DU DOAN'!C85,IF(('DU DOAN'!BW85-'DU DOAN'!BX85)=('DU DOAN'!K85-'DU DOAN'!L85),2*'DU DOAN'!C85,IF(SIGN('DU DOAN'!BW85-'DU DOAN'!BX85)=SIGN('DU DOAN'!K85-'DU DOAN'!L85),1*'DU DOAN'!C85,0))))</f>
        <v>0</v>
      </c>
      <c r="AM85" s="98">
        <f>IF(OR('DU DOAN'!K85="",'DU DOAN'!L85="",'DU DOAN'!BY85="",'DU DOAN'!BZ85=""),0,IF(AND('DU DOAN'!BY85='DU DOAN'!K85,'DU DOAN'!BZ85='DU DOAN'!L85),3*'DU DOAN'!C85,IF(('DU DOAN'!BY85-'DU DOAN'!BZ85)=('DU DOAN'!K85-'DU DOAN'!L85),2*'DU DOAN'!C85,IF(SIGN('DU DOAN'!BY85-'DU DOAN'!BZ85)=SIGN('DU DOAN'!K85-'DU DOAN'!L85),1*'DU DOAN'!C85,0))))</f>
        <v>0</v>
      </c>
      <c r="AN85" s="98">
        <f>IF(OR('DU DOAN'!K85="",'DU DOAN'!L85="",'DU DOAN'!CA85="",'DU DOAN'!CB85=""),0,IF(AND('DU DOAN'!CA85='DU DOAN'!K85,'DU DOAN'!CB85='DU DOAN'!L85),3*'DU DOAN'!C85,IF(('DU DOAN'!CA85-'DU DOAN'!CB85)=('DU DOAN'!K85-'DU DOAN'!L85),2*'DU DOAN'!C85,IF(SIGN('DU DOAN'!CA85-'DU DOAN'!CB85)=SIGN('DU DOAN'!K85-'DU DOAN'!L85),1*'DU DOAN'!C85,0))))</f>
        <v>0</v>
      </c>
      <c r="AO85" s="98">
        <f>IF(OR('DU DOAN'!K85="",'DU DOAN'!L85="",'DU DOAN'!CC85="",'DU DOAN'!CD85=""),0,IF(AND('DU DOAN'!CC85='DU DOAN'!K85,'DU DOAN'!CD85='DU DOAN'!L85),3*'DU DOAN'!C85,IF(('DU DOAN'!CC85-'DU DOAN'!CD85)=('DU DOAN'!K85-'DU DOAN'!L85),2*'DU DOAN'!C85,IF(SIGN('DU DOAN'!CC85-'DU DOAN'!CD85)=SIGN('DU DOAN'!K85-'DU DOAN'!L85),1*'DU DOAN'!C85,0))))</f>
        <v>0</v>
      </c>
      <c r="AP85" s="98">
        <f>IF(OR('DU DOAN'!K85="",'DU DOAN'!L85="",'DU DOAN'!CE85="",'DU DOAN'!CF85=""),0,IF(AND('DU DOAN'!CE85='DU DOAN'!K85,'DU DOAN'!CF85='DU DOAN'!L85),3*'DU DOAN'!C85,IF(('DU DOAN'!CE85-'DU DOAN'!CF85)=('DU DOAN'!K85-'DU DOAN'!L85),2*'DU DOAN'!C85,IF(SIGN('DU DOAN'!CE85-'DU DOAN'!CF85)=SIGN('DU DOAN'!K85-'DU DOAN'!L85),1*'DU DOAN'!C85,0))))</f>
        <v>0</v>
      </c>
      <c r="AQ85" s="98">
        <f>IF(OR('DU DOAN'!K85="",'DU DOAN'!L85="",'DU DOAN'!CG85="",'DU DOAN'!CH85=""),0,IF(AND('DU DOAN'!CG85='DU DOAN'!K85,'DU DOAN'!CH85='DU DOAN'!L85),3*'DU DOAN'!C85,IF(('DU DOAN'!CG85-'DU DOAN'!CH85)=('DU DOAN'!K85-'DU DOAN'!L85),2*'DU DOAN'!C85,IF(SIGN('DU DOAN'!CG85-'DU DOAN'!CH85)=SIGN('DU DOAN'!K85-'DU DOAN'!L85),1*'DU DOAN'!C85,0))))</f>
        <v>0</v>
      </c>
      <c r="AR85" s="98">
        <f>IF(OR('DU DOAN'!K85="",'DU DOAN'!L85="",'DU DOAN'!CI85="",'DU DOAN'!CJ85=""),0,IF(AND('DU DOAN'!CI85='DU DOAN'!K85,'DU DOAN'!CJ85='DU DOAN'!L85),3*'DU DOAN'!C85,IF(('DU DOAN'!CI85-'DU DOAN'!CJ85)=('DU DOAN'!K85-'DU DOAN'!L85),2*'DU DOAN'!C85,IF(SIGN('DU DOAN'!CI85-'DU DOAN'!CJ85)=SIGN('DU DOAN'!K85-'DU DOAN'!L85),1*'DU DOAN'!C85,0))))</f>
        <v>0</v>
      </c>
      <c r="AS85" s="98">
        <f>IF(OR('DU DOAN'!K85="",'DU DOAN'!L85="",'DU DOAN'!CK85="",'DU DOAN'!CL85=""),0,IF(AND('DU DOAN'!CK85='DU DOAN'!K85,'DU DOAN'!CL85='DU DOAN'!L85),3*'DU DOAN'!C85,IF(('DU DOAN'!CK85-'DU DOAN'!CL85)=('DU DOAN'!K85-'DU DOAN'!L85),2*'DU DOAN'!C85,IF(SIGN('DU DOAN'!CK85-'DU DOAN'!CL85)=SIGN('DU DOAN'!K85-'DU DOAN'!L85),1*'DU DOAN'!C85,0))))</f>
        <v>0</v>
      </c>
      <c r="AT85" s="98">
        <f>IF(OR('DU DOAN'!K85="",'DU DOAN'!L85="",'DU DOAN'!CM85="",'DU DOAN'!CN85=""),0,IF(AND('DU DOAN'!CM85='DU DOAN'!K85,'DU DOAN'!CN85='DU DOAN'!L85),3*'DU DOAN'!C85,IF(('DU DOAN'!CM85-'DU DOAN'!CN85)=('DU DOAN'!K85-'DU DOAN'!L85),2*'DU DOAN'!C85,IF(SIGN('DU DOAN'!CM85-'DU DOAN'!CN85)=SIGN('DU DOAN'!K85-'DU DOAN'!L85),1*'DU DOAN'!C85,0))))</f>
        <v>0</v>
      </c>
      <c r="AU85" s="98">
        <f>IF(OR('DU DOAN'!K85="",'DU DOAN'!L85="",'DU DOAN'!CO85="",'DU DOAN'!CP85=""),0,IF(AND('DU DOAN'!CO85='DU DOAN'!K85,'DU DOAN'!CP85='DU DOAN'!L85),3*'DU DOAN'!C85,IF(('DU DOAN'!CO85-'DU DOAN'!CP85)=('DU DOAN'!K85-'DU DOAN'!L85),2*'DU DOAN'!C85,IF(SIGN('DU DOAN'!CO85-'DU DOAN'!CP85)=SIGN('DU DOAN'!K85-'DU DOAN'!L85),1*'DU DOAN'!C85,0))))</f>
        <v>0</v>
      </c>
      <c r="AV85" s="98">
        <f>IF(OR('DU DOAN'!K85="",'DU DOAN'!L85="",'DU DOAN'!CQ85="",'DU DOAN'!CR85=""),0,IF(AND('DU DOAN'!CQ85='DU DOAN'!K85,'DU DOAN'!CR85='DU DOAN'!L85),3*'DU DOAN'!C85,IF(('DU DOAN'!CQ85-'DU DOAN'!CR85)=('DU DOAN'!K85-'DU DOAN'!L85),2*'DU DOAN'!C85,IF(SIGN('DU DOAN'!CQ85-'DU DOAN'!CR85)=SIGN('DU DOAN'!K85-'DU DOAN'!L85),1*'DU DOAN'!C85,0))))</f>
        <v>0</v>
      </c>
      <c r="AW85" s="98">
        <f>IF(OR('DU DOAN'!K85="",'DU DOAN'!L85="",'DU DOAN'!CS85="",'DU DOAN'!CT85=""),0,IF(AND('DU DOAN'!CS85='DU DOAN'!K85,'DU DOAN'!CT85='DU DOAN'!L85),3*'DU DOAN'!C85,IF(('DU DOAN'!CS85-'DU DOAN'!CT85)=('DU DOAN'!K85-'DU DOAN'!L85),2*'DU DOAN'!C85,IF(SIGN('DU DOAN'!CS85-'DU DOAN'!CT85)=SIGN('DU DOAN'!K85-'DU DOAN'!L85),1*'DU DOAN'!C85,0))))</f>
        <v>0</v>
      </c>
      <c r="AX85" s="98">
        <f>IF(OR('DU DOAN'!K85="",'DU DOAN'!L85="",'DU DOAN'!CU85="",'DU DOAN'!CV85=""),0,IF(AND('DU DOAN'!CU85='DU DOAN'!K85,'DU DOAN'!CV85='DU DOAN'!L85),3*'DU DOAN'!C85,IF(('DU DOAN'!CU85-'DU DOAN'!CV85)=('DU DOAN'!K85-'DU DOAN'!L85),2*'DU DOAN'!C85,IF(SIGN('DU DOAN'!CU85-'DU DOAN'!CV85)=SIGN('DU DOAN'!K85-'DU DOAN'!L85),1*'DU DOAN'!C85,0))))</f>
        <v>0</v>
      </c>
      <c r="AY85" s="98">
        <f>IF(OR('DU DOAN'!K85="",'DU DOAN'!L85="",'DU DOAN'!CW85="",'DU DOAN'!CX85=""),0,IF(AND('DU DOAN'!CW85='DU DOAN'!K85,'DU DOAN'!CX85='DU DOAN'!L85),3*'DU DOAN'!C85,IF(('DU DOAN'!CW85-'DU DOAN'!CX85)=('DU DOAN'!K85-'DU DOAN'!L85),2*'DU DOAN'!C85,IF(SIGN('DU DOAN'!CW85-'DU DOAN'!CX85)=SIGN('DU DOAN'!K85-'DU DOAN'!L85),1*'DU DOAN'!C85,0))))</f>
        <v>0</v>
      </c>
      <c r="AZ85" s="98">
        <f>IF(OR('DU DOAN'!K85="",'DU DOAN'!L85="",'DU DOAN'!CY85="",'DU DOAN'!CZ85=""),0,IF(AND('DU DOAN'!CY85='DU DOAN'!K85,'DU DOAN'!CZ85='DU DOAN'!L85),3*'DU DOAN'!C85,IF(('DU DOAN'!CY85-'DU DOAN'!CZ85)=('DU DOAN'!K85-'DU DOAN'!L85),2*'DU DOAN'!C85,IF(SIGN('DU DOAN'!CY85-'DU DOAN'!CZ85)=SIGN('DU DOAN'!K85-'DU DOAN'!L85),1*'DU DOAN'!C85,0))))</f>
        <v>0</v>
      </c>
      <c r="BA85" s="98">
        <f>IF(OR('DU DOAN'!K85="",'DU DOAN'!L85="",'DU DOAN'!DA85="",'DU DOAN'!DB85=""),0,IF(AND('DU DOAN'!DA85='DU DOAN'!K85,'DU DOAN'!DB85='DU DOAN'!L85),3*'DU DOAN'!C85,IF(('DU DOAN'!DA85-'DU DOAN'!DB85)=('DU DOAN'!K85-'DU DOAN'!L85),2*'DU DOAN'!C85,IF(SIGN('DU DOAN'!DA85-'DU DOAN'!DB85)=SIGN('DU DOAN'!K85-'DU DOAN'!L85),1*'DU DOAN'!C85,0))))</f>
        <v>0</v>
      </c>
      <c r="BB85" s="98">
        <f>IF(OR('DU DOAN'!K85="",'DU DOAN'!L85="",'DU DOAN'!DC85="",'DU DOAN'!DD85=""),0,IF(AND('DU DOAN'!DC85='DU DOAN'!K85,'DU DOAN'!DD85='DU DOAN'!L85),3*'DU DOAN'!C85,IF(('DU DOAN'!DC85-'DU DOAN'!DD85)=('DU DOAN'!K85-'DU DOAN'!L85),2*'DU DOAN'!C85,IF(SIGN('DU DOAN'!DC85-'DU DOAN'!DD85)=SIGN('DU DOAN'!K85-'DU DOAN'!L85),1*'DU DOAN'!C85,0))))</f>
        <v>0</v>
      </c>
      <c r="BC85" s="98">
        <f>IF(OR('DU DOAN'!K85="",'DU DOAN'!L85="",'DU DOAN'!DE85="",'DU DOAN'!DF85=""),0,IF(AND('DU DOAN'!DE85='DU DOAN'!K85,'DU DOAN'!DF85='DU DOAN'!L85),3*'DU DOAN'!C85,IF(('DU DOAN'!DE85-'DU DOAN'!DF85)=('DU DOAN'!K85-'DU DOAN'!L85),2*'DU DOAN'!C85,IF(SIGN('DU DOAN'!DE85-'DU DOAN'!DF85)=SIGN('DU DOAN'!K85-'DU DOAN'!L85),1*'DU DOAN'!C85,0))))</f>
        <v>0</v>
      </c>
      <c r="BD85" s="98">
        <f>IF(OR('DU DOAN'!K85="",'DU DOAN'!L85="",'DU DOAN'!DG85="",'DU DOAN'!DH85=""),0,IF(AND('DU DOAN'!DG85='DU DOAN'!K85,'DU DOAN'!DH85='DU DOAN'!L85),3*'DU DOAN'!C85,IF(('DU DOAN'!DG85-'DU DOAN'!DH85)=('DU DOAN'!K85-'DU DOAN'!L85),2*'DU DOAN'!C85,IF(SIGN('DU DOAN'!DG85-'DU DOAN'!DH85)=SIGN('DU DOAN'!K85-'DU DOAN'!L85),1*'DU DOAN'!C85,0))))</f>
        <v>0</v>
      </c>
      <c r="BE85" s="98">
        <f>IF(OR('DU DOAN'!K85="",'DU DOAN'!L85="",'DU DOAN'!DI85="",'DU DOAN'!DJ85=""),0,IF(AND('DU DOAN'!DI85='DU DOAN'!K85,'DU DOAN'!DJ85='DU DOAN'!L85),3*'DU DOAN'!C85,IF(('DU DOAN'!DI85-'DU DOAN'!DJ85)=('DU DOAN'!K85-'DU DOAN'!L85),2*'DU DOAN'!C85,IF(SIGN('DU DOAN'!DI85-'DU DOAN'!DJ85)=SIGN('DU DOAN'!K85-'DU DOAN'!L85),1*'DU DOAN'!C85,0))))</f>
        <v>0</v>
      </c>
      <c r="BF85" s="98">
        <f>IF(OR('DU DOAN'!K85="",'DU DOAN'!L85="",'DU DOAN'!DK85="",'DU DOAN'!DL85=""),0,IF(AND('DU DOAN'!DK85='DU DOAN'!K85,'DU DOAN'!DL85='DU DOAN'!L85),3*'DU DOAN'!C85,IF(('DU DOAN'!DK85-'DU DOAN'!DL85)=('DU DOAN'!K85-'DU DOAN'!L85),2*'DU DOAN'!C85,IF(SIGN('DU DOAN'!DK85-'DU DOAN'!DL85)=SIGN('DU DOAN'!K85-'DU DOAN'!L85),1*'DU DOAN'!C85,0))))</f>
        <v>0</v>
      </c>
      <c r="BG85" s="98">
        <f>IF(OR('DU DOAN'!K85="",'DU DOAN'!L85="",'DU DOAN'!DM85="",'DU DOAN'!DN85=""),0,IF(AND('DU DOAN'!DM85='DU DOAN'!K85,'DU DOAN'!DN85='DU DOAN'!L85),3*'DU DOAN'!C85,IF(('DU DOAN'!DM85-'DU DOAN'!DN85)=('DU DOAN'!K85-'DU DOAN'!L85),2*'DU DOAN'!C85,IF(SIGN('DU DOAN'!DM85-'DU DOAN'!DN85)=SIGN('DU DOAN'!K85-'DU DOAN'!L85),1*'DU DOAN'!C85,0))))</f>
        <v>0</v>
      </c>
      <c r="BH85" s="98">
        <f>IF(OR('DU DOAN'!K85="",'DU DOAN'!L85="",'DU DOAN'!DO85="",'DU DOAN'!DP85=""),0,IF(AND('DU DOAN'!DO85='DU DOAN'!K85,'DU DOAN'!DP85='DU DOAN'!L85),3*'DU DOAN'!C85,IF(('DU DOAN'!DO85-'DU DOAN'!DP85)=('DU DOAN'!K85-'DU DOAN'!L85),2*'DU DOAN'!C85,IF(SIGN('DU DOAN'!DO85-'DU DOAN'!DP85)=SIGN('DU DOAN'!K85-'DU DOAN'!L85),1*'DU DOAN'!C85,0))))</f>
        <v>0</v>
      </c>
      <c r="BI85" s="98">
        <f>IF(OR('DU DOAN'!K85="",'DU DOAN'!L85="",'DU DOAN'!DQ85="",'DU DOAN'!DR85=""),0,IF(AND('DU DOAN'!DQ85='DU DOAN'!K85,'DU DOAN'!DR85='DU DOAN'!L85),3*'DU DOAN'!C85,IF(('DU DOAN'!DQ85-'DU DOAN'!DR85)=('DU DOAN'!K85-'DU DOAN'!L85),2*'DU DOAN'!C85,IF(SIGN('DU DOAN'!DQ85-'DU DOAN'!DR85)=SIGN('DU DOAN'!K85-'DU DOAN'!L85),1*'DU DOAN'!C85,0))))</f>
        <v>0</v>
      </c>
      <c r="BJ85" s="98">
        <f>IF(OR('DU DOAN'!K85="",'DU DOAN'!L85="",'DU DOAN'!DS85="",'DU DOAN'!DT85=""),0,IF(AND('DU DOAN'!DS85='DU DOAN'!K85,'DU DOAN'!DT85='DU DOAN'!L85),3*'DU DOAN'!C85,IF(('DU DOAN'!DS85-'DU DOAN'!DT85)=('DU DOAN'!K85-'DU DOAN'!L85),2*'DU DOAN'!C85,IF(SIGN('DU DOAN'!DS85-'DU DOAN'!DT85)=SIGN('DU DOAN'!K85-'DU DOAN'!L85),1*'DU DOAN'!C85,0))))</f>
        <v>0</v>
      </c>
      <c r="BK85" s="98">
        <f>IF(OR('DU DOAN'!K85="",'DU DOAN'!L85="",'DU DOAN'!DU85="",'DU DOAN'!DV85=""),0,IF(AND('DU DOAN'!DU85='DU DOAN'!K85,'DU DOAN'!DV85='DU DOAN'!L85),3*'DU DOAN'!C85,IF(('DU DOAN'!DU85-'DU DOAN'!DV85)=('DU DOAN'!K85-'DU DOAN'!L85),2*'DU DOAN'!C85,IF(SIGN('DU DOAN'!DU85-'DU DOAN'!DV85)=SIGN('DU DOAN'!K85-'DU DOAN'!L85),1*'DU DOAN'!C85,0))))</f>
        <v>0</v>
      </c>
      <c r="BL85" s="98">
        <f>IF(OR('DU DOAN'!K85="",'DU DOAN'!L85="",'DU DOAN'!DW85="",'DU DOAN'!DX85=""),0,IF(AND('DU DOAN'!DW85='DU DOAN'!K85,'DU DOAN'!DX85='DU DOAN'!L85),3*'DU DOAN'!C85,IF(('DU DOAN'!DW85-'DU DOAN'!DX85)=('DU DOAN'!K85-'DU DOAN'!L85),2*'DU DOAN'!C85,IF(SIGN('DU DOAN'!DW85-'DU DOAN'!DX85)=SIGN('DU DOAN'!K85-'DU DOAN'!L85),1*'DU DOAN'!C85,0))))</f>
        <v>0</v>
      </c>
      <c r="BM85" s="98">
        <f>IF(OR('DU DOAN'!K85="",'DU DOAN'!L85="",'DU DOAN'!DY85="",'DU DOAN'!DZ85=""),0,IF(AND('DU DOAN'!DY85='DU DOAN'!K85,'DU DOAN'!DZ85='DU DOAN'!L85),3*'DU DOAN'!C85,IF(('DU DOAN'!DY85-'DU DOAN'!DZ85)=('DU DOAN'!K85-'DU DOAN'!L85),2*'DU DOAN'!C85,IF(SIGN('DU DOAN'!DY85-'DU DOAN'!DZ85)=SIGN('DU DOAN'!K85-'DU DOAN'!L85),1*'DU DOAN'!C85,0))))</f>
        <v>0</v>
      </c>
      <c r="BN85" s="98">
        <f>IF(OR('DU DOAN'!K85="",'DU DOAN'!L85="",'DU DOAN'!EA85="",'DU DOAN'!EB85=""),0,IF(AND('DU DOAN'!EA85='DU DOAN'!K85,'DU DOAN'!EB85='DU DOAN'!L85),3*'DU DOAN'!C85,IF(('DU DOAN'!EA85-'DU DOAN'!EB85)=('DU DOAN'!K85-'DU DOAN'!L85),2*'DU DOAN'!C85,IF(SIGN('DU DOAN'!EA85-'DU DOAN'!EB85)=SIGN('DU DOAN'!K85-'DU DOAN'!L85),1*'DU DOAN'!C85,0))))</f>
        <v>0</v>
      </c>
      <c r="BO85" s="98">
        <f>IF(OR('DU DOAN'!K85="",'DU DOAN'!L85="",'DU DOAN'!EC85="",'DU DOAN'!ED85=""),0,IF(AND('DU DOAN'!EC85='DU DOAN'!K85,'DU DOAN'!ED85='DU DOAN'!L85),3*'DU DOAN'!C85,IF(('DU DOAN'!EC85-'DU DOAN'!ED85)=('DU DOAN'!K85-'DU DOAN'!L85),2*'DU DOAN'!C85,IF(SIGN('DU DOAN'!EC85-'DU DOAN'!ED85)=SIGN('DU DOAN'!K85-'DU DOAN'!L85),1*'DU DOAN'!C85,0))))</f>
        <v>0</v>
      </c>
      <c r="BP85" s="98">
        <f>IF(OR('DU DOAN'!K85="",'DU DOAN'!L85="",'DU DOAN'!EE85="",'DU DOAN'!EF85=""),0,IF(AND('DU DOAN'!EE85='DU DOAN'!K85,'DU DOAN'!EF85='DU DOAN'!L85),3*'DU DOAN'!C85,IF(('DU DOAN'!EE85-'DU DOAN'!EF85)=('DU DOAN'!K85-'DU DOAN'!L85),2*'DU DOAN'!C85,IF(SIGN('DU DOAN'!EE85-'DU DOAN'!EF85)=SIGN('DU DOAN'!K85-'DU DOAN'!L85),1*'DU DOAN'!C85,0))))</f>
        <v>0</v>
      </c>
      <c r="BQ85" s="98">
        <f>IF(OR('DU DOAN'!K85="",'DU DOAN'!L85="",'DU DOAN'!EG85="",'DU DOAN'!EH85=""),0,IF(AND('DU DOAN'!EG85='DU DOAN'!K85,'DU DOAN'!EH85='DU DOAN'!L85),3*'DU DOAN'!C85,IF(('DU DOAN'!EG85-'DU DOAN'!EH85)=('DU DOAN'!K85-'DU DOAN'!L85),2*'DU DOAN'!C85,IF(SIGN('DU DOAN'!EG85-'DU DOAN'!EH85)=SIGN('DU DOAN'!K85-'DU DOAN'!L85),1*'DU DOAN'!C85,0))))</f>
        <v>0</v>
      </c>
      <c r="BR85" s="98">
        <f>IF(OR('DU DOAN'!K85="",'DU DOAN'!L85="",'DU DOAN'!EI85="",'DU DOAN'!EJ85=""),0,IF(AND('DU DOAN'!EI85='DU DOAN'!K85,'DU DOAN'!EJ85='DU DOAN'!L85),3*'DU DOAN'!C85,IF(('DU DOAN'!EI85-'DU DOAN'!EJ85)=('DU DOAN'!K85-'DU DOAN'!L85),2*'DU DOAN'!C85,IF(SIGN('DU DOAN'!EI85-'DU DOAN'!EJ85)=SIGN('DU DOAN'!K85-'DU DOAN'!L85),1*'DU DOAN'!C85,0))))</f>
        <v>0</v>
      </c>
      <c r="BS85" s="98">
        <f>IF(OR('DU DOAN'!K85="",'DU DOAN'!L85="",'DU DOAN'!EK85="",'DU DOAN'!EL85=""),0,IF(AND('DU DOAN'!EK85='DU DOAN'!K85,'DU DOAN'!EL85='DU DOAN'!L85),3*'DU DOAN'!C85,IF(('DU DOAN'!EK85-'DU DOAN'!EL85)=('DU DOAN'!K85-'DU DOAN'!L85),2*'DU DOAN'!C85,IF(SIGN('DU DOAN'!EK85-'DU DOAN'!EL85)=SIGN('DU DOAN'!K85-'DU DOAN'!L85),1*'DU DOAN'!C85,0))))</f>
        <v>0</v>
      </c>
      <c r="BT85" s="98">
        <f>IF(OR('DU DOAN'!K85="",'DU DOAN'!L85="",'DU DOAN'!EM85="",'DU DOAN'!EN85=""),0,IF(AND('DU DOAN'!EM85='DU DOAN'!K85,'DU DOAN'!EN85='DU DOAN'!L85),3*'DU DOAN'!C85,IF(('DU DOAN'!EM85-'DU DOAN'!EN85)=('DU DOAN'!K85-'DU DOAN'!L85),2*'DU DOAN'!C85,IF(SIGN('DU DOAN'!EM85-'DU DOAN'!EN85)=SIGN('DU DOAN'!K85-'DU DOAN'!L85),1*'DU DOAN'!C85,0))))</f>
        <v>0</v>
      </c>
      <c r="BU85" s="98">
        <f>IF(OR('DU DOAN'!K85="",'DU DOAN'!L85="",'DU DOAN'!EO85="",'DU DOAN'!EP85=""),0,IF(AND('DU DOAN'!EO85='DU DOAN'!K85,'DU DOAN'!EP85='DU DOAN'!L85),3*'DU DOAN'!C85,IF(('DU DOAN'!EO85-'DU DOAN'!EP85)=('DU DOAN'!K85-'DU DOAN'!L85),2*'DU DOAN'!C85,IF(SIGN('DU DOAN'!EO85-'DU DOAN'!EP85)=SIGN('DU DOAN'!K85-'DU DOAN'!L85),1*'DU DOAN'!C85,0))))</f>
        <v>0</v>
      </c>
      <c r="BV85" s="98">
        <f>IF(OR('DU DOAN'!K85="",'DU DOAN'!L85="",'DU DOAN'!EQ85="",'DU DOAN'!ER85=""),0,IF(AND('DU DOAN'!EQ85='DU DOAN'!K85,'DU DOAN'!ER85='DU DOAN'!L85),3*'DU DOAN'!C85,IF(('DU DOAN'!EQ85-'DU DOAN'!ER85)=('DU DOAN'!K85-'DU DOAN'!L85),2*'DU DOAN'!C85,IF(SIGN('DU DOAN'!EQ85-'DU DOAN'!ER85)=SIGN('DU DOAN'!K85-'DU DOAN'!L85),1*'DU DOAN'!C85,0))))</f>
        <v>0</v>
      </c>
      <c r="BW85" s="98">
        <f>IF(OR('DU DOAN'!K85="",'DU DOAN'!L85="",'DU DOAN'!ES85="",'DU DOAN'!ET85=""),0,IF(AND('DU DOAN'!ES85='DU DOAN'!K85,'DU DOAN'!ET85='DU DOAN'!L85),3*'DU DOAN'!C85,IF(('DU DOAN'!ES85-'DU DOAN'!ET85)=('DU DOAN'!K85-'DU DOAN'!L85),2*'DU DOAN'!C85,IF(SIGN('DU DOAN'!ES85-'DU DOAN'!ET85)=SIGN('DU DOAN'!K85-'DU DOAN'!L85),1*'DU DOAN'!C85,0))))</f>
        <v>0</v>
      </c>
      <c r="BX85" s="98">
        <f>IF(OR('DU DOAN'!K85="",'DU DOAN'!L85="",'DU DOAN'!EU85="",'DU DOAN'!EV85=""),0,IF(AND('DU DOAN'!EU85='DU DOAN'!K85,'DU DOAN'!EV85='DU DOAN'!L85),3*'DU DOAN'!C85,IF(('DU DOAN'!EU85-'DU DOAN'!EV85)=('DU DOAN'!K85-'DU DOAN'!L85),2*'DU DOAN'!C85,IF(SIGN('DU DOAN'!EU85-'DU DOAN'!EV85)=SIGN('DU DOAN'!K85-'DU DOAN'!L85),1*'DU DOAN'!C85,0))))</f>
        <v>0</v>
      </c>
      <c r="BY85" s="98">
        <f>IF(OR('DU DOAN'!K85="",'DU DOAN'!L85="",'DU DOAN'!EW85="",'DU DOAN'!EX85=""),0,IF(AND('DU DOAN'!EW85='DU DOAN'!K85,'DU DOAN'!EX85='DU DOAN'!L85),3*'DU DOAN'!C85,IF(('DU DOAN'!EW85-'DU DOAN'!EX85)=('DU DOAN'!K85-'DU DOAN'!L85),2*'DU DOAN'!C85,IF(SIGN('DU DOAN'!EW85-'DU DOAN'!EX85)=SIGN('DU DOAN'!K85-'DU DOAN'!L85),1*'DU DOAN'!C85,0))))</f>
        <v>0</v>
      </c>
      <c r="BZ85" s="98">
        <f>IF(OR('DU DOAN'!K85="",'DU DOAN'!L85="",'DU DOAN'!EY85="",'DU DOAN'!EZ85=""),0,IF(AND('DU DOAN'!EY85='DU DOAN'!K85,'DU DOAN'!EZ85='DU DOAN'!L85),3*'DU DOAN'!C85,IF(('DU DOAN'!EY85-'DU DOAN'!EZ85)=('DU DOAN'!K85-'DU DOAN'!L85),2*'DU DOAN'!C85,IF(SIGN('DU DOAN'!EY85-'DU DOAN'!EZ85)=SIGN('DU DOAN'!K85-'DU DOAN'!L85),1*'DU DOAN'!C85,0))))</f>
        <v>0</v>
      </c>
      <c r="CA85" s="98">
        <f>IF(OR('DU DOAN'!K85="",'DU DOAN'!L85="",'DU DOAN'!FA85="",'DU DOAN'!FB85=""),0,IF(AND('DU DOAN'!FA85='DU DOAN'!K85,'DU DOAN'!FB85='DU DOAN'!L85),3*'DU DOAN'!C85,IF(('DU DOAN'!FA85-'DU DOAN'!FB85)=('DU DOAN'!K85-'DU DOAN'!L85),2*'DU DOAN'!C85,IF(SIGN('DU DOAN'!FA85-'DU DOAN'!FB85)=SIGN('DU DOAN'!K85-'DU DOAN'!L85),1*'DU DOAN'!C85,0))))</f>
        <v>0</v>
      </c>
      <c r="CB85" s="98">
        <f>IF(OR('DU DOAN'!K85="",'DU DOAN'!L85="",'DU DOAN'!FC85="",'DU DOAN'!FD85=""),0,IF(AND('DU DOAN'!FC85='DU DOAN'!K85,'DU DOAN'!FD85='DU DOAN'!L85),3*'DU DOAN'!C85,IF(('DU DOAN'!FC85-'DU DOAN'!FD85)=('DU DOAN'!K85-'DU DOAN'!L85),2*'DU DOAN'!C85,IF(SIGN('DU DOAN'!FC85-'DU DOAN'!FD85)=SIGN('DU DOAN'!K85-'DU DOAN'!L85),1*'DU DOAN'!C85,0))))</f>
        <v>0</v>
      </c>
      <c r="CC85" s="98">
        <f>IF(OR('DU DOAN'!K85="",'DU DOAN'!L85="",'DU DOAN'!FE85="",'DU DOAN'!FF85=""),0,IF(AND('DU DOAN'!FE85='DU DOAN'!K85,'DU DOAN'!FF85='DU DOAN'!L85),3*'DU DOAN'!C85,IF(('DU DOAN'!FE85-'DU DOAN'!FF85)=('DU DOAN'!K85-'DU DOAN'!L85),2*'DU DOAN'!C85,IF(SIGN('DU DOAN'!FE85-'DU DOAN'!FF85)=SIGN('DU DOAN'!K85-'DU DOAN'!L85),1*'DU DOAN'!C85,0))))</f>
        <v>0</v>
      </c>
      <c r="CD85" s="98">
        <f>IF(OR('DU DOAN'!K85="",'DU DOAN'!L85="",'DU DOAN'!FG85="",'DU DOAN'!FH85=""),0,IF(AND('DU DOAN'!FG85='DU DOAN'!K85,'DU DOAN'!FH85='DU DOAN'!L85),3*'DU DOAN'!C85,IF(('DU DOAN'!FG85-'DU DOAN'!FH85)=('DU DOAN'!K85-'DU DOAN'!L85),2*'DU DOAN'!C85,IF(SIGN('DU DOAN'!FG85-'DU DOAN'!FH85)=SIGN('DU DOAN'!K85-'DU DOAN'!L85),1*'DU DOAN'!C85,0))))</f>
        <v>0</v>
      </c>
      <c r="CE85" s="98">
        <f>IF(OR('DU DOAN'!K85="",'DU DOAN'!L85="",'DU DOAN'!FI85="",'DU DOAN'!FJ85=""),0,IF(AND('DU DOAN'!FI85='DU DOAN'!K85,'DU DOAN'!FJ85='DU DOAN'!L85),3*'DU DOAN'!C85,IF(('DU DOAN'!FI85-'DU DOAN'!FJ85)=('DU DOAN'!K85-'DU DOAN'!L85),2*'DU DOAN'!C85,IF(SIGN('DU DOAN'!FI85-'DU DOAN'!FJ85)=SIGN('DU DOAN'!K85-'DU DOAN'!L85),1*'DU DOAN'!C85,0))))</f>
        <v>0</v>
      </c>
      <c r="CF85" s="98">
        <f>IF(OR('DU DOAN'!K85="",'DU DOAN'!L85="",'DU DOAN'!FK85="",'DU DOAN'!FL85=""),0,IF(AND('DU DOAN'!FK85='DU DOAN'!K85,'DU DOAN'!FL85='DU DOAN'!L85),3*'DU DOAN'!C85,IF(('DU DOAN'!FK85-'DU DOAN'!FL85)=('DU DOAN'!K85-'DU DOAN'!L85),2*'DU DOAN'!C85,IF(SIGN('DU DOAN'!FK85-'DU DOAN'!FL85)=SIGN('DU DOAN'!K85-'DU DOAN'!L85),1*'DU DOAN'!C85,0))))</f>
        <v>0</v>
      </c>
      <c r="CG85" s="98">
        <f>IF(OR('DU DOAN'!K85="",'DU DOAN'!L85="",'DU DOAN'!FM85="",'DU DOAN'!FN85=""),0,IF(AND('DU DOAN'!FM85='DU DOAN'!K85,'DU DOAN'!FN85='DU DOAN'!L85),3*'DU DOAN'!C85,IF(('DU DOAN'!FM85-'DU DOAN'!FN85)=('DU DOAN'!K85-'DU DOAN'!L85),2*'DU DOAN'!C85,IF(SIGN('DU DOAN'!FM85-'DU DOAN'!FN85)=SIGN('DU DOAN'!K85-'DU DOAN'!L85),1*'DU DOAN'!C85,0))))</f>
        <v>0</v>
      </c>
      <c r="CH85" s="98">
        <f>IF(OR('DU DOAN'!K85="",'DU DOAN'!L85="",'DU DOAN'!FO85="",'DU DOAN'!FP85=""),0,IF(AND('DU DOAN'!FO85='DU DOAN'!K85,'DU DOAN'!FP85='DU DOAN'!L85),3*'DU DOAN'!C85,IF(('DU DOAN'!FO85-'DU DOAN'!FP85)=('DU DOAN'!K85-'DU DOAN'!L85),2*'DU DOAN'!C85,IF(SIGN('DU DOAN'!FO85-'DU DOAN'!FP85)=SIGN('DU DOAN'!K85-'DU DOAN'!L85),1*'DU DOAN'!C85,0))))</f>
        <v>0</v>
      </c>
      <c r="CI85" s="98">
        <f>IF(OR('DU DOAN'!K85="",'DU DOAN'!L85="",'DU DOAN'!FQ85="",'DU DOAN'!FR85=""),0,IF(AND('DU DOAN'!FQ85='DU DOAN'!K85,'DU DOAN'!FR85='DU DOAN'!L85),3*'DU DOAN'!C85,IF(('DU DOAN'!FQ85-'DU DOAN'!FR85)=('DU DOAN'!K85-'DU DOAN'!L85),2*'DU DOAN'!C85,IF(SIGN('DU DOAN'!FQ85-'DU DOAN'!FR85)=SIGN('DU DOAN'!K85-'DU DOAN'!L85),1*'DU DOAN'!C85,0))))</f>
        <v>0</v>
      </c>
      <c r="CJ85" s="98">
        <f>IF(OR('DU DOAN'!K85="",'DU DOAN'!L85="",'DU DOAN'!FS85="",'DU DOAN'!FT85=""),0,IF(AND('DU DOAN'!FS85='DU DOAN'!K85,'DU DOAN'!FT85='DU DOAN'!L85),3*'DU DOAN'!C85,IF(('DU DOAN'!FS85-'DU DOAN'!FT85)=('DU DOAN'!K85-'DU DOAN'!L85),2*'DU DOAN'!C85,IF(SIGN('DU DOAN'!FS85-'DU DOAN'!FT85)=SIGN('DU DOAN'!K85-'DU DOAN'!L85),1*'DU DOAN'!C85,0))))</f>
        <v>0</v>
      </c>
      <c r="CK85" s="98">
        <f>IF(OR('DU DOAN'!K85="",'DU DOAN'!L85="",'DU DOAN'!FU85="",'DU DOAN'!FV85=""),0,IF(AND('DU DOAN'!FU85='DU DOAN'!K85,'DU DOAN'!FV85='DU DOAN'!L85),3*'DU DOAN'!C85,IF(('DU DOAN'!FU85-'DU DOAN'!FV85)=('DU DOAN'!K85-'DU DOAN'!L85),2*'DU DOAN'!C85,IF(SIGN('DU DOAN'!FU85-'DU DOAN'!FV85)=SIGN('DU DOAN'!K85-'DU DOAN'!L85),1*'DU DOAN'!C85,0))))</f>
        <v>0</v>
      </c>
      <c r="CL85" s="98">
        <f>IF(OR('DU DOAN'!K85="",'DU DOAN'!L85="",'DU DOAN'!FW85="",'DU DOAN'!FX85=""),0,IF(AND('DU DOAN'!FW85='DU DOAN'!K85,'DU DOAN'!FX85='DU DOAN'!L85),3*'DU DOAN'!C85,IF(('DU DOAN'!FW85-'DU DOAN'!FX85)=('DU DOAN'!K85-'DU DOAN'!L85),2*'DU DOAN'!C85,IF(SIGN('DU DOAN'!FW85-'DU DOAN'!FX85)=SIGN('DU DOAN'!K85-'DU DOAN'!L85),1*'DU DOAN'!C85,0))))</f>
        <v>0</v>
      </c>
      <c r="CM85" s="98">
        <f>IF(OR('DU DOAN'!K85="",'DU DOAN'!L85="",'DU DOAN'!FY85="",'DU DOAN'!FZ85=""),0,IF(AND('DU DOAN'!FY85='DU DOAN'!K85,'DU DOAN'!FZ85='DU DOAN'!L85),3*'DU DOAN'!C85,IF(('DU DOAN'!FY85-'DU DOAN'!FZ85)=('DU DOAN'!K85-'DU DOAN'!L85),2*'DU DOAN'!C85,IF(SIGN('DU DOAN'!FY85-'DU DOAN'!FZ85)=SIGN('DU DOAN'!K85-'DU DOAN'!L85),1*'DU DOAN'!C85,0))))</f>
        <v>0</v>
      </c>
      <c r="CN85" s="98">
        <f>IF(OR('DU DOAN'!K85="",'DU DOAN'!L85="",'DU DOAN'!GA85="",'DU DOAN'!GB85=""),0,IF(AND('DU DOAN'!GA85='DU DOAN'!K85,'DU DOAN'!GB85='DU DOAN'!L85),3*'DU DOAN'!C85,IF(('DU DOAN'!GA85-'DU DOAN'!GB85)=('DU DOAN'!K85-'DU DOAN'!L85),2*'DU DOAN'!C85,IF(SIGN('DU DOAN'!GA85-'DU DOAN'!GB85)=SIGN('DU DOAN'!K85-'DU DOAN'!L85),1*'DU DOAN'!C85,0))))</f>
        <v>0</v>
      </c>
      <c r="CO85" s="98">
        <f>IF(OR('DU DOAN'!K85="",'DU DOAN'!L85="",'DU DOAN'!GC85="",'DU DOAN'!GD85=""),0,IF(AND('DU DOAN'!GC85='DU DOAN'!K85,'DU DOAN'!GD85='DU DOAN'!L85),3*'DU DOAN'!C85,IF(('DU DOAN'!GC85-'DU DOAN'!GD85)=('DU DOAN'!K85-'DU DOAN'!L85),2*'DU DOAN'!C85,IF(SIGN('DU DOAN'!GC85-'DU DOAN'!GD85)=SIGN('DU DOAN'!K85-'DU DOAN'!L85),1*'DU DOAN'!C85,0))))</f>
        <v>0</v>
      </c>
      <c r="CP85" s="98">
        <f>IF(OR('DU DOAN'!K85="",'DU DOAN'!L85="",'DU DOAN'!GE85="",'DU DOAN'!GF85=""),0,IF(AND('DU DOAN'!GE85='DU DOAN'!K85,'DU DOAN'!GF85='DU DOAN'!L85),3*'DU DOAN'!C85,IF(('DU DOAN'!GE85-'DU DOAN'!GF85)=('DU DOAN'!K85-'DU DOAN'!L85),2*'DU DOAN'!C85,IF(SIGN('DU DOAN'!GE85-'DU DOAN'!GF85)=SIGN('DU DOAN'!K85-'DU DOAN'!L85),1*'DU DOAN'!C85,0))))</f>
        <v>0</v>
      </c>
      <c r="CQ85" s="98">
        <f>IF(OR('DU DOAN'!K85="",'DU DOAN'!L85="",'DU DOAN'!GG85="",'DU DOAN'!GH85=""),0,IF(AND('DU DOAN'!GG85='DU DOAN'!K85,'DU DOAN'!GH85='DU DOAN'!L85),3*'DU DOAN'!C85,IF(('DU DOAN'!GG85-'DU DOAN'!GH85)=('DU DOAN'!K85-'DU DOAN'!L85),2*'DU DOAN'!C85,IF(SIGN('DU DOAN'!GG85-'DU DOAN'!GH85)=SIGN('DU DOAN'!K85-'DU DOAN'!L85),1*'DU DOAN'!C85,0))))</f>
        <v>0</v>
      </c>
      <c r="CR85" s="98">
        <f>IF(OR('DU DOAN'!K85="",'DU DOAN'!L85="",'DU DOAN'!GI85="",'DU DOAN'!GJ85=""),0,IF(AND('DU DOAN'!GI85='DU DOAN'!K85,'DU DOAN'!GJ85='DU DOAN'!L85),3*'DU DOAN'!C85,IF(('DU DOAN'!GI85-'DU DOAN'!GJ85)=('DU DOAN'!K85-'DU DOAN'!L85),2*'DU DOAN'!C85,IF(SIGN('DU DOAN'!GI85-'DU DOAN'!GJ85)=SIGN('DU DOAN'!K85-'DU DOAN'!L85),1*'DU DOAN'!C85,0))))</f>
        <v>0</v>
      </c>
      <c r="CS85" s="98">
        <f>IF(OR('DU DOAN'!K85="",'DU DOAN'!L85="",'DU DOAN'!GK85="",'DU DOAN'!GL85=""),0,IF(AND('DU DOAN'!GK85='DU DOAN'!K85,'DU DOAN'!GL85='DU DOAN'!L85),3*'DU DOAN'!C85,IF(('DU DOAN'!GK85-'DU DOAN'!GL85)=('DU DOAN'!K85-'DU DOAN'!L85),2*'DU DOAN'!C85,IF(SIGN('DU DOAN'!GK85-'DU DOAN'!GL85)=SIGN('DU DOAN'!K85-'DU DOAN'!L85),1*'DU DOAN'!C85,0))))</f>
        <v>0</v>
      </c>
      <c r="CT85" s="98">
        <f>IF(OR('DU DOAN'!K85="",'DU DOAN'!L85="",'DU DOAN'!GM85="",'DU DOAN'!GN85=""),0,IF(AND('DU DOAN'!GM85='DU DOAN'!K85,'DU DOAN'!GN85='DU DOAN'!L85),3*'DU DOAN'!C85,IF(('DU DOAN'!GM85-'DU DOAN'!GN85)=('DU DOAN'!K85-'DU DOAN'!L85),2*'DU DOAN'!C85,IF(SIGN('DU DOAN'!GM85-'DU DOAN'!GN85)=SIGN('DU DOAN'!K85-'DU DOAN'!L85),1*'DU DOAN'!C85,0))))</f>
        <v>0</v>
      </c>
      <c r="CU85" s="98">
        <f>IF(OR('DU DOAN'!K85="",'DU DOAN'!L85="",'DU DOAN'!GO85="",'DU DOAN'!GP85=""),0,IF(AND('DU DOAN'!GO85='DU DOAN'!K85,'DU DOAN'!GP85='DU DOAN'!L85),3*'DU DOAN'!C85,IF(('DU DOAN'!GO85-'DU DOAN'!GP85)=('DU DOAN'!K85-'DU DOAN'!L85),2*'DU DOAN'!C85,IF(SIGN('DU DOAN'!GO85-'DU DOAN'!GP85)=SIGN('DU DOAN'!K85-'DU DOAN'!L85),1*'DU DOAN'!C85,0))))</f>
        <v>0</v>
      </c>
      <c r="CV85" s="98">
        <f>IF(OR('DU DOAN'!K85="",'DU DOAN'!L85="",'DU DOAN'!GQ85="",'DU DOAN'!GR85=""),0,IF(AND('DU DOAN'!GQ85='DU DOAN'!K85,'DU DOAN'!GR85='DU DOAN'!L85),3*'DU DOAN'!C85,IF(('DU DOAN'!GQ85-'DU DOAN'!GR85)=('DU DOAN'!K85-'DU DOAN'!L85),2*'DU DOAN'!C85,IF(SIGN('DU DOAN'!GQ85-'DU DOAN'!GR85)=SIGN('DU DOAN'!K85-'DU DOAN'!L85),1*'DU DOAN'!C85,0))))</f>
        <v>0</v>
      </c>
      <c r="CW85" s="98">
        <f>IF(OR('DU DOAN'!K85="",'DU DOAN'!L85="",'DU DOAN'!GS85="",'DU DOAN'!GT85=""),0,IF(AND('DU DOAN'!GS85='DU DOAN'!K85,'DU DOAN'!GT85='DU DOAN'!L85),3*'DU DOAN'!C85,IF(('DU DOAN'!GS85-'DU DOAN'!GT85)=('DU DOAN'!K85-'DU DOAN'!L85),2*'DU DOAN'!C85,IF(SIGN('DU DOAN'!GS85-'DU DOAN'!GT85)=SIGN('DU DOAN'!K85-'DU DOAN'!L85),1*'DU DOAN'!C85,0))))</f>
        <v>0</v>
      </c>
      <c r="CX85" s="98">
        <f>IF(OR('DU DOAN'!K85="",'DU DOAN'!L85="",'DU DOAN'!GU85="",'DU DOAN'!GV85=""),0,IF(AND('DU DOAN'!GU85='DU DOAN'!K85,'DU DOAN'!GV85='DU DOAN'!L85),3*'DU DOAN'!C85,IF(('DU DOAN'!GU85-'DU DOAN'!GV85)=('DU DOAN'!K85-'DU DOAN'!L85),2*'DU DOAN'!C85,IF(SIGN('DU DOAN'!GU85-'DU DOAN'!GV85)=SIGN('DU DOAN'!K85-'DU DOAN'!L85),1*'DU DOAN'!C85,0))))</f>
        <v>0</v>
      </c>
      <c r="CY85" s="98">
        <f>IF(OR('DU DOAN'!K85="",'DU DOAN'!L85="",'DU DOAN'!GW85="",'DU DOAN'!GX85=""),0,IF(AND('DU DOAN'!GW85='DU DOAN'!K85,'DU DOAN'!GX85='DU DOAN'!L85),3*'DU DOAN'!C85,IF(('DU DOAN'!GW85-'DU DOAN'!GX85)=('DU DOAN'!K85-'DU DOAN'!L85),2*'DU DOAN'!C85,IF(SIGN('DU DOAN'!GW85-'DU DOAN'!GX85)=SIGN('DU DOAN'!K85-'DU DOAN'!L85),1*'DU DOAN'!C85,0))))</f>
        <v>0</v>
      </c>
      <c r="CZ85" s="98">
        <f>IF(OR('DU DOAN'!K85="",'DU DOAN'!L85="",'DU DOAN'!GY85="",'DU DOAN'!GZ85=""),0,IF(AND('DU DOAN'!GY85='DU DOAN'!K85,'DU DOAN'!GZ85='DU DOAN'!L85),3*'DU DOAN'!C85,IF(('DU DOAN'!GY85-'DU DOAN'!GZ85)=('DU DOAN'!K85-'DU DOAN'!L85),2*'DU DOAN'!C85,IF(SIGN('DU DOAN'!GY85-'DU DOAN'!GZ85)=SIGN('DU DOAN'!K85-'DU DOAN'!L85),1*'DU DOAN'!C85,0))))</f>
        <v>0</v>
      </c>
      <c r="DA85" s="98">
        <f>IF(OR('DU DOAN'!K85="",'DU DOAN'!L85="",'DU DOAN'!HA85="",'DU DOAN'!HB85=""),0,IF(AND('DU DOAN'!HA85='DU DOAN'!K85,'DU DOAN'!HB85='DU DOAN'!L85),3*'DU DOAN'!C85,IF(('DU DOAN'!HA85-'DU DOAN'!HB85)=('DU DOAN'!K85-'DU DOAN'!L85),2*'DU DOAN'!C85,IF(SIGN('DU DOAN'!HA85-'DU DOAN'!HB85)=SIGN('DU DOAN'!K85-'DU DOAN'!L85),1*'DU DOAN'!C85,0))))</f>
        <v>0</v>
      </c>
      <c r="DB85" s="98">
        <f>IF(OR('DU DOAN'!K85="",'DU DOAN'!L85="",'DU DOAN'!HC85="",'DU DOAN'!HD85=""),0,IF(AND('DU DOAN'!HC85='DU DOAN'!K85,'DU DOAN'!HD85='DU DOAN'!L85),3*'DU DOAN'!C85,IF(('DU DOAN'!HC85-'DU DOAN'!HD85)=('DU DOAN'!K85-'DU DOAN'!L85),2*'DU DOAN'!C85,IF(SIGN('DU DOAN'!HC85-'DU DOAN'!HD85)=SIGN('DU DOAN'!K85-'DU DOAN'!L85),1*'DU DOAN'!C85,0))))</f>
        <v>0</v>
      </c>
    </row>
    <row r="86" spans="1:106" ht="15" customHeight="1">
      <c r="A86" s="99">
        <f>'DU DOAN'!A86</f>
        <v>83</v>
      </c>
      <c r="B86" s="100" t="str">
        <f>'DU DOAN'!B86</f>
        <v>Vòng 1/16 (R32)</v>
      </c>
      <c r="C86" s="101">
        <f>'DU DOAN'!C86</f>
        <v>1.5</v>
      </c>
      <c r="D86" s="100" t="str">
        <f>'DU DOAN'!H86</f>
        <v>Nhất bảng H</v>
      </c>
      <c r="E86" s="100" t="str">
        <f>'DU DOAN'!I86</f>
        <v>Á quân bảng J</v>
      </c>
      <c r="F86" s="102" t="str">
        <f>IF(OR('DU DOAN'!K86="",'DU DOAN'!L86=""),"Chưa đá",'DU DOAN'!K86&amp;"-"&amp;'DU DOAN'!L86)</f>
        <v>Chưa đá</v>
      </c>
      <c r="G86" s="98">
        <f>IF(OR('DU DOAN'!K86="",'DU DOAN'!L86="",'DU DOAN'!M86="",'DU DOAN'!N86=""),0,IF(AND('DU DOAN'!M86='DU DOAN'!K86,'DU DOAN'!N86='DU DOAN'!L86),3*'DU DOAN'!C86,IF(('DU DOAN'!M86-'DU DOAN'!N86)=('DU DOAN'!K86-'DU DOAN'!L86),2*'DU DOAN'!C86,IF(SIGN('DU DOAN'!M86-'DU DOAN'!N86)=SIGN('DU DOAN'!K86-'DU DOAN'!L86),1*'DU DOAN'!C86,0))))</f>
        <v>0</v>
      </c>
      <c r="H86" s="98">
        <f>IF(OR('DU DOAN'!K86="",'DU DOAN'!L86="",'DU DOAN'!O86="",'DU DOAN'!P86=""),0,IF(AND('DU DOAN'!O86='DU DOAN'!K86,'DU DOAN'!P86='DU DOAN'!L86),3*'DU DOAN'!C86,IF(('DU DOAN'!O86-'DU DOAN'!P86)=('DU DOAN'!K86-'DU DOAN'!L86),2*'DU DOAN'!C86,IF(SIGN('DU DOAN'!O86-'DU DOAN'!P86)=SIGN('DU DOAN'!K86-'DU DOAN'!L86),1*'DU DOAN'!C86,0))))</f>
        <v>0</v>
      </c>
      <c r="I86" s="98">
        <f>IF(OR('DU DOAN'!K86="",'DU DOAN'!L86="",'DU DOAN'!Q86="",'DU DOAN'!R86=""),0,IF(AND('DU DOAN'!Q86='DU DOAN'!K86,'DU DOAN'!R86='DU DOAN'!L86),3*'DU DOAN'!C86,IF(('DU DOAN'!Q86-'DU DOAN'!R86)=('DU DOAN'!K86-'DU DOAN'!L86),2*'DU DOAN'!C86,IF(SIGN('DU DOAN'!Q86-'DU DOAN'!R86)=SIGN('DU DOAN'!K86-'DU DOAN'!L86),1*'DU DOAN'!C86,0))))</f>
        <v>0</v>
      </c>
      <c r="J86" s="98">
        <f>IF(OR('DU DOAN'!K86="",'DU DOAN'!L86="",'DU DOAN'!S86="",'DU DOAN'!T86=""),0,IF(AND('DU DOAN'!S86='DU DOAN'!K86,'DU DOAN'!T86='DU DOAN'!L86),3*'DU DOAN'!C86,IF(('DU DOAN'!S86-'DU DOAN'!T86)=('DU DOAN'!K86-'DU DOAN'!L86),2*'DU DOAN'!C86,IF(SIGN('DU DOAN'!S86-'DU DOAN'!T86)=SIGN('DU DOAN'!K86-'DU DOAN'!L86),1*'DU DOAN'!C86,0))))</f>
        <v>0</v>
      </c>
      <c r="K86" s="98">
        <f>IF(OR('DU DOAN'!K86="",'DU DOAN'!L86="",'DU DOAN'!U86="",'DU DOAN'!V86=""),0,IF(AND('DU DOAN'!U86='DU DOAN'!K86,'DU DOAN'!V86='DU DOAN'!L86),3*'DU DOAN'!C86,IF(('DU DOAN'!U86-'DU DOAN'!V86)=('DU DOAN'!K86-'DU DOAN'!L86),2*'DU DOAN'!C86,IF(SIGN('DU DOAN'!U86-'DU DOAN'!V86)=SIGN('DU DOAN'!K86-'DU DOAN'!L86),1*'DU DOAN'!C86,0))))</f>
        <v>0</v>
      </c>
      <c r="L86" s="98">
        <f>IF(OR('DU DOAN'!K86="",'DU DOAN'!L86="",'DU DOAN'!W86="",'DU DOAN'!X86=""),0,IF(AND('DU DOAN'!W86='DU DOAN'!K86,'DU DOAN'!X86='DU DOAN'!L86),3*'DU DOAN'!C86,IF(('DU DOAN'!W86-'DU DOAN'!X86)=('DU DOAN'!K86-'DU DOAN'!L86),2*'DU DOAN'!C86,IF(SIGN('DU DOAN'!W86-'DU DOAN'!X86)=SIGN('DU DOAN'!K86-'DU DOAN'!L86),1*'DU DOAN'!C86,0))))</f>
        <v>0</v>
      </c>
      <c r="M86" s="98">
        <f>IF(OR('DU DOAN'!K86="",'DU DOAN'!L86="",'DU DOAN'!Y86="",'DU DOAN'!Z86=""),0,IF(AND('DU DOAN'!Y86='DU DOAN'!K86,'DU DOAN'!Z86='DU DOAN'!L86),3*'DU DOAN'!C86,IF(('DU DOAN'!Y86-'DU DOAN'!Z86)=('DU DOAN'!K86-'DU DOAN'!L86),2*'DU DOAN'!C86,IF(SIGN('DU DOAN'!Y86-'DU DOAN'!Z86)=SIGN('DU DOAN'!K86-'DU DOAN'!L86),1*'DU DOAN'!C86,0))))</f>
        <v>0</v>
      </c>
      <c r="N86" s="98">
        <f>IF(OR('DU DOAN'!K86="",'DU DOAN'!L86="",'DU DOAN'!AA86="",'DU DOAN'!AB86=""),0,IF(AND('DU DOAN'!AA86='DU DOAN'!K86,'DU DOAN'!AB86='DU DOAN'!L86),3*'DU DOAN'!C86,IF(('DU DOAN'!AA86-'DU DOAN'!AB86)=('DU DOAN'!K86-'DU DOAN'!L86),2*'DU DOAN'!C86,IF(SIGN('DU DOAN'!AA86-'DU DOAN'!AB86)=SIGN('DU DOAN'!K86-'DU DOAN'!L86),1*'DU DOAN'!C86,0))))</f>
        <v>0</v>
      </c>
      <c r="O86" s="98">
        <f>IF(OR('DU DOAN'!K86="",'DU DOAN'!L86="",'DU DOAN'!AC86="",'DU DOAN'!AD86=""),0,IF(AND('DU DOAN'!AC86='DU DOAN'!K86,'DU DOAN'!AD86='DU DOAN'!L86),3*'DU DOAN'!C86,IF(('DU DOAN'!AC86-'DU DOAN'!AD86)=('DU DOAN'!K86-'DU DOAN'!L86),2*'DU DOAN'!C86,IF(SIGN('DU DOAN'!AC86-'DU DOAN'!AD86)=SIGN('DU DOAN'!K86-'DU DOAN'!L86),1*'DU DOAN'!C86,0))))</f>
        <v>0</v>
      </c>
      <c r="P86" s="98">
        <f>IF(OR('DU DOAN'!K86="",'DU DOAN'!L86="",'DU DOAN'!AE86="",'DU DOAN'!AF86=""),0,IF(AND('DU DOAN'!AE86='DU DOAN'!K86,'DU DOAN'!AF86='DU DOAN'!L86),3*'DU DOAN'!C86,IF(('DU DOAN'!AE86-'DU DOAN'!AF86)=('DU DOAN'!K86-'DU DOAN'!L86),2*'DU DOAN'!C86,IF(SIGN('DU DOAN'!AE86-'DU DOAN'!AF86)=SIGN('DU DOAN'!K86-'DU DOAN'!L86),1*'DU DOAN'!C86,0))))</f>
        <v>0</v>
      </c>
      <c r="Q86" s="98">
        <f>IF(OR('DU DOAN'!K86="",'DU DOAN'!L86="",'DU DOAN'!AG86="",'DU DOAN'!AH86=""),0,IF(AND('DU DOAN'!AG86='DU DOAN'!K86,'DU DOAN'!AH86='DU DOAN'!L86),3*'DU DOAN'!C86,IF(('DU DOAN'!AG86-'DU DOAN'!AH86)=('DU DOAN'!K86-'DU DOAN'!L86),2*'DU DOAN'!C86,IF(SIGN('DU DOAN'!AG86-'DU DOAN'!AH86)=SIGN('DU DOAN'!K86-'DU DOAN'!L86),1*'DU DOAN'!C86,0))))</f>
        <v>0</v>
      </c>
      <c r="R86" s="98">
        <f>IF(OR('DU DOAN'!K86="",'DU DOAN'!L86="",'DU DOAN'!AI86="",'DU DOAN'!AJ86=""),0,IF(AND('DU DOAN'!AI86='DU DOAN'!K86,'DU DOAN'!AJ86='DU DOAN'!L86),3*'DU DOAN'!C86,IF(('DU DOAN'!AI86-'DU DOAN'!AJ86)=('DU DOAN'!K86-'DU DOAN'!L86),2*'DU DOAN'!C86,IF(SIGN('DU DOAN'!AI86-'DU DOAN'!AJ86)=SIGN('DU DOAN'!K86-'DU DOAN'!L86),1*'DU DOAN'!C86,0))))</f>
        <v>0</v>
      </c>
      <c r="S86" s="98">
        <f>IF(OR('DU DOAN'!K86="",'DU DOAN'!L86="",'DU DOAN'!AK86="",'DU DOAN'!AL86=""),0,IF(AND('DU DOAN'!AK86='DU DOAN'!K86,'DU DOAN'!AL86='DU DOAN'!L86),3*'DU DOAN'!C86,IF(('DU DOAN'!AK86-'DU DOAN'!AL86)=('DU DOAN'!K86-'DU DOAN'!L86),2*'DU DOAN'!C86,IF(SIGN('DU DOAN'!AK86-'DU DOAN'!AL86)=SIGN('DU DOAN'!K86-'DU DOAN'!L86),1*'DU DOAN'!C86,0))))</f>
        <v>0</v>
      </c>
      <c r="T86" s="98">
        <f>IF(OR('DU DOAN'!K86="",'DU DOAN'!L86="",'DU DOAN'!AM86="",'DU DOAN'!AN86=""),0,IF(AND('DU DOAN'!AM86='DU DOAN'!K86,'DU DOAN'!AN86='DU DOAN'!L86),3*'DU DOAN'!C86,IF(('DU DOAN'!AM86-'DU DOAN'!AN86)=('DU DOAN'!K86-'DU DOAN'!L86),2*'DU DOAN'!C86,IF(SIGN('DU DOAN'!AM86-'DU DOAN'!AN86)=SIGN('DU DOAN'!K86-'DU DOAN'!L86),1*'DU DOAN'!C86,0))))</f>
        <v>0</v>
      </c>
      <c r="U86" s="98">
        <f>IF(OR('DU DOAN'!K86="",'DU DOAN'!L86="",'DU DOAN'!AO86="",'DU DOAN'!AP86=""),0,IF(AND('DU DOAN'!AO86='DU DOAN'!K86,'DU DOAN'!AP86='DU DOAN'!L86),3*'DU DOAN'!C86,IF(('DU DOAN'!AO86-'DU DOAN'!AP86)=('DU DOAN'!K86-'DU DOAN'!L86),2*'DU DOAN'!C86,IF(SIGN('DU DOAN'!AO86-'DU DOAN'!AP86)=SIGN('DU DOAN'!K86-'DU DOAN'!L86),1*'DU DOAN'!C86,0))))</f>
        <v>0</v>
      </c>
      <c r="V86" s="98">
        <f>IF(OR('DU DOAN'!K86="",'DU DOAN'!L86="",'DU DOAN'!AQ86="",'DU DOAN'!AR86=""),0,IF(AND('DU DOAN'!AQ86='DU DOAN'!K86,'DU DOAN'!AR86='DU DOAN'!L86),3*'DU DOAN'!C86,IF(('DU DOAN'!AQ86-'DU DOAN'!AR86)=('DU DOAN'!K86-'DU DOAN'!L86),2*'DU DOAN'!C86,IF(SIGN('DU DOAN'!AQ86-'DU DOAN'!AR86)=SIGN('DU DOAN'!K86-'DU DOAN'!L86),1*'DU DOAN'!C86,0))))</f>
        <v>0</v>
      </c>
      <c r="W86" s="98">
        <f>IF(OR('DU DOAN'!K86="",'DU DOAN'!L86="",'DU DOAN'!AS86="",'DU DOAN'!AT86=""),0,IF(AND('DU DOAN'!AS86='DU DOAN'!K86,'DU DOAN'!AT86='DU DOAN'!L86),3*'DU DOAN'!C86,IF(('DU DOAN'!AS86-'DU DOAN'!AT86)=('DU DOAN'!K86-'DU DOAN'!L86),2*'DU DOAN'!C86,IF(SIGN('DU DOAN'!AS86-'DU DOAN'!AT86)=SIGN('DU DOAN'!K86-'DU DOAN'!L86),1*'DU DOAN'!C86,0))))</f>
        <v>0</v>
      </c>
      <c r="X86" s="98">
        <f>IF(OR('DU DOAN'!K86="",'DU DOAN'!L86="",'DU DOAN'!AU86="",'DU DOAN'!AV86=""),0,IF(AND('DU DOAN'!AU86='DU DOAN'!K86,'DU DOAN'!AV86='DU DOAN'!L86),3*'DU DOAN'!C86,IF(('DU DOAN'!AU86-'DU DOAN'!AV86)=('DU DOAN'!K86-'DU DOAN'!L86),2*'DU DOAN'!C86,IF(SIGN('DU DOAN'!AU86-'DU DOAN'!AV86)=SIGN('DU DOAN'!K86-'DU DOAN'!L86),1*'DU DOAN'!C86,0))))</f>
        <v>0</v>
      </c>
      <c r="Y86" s="98">
        <f>IF(OR('DU DOAN'!K86="",'DU DOAN'!L86="",'DU DOAN'!AW86="",'DU DOAN'!AX86=""),0,IF(AND('DU DOAN'!AW86='DU DOAN'!K86,'DU DOAN'!AX86='DU DOAN'!L86),3*'DU DOAN'!C86,IF(('DU DOAN'!AW86-'DU DOAN'!AX86)=('DU DOAN'!K86-'DU DOAN'!L86),2*'DU DOAN'!C86,IF(SIGN('DU DOAN'!AW86-'DU DOAN'!AX86)=SIGN('DU DOAN'!K86-'DU DOAN'!L86),1*'DU DOAN'!C86,0))))</f>
        <v>0</v>
      </c>
      <c r="Z86" s="98">
        <f>IF(OR('DU DOAN'!K86="",'DU DOAN'!L86="",'DU DOAN'!AY86="",'DU DOAN'!AZ86=""),0,IF(AND('DU DOAN'!AY86='DU DOAN'!K86,'DU DOAN'!AZ86='DU DOAN'!L86),3*'DU DOAN'!C86,IF(('DU DOAN'!AY86-'DU DOAN'!AZ86)=('DU DOAN'!K86-'DU DOAN'!L86),2*'DU DOAN'!C86,IF(SIGN('DU DOAN'!AY86-'DU DOAN'!AZ86)=SIGN('DU DOAN'!K86-'DU DOAN'!L86),1*'DU DOAN'!C86,0))))</f>
        <v>0</v>
      </c>
      <c r="AA86" s="98">
        <f>IF(OR('DU DOAN'!K86="",'DU DOAN'!L86="",'DU DOAN'!BA86="",'DU DOAN'!BB86=""),0,IF(AND('DU DOAN'!BA86='DU DOAN'!K86,'DU DOAN'!BB86='DU DOAN'!L86),3*'DU DOAN'!C86,IF(('DU DOAN'!BA86-'DU DOAN'!BB86)=('DU DOAN'!K86-'DU DOAN'!L86),2*'DU DOAN'!C86,IF(SIGN('DU DOAN'!BA86-'DU DOAN'!BB86)=SIGN('DU DOAN'!K86-'DU DOAN'!L86),1*'DU DOAN'!C86,0))))</f>
        <v>0</v>
      </c>
      <c r="AB86" s="98">
        <f>IF(OR('DU DOAN'!K86="",'DU DOAN'!L86="",'DU DOAN'!BC86="",'DU DOAN'!BD86=""),0,IF(AND('DU DOAN'!BC86='DU DOAN'!K86,'DU DOAN'!BD86='DU DOAN'!L86),3*'DU DOAN'!C86,IF(('DU DOAN'!BC86-'DU DOAN'!BD86)=('DU DOAN'!K86-'DU DOAN'!L86),2*'DU DOAN'!C86,IF(SIGN('DU DOAN'!BC86-'DU DOAN'!BD86)=SIGN('DU DOAN'!K86-'DU DOAN'!L86),1*'DU DOAN'!C86,0))))</f>
        <v>0</v>
      </c>
      <c r="AC86" s="98">
        <f>IF(OR('DU DOAN'!K86="",'DU DOAN'!L86="",'DU DOAN'!BE86="",'DU DOAN'!BF86=""),0,IF(AND('DU DOAN'!BE86='DU DOAN'!K86,'DU DOAN'!BF86='DU DOAN'!L86),3*'DU DOAN'!C86,IF(('DU DOAN'!BE86-'DU DOAN'!BF86)=('DU DOAN'!K86-'DU DOAN'!L86),2*'DU DOAN'!C86,IF(SIGN('DU DOAN'!BE86-'DU DOAN'!BF86)=SIGN('DU DOAN'!K86-'DU DOAN'!L86),1*'DU DOAN'!C86,0))))</f>
        <v>0</v>
      </c>
      <c r="AD86" s="98">
        <f>IF(OR('DU DOAN'!K86="",'DU DOAN'!L86="",'DU DOAN'!BG86="",'DU DOAN'!BH86=""),0,IF(AND('DU DOAN'!BG86='DU DOAN'!K86,'DU DOAN'!BH86='DU DOAN'!L86),3*'DU DOAN'!C86,IF(('DU DOAN'!BG86-'DU DOAN'!BH86)=('DU DOAN'!K86-'DU DOAN'!L86),2*'DU DOAN'!C86,IF(SIGN('DU DOAN'!BG86-'DU DOAN'!BH86)=SIGN('DU DOAN'!K86-'DU DOAN'!L86),1*'DU DOAN'!C86,0))))</f>
        <v>0</v>
      </c>
      <c r="AE86" s="98">
        <f>IF(OR('DU DOAN'!K86="",'DU DOAN'!L86="",'DU DOAN'!BI86="",'DU DOAN'!BJ86=""),0,IF(AND('DU DOAN'!BI86='DU DOAN'!K86,'DU DOAN'!BJ86='DU DOAN'!L86),3*'DU DOAN'!C86,IF(('DU DOAN'!BI86-'DU DOAN'!BJ86)=('DU DOAN'!K86-'DU DOAN'!L86),2*'DU DOAN'!C86,IF(SIGN('DU DOAN'!BI86-'DU DOAN'!BJ86)=SIGN('DU DOAN'!K86-'DU DOAN'!L86),1*'DU DOAN'!C86,0))))</f>
        <v>0</v>
      </c>
      <c r="AF86" s="98">
        <f>IF(OR('DU DOAN'!K86="",'DU DOAN'!L86="",'DU DOAN'!BK86="",'DU DOAN'!BL86=""),0,IF(AND('DU DOAN'!BK86='DU DOAN'!K86,'DU DOAN'!BL86='DU DOAN'!L86),3*'DU DOAN'!C86,IF(('DU DOAN'!BK86-'DU DOAN'!BL86)=('DU DOAN'!K86-'DU DOAN'!L86),2*'DU DOAN'!C86,IF(SIGN('DU DOAN'!BK86-'DU DOAN'!BL86)=SIGN('DU DOAN'!K86-'DU DOAN'!L86),1*'DU DOAN'!C86,0))))</f>
        <v>0</v>
      </c>
      <c r="AG86" s="98">
        <f>IF(OR('DU DOAN'!K86="",'DU DOAN'!L86="",'DU DOAN'!BM86="",'DU DOAN'!BN86=""),0,IF(AND('DU DOAN'!BM86='DU DOAN'!K86,'DU DOAN'!BN86='DU DOAN'!L86),3*'DU DOAN'!C86,IF(('DU DOAN'!BM86-'DU DOAN'!BN86)=('DU DOAN'!K86-'DU DOAN'!L86),2*'DU DOAN'!C86,IF(SIGN('DU DOAN'!BM86-'DU DOAN'!BN86)=SIGN('DU DOAN'!K86-'DU DOAN'!L86),1*'DU DOAN'!C86,0))))</f>
        <v>0</v>
      </c>
      <c r="AH86" s="98">
        <f>IF(OR('DU DOAN'!K86="",'DU DOAN'!L86="",'DU DOAN'!BO86="",'DU DOAN'!BP86=""),0,IF(AND('DU DOAN'!BO86='DU DOAN'!K86,'DU DOAN'!BP86='DU DOAN'!L86),3*'DU DOAN'!C86,IF(('DU DOAN'!BO86-'DU DOAN'!BP86)=('DU DOAN'!K86-'DU DOAN'!L86),2*'DU DOAN'!C86,IF(SIGN('DU DOAN'!BO86-'DU DOAN'!BP86)=SIGN('DU DOAN'!K86-'DU DOAN'!L86),1*'DU DOAN'!C86,0))))</f>
        <v>0</v>
      </c>
      <c r="AI86" s="98">
        <f>IF(OR('DU DOAN'!K86="",'DU DOAN'!L86="",'DU DOAN'!BQ86="",'DU DOAN'!BR86=""),0,IF(AND('DU DOAN'!BQ86='DU DOAN'!K86,'DU DOAN'!BR86='DU DOAN'!L86),3*'DU DOAN'!C86,IF(('DU DOAN'!BQ86-'DU DOAN'!BR86)=('DU DOAN'!K86-'DU DOAN'!L86),2*'DU DOAN'!C86,IF(SIGN('DU DOAN'!BQ86-'DU DOAN'!BR86)=SIGN('DU DOAN'!K86-'DU DOAN'!L86),1*'DU DOAN'!C86,0))))</f>
        <v>0</v>
      </c>
      <c r="AJ86" s="98">
        <f>IF(OR('DU DOAN'!K86="",'DU DOAN'!L86="",'DU DOAN'!BS86="",'DU DOAN'!BT86=""),0,IF(AND('DU DOAN'!BS86='DU DOAN'!K86,'DU DOAN'!BT86='DU DOAN'!L86),3*'DU DOAN'!C86,IF(('DU DOAN'!BS86-'DU DOAN'!BT86)=('DU DOAN'!K86-'DU DOAN'!L86),2*'DU DOAN'!C86,IF(SIGN('DU DOAN'!BS86-'DU DOAN'!BT86)=SIGN('DU DOAN'!K86-'DU DOAN'!L86),1*'DU DOAN'!C86,0))))</f>
        <v>0</v>
      </c>
      <c r="AK86" s="98">
        <f>IF(OR('DU DOAN'!K86="",'DU DOAN'!L86="",'DU DOAN'!BU86="",'DU DOAN'!BV86=""),0,IF(AND('DU DOAN'!BU86='DU DOAN'!K86,'DU DOAN'!BV86='DU DOAN'!L86),3*'DU DOAN'!C86,IF(('DU DOAN'!BU86-'DU DOAN'!BV86)=('DU DOAN'!K86-'DU DOAN'!L86),2*'DU DOAN'!C86,IF(SIGN('DU DOAN'!BU86-'DU DOAN'!BV86)=SIGN('DU DOAN'!K86-'DU DOAN'!L86),1*'DU DOAN'!C86,0))))</f>
        <v>0</v>
      </c>
      <c r="AL86" s="98">
        <f>IF(OR('DU DOAN'!K86="",'DU DOAN'!L86="",'DU DOAN'!BW86="",'DU DOAN'!BX86=""),0,IF(AND('DU DOAN'!BW86='DU DOAN'!K86,'DU DOAN'!BX86='DU DOAN'!L86),3*'DU DOAN'!C86,IF(('DU DOAN'!BW86-'DU DOAN'!BX86)=('DU DOAN'!K86-'DU DOAN'!L86),2*'DU DOAN'!C86,IF(SIGN('DU DOAN'!BW86-'DU DOAN'!BX86)=SIGN('DU DOAN'!K86-'DU DOAN'!L86),1*'DU DOAN'!C86,0))))</f>
        <v>0</v>
      </c>
      <c r="AM86" s="98">
        <f>IF(OR('DU DOAN'!K86="",'DU DOAN'!L86="",'DU DOAN'!BY86="",'DU DOAN'!BZ86=""),0,IF(AND('DU DOAN'!BY86='DU DOAN'!K86,'DU DOAN'!BZ86='DU DOAN'!L86),3*'DU DOAN'!C86,IF(('DU DOAN'!BY86-'DU DOAN'!BZ86)=('DU DOAN'!K86-'DU DOAN'!L86),2*'DU DOAN'!C86,IF(SIGN('DU DOAN'!BY86-'DU DOAN'!BZ86)=SIGN('DU DOAN'!K86-'DU DOAN'!L86),1*'DU DOAN'!C86,0))))</f>
        <v>0</v>
      </c>
      <c r="AN86" s="98">
        <f>IF(OR('DU DOAN'!K86="",'DU DOAN'!L86="",'DU DOAN'!CA86="",'DU DOAN'!CB86=""),0,IF(AND('DU DOAN'!CA86='DU DOAN'!K86,'DU DOAN'!CB86='DU DOAN'!L86),3*'DU DOAN'!C86,IF(('DU DOAN'!CA86-'DU DOAN'!CB86)=('DU DOAN'!K86-'DU DOAN'!L86),2*'DU DOAN'!C86,IF(SIGN('DU DOAN'!CA86-'DU DOAN'!CB86)=SIGN('DU DOAN'!K86-'DU DOAN'!L86),1*'DU DOAN'!C86,0))))</f>
        <v>0</v>
      </c>
      <c r="AO86" s="98">
        <f>IF(OR('DU DOAN'!K86="",'DU DOAN'!L86="",'DU DOAN'!CC86="",'DU DOAN'!CD86=""),0,IF(AND('DU DOAN'!CC86='DU DOAN'!K86,'DU DOAN'!CD86='DU DOAN'!L86),3*'DU DOAN'!C86,IF(('DU DOAN'!CC86-'DU DOAN'!CD86)=('DU DOAN'!K86-'DU DOAN'!L86),2*'DU DOAN'!C86,IF(SIGN('DU DOAN'!CC86-'DU DOAN'!CD86)=SIGN('DU DOAN'!K86-'DU DOAN'!L86),1*'DU DOAN'!C86,0))))</f>
        <v>0</v>
      </c>
      <c r="AP86" s="98">
        <f>IF(OR('DU DOAN'!K86="",'DU DOAN'!L86="",'DU DOAN'!CE86="",'DU DOAN'!CF86=""),0,IF(AND('DU DOAN'!CE86='DU DOAN'!K86,'DU DOAN'!CF86='DU DOAN'!L86),3*'DU DOAN'!C86,IF(('DU DOAN'!CE86-'DU DOAN'!CF86)=('DU DOAN'!K86-'DU DOAN'!L86),2*'DU DOAN'!C86,IF(SIGN('DU DOAN'!CE86-'DU DOAN'!CF86)=SIGN('DU DOAN'!K86-'DU DOAN'!L86),1*'DU DOAN'!C86,0))))</f>
        <v>0</v>
      </c>
      <c r="AQ86" s="98">
        <f>IF(OR('DU DOAN'!K86="",'DU DOAN'!L86="",'DU DOAN'!CG86="",'DU DOAN'!CH86=""),0,IF(AND('DU DOAN'!CG86='DU DOAN'!K86,'DU DOAN'!CH86='DU DOAN'!L86),3*'DU DOAN'!C86,IF(('DU DOAN'!CG86-'DU DOAN'!CH86)=('DU DOAN'!K86-'DU DOAN'!L86),2*'DU DOAN'!C86,IF(SIGN('DU DOAN'!CG86-'DU DOAN'!CH86)=SIGN('DU DOAN'!K86-'DU DOAN'!L86),1*'DU DOAN'!C86,0))))</f>
        <v>0</v>
      </c>
      <c r="AR86" s="98">
        <f>IF(OR('DU DOAN'!K86="",'DU DOAN'!L86="",'DU DOAN'!CI86="",'DU DOAN'!CJ86=""),0,IF(AND('DU DOAN'!CI86='DU DOAN'!K86,'DU DOAN'!CJ86='DU DOAN'!L86),3*'DU DOAN'!C86,IF(('DU DOAN'!CI86-'DU DOAN'!CJ86)=('DU DOAN'!K86-'DU DOAN'!L86),2*'DU DOAN'!C86,IF(SIGN('DU DOAN'!CI86-'DU DOAN'!CJ86)=SIGN('DU DOAN'!K86-'DU DOAN'!L86),1*'DU DOAN'!C86,0))))</f>
        <v>0</v>
      </c>
      <c r="AS86" s="98">
        <f>IF(OR('DU DOAN'!K86="",'DU DOAN'!L86="",'DU DOAN'!CK86="",'DU DOAN'!CL86=""),0,IF(AND('DU DOAN'!CK86='DU DOAN'!K86,'DU DOAN'!CL86='DU DOAN'!L86),3*'DU DOAN'!C86,IF(('DU DOAN'!CK86-'DU DOAN'!CL86)=('DU DOAN'!K86-'DU DOAN'!L86),2*'DU DOAN'!C86,IF(SIGN('DU DOAN'!CK86-'DU DOAN'!CL86)=SIGN('DU DOAN'!K86-'DU DOAN'!L86),1*'DU DOAN'!C86,0))))</f>
        <v>0</v>
      </c>
      <c r="AT86" s="98">
        <f>IF(OR('DU DOAN'!K86="",'DU DOAN'!L86="",'DU DOAN'!CM86="",'DU DOAN'!CN86=""),0,IF(AND('DU DOAN'!CM86='DU DOAN'!K86,'DU DOAN'!CN86='DU DOAN'!L86),3*'DU DOAN'!C86,IF(('DU DOAN'!CM86-'DU DOAN'!CN86)=('DU DOAN'!K86-'DU DOAN'!L86),2*'DU DOAN'!C86,IF(SIGN('DU DOAN'!CM86-'DU DOAN'!CN86)=SIGN('DU DOAN'!K86-'DU DOAN'!L86),1*'DU DOAN'!C86,0))))</f>
        <v>0</v>
      </c>
      <c r="AU86" s="98">
        <f>IF(OR('DU DOAN'!K86="",'DU DOAN'!L86="",'DU DOAN'!CO86="",'DU DOAN'!CP86=""),0,IF(AND('DU DOAN'!CO86='DU DOAN'!K86,'DU DOAN'!CP86='DU DOAN'!L86),3*'DU DOAN'!C86,IF(('DU DOAN'!CO86-'DU DOAN'!CP86)=('DU DOAN'!K86-'DU DOAN'!L86),2*'DU DOAN'!C86,IF(SIGN('DU DOAN'!CO86-'DU DOAN'!CP86)=SIGN('DU DOAN'!K86-'DU DOAN'!L86),1*'DU DOAN'!C86,0))))</f>
        <v>0</v>
      </c>
      <c r="AV86" s="98">
        <f>IF(OR('DU DOAN'!K86="",'DU DOAN'!L86="",'DU DOAN'!CQ86="",'DU DOAN'!CR86=""),0,IF(AND('DU DOAN'!CQ86='DU DOAN'!K86,'DU DOAN'!CR86='DU DOAN'!L86),3*'DU DOAN'!C86,IF(('DU DOAN'!CQ86-'DU DOAN'!CR86)=('DU DOAN'!K86-'DU DOAN'!L86),2*'DU DOAN'!C86,IF(SIGN('DU DOAN'!CQ86-'DU DOAN'!CR86)=SIGN('DU DOAN'!K86-'DU DOAN'!L86),1*'DU DOAN'!C86,0))))</f>
        <v>0</v>
      </c>
      <c r="AW86" s="98">
        <f>IF(OR('DU DOAN'!K86="",'DU DOAN'!L86="",'DU DOAN'!CS86="",'DU DOAN'!CT86=""),0,IF(AND('DU DOAN'!CS86='DU DOAN'!K86,'DU DOAN'!CT86='DU DOAN'!L86),3*'DU DOAN'!C86,IF(('DU DOAN'!CS86-'DU DOAN'!CT86)=('DU DOAN'!K86-'DU DOAN'!L86),2*'DU DOAN'!C86,IF(SIGN('DU DOAN'!CS86-'DU DOAN'!CT86)=SIGN('DU DOAN'!K86-'DU DOAN'!L86),1*'DU DOAN'!C86,0))))</f>
        <v>0</v>
      </c>
      <c r="AX86" s="98">
        <f>IF(OR('DU DOAN'!K86="",'DU DOAN'!L86="",'DU DOAN'!CU86="",'DU DOAN'!CV86=""),0,IF(AND('DU DOAN'!CU86='DU DOAN'!K86,'DU DOAN'!CV86='DU DOAN'!L86),3*'DU DOAN'!C86,IF(('DU DOAN'!CU86-'DU DOAN'!CV86)=('DU DOAN'!K86-'DU DOAN'!L86),2*'DU DOAN'!C86,IF(SIGN('DU DOAN'!CU86-'DU DOAN'!CV86)=SIGN('DU DOAN'!K86-'DU DOAN'!L86),1*'DU DOAN'!C86,0))))</f>
        <v>0</v>
      </c>
      <c r="AY86" s="98">
        <f>IF(OR('DU DOAN'!K86="",'DU DOAN'!L86="",'DU DOAN'!CW86="",'DU DOAN'!CX86=""),0,IF(AND('DU DOAN'!CW86='DU DOAN'!K86,'DU DOAN'!CX86='DU DOAN'!L86),3*'DU DOAN'!C86,IF(('DU DOAN'!CW86-'DU DOAN'!CX86)=('DU DOAN'!K86-'DU DOAN'!L86),2*'DU DOAN'!C86,IF(SIGN('DU DOAN'!CW86-'DU DOAN'!CX86)=SIGN('DU DOAN'!K86-'DU DOAN'!L86),1*'DU DOAN'!C86,0))))</f>
        <v>0</v>
      </c>
      <c r="AZ86" s="98">
        <f>IF(OR('DU DOAN'!K86="",'DU DOAN'!L86="",'DU DOAN'!CY86="",'DU DOAN'!CZ86=""),0,IF(AND('DU DOAN'!CY86='DU DOAN'!K86,'DU DOAN'!CZ86='DU DOAN'!L86),3*'DU DOAN'!C86,IF(('DU DOAN'!CY86-'DU DOAN'!CZ86)=('DU DOAN'!K86-'DU DOAN'!L86),2*'DU DOAN'!C86,IF(SIGN('DU DOAN'!CY86-'DU DOAN'!CZ86)=SIGN('DU DOAN'!K86-'DU DOAN'!L86),1*'DU DOAN'!C86,0))))</f>
        <v>0</v>
      </c>
      <c r="BA86" s="98">
        <f>IF(OR('DU DOAN'!K86="",'DU DOAN'!L86="",'DU DOAN'!DA86="",'DU DOAN'!DB86=""),0,IF(AND('DU DOAN'!DA86='DU DOAN'!K86,'DU DOAN'!DB86='DU DOAN'!L86),3*'DU DOAN'!C86,IF(('DU DOAN'!DA86-'DU DOAN'!DB86)=('DU DOAN'!K86-'DU DOAN'!L86),2*'DU DOAN'!C86,IF(SIGN('DU DOAN'!DA86-'DU DOAN'!DB86)=SIGN('DU DOAN'!K86-'DU DOAN'!L86),1*'DU DOAN'!C86,0))))</f>
        <v>0</v>
      </c>
      <c r="BB86" s="98">
        <f>IF(OR('DU DOAN'!K86="",'DU DOAN'!L86="",'DU DOAN'!DC86="",'DU DOAN'!DD86=""),0,IF(AND('DU DOAN'!DC86='DU DOAN'!K86,'DU DOAN'!DD86='DU DOAN'!L86),3*'DU DOAN'!C86,IF(('DU DOAN'!DC86-'DU DOAN'!DD86)=('DU DOAN'!K86-'DU DOAN'!L86),2*'DU DOAN'!C86,IF(SIGN('DU DOAN'!DC86-'DU DOAN'!DD86)=SIGN('DU DOAN'!K86-'DU DOAN'!L86),1*'DU DOAN'!C86,0))))</f>
        <v>0</v>
      </c>
      <c r="BC86" s="98">
        <f>IF(OR('DU DOAN'!K86="",'DU DOAN'!L86="",'DU DOAN'!DE86="",'DU DOAN'!DF86=""),0,IF(AND('DU DOAN'!DE86='DU DOAN'!K86,'DU DOAN'!DF86='DU DOAN'!L86),3*'DU DOAN'!C86,IF(('DU DOAN'!DE86-'DU DOAN'!DF86)=('DU DOAN'!K86-'DU DOAN'!L86),2*'DU DOAN'!C86,IF(SIGN('DU DOAN'!DE86-'DU DOAN'!DF86)=SIGN('DU DOAN'!K86-'DU DOAN'!L86),1*'DU DOAN'!C86,0))))</f>
        <v>0</v>
      </c>
      <c r="BD86" s="98">
        <f>IF(OR('DU DOAN'!K86="",'DU DOAN'!L86="",'DU DOAN'!DG86="",'DU DOAN'!DH86=""),0,IF(AND('DU DOAN'!DG86='DU DOAN'!K86,'DU DOAN'!DH86='DU DOAN'!L86),3*'DU DOAN'!C86,IF(('DU DOAN'!DG86-'DU DOAN'!DH86)=('DU DOAN'!K86-'DU DOAN'!L86),2*'DU DOAN'!C86,IF(SIGN('DU DOAN'!DG86-'DU DOAN'!DH86)=SIGN('DU DOAN'!K86-'DU DOAN'!L86),1*'DU DOAN'!C86,0))))</f>
        <v>0</v>
      </c>
      <c r="BE86" s="98">
        <f>IF(OR('DU DOAN'!K86="",'DU DOAN'!L86="",'DU DOAN'!DI86="",'DU DOAN'!DJ86=""),0,IF(AND('DU DOAN'!DI86='DU DOAN'!K86,'DU DOAN'!DJ86='DU DOAN'!L86),3*'DU DOAN'!C86,IF(('DU DOAN'!DI86-'DU DOAN'!DJ86)=('DU DOAN'!K86-'DU DOAN'!L86),2*'DU DOAN'!C86,IF(SIGN('DU DOAN'!DI86-'DU DOAN'!DJ86)=SIGN('DU DOAN'!K86-'DU DOAN'!L86),1*'DU DOAN'!C86,0))))</f>
        <v>0</v>
      </c>
      <c r="BF86" s="98">
        <f>IF(OR('DU DOAN'!K86="",'DU DOAN'!L86="",'DU DOAN'!DK86="",'DU DOAN'!DL86=""),0,IF(AND('DU DOAN'!DK86='DU DOAN'!K86,'DU DOAN'!DL86='DU DOAN'!L86),3*'DU DOAN'!C86,IF(('DU DOAN'!DK86-'DU DOAN'!DL86)=('DU DOAN'!K86-'DU DOAN'!L86),2*'DU DOAN'!C86,IF(SIGN('DU DOAN'!DK86-'DU DOAN'!DL86)=SIGN('DU DOAN'!K86-'DU DOAN'!L86),1*'DU DOAN'!C86,0))))</f>
        <v>0</v>
      </c>
      <c r="BG86" s="98">
        <f>IF(OR('DU DOAN'!K86="",'DU DOAN'!L86="",'DU DOAN'!DM86="",'DU DOAN'!DN86=""),0,IF(AND('DU DOAN'!DM86='DU DOAN'!K86,'DU DOAN'!DN86='DU DOAN'!L86),3*'DU DOAN'!C86,IF(('DU DOAN'!DM86-'DU DOAN'!DN86)=('DU DOAN'!K86-'DU DOAN'!L86),2*'DU DOAN'!C86,IF(SIGN('DU DOAN'!DM86-'DU DOAN'!DN86)=SIGN('DU DOAN'!K86-'DU DOAN'!L86),1*'DU DOAN'!C86,0))))</f>
        <v>0</v>
      </c>
      <c r="BH86" s="98">
        <f>IF(OR('DU DOAN'!K86="",'DU DOAN'!L86="",'DU DOAN'!DO86="",'DU DOAN'!DP86=""),0,IF(AND('DU DOAN'!DO86='DU DOAN'!K86,'DU DOAN'!DP86='DU DOAN'!L86),3*'DU DOAN'!C86,IF(('DU DOAN'!DO86-'DU DOAN'!DP86)=('DU DOAN'!K86-'DU DOAN'!L86),2*'DU DOAN'!C86,IF(SIGN('DU DOAN'!DO86-'DU DOAN'!DP86)=SIGN('DU DOAN'!K86-'DU DOAN'!L86),1*'DU DOAN'!C86,0))))</f>
        <v>0</v>
      </c>
      <c r="BI86" s="98">
        <f>IF(OR('DU DOAN'!K86="",'DU DOAN'!L86="",'DU DOAN'!DQ86="",'DU DOAN'!DR86=""),0,IF(AND('DU DOAN'!DQ86='DU DOAN'!K86,'DU DOAN'!DR86='DU DOAN'!L86),3*'DU DOAN'!C86,IF(('DU DOAN'!DQ86-'DU DOAN'!DR86)=('DU DOAN'!K86-'DU DOAN'!L86),2*'DU DOAN'!C86,IF(SIGN('DU DOAN'!DQ86-'DU DOAN'!DR86)=SIGN('DU DOAN'!K86-'DU DOAN'!L86),1*'DU DOAN'!C86,0))))</f>
        <v>0</v>
      </c>
      <c r="BJ86" s="98">
        <f>IF(OR('DU DOAN'!K86="",'DU DOAN'!L86="",'DU DOAN'!DS86="",'DU DOAN'!DT86=""),0,IF(AND('DU DOAN'!DS86='DU DOAN'!K86,'DU DOAN'!DT86='DU DOAN'!L86),3*'DU DOAN'!C86,IF(('DU DOAN'!DS86-'DU DOAN'!DT86)=('DU DOAN'!K86-'DU DOAN'!L86),2*'DU DOAN'!C86,IF(SIGN('DU DOAN'!DS86-'DU DOAN'!DT86)=SIGN('DU DOAN'!K86-'DU DOAN'!L86),1*'DU DOAN'!C86,0))))</f>
        <v>0</v>
      </c>
      <c r="BK86" s="98">
        <f>IF(OR('DU DOAN'!K86="",'DU DOAN'!L86="",'DU DOAN'!DU86="",'DU DOAN'!DV86=""),0,IF(AND('DU DOAN'!DU86='DU DOAN'!K86,'DU DOAN'!DV86='DU DOAN'!L86),3*'DU DOAN'!C86,IF(('DU DOAN'!DU86-'DU DOAN'!DV86)=('DU DOAN'!K86-'DU DOAN'!L86),2*'DU DOAN'!C86,IF(SIGN('DU DOAN'!DU86-'DU DOAN'!DV86)=SIGN('DU DOAN'!K86-'DU DOAN'!L86),1*'DU DOAN'!C86,0))))</f>
        <v>0</v>
      </c>
      <c r="BL86" s="98">
        <f>IF(OR('DU DOAN'!K86="",'DU DOAN'!L86="",'DU DOAN'!DW86="",'DU DOAN'!DX86=""),0,IF(AND('DU DOAN'!DW86='DU DOAN'!K86,'DU DOAN'!DX86='DU DOAN'!L86),3*'DU DOAN'!C86,IF(('DU DOAN'!DW86-'DU DOAN'!DX86)=('DU DOAN'!K86-'DU DOAN'!L86),2*'DU DOAN'!C86,IF(SIGN('DU DOAN'!DW86-'DU DOAN'!DX86)=SIGN('DU DOAN'!K86-'DU DOAN'!L86),1*'DU DOAN'!C86,0))))</f>
        <v>0</v>
      </c>
      <c r="BM86" s="98">
        <f>IF(OR('DU DOAN'!K86="",'DU DOAN'!L86="",'DU DOAN'!DY86="",'DU DOAN'!DZ86=""),0,IF(AND('DU DOAN'!DY86='DU DOAN'!K86,'DU DOAN'!DZ86='DU DOAN'!L86),3*'DU DOAN'!C86,IF(('DU DOAN'!DY86-'DU DOAN'!DZ86)=('DU DOAN'!K86-'DU DOAN'!L86),2*'DU DOAN'!C86,IF(SIGN('DU DOAN'!DY86-'DU DOAN'!DZ86)=SIGN('DU DOAN'!K86-'DU DOAN'!L86),1*'DU DOAN'!C86,0))))</f>
        <v>0</v>
      </c>
      <c r="BN86" s="98">
        <f>IF(OR('DU DOAN'!K86="",'DU DOAN'!L86="",'DU DOAN'!EA86="",'DU DOAN'!EB86=""),0,IF(AND('DU DOAN'!EA86='DU DOAN'!K86,'DU DOAN'!EB86='DU DOAN'!L86),3*'DU DOAN'!C86,IF(('DU DOAN'!EA86-'DU DOAN'!EB86)=('DU DOAN'!K86-'DU DOAN'!L86),2*'DU DOAN'!C86,IF(SIGN('DU DOAN'!EA86-'DU DOAN'!EB86)=SIGN('DU DOAN'!K86-'DU DOAN'!L86),1*'DU DOAN'!C86,0))))</f>
        <v>0</v>
      </c>
      <c r="BO86" s="98">
        <f>IF(OR('DU DOAN'!K86="",'DU DOAN'!L86="",'DU DOAN'!EC86="",'DU DOAN'!ED86=""),0,IF(AND('DU DOAN'!EC86='DU DOAN'!K86,'DU DOAN'!ED86='DU DOAN'!L86),3*'DU DOAN'!C86,IF(('DU DOAN'!EC86-'DU DOAN'!ED86)=('DU DOAN'!K86-'DU DOAN'!L86),2*'DU DOAN'!C86,IF(SIGN('DU DOAN'!EC86-'DU DOAN'!ED86)=SIGN('DU DOAN'!K86-'DU DOAN'!L86),1*'DU DOAN'!C86,0))))</f>
        <v>0</v>
      </c>
      <c r="BP86" s="98">
        <f>IF(OR('DU DOAN'!K86="",'DU DOAN'!L86="",'DU DOAN'!EE86="",'DU DOAN'!EF86=""),0,IF(AND('DU DOAN'!EE86='DU DOAN'!K86,'DU DOAN'!EF86='DU DOAN'!L86),3*'DU DOAN'!C86,IF(('DU DOAN'!EE86-'DU DOAN'!EF86)=('DU DOAN'!K86-'DU DOAN'!L86),2*'DU DOAN'!C86,IF(SIGN('DU DOAN'!EE86-'DU DOAN'!EF86)=SIGN('DU DOAN'!K86-'DU DOAN'!L86),1*'DU DOAN'!C86,0))))</f>
        <v>0</v>
      </c>
      <c r="BQ86" s="98">
        <f>IF(OR('DU DOAN'!K86="",'DU DOAN'!L86="",'DU DOAN'!EG86="",'DU DOAN'!EH86=""),0,IF(AND('DU DOAN'!EG86='DU DOAN'!K86,'DU DOAN'!EH86='DU DOAN'!L86),3*'DU DOAN'!C86,IF(('DU DOAN'!EG86-'DU DOAN'!EH86)=('DU DOAN'!K86-'DU DOAN'!L86),2*'DU DOAN'!C86,IF(SIGN('DU DOAN'!EG86-'DU DOAN'!EH86)=SIGN('DU DOAN'!K86-'DU DOAN'!L86),1*'DU DOAN'!C86,0))))</f>
        <v>0</v>
      </c>
      <c r="BR86" s="98">
        <f>IF(OR('DU DOAN'!K86="",'DU DOAN'!L86="",'DU DOAN'!EI86="",'DU DOAN'!EJ86=""),0,IF(AND('DU DOAN'!EI86='DU DOAN'!K86,'DU DOAN'!EJ86='DU DOAN'!L86),3*'DU DOAN'!C86,IF(('DU DOAN'!EI86-'DU DOAN'!EJ86)=('DU DOAN'!K86-'DU DOAN'!L86),2*'DU DOAN'!C86,IF(SIGN('DU DOAN'!EI86-'DU DOAN'!EJ86)=SIGN('DU DOAN'!K86-'DU DOAN'!L86),1*'DU DOAN'!C86,0))))</f>
        <v>0</v>
      </c>
      <c r="BS86" s="98">
        <f>IF(OR('DU DOAN'!K86="",'DU DOAN'!L86="",'DU DOAN'!EK86="",'DU DOAN'!EL86=""),0,IF(AND('DU DOAN'!EK86='DU DOAN'!K86,'DU DOAN'!EL86='DU DOAN'!L86),3*'DU DOAN'!C86,IF(('DU DOAN'!EK86-'DU DOAN'!EL86)=('DU DOAN'!K86-'DU DOAN'!L86),2*'DU DOAN'!C86,IF(SIGN('DU DOAN'!EK86-'DU DOAN'!EL86)=SIGN('DU DOAN'!K86-'DU DOAN'!L86),1*'DU DOAN'!C86,0))))</f>
        <v>0</v>
      </c>
      <c r="BT86" s="98">
        <f>IF(OR('DU DOAN'!K86="",'DU DOAN'!L86="",'DU DOAN'!EM86="",'DU DOAN'!EN86=""),0,IF(AND('DU DOAN'!EM86='DU DOAN'!K86,'DU DOAN'!EN86='DU DOAN'!L86),3*'DU DOAN'!C86,IF(('DU DOAN'!EM86-'DU DOAN'!EN86)=('DU DOAN'!K86-'DU DOAN'!L86),2*'DU DOAN'!C86,IF(SIGN('DU DOAN'!EM86-'DU DOAN'!EN86)=SIGN('DU DOAN'!K86-'DU DOAN'!L86),1*'DU DOAN'!C86,0))))</f>
        <v>0</v>
      </c>
      <c r="BU86" s="98">
        <f>IF(OR('DU DOAN'!K86="",'DU DOAN'!L86="",'DU DOAN'!EO86="",'DU DOAN'!EP86=""),0,IF(AND('DU DOAN'!EO86='DU DOAN'!K86,'DU DOAN'!EP86='DU DOAN'!L86),3*'DU DOAN'!C86,IF(('DU DOAN'!EO86-'DU DOAN'!EP86)=('DU DOAN'!K86-'DU DOAN'!L86),2*'DU DOAN'!C86,IF(SIGN('DU DOAN'!EO86-'DU DOAN'!EP86)=SIGN('DU DOAN'!K86-'DU DOAN'!L86),1*'DU DOAN'!C86,0))))</f>
        <v>0</v>
      </c>
      <c r="BV86" s="98">
        <f>IF(OR('DU DOAN'!K86="",'DU DOAN'!L86="",'DU DOAN'!EQ86="",'DU DOAN'!ER86=""),0,IF(AND('DU DOAN'!EQ86='DU DOAN'!K86,'DU DOAN'!ER86='DU DOAN'!L86),3*'DU DOAN'!C86,IF(('DU DOAN'!EQ86-'DU DOAN'!ER86)=('DU DOAN'!K86-'DU DOAN'!L86),2*'DU DOAN'!C86,IF(SIGN('DU DOAN'!EQ86-'DU DOAN'!ER86)=SIGN('DU DOAN'!K86-'DU DOAN'!L86),1*'DU DOAN'!C86,0))))</f>
        <v>0</v>
      </c>
      <c r="BW86" s="98">
        <f>IF(OR('DU DOAN'!K86="",'DU DOAN'!L86="",'DU DOAN'!ES86="",'DU DOAN'!ET86=""),0,IF(AND('DU DOAN'!ES86='DU DOAN'!K86,'DU DOAN'!ET86='DU DOAN'!L86),3*'DU DOAN'!C86,IF(('DU DOAN'!ES86-'DU DOAN'!ET86)=('DU DOAN'!K86-'DU DOAN'!L86),2*'DU DOAN'!C86,IF(SIGN('DU DOAN'!ES86-'DU DOAN'!ET86)=SIGN('DU DOAN'!K86-'DU DOAN'!L86),1*'DU DOAN'!C86,0))))</f>
        <v>0</v>
      </c>
      <c r="BX86" s="98">
        <f>IF(OR('DU DOAN'!K86="",'DU DOAN'!L86="",'DU DOAN'!EU86="",'DU DOAN'!EV86=""),0,IF(AND('DU DOAN'!EU86='DU DOAN'!K86,'DU DOAN'!EV86='DU DOAN'!L86),3*'DU DOAN'!C86,IF(('DU DOAN'!EU86-'DU DOAN'!EV86)=('DU DOAN'!K86-'DU DOAN'!L86),2*'DU DOAN'!C86,IF(SIGN('DU DOAN'!EU86-'DU DOAN'!EV86)=SIGN('DU DOAN'!K86-'DU DOAN'!L86),1*'DU DOAN'!C86,0))))</f>
        <v>0</v>
      </c>
      <c r="BY86" s="98">
        <f>IF(OR('DU DOAN'!K86="",'DU DOAN'!L86="",'DU DOAN'!EW86="",'DU DOAN'!EX86=""),0,IF(AND('DU DOAN'!EW86='DU DOAN'!K86,'DU DOAN'!EX86='DU DOAN'!L86),3*'DU DOAN'!C86,IF(('DU DOAN'!EW86-'DU DOAN'!EX86)=('DU DOAN'!K86-'DU DOAN'!L86),2*'DU DOAN'!C86,IF(SIGN('DU DOAN'!EW86-'DU DOAN'!EX86)=SIGN('DU DOAN'!K86-'DU DOAN'!L86),1*'DU DOAN'!C86,0))))</f>
        <v>0</v>
      </c>
      <c r="BZ86" s="98">
        <f>IF(OR('DU DOAN'!K86="",'DU DOAN'!L86="",'DU DOAN'!EY86="",'DU DOAN'!EZ86=""),0,IF(AND('DU DOAN'!EY86='DU DOAN'!K86,'DU DOAN'!EZ86='DU DOAN'!L86),3*'DU DOAN'!C86,IF(('DU DOAN'!EY86-'DU DOAN'!EZ86)=('DU DOAN'!K86-'DU DOAN'!L86),2*'DU DOAN'!C86,IF(SIGN('DU DOAN'!EY86-'DU DOAN'!EZ86)=SIGN('DU DOAN'!K86-'DU DOAN'!L86),1*'DU DOAN'!C86,0))))</f>
        <v>0</v>
      </c>
      <c r="CA86" s="98">
        <f>IF(OR('DU DOAN'!K86="",'DU DOAN'!L86="",'DU DOAN'!FA86="",'DU DOAN'!FB86=""),0,IF(AND('DU DOAN'!FA86='DU DOAN'!K86,'DU DOAN'!FB86='DU DOAN'!L86),3*'DU DOAN'!C86,IF(('DU DOAN'!FA86-'DU DOAN'!FB86)=('DU DOAN'!K86-'DU DOAN'!L86),2*'DU DOAN'!C86,IF(SIGN('DU DOAN'!FA86-'DU DOAN'!FB86)=SIGN('DU DOAN'!K86-'DU DOAN'!L86),1*'DU DOAN'!C86,0))))</f>
        <v>0</v>
      </c>
      <c r="CB86" s="98">
        <f>IF(OR('DU DOAN'!K86="",'DU DOAN'!L86="",'DU DOAN'!FC86="",'DU DOAN'!FD86=""),0,IF(AND('DU DOAN'!FC86='DU DOAN'!K86,'DU DOAN'!FD86='DU DOAN'!L86),3*'DU DOAN'!C86,IF(('DU DOAN'!FC86-'DU DOAN'!FD86)=('DU DOAN'!K86-'DU DOAN'!L86),2*'DU DOAN'!C86,IF(SIGN('DU DOAN'!FC86-'DU DOAN'!FD86)=SIGN('DU DOAN'!K86-'DU DOAN'!L86),1*'DU DOAN'!C86,0))))</f>
        <v>0</v>
      </c>
      <c r="CC86" s="98">
        <f>IF(OR('DU DOAN'!K86="",'DU DOAN'!L86="",'DU DOAN'!FE86="",'DU DOAN'!FF86=""),0,IF(AND('DU DOAN'!FE86='DU DOAN'!K86,'DU DOAN'!FF86='DU DOAN'!L86),3*'DU DOAN'!C86,IF(('DU DOAN'!FE86-'DU DOAN'!FF86)=('DU DOAN'!K86-'DU DOAN'!L86),2*'DU DOAN'!C86,IF(SIGN('DU DOAN'!FE86-'DU DOAN'!FF86)=SIGN('DU DOAN'!K86-'DU DOAN'!L86),1*'DU DOAN'!C86,0))))</f>
        <v>0</v>
      </c>
      <c r="CD86" s="98">
        <f>IF(OR('DU DOAN'!K86="",'DU DOAN'!L86="",'DU DOAN'!FG86="",'DU DOAN'!FH86=""),0,IF(AND('DU DOAN'!FG86='DU DOAN'!K86,'DU DOAN'!FH86='DU DOAN'!L86),3*'DU DOAN'!C86,IF(('DU DOAN'!FG86-'DU DOAN'!FH86)=('DU DOAN'!K86-'DU DOAN'!L86),2*'DU DOAN'!C86,IF(SIGN('DU DOAN'!FG86-'DU DOAN'!FH86)=SIGN('DU DOAN'!K86-'DU DOAN'!L86),1*'DU DOAN'!C86,0))))</f>
        <v>0</v>
      </c>
      <c r="CE86" s="98">
        <f>IF(OR('DU DOAN'!K86="",'DU DOAN'!L86="",'DU DOAN'!FI86="",'DU DOAN'!FJ86=""),0,IF(AND('DU DOAN'!FI86='DU DOAN'!K86,'DU DOAN'!FJ86='DU DOAN'!L86),3*'DU DOAN'!C86,IF(('DU DOAN'!FI86-'DU DOAN'!FJ86)=('DU DOAN'!K86-'DU DOAN'!L86),2*'DU DOAN'!C86,IF(SIGN('DU DOAN'!FI86-'DU DOAN'!FJ86)=SIGN('DU DOAN'!K86-'DU DOAN'!L86),1*'DU DOAN'!C86,0))))</f>
        <v>0</v>
      </c>
      <c r="CF86" s="98">
        <f>IF(OR('DU DOAN'!K86="",'DU DOAN'!L86="",'DU DOAN'!FK86="",'DU DOAN'!FL86=""),0,IF(AND('DU DOAN'!FK86='DU DOAN'!K86,'DU DOAN'!FL86='DU DOAN'!L86),3*'DU DOAN'!C86,IF(('DU DOAN'!FK86-'DU DOAN'!FL86)=('DU DOAN'!K86-'DU DOAN'!L86),2*'DU DOAN'!C86,IF(SIGN('DU DOAN'!FK86-'DU DOAN'!FL86)=SIGN('DU DOAN'!K86-'DU DOAN'!L86),1*'DU DOAN'!C86,0))))</f>
        <v>0</v>
      </c>
      <c r="CG86" s="98">
        <f>IF(OR('DU DOAN'!K86="",'DU DOAN'!L86="",'DU DOAN'!FM86="",'DU DOAN'!FN86=""),0,IF(AND('DU DOAN'!FM86='DU DOAN'!K86,'DU DOAN'!FN86='DU DOAN'!L86),3*'DU DOAN'!C86,IF(('DU DOAN'!FM86-'DU DOAN'!FN86)=('DU DOAN'!K86-'DU DOAN'!L86),2*'DU DOAN'!C86,IF(SIGN('DU DOAN'!FM86-'DU DOAN'!FN86)=SIGN('DU DOAN'!K86-'DU DOAN'!L86),1*'DU DOAN'!C86,0))))</f>
        <v>0</v>
      </c>
      <c r="CH86" s="98">
        <f>IF(OR('DU DOAN'!K86="",'DU DOAN'!L86="",'DU DOAN'!FO86="",'DU DOAN'!FP86=""),0,IF(AND('DU DOAN'!FO86='DU DOAN'!K86,'DU DOAN'!FP86='DU DOAN'!L86),3*'DU DOAN'!C86,IF(('DU DOAN'!FO86-'DU DOAN'!FP86)=('DU DOAN'!K86-'DU DOAN'!L86),2*'DU DOAN'!C86,IF(SIGN('DU DOAN'!FO86-'DU DOAN'!FP86)=SIGN('DU DOAN'!K86-'DU DOAN'!L86),1*'DU DOAN'!C86,0))))</f>
        <v>0</v>
      </c>
      <c r="CI86" s="98">
        <f>IF(OR('DU DOAN'!K86="",'DU DOAN'!L86="",'DU DOAN'!FQ86="",'DU DOAN'!FR86=""),0,IF(AND('DU DOAN'!FQ86='DU DOAN'!K86,'DU DOAN'!FR86='DU DOAN'!L86),3*'DU DOAN'!C86,IF(('DU DOAN'!FQ86-'DU DOAN'!FR86)=('DU DOAN'!K86-'DU DOAN'!L86),2*'DU DOAN'!C86,IF(SIGN('DU DOAN'!FQ86-'DU DOAN'!FR86)=SIGN('DU DOAN'!K86-'DU DOAN'!L86),1*'DU DOAN'!C86,0))))</f>
        <v>0</v>
      </c>
      <c r="CJ86" s="98">
        <f>IF(OR('DU DOAN'!K86="",'DU DOAN'!L86="",'DU DOAN'!FS86="",'DU DOAN'!FT86=""),0,IF(AND('DU DOAN'!FS86='DU DOAN'!K86,'DU DOAN'!FT86='DU DOAN'!L86),3*'DU DOAN'!C86,IF(('DU DOAN'!FS86-'DU DOAN'!FT86)=('DU DOAN'!K86-'DU DOAN'!L86),2*'DU DOAN'!C86,IF(SIGN('DU DOAN'!FS86-'DU DOAN'!FT86)=SIGN('DU DOAN'!K86-'DU DOAN'!L86),1*'DU DOAN'!C86,0))))</f>
        <v>0</v>
      </c>
      <c r="CK86" s="98">
        <f>IF(OR('DU DOAN'!K86="",'DU DOAN'!L86="",'DU DOAN'!FU86="",'DU DOAN'!FV86=""),0,IF(AND('DU DOAN'!FU86='DU DOAN'!K86,'DU DOAN'!FV86='DU DOAN'!L86),3*'DU DOAN'!C86,IF(('DU DOAN'!FU86-'DU DOAN'!FV86)=('DU DOAN'!K86-'DU DOAN'!L86),2*'DU DOAN'!C86,IF(SIGN('DU DOAN'!FU86-'DU DOAN'!FV86)=SIGN('DU DOAN'!K86-'DU DOAN'!L86),1*'DU DOAN'!C86,0))))</f>
        <v>0</v>
      </c>
      <c r="CL86" s="98">
        <f>IF(OR('DU DOAN'!K86="",'DU DOAN'!L86="",'DU DOAN'!FW86="",'DU DOAN'!FX86=""),0,IF(AND('DU DOAN'!FW86='DU DOAN'!K86,'DU DOAN'!FX86='DU DOAN'!L86),3*'DU DOAN'!C86,IF(('DU DOAN'!FW86-'DU DOAN'!FX86)=('DU DOAN'!K86-'DU DOAN'!L86),2*'DU DOAN'!C86,IF(SIGN('DU DOAN'!FW86-'DU DOAN'!FX86)=SIGN('DU DOAN'!K86-'DU DOAN'!L86),1*'DU DOAN'!C86,0))))</f>
        <v>0</v>
      </c>
      <c r="CM86" s="98">
        <f>IF(OR('DU DOAN'!K86="",'DU DOAN'!L86="",'DU DOAN'!FY86="",'DU DOAN'!FZ86=""),0,IF(AND('DU DOAN'!FY86='DU DOAN'!K86,'DU DOAN'!FZ86='DU DOAN'!L86),3*'DU DOAN'!C86,IF(('DU DOAN'!FY86-'DU DOAN'!FZ86)=('DU DOAN'!K86-'DU DOAN'!L86),2*'DU DOAN'!C86,IF(SIGN('DU DOAN'!FY86-'DU DOAN'!FZ86)=SIGN('DU DOAN'!K86-'DU DOAN'!L86),1*'DU DOAN'!C86,0))))</f>
        <v>0</v>
      </c>
      <c r="CN86" s="98">
        <f>IF(OR('DU DOAN'!K86="",'DU DOAN'!L86="",'DU DOAN'!GA86="",'DU DOAN'!GB86=""),0,IF(AND('DU DOAN'!GA86='DU DOAN'!K86,'DU DOAN'!GB86='DU DOAN'!L86),3*'DU DOAN'!C86,IF(('DU DOAN'!GA86-'DU DOAN'!GB86)=('DU DOAN'!K86-'DU DOAN'!L86),2*'DU DOAN'!C86,IF(SIGN('DU DOAN'!GA86-'DU DOAN'!GB86)=SIGN('DU DOAN'!K86-'DU DOAN'!L86),1*'DU DOAN'!C86,0))))</f>
        <v>0</v>
      </c>
      <c r="CO86" s="98">
        <f>IF(OR('DU DOAN'!K86="",'DU DOAN'!L86="",'DU DOAN'!GC86="",'DU DOAN'!GD86=""),0,IF(AND('DU DOAN'!GC86='DU DOAN'!K86,'DU DOAN'!GD86='DU DOAN'!L86),3*'DU DOAN'!C86,IF(('DU DOAN'!GC86-'DU DOAN'!GD86)=('DU DOAN'!K86-'DU DOAN'!L86),2*'DU DOAN'!C86,IF(SIGN('DU DOAN'!GC86-'DU DOAN'!GD86)=SIGN('DU DOAN'!K86-'DU DOAN'!L86),1*'DU DOAN'!C86,0))))</f>
        <v>0</v>
      </c>
      <c r="CP86" s="98">
        <f>IF(OR('DU DOAN'!K86="",'DU DOAN'!L86="",'DU DOAN'!GE86="",'DU DOAN'!GF86=""),0,IF(AND('DU DOAN'!GE86='DU DOAN'!K86,'DU DOAN'!GF86='DU DOAN'!L86),3*'DU DOAN'!C86,IF(('DU DOAN'!GE86-'DU DOAN'!GF86)=('DU DOAN'!K86-'DU DOAN'!L86),2*'DU DOAN'!C86,IF(SIGN('DU DOAN'!GE86-'DU DOAN'!GF86)=SIGN('DU DOAN'!K86-'DU DOAN'!L86),1*'DU DOAN'!C86,0))))</f>
        <v>0</v>
      </c>
      <c r="CQ86" s="98">
        <f>IF(OR('DU DOAN'!K86="",'DU DOAN'!L86="",'DU DOAN'!GG86="",'DU DOAN'!GH86=""),0,IF(AND('DU DOAN'!GG86='DU DOAN'!K86,'DU DOAN'!GH86='DU DOAN'!L86),3*'DU DOAN'!C86,IF(('DU DOAN'!GG86-'DU DOAN'!GH86)=('DU DOAN'!K86-'DU DOAN'!L86),2*'DU DOAN'!C86,IF(SIGN('DU DOAN'!GG86-'DU DOAN'!GH86)=SIGN('DU DOAN'!K86-'DU DOAN'!L86),1*'DU DOAN'!C86,0))))</f>
        <v>0</v>
      </c>
      <c r="CR86" s="98">
        <f>IF(OR('DU DOAN'!K86="",'DU DOAN'!L86="",'DU DOAN'!GI86="",'DU DOAN'!GJ86=""),0,IF(AND('DU DOAN'!GI86='DU DOAN'!K86,'DU DOAN'!GJ86='DU DOAN'!L86),3*'DU DOAN'!C86,IF(('DU DOAN'!GI86-'DU DOAN'!GJ86)=('DU DOAN'!K86-'DU DOAN'!L86),2*'DU DOAN'!C86,IF(SIGN('DU DOAN'!GI86-'DU DOAN'!GJ86)=SIGN('DU DOAN'!K86-'DU DOAN'!L86),1*'DU DOAN'!C86,0))))</f>
        <v>0</v>
      </c>
      <c r="CS86" s="98">
        <f>IF(OR('DU DOAN'!K86="",'DU DOAN'!L86="",'DU DOAN'!GK86="",'DU DOAN'!GL86=""),0,IF(AND('DU DOAN'!GK86='DU DOAN'!K86,'DU DOAN'!GL86='DU DOAN'!L86),3*'DU DOAN'!C86,IF(('DU DOAN'!GK86-'DU DOAN'!GL86)=('DU DOAN'!K86-'DU DOAN'!L86),2*'DU DOAN'!C86,IF(SIGN('DU DOAN'!GK86-'DU DOAN'!GL86)=SIGN('DU DOAN'!K86-'DU DOAN'!L86),1*'DU DOAN'!C86,0))))</f>
        <v>0</v>
      </c>
      <c r="CT86" s="98">
        <f>IF(OR('DU DOAN'!K86="",'DU DOAN'!L86="",'DU DOAN'!GM86="",'DU DOAN'!GN86=""),0,IF(AND('DU DOAN'!GM86='DU DOAN'!K86,'DU DOAN'!GN86='DU DOAN'!L86),3*'DU DOAN'!C86,IF(('DU DOAN'!GM86-'DU DOAN'!GN86)=('DU DOAN'!K86-'DU DOAN'!L86),2*'DU DOAN'!C86,IF(SIGN('DU DOAN'!GM86-'DU DOAN'!GN86)=SIGN('DU DOAN'!K86-'DU DOAN'!L86),1*'DU DOAN'!C86,0))))</f>
        <v>0</v>
      </c>
      <c r="CU86" s="98">
        <f>IF(OR('DU DOAN'!K86="",'DU DOAN'!L86="",'DU DOAN'!GO86="",'DU DOAN'!GP86=""),0,IF(AND('DU DOAN'!GO86='DU DOAN'!K86,'DU DOAN'!GP86='DU DOAN'!L86),3*'DU DOAN'!C86,IF(('DU DOAN'!GO86-'DU DOAN'!GP86)=('DU DOAN'!K86-'DU DOAN'!L86),2*'DU DOAN'!C86,IF(SIGN('DU DOAN'!GO86-'DU DOAN'!GP86)=SIGN('DU DOAN'!K86-'DU DOAN'!L86),1*'DU DOAN'!C86,0))))</f>
        <v>0</v>
      </c>
      <c r="CV86" s="98">
        <f>IF(OR('DU DOAN'!K86="",'DU DOAN'!L86="",'DU DOAN'!GQ86="",'DU DOAN'!GR86=""),0,IF(AND('DU DOAN'!GQ86='DU DOAN'!K86,'DU DOAN'!GR86='DU DOAN'!L86),3*'DU DOAN'!C86,IF(('DU DOAN'!GQ86-'DU DOAN'!GR86)=('DU DOAN'!K86-'DU DOAN'!L86),2*'DU DOAN'!C86,IF(SIGN('DU DOAN'!GQ86-'DU DOAN'!GR86)=SIGN('DU DOAN'!K86-'DU DOAN'!L86),1*'DU DOAN'!C86,0))))</f>
        <v>0</v>
      </c>
      <c r="CW86" s="98">
        <f>IF(OR('DU DOAN'!K86="",'DU DOAN'!L86="",'DU DOAN'!GS86="",'DU DOAN'!GT86=""),0,IF(AND('DU DOAN'!GS86='DU DOAN'!K86,'DU DOAN'!GT86='DU DOAN'!L86),3*'DU DOAN'!C86,IF(('DU DOAN'!GS86-'DU DOAN'!GT86)=('DU DOAN'!K86-'DU DOAN'!L86),2*'DU DOAN'!C86,IF(SIGN('DU DOAN'!GS86-'DU DOAN'!GT86)=SIGN('DU DOAN'!K86-'DU DOAN'!L86),1*'DU DOAN'!C86,0))))</f>
        <v>0</v>
      </c>
      <c r="CX86" s="98">
        <f>IF(OR('DU DOAN'!K86="",'DU DOAN'!L86="",'DU DOAN'!GU86="",'DU DOAN'!GV86=""),0,IF(AND('DU DOAN'!GU86='DU DOAN'!K86,'DU DOAN'!GV86='DU DOAN'!L86),3*'DU DOAN'!C86,IF(('DU DOAN'!GU86-'DU DOAN'!GV86)=('DU DOAN'!K86-'DU DOAN'!L86),2*'DU DOAN'!C86,IF(SIGN('DU DOAN'!GU86-'DU DOAN'!GV86)=SIGN('DU DOAN'!K86-'DU DOAN'!L86),1*'DU DOAN'!C86,0))))</f>
        <v>0</v>
      </c>
      <c r="CY86" s="98">
        <f>IF(OR('DU DOAN'!K86="",'DU DOAN'!L86="",'DU DOAN'!GW86="",'DU DOAN'!GX86=""),0,IF(AND('DU DOAN'!GW86='DU DOAN'!K86,'DU DOAN'!GX86='DU DOAN'!L86),3*'DU DOAN'!C86,IF(('DU DOAN'!GW86-'DU DOAN'!GX86)=('DU DOAN'!K86-'DU DOAN'!L86),2*'DU DOAN'!C86,IF(SIGN('DU DOAN'!GW86-'DU DOAN'!GX86)=SIGN('DU DOAN'!K86-'DU DOAN'!L86),1*'DU DOAN'!C86,0))))</f>
        <v>0</v>
      </c>
      <c r="CZ86" s="98">
        <f>IF(OR('DU DOAN'!K86="",'DU DOAN'!L86="",'DU DOAN'!GY86="",'DU DOAN'!GZ86=""),0,IF(AND('DU DOAN'!GY86='DU DOAN'!K86,'DU DOAN'!GZ86='DU DOAN'!L86),3*'DU DOAN'!C86,IF(('DU DOAN'!GY86-'DU DOAN'!GZ86)=('DU DOAN'!K86-'DU DOAN'!L86),2*'DU DOAN'!C86,IF(SIGN('DU DOAN'!GY86-'DU DOAN'!GZ86)=SIGN('DU DOAN'!K86-'DU DOAN'!L86),1*'DU DOAN'!C86,0))))</f>
        <v>0</v>
      </c>
      <c r="DA86" s="98">
        <f>IF(OR('DU DOAN'!K86="",'DU DOAN'!L86="",'DU DOAN'!HA86="",'DU DOAN'!HB86=""),0,IF(AND('DU DOAN'!HA86='DU DOAN'!K86,'DU DOAN'!HB86='DU DOAN'!L86),3*'DU DOAN'!C86,IF(('DU DOAN'!HA86-'DU DOAN'!HB86)=('DU DOAN'!K86-'DU DOAN'!L86),2*'DU DOAN'!C86,IF(SIGN('DU DOAN'!HA86-'DU DOAN'!HB86)=SIGN('DU DOAN'!K86-'DU DOAN'!L86),1*'DU DOAN'!C86,0))))</f>
        <v>0</v>
      </c>
      <c r="DB86" s="98">
        <f>IF(OR('DU DOAN'!K86="",'DU DOAN'!L86="",'DU DOAN'!HC86="",'DU DOAN'!HD86=""),0,IF(AND('DU DOAN'!HC86='DU DOAN'!K86,'DU DOAN'!HD86='DU DOAN'!L86),3*'DU DOAN'!C86,IF(('DU DOAN'!HC86-'DU DOAN'!HD86)=('DU DOAN'!K86-'DU DOAN'!L86),2*'DU DOAN'!C86,IF(SIGN('DU DOAN'!HC86-'DU DOAN'!HD86)=SIGN('DU DOAN'!K86-'DU DOAN'!L86),1*'DU DOAN'!C86,0))))</f>
        <v>0</v>
      </c>
    </row>
    <row r="87" spans="1:106" ht="15" customHeight="1">
      <c r="A87" s="99">
        <f>'DU DOAN'!A87</f>
        <v>84</v>
      </c>
      <c r="B87" s="100" t="str">
        <f>'DU DOAN'!B87</f>
        <v>Vòng 1/16 (R32)</v>
      </c>
      <c r="C87" s="101">
        <f>'DU DOAN'!C87</f>
        <v>1.5</v>
      </c>
      <c r="D87" s="100" t="str">
        <f>'DU DOAN'!H87</f>
        <v>Á quân bảng K</v>
      </c>
      <c r="E87" s="100" t="str">
        <f>'DU DOAN'!I87</f>
        <v>Á quân bảng L</v>
      </c>
      <c r="F87" s="102" t="str">
        <f>IF(OR('DU DOAN'!K87="",'DU DOAN'!L87=""),"Chưa đá",'DU DOAN'!K87&amp;"-"&amp;'DU DOAN'!L87)</f>
        <v>Chưa đá</v>
      </c>
      <c r="G87" s="98">
        <f>IF(OR('DU DOAN'!K87="",'DU DOAN'!L87="",'DU DOAN'!M87="",'DU DOAN'!N87=""),0,IF(AND('DU DOAN'!M87='DU DOAN'!K87,'DU DOAN'!N87='DU DOAN'!L87),3*'DU DOAN'!C87,IF(('DU DOAN'!M87-'DU DOAN'!N87)=('DU DOAN'!K87-'DU DOAN'!L87),2*'DU DOAN'!C87,IF(SIGN('DU DOAN'!M87-'DU DOAN'!N87)=SIGN('DU DOAN'!K87-'DU DOAN'!L87),1*'DU DOAN'!C87,0))))</f>
        <v>0</v>
      </c>
      <c r="H87" s="98">
        <f>IF(OR('DU DOAN'!K87="",'DU DOAN'!L87="",'DU DOAN'!O87="",'DU DOAN'!P87=""),0,IF(AND('DU DOAN'!O87='DU DOAN'!K87,'DU DOAN'!P87='DU DOAN'!L87),3*'DU DOAN'!C87,IF(('DU DOAN'!O87-'DU DOAN'!P87)=('DU DOAN'!K87-'DU DOAN'!L87),2*'DU DOAN'!C87,IF(SIGN('DU DOAN'!O87-'DU DOAN'!P87)=SIGN('DU DOAN'!K87-'DU DOAN'!L87),1*'DU DOAN'!C87,0))))</f>
        <v>0</v>
      </c>
      <c r="I87" s="98">
        <f>IF(OR('DU DOAN'!K87="",'DU DOAN'!L87="",'DU DOAN'!Q87="",'DU DOAN'!R87=""),0,IF(AND('DU DOAN'!Q87='DU DOAN'!K87,'DU DOAN'!R87='DU DOAN'!L87),3*'DU DOAN'!C87,IF(('DU DOAN'!Q87-'DU DOAN'!R87)=('DU DOAN'!K87-'DU DOAN'!L87),2*'DU DOAN'!C87,IF(SIGN('DU DOAN'!Q87-'DU DOAN'!R87)=SIGN('DU DOAN'!K87-'DU DOAN'!L87),1*'DU DOAN'!C87,0))))</f>
        <v>0</v>
      </c>
      <c r="J87" s="98">
        <f>IF(OR('DU DOAN'!K87="",'DU DOAN'!L87="",'DU DOAN'!S87="",'DU DOAN'!T87=""),0,IF(AND('DU DOAN'!S87='DU DOAN'!K87,'DU DOAN'!T87='DU DOAN'!L87),3*'DU DOAN'!C87,IF(('DU DOAN'!S87-'DU DOAN'!T87)=('DU DOAN'!K87-'DU DOAN'!L87),2*'DU DOAN'!C87,IF(SIGN('DU DOAN'!S87-'DU DOAN'!T87)=SIGN('DU DOAN'!K87-'DU DOAN'!L87),1*'DU DOAN'!C87,0))))</f>
        <v>0</v>
      </c>
      <c r="K87" s="98">
        <f>IF(OR('DU DOAN'!K87="",'DU DOAN'!L87="",'DU DOAN'!U87="",'DU DOAN'!V87=""),0,IF(AND('DU DOAN'!U87='DU DOAN'!K87,'DU DOAN'!V87='DU DOAN'!L87),3*'DU DOAN'!C87,IF(('DU DOAN'!U87-'DU DOAN'!V87)=('DU DOAN'!K87-'DU DOAN'!L87),2*'DU DOAN'!C87,IF(SIGN('DU DOAN'!U87-'DU DOAN'!V87)=SIGN('DU DOAN'!K87-'DU DOAN'!L87),1*'DU DOAN'!C87,0))))</f>
        <v>0</v>
      </c>
      <c r="L87" s="98">
        <f>IF(OR('DU DOAN'!K87="",'DU DOAN'!L87="",'DU DOAN'!W87="",'DU DOAN'!X87=""),0,IF(AND('DU DOAN'!W87='DU DOAN'!K87,'DU DOAN'!X87='DU DOAN'!L87),3*'DU DOAN'!C87,IF(('DU DOAN'!W87-'DU DOAN'!X87)=('DU DOAN'!K87-'DU DOAN'!L87),2*'DU DOAN'!C87,IF(SIGN('DU DOAN'!W87-'DU DOAN'!X87)=SIGN('DU DOAN'!K87-'DU DOAN'!L87),1*'DU DOAN'!C87,0))))</f>
        <v>0</v>
      </c>
      <c r="M87" s="98">
        <f>IF(OR('DU DOAN'!K87="",'DU DOAN'!L87="",'DU DOAN'!Y87="",'DU DOAN'!Z87=""),0,IF(AND('DU DOAN'!Y87='DU DOAN'!K87,'DU DOAN'!Z87='DU DOAN'!L87),3*'DU DOAN'!C87,IF(('DU DOAN'!Y87-'DU DOAN'!Z87)=('DU DOAN'!K87-'DU DOAN'!L87),2*'DU DOAN'!C87,IF(SIGN('DU DOAN'!Y87-'DU DOAN'!Z87)=SIGN('DU DOAN'!K87-'DU DOAN'!L87),1*'DU DOAN'!C87,0))))</f>
        <v>0</v>
      </c>
      <c r="N87" s="98">
        <f>IF(OR('DU DOAN'!K87="",'DU DOAN'!L87="",'DU DOAN'!AA87="",'DU DOAN'!AB87=""),0,IF(AND('DU DOAN'!AA87='DU DOAN'!K87,'DU DOAN'!AB87='DU DOAN'!L87),3*'DU DOAN'!C87,IF(('DU DOAN'!AA87-'DU DOAN'!AB87)=('DU DOAN'!K87-'DU DOAN'!L87),2*'DU DOAN'!C87,IF(SIGN('DU DOAN'!AA87-'DU DOAN'!AB87)=SIGN('DU DOAN'!K87-'DU DOAN'!L87),1*'DU DOAN'!C87,0))))</f>
        <v>0</v>
      </c>
      <c r="O87" s="98">
        <f>IF(OR('DU DOAN'!K87="",'DU DOAN'!L87="",'DU DOAN'!AC87="",'DU DOAN'!AD87=""),0,IF(AND('DU DOAN'!AC87='DU DOAN'!K87,'DU DOAN'!AD87='DU DOAN'!L87),3*'DU DOAN'!C87,IF(('DU DOAN'!AC87-'DU DOAN'!AD87)=('DU DOAN'!K87-'DU DOAN'!L87),2*'DU DOAN'!C87,IF(SIGN('DU DOAN'!AC87-'DU DOAN'!AD87)=SIGN('DU DOAN'!K87-'DU DOAN'!L87),1*'DU DOAN'!C87,0))))</f>
        <v>0</v>
      </c>
      <c r="P87" s="98">
        <f>IF(OR('DU DOAN'!K87="",'DU DOAN'!L87="",'DU DOAN'!AE87="",'DU DOAN'!AF87=""),0,IF(AND('DU DOAN'!AE87='DU DOAN'!K87,'DU DOAN'!AF87='DU DOAN'!L87),3*'DU DOAN'!C87,IF(('DU DOAN'!AE87-'DU DOAN'!AF87)=('DU DOAN'!K87-'DU DOAN'!L87),2*'DU DOAN'!C87,IF(SIGN('DU DOAN'!AE87-'DU DOAN'!AF87)=SIGN('DU DOAN'!K87-'DU DOAN'!L87),1*'DU DOAN'!C87,0))))</f>
        <v>0</v>
      </c>
      <c r="Q87" s="98">
        <f>IF(OR('DU DOAN'!K87="",'DU DOAN'!L87="",'DU DOAN'!AG87="",'DU DOAN'!AH87=""),0,IF(AND('DU DOAN'!AG87='DU DOAN'!K87,'DU DOAN'!AH87='DU DOAN'!L87),3*'DU DOAN'!C87,IF(('DU DOAN'!AG87-'DU DOAN'!AH87)=('DU DOAN'!K87-'DU DOAN'!L87),2*'DU DOAN'!C87,IF(SIGN('DU DOAN'!AG87-'DU DOAN'!AH87)=SIGN('DU DOAN'!K87-'DU DOAN'!L87),1*'DU DOAN'!C87,0))))</f>
        <v>0</v>
      </c>
      <c r="R87" s="98">
        <f>IF(OR('DU DOAN'!K87="",'DU DOAN'!L87="",'DU DOAN'!AI87="",'DU DOAN'!AJ87=""),0,IF(AND('DU DOAN'!AI87='DU DOAN'!K87,'DU DOAN'!AJ87='DU DOAN'!L87),3*'DU DOAN'!C87,IF(('DU DOAN'!AI87-'DU DOAN'!AJ87)=('DU DOAN'!K87-'DU DOAN'!L87),2*'DU DOAN'!C87,IF(SIGN('DU DOAN'!AI87-'DU DOAN'!AJ87)=SIGN('DU DOAN'!K87-'DU DOAN'!L87),1*'DU DOAN'!C87,0))))</f>
        <v>0</v>
      </c>
      <c r="S87" s="98">
        <f>IF(OR('DU DOAN'!K87="",'DU DOAN'!L87="",'DU DOAN'!AK87="",'DU DOAN'!AL87=""),0,IF(AND('DU DOAN'!AK87='DU DOAN'!K87,'DU DOAN'!AL87='DU DOAN'!L87),3*'DU DOAN'!C87,IF(('DU DOAN'!AK87-'DU DOAN'!AL87)=('DU DOAN'!K87-'DU DOAN'!L87),2*'DU DOAN'!C87,IF(SIGN('DU DOAN'!AK87-'DU DOAN'!AL87)=SIGN('DU DOAN'!K87-'DU DOAN'!L87),1*'DU DOAN'!C87,0))))</f>
        <v>0</v>
      </c>
      <c r="T87" s="98">
        <f>IF(OR('DU DOAN'!K87="",'DU DOAN'!L87="",'DU DOAN'!AM87="",'DU DOAN'!AN87=""),0,IF(AND('DU DOAN'!AM87='DU DOAN'!K87,'DU DOAN'!AN87='DU DOAN'!L87),3*'DU DOAN'!C87,IF(('DU DOAN'!AM87-'DU DOAN'!AN87)=('DU DOAN'!K87-'DU DOAN'!L87),2*'DU DOAN'!C87,IF(SIGN('DU DOAN'!AM87-'DU DOAN'!AN87)=SIGN('DU DOAN'!K87-'DU DOAN'!L87),1*'DU DOAN'!C87,0))))</f>
        <v>0</v>
      </c>
      <c r="U87" s="98">
        <f>IF(OR('DU DOAN'!K87="",'DU DOAN'!L87="",'DU DOAN'!AO87="",'DU DOAN'!AP87=""),0,IF(AND('DU DOAN'!AO87='DU DOAN'!K87,'DU DOAN'!AP87='DU DOAN'!L87),3*'DU DOAN'!C87,IF(('DU DOAN'!AO87-'DU DOAN'!AP87)=('DU DOAN'!K87-'DU DOAN'!L87),2*'DU DOAN'!C87,IF(SIGN('DU DOAN'!AO87-'DU DOAN'!AP87)=SIGN('DU DOAN'!K87-'DU DOAN'!L87),1*'DU DOAN'!C87,0))))</f>
        <v>0</v>
      </c>
      <c r="V87" s="98">
        <f>IF(OR('DU DOAN'!K87="",'DU DOAN'!L87="",'DU DOAN'!AQ87="",'DU DOAN'!AR87=""),0,IF(AND('DU DOAN'!AQ87='DU DOAN'!K87,'DU DOAN'!AR87='DU DOAN'!L87),3*'DU DOAN'!C87,IF(('DU DOAN'!AQ87-'DU DOAN'!AR87)=('DU DOAN'!K87-'DU DOAN'!L87),2*'DU DOAN'!C87,IF(SIGN('DU DOAN'!AQ87-'DU DOAN'!AR87)=SIGN('DU DOAN'!K87-'DU DOAN'!L87),1*'DU DOAN'!C87,0))))</f>
        <v>0</v>
      </c>
      <c r="W87" s="98">
        <f>IF(OR('DU DOAN'!K87="",'DU DOAN'!L87="",'DU DOAN'!AS87="",'DU DOAN'!AT87=""),0,IF(AND('DU DOAN'!AS87='DU DOAN'!K87,'DU DOAN'!AT87='DU DOAN'!L87),3*'DU DOAN'!C87,IF(('DU DOAN'!AS87-'DU DOAN'!AT87)=('DU DOAN'!K87-'DU DOAN'!L87),2*'DU DOAN'!C87,IF(SIGN('DU DOAN'!AS87-'DU DOAN'!AT87)=SIGN('DU DOAN'!K87-'DU DOAN'!L87),1*'DU DOAN'!C87,0))))</f>
        <v>0</v>
      </c>
      <c r="X87" s="98">
        <f>IF(OR('DU DOAN'!K87="",'DU DOAN'!L87="",'DU DOAN'!AU87="",'DU DOAN'!AV87=""),0,IF(AND('DU DOAN'!AU87='DU DOAN'!K87,'DU DOAN'!AV87='DU DOAN'!L87),3*'DU DOAN'!C87,IF(('DU DOAN'!AU87-'DU DOAN'!AV87)=('DU DOAN'!K87-'DU DOAN'!L87),2*'DU DOAN'!C87,IF(SIGN('DU DOAN'!AU87-'DU DOAN'!AV87)=SIGN('DU DOAN'!K87-'DU DOAN'!L87),1*'DU DOAN'!C87,0))))</f>
        <v>0</v>
      </c>
      <c r="Y87" s="98">
        <f>IF(OR('DU DOAN'!K87="",'DU DOAN'!L87="",'DU DOAN'!AW87="",'DU DOAN'!AX87=""),0,IF(AND('DU DOAN'!AW87='DU DOAN'!K87,'DU DOAN'!AX87='DU DOAN'!L87),3*'DU DOAN'!C87,IF(('DU DOAN'!AW87-'DU DOAN'!AX87)=('DU DOAN'!K87-'DU DOAN'!L87),2*'DU DOAN'!C87,IF(SIGN('DU DOAN'!AW87-'DU DOAN'!AX87)=SIGN('DU DOAN'!K87-'DU DOAN'!L87),1*'DU DOAN'!C87,0))))</f>
        <v>0</v>
      </c>
      <c r="Z87" s="98">
        <f>IF(OR('DU DOAN'!K87="",'DU DOAN'!L87="",'DU DOAN'!AY87="",'DU DOAN'!AZ87=""),0,IF(AND('DU DOAN'!AY87='DU DOAN'!K87,'DU DOAN'!AZ87='DU DOAN'!L87),3*'DU DOAN'!C87,IF(('DU DOAN'!AY87-'DU DOAN'!AZ87)=('DU DOAN'!K87-'DU DOAN'!L87),2*'DU DOAN'!C87,IF(SIGN('DU DOAN'!AY87-'DU DOAN'!AZ87)=SIGN('DU DOAN'!K87-'DU DOAN'!L87),1*'DU DOAN'!C87,0))))</f>
        <v>0</v>
      </c>
      <c r="AA87" s="98">
        <f>IF(OR('DU DOAN'!K87="",'DU DOAN'!L87="",'DU DOAN'!BA87="",'DU DOAN'!BB87=""),0,IF(AND('DU DOAN'!BA87='DU DOAN'!K87,'DU DOAN'!BB87='DU DOAN'!L87),3*'DU DOAN'!C87,IF(('DU DOAN'!BA87-'DU DOAN'!BB87)=('DU DOAN'!K87-'DU DOAN'!L87),2*'DU DOAN'!C87,IF(SIGN('DU DOAN'!BA87-'DU DOAN'!BB87)=SIGN('DU DOAN'!K87-'DU DOAN'!L87),1*'DU DOAN'!C87,0))))</f>
        <v>0</v>
      </c>
      <c r="AB87" s="98">
        <f>IF(OR('DU DOAN'!K87="",'DU DOAN'!L87="",'DU DOAN'!BC87="",'DU DOAN'!BD87=""),0,IF(AND('DU DOAN'!BC87='DU DOAN'!K87,'DU DOAN'!BD87='DU DOAN'!L87),3*'DU DOAN'!C87,IF(('DU DOAN'!BC87-'DU DOAN'!BD87)=('DU DOAN'!K87-'DU DOAN'!L87),2*'DU DOAN'!C87,IF(SIGN('DU DOAN'!BC87-'DU DOAN'!BD87)=SIGN('DU DOAN'!K87-'DU DOAN'!L87),1*'DU DOAN'!C87,0))))</f>
        <v>0</v>
      </c>
      <c r="AC87" s="98">
        <f>IF(OR('DU DOAN'!K87="",'DU DOAN'!L87="",'DU DOAN'!BE87="",'DU DOAN'!BF87=""),0,IF(AND('DU DOAN'!BE87='DU DOAN'!K87,'DU DOAN'!BF87='DU DOAN'!L87),3*'DU DOAN'!C87,IF(('DU DOAN'!BE87-'DU DOAN'!BF87)=('DU DOAN'!K87-'DU DOAN'!L87),2*'DU DOAN'!C87,IF(SIGN('DU DOAN'!BE87-'DU DOAN'!BF87)=SIGN('DU DOAN'!K87-'DU DOAN'!L87),1*'DU DOAN'!C87,0))))</f>
        <v>0</v>
      </c>
      <c r="AD87" s="98">
        <f>IF(OR('DU DOAN'!K87="",'DU DOAN'!L87="",'DU DOAN'!BG87="",'DU DOAN'!BH87=""),0,IF(AND('DU DOAN'!BG87='DU DOAN'!K87,'DU DOAN'!BH87='DU DOAN'!L87),3*'DU DOAN'!C87,IF(('DU DOAN'!BG87-'DU DOAN'!BH87)=('DU DOAN'!K87-'DU DOAN'!L87),2*'DU DOAN'!C87,IF(SIGN('DU DOAN'!BG87-'DU DOAN'!BH87)=SIGN('DU DOAN'!K87-'DU DOAN'!L87),1*'DU DOAN'!C87,0))))</f>
        <v>0</v>
      </c>
      <c r="AE87" s="98">
        <f>IF(OR('DU DOAN'!K87="",'DU DOAN'!L87="",'DU DOAN'!BI87="",'DU DOAN'!BJ87=""),0,IF(AND('DU DOAN'!BI87='DU DOAN'!K87,'DU DOAN'!BJ87='DU DOAN'!L87),3*'DU DOAN'!C87,IF(('DU DOAN'!BI87-'DU DOAN'!BJ87)=('DU DOAN'!K87-'DU DOAN'!L87),2*'DU DOAN'!C87,IF(SIGN('DU DOAN'!BI87-'DU DOAN'!BJ87)=SIGN('DU DOAN'!K87-'DU DOAN'!L87),1*'DU DOAN'!C87,0))))</f>
        <v>0</v>
      </c>
      <c r="AF87" s="98">
        <f>IF(OR('DU DOAN'!K87="",'DU DOAN'!L87="",'DU DOAN'!BK87="",'DU DOAN'!BL87=""),0,IF(AND('DU DOAN'!BK87='DU DOAN'!K87,'DU DOAN'!BL87='DU DOAN'!L87),3*'DU DOAN'!C87,IF(('DU DOAN'!BK87-'DU DOAN'!BL87)=('DU DOAN'!K87-'DU DOAN'!L87),2*'DU DOAN'!C87,IF(SIGN('DU DOAN'!BK87-'DU DOAN'!BL87)=SIGN('DU DOAN'!K87-'DU DOAN'!L87),1*'DU DOAN'!C87,0))))</f>
        <v>0</v>
      </c>
      <c r="AG87" s="98">
        <f>IF(OR('DU DOAN'!K87="",'DU DOAN'!L87="",'DU DOAN'!BM87="",'DU DOAN'!BN87=""),0,IF(AND('DU DOAN'!BM87='DU DOAN'!K87,'DU DOAN'!BN87='DU DOAN'!L87),3*'DU DOAN'!C87,IF(('DU DOAN'!BM87-'DU DOAN'!BN87)=('DU DOAN'!K87-'DU DOAN'!L87),2*'DU DOAN'!C87,IF(SIGN('DU DOAN'!BM87-'DU DOAN'!BN87)=SIGN('DU DOAN'!K87-'DU DOAN'!L87),1*'DU DOAN'!C87,0))))</f>
        <v>0</v>
      </c>
      <c r="AH87" s="98">
        <f>IF(OR('DU DOAN'!K87="",'DU DOAN'!L87="",'DU DOAN'!BO87="",'DU DOAN'!BP87=""),0,IF(AND('DU DOAN'!BO87='DU DOAN'!K87,'DU DOAN'!BP87='DU DOAN'!L87),3*'DU DOAN'!C87,IF(('DU DOAN'!BO87-'DU DOAN'!BP87)=('DU DOAN'!K87-'DU DOAN'!L87),2*'DU DOAN'!C87,IF(SIGN('DU DOAN'!BO87-'DU DOAN'!BP87)=SIGN('DU DOAN'!K87-'DU DOAN'!L87),1*'DU DOAN'!C87,0))))</f>
        <v>0</v>
      </c>
      <c r="AI87" s="98">
        <f>IF(OR('DU DOAN'!K87="",'DU DOAN'!L87="",'DU DOAN'!BQ87="",'DU DOAN'!BR87=""),0,IF(AND('DU DOAN'!BQ87='DU DOAN'!K87,'DU DOAN'!BR87='DU DOAN'!L87),3*'DU DOAN'!C87,IF(('DU DOAN'!BQ87-'DU DOAN'!BR87)=('DU DOAN'!K87-'DU DOAN'!L87),2*'DU DOAN'!C87,IF(SIGN('DU DOAN'!BQ87-'DU DOAN'!BR87)=SIGN('DU DOAN'!K87-'DU DOAN'!L87),1*'DU DOAN'!C87,0))))</f>
        <v>0</v>
      </c>
      <c r="AJ87" s="98">
        <f>IF(OR('DU DOAN'!K87="",'DU DOAN'!L87="",'DU DOAN'!BS87="",'DU DOAN'!BT87=""),0,IF(AND('DU DOAN'!BS87='DU DOAN'!K87,'DU DOAN'!BT87='DU DOAN'!L87),3*'DU DOAN'!C87,IF(('DU DOAN'!BS87-'DU DOAN'!BT87)=('DU DOAN'!K87-'DU DOAN'!L87),2*'DU DOAN'!C87,IF(SIGN('DU DOAN'!BS87-'DU DOAN'!BT87)=SIGN('DU DOAN'!K87-'DU DOAN'!L87),1*'DU DOAN'!C87,0))))</f>
        <v>0</v>
      </c>
      <c r="AK87" s="98">
        <f>IF(OR('DU DOAN'!K87="",'DU DOAN'!L87="",'DU DOAN'!BU87="",'DU DOAN'!BV87=""),0,IF(AND('DU DOAN'!BU87='DU DOAN'!K87,'DU DOAN'!BV87='DU DOAN'!L87),3*'DU DOAN'!C87,IF(('DU DOAN'!BU87-'DU DOAN'!BV87)=('DU DOAN'!K87-'DU DOAN'!L87),2*'DU DOAN'!C87,IF(SIGN('DU DOAN'!BU87-'DU DOAN'!BV87)=SIGN('DU DOAN'!K87-'DU DOAN'!L87),1*'DU DOAN'!C87,0))))</f>
        <v>0</v>
      </c>
      <c r="AL87" s="98">
        <f>IF(OR('DU DOAN'!K87="",'DU DOAN'!L87="",'DU DOAN'!BW87="",'DU DOAN'!BX87=""),0,IF(AND('DU DOAN'!BW87='DU DOAN'!K87,'DU DOAN'!BX87='DU DOAN'!L87),3*'DU DOAN'!C87,IF(('DU DOAN'!BW87-'DU DOAN'!BX87)=('DU DOAN'!K87-'DU DOAN'!L87),2*'DU DOAN'!C87,IF(SIGN('DU DOAN'!BW87-'DU DOAN'!BX87)=SIGN('DU DOAN'!K87-'DU DOAN'!L87),1*'DU DOAN'!C87,0))))</f>
        <v>0</v>
      </c>
      <c r="AM87" s="98">
        <f>IF(OR('DU DOAN'!K87="",'DU DOAN'!L87="",'DU DOAN'!BY87="",'DU DOAN'!BZ87=""),0,IF(AND('DU DOAN'!BY87='DU DOAN'!K87,'DU DOAN'!BZ87='DU DOAN'!L87),3*'DU DOAN'!C87,IF(('DU DOAN'!BY87-'DU DOAN'!BZ87)=('DU DOAN'!K87-'DU DOAN'!L87),2*'DU DOAN'!C87,IF(SIGN('DU DOAN'!BY87-'DU DOAN'!BZ87)=SIGN('DU DOAN'!K87-'DU DOAN'!L87),1*'DU DOAN'!C87,0))))</f>
        <v>0</v>
      </c>
      <c r="AN87" s="98">
        <f>IF(OR('DU DOAN'!K87="",'DU DOAN'!L87="",'DU DOAN'!CA87="",'DU DOAN'!CB87=""),0,IF(AND('DU DOAN'!CA87='DU DOAN'!K87,'DU DOAN'!CB87='DU DOAN'!L87),3*'DU DOAN'!C87,IF(('DU DOAN'!CA87-'DU DOAN'!CB87)=('DU DOAN'!K87-'DU DOAN'!L87),2*'DU DOAN'!C87,IF(SIGN('DU DOAN'!CA87-'DU DOAN'!CB87)=SIGN('DU DOAN'!K87-'DU DOAN'!L87),1*'DU DOAN'!C87,0))))</f>
        <v>0</v>
      </c>
      <c r="AO87" s="98">
        <f>IF(OR('DU DOAN'!K87="",'DU DOAN'!L87="",'DU DOAN'!CC87="",'DU DOAN'!CD87=""),0,IF(AND('DU DOAN'!CC87='DU DOAN'!K87,'DU DOAN'!CD87='DU DOAN'!L87),3*'DU DOAN'!C87,IF(('DU DOAN'!CC87-'DU DOAN'!CD87)=('DU DOAN'!K87-'DU DOAN'!L87),2*'DU DOAN'!C87,IF(SIGN('DU DOAN'!CC87-'DU DOAN'!CD87)=SIGN('DU DOAN'!K87-'DU DOAN'!L87),1*'DU DOAN'!C87,0))))</f>
        <v>0</v>
      </c>
      <c r="AP87" s="98">
        <f>IF(OR('DU DOAN'!K87="",'DU DOAN'!L87="",'DU DOAN'!CE87="",'DU DOAN'!CF87=""),0,IF(AND('DU DOAN'!CE87='DU DOAN'!K87,'DU DOAN'!CF87='DU DOAN'!L87),3*'DU DOAN'!C87,IF(('DU DOAN'!CE87-'DU DOAN'!CF87)=('DU DOAN'!K87-'DU DOAN'!L87),2*'DU DOAN'!C87,IF(SIGN('DU DOAN'!CE87-'DU DOAN'!CF87)=SIGN('DU DOAN'!K87-'DU DOAN'!L87),1*'DU DOAN'!C87,0))))</f>
        <v>0</v>
      </c>
      <c r="AQ87" s="98">
        <f>IF(OR('DU DOAN'!K87="",'DU DOAN'!L87="",'DU DOAN'!CG87="",'DU DOAN'!CH87=""),0,IF(AND('DU DOAN'!CG87='DU DOAN'!K87,'DU DOAN'!CH87='DU DOAN'!L87),3*'DU DOAN'!C87,IF(('DU DOAN'!CG87-'DU DOAN'!CH87)=('DU DOAN'!K87-'DU DOAN'!L87),2*'DU DOAN'!C87,IF(SIGN('DU DOAN'!CG87-'DU DOAN'!CH87)=SIGN('DU DOAN'!K87-'DU DOAN'!L87),1*'DU DOAN'!C87,0))))</f>
        <v>0</v>
      </c>
      <c r="AR87" s="98">
        <f>IF(OR('DU DOAN'!K87="",'DU DOAN'!L87="",'DU DOAN'!CI87="",'DU DOAN'!CJ87=""),0,IF(AND('DU DOAN'!CI87='DU DOAN'!K87,'DU DOAN'!CJ87='DU DOAN'!L87),3*'DU DOAN'!C87,IF(('DU DOAN'!CI87-'DU DOAN'!CJ87)=('DU DOAN'!K87-'DU DOAN'!L87),2*'DU DOAN'!C87,IF(SIGN('DU DOAN'!CI87-'DU DOAN'!CJ87)=SIGN('DU DOAN'!K87-'DU DOAN'!L87),1*'DU DOAN'!C87,0))))</f>
        <v>0</v>
      </c>
      <c r="AS87" s="98">
        <f>IF(OR('DU DOAN'!K87="",'DU DOAN'!L87="",'DU DOAN'!CK87="",'DU DOAN'!CL87=""),0,IF(AND('DU DOAN'!CK87='DU DOAN'!K87,'DU DOAN'!CL87='DU DOAN'!L87),3*'DU DOAN'!C87,IF(('DU DOAN'!CK87-'DU DOAN'!CL87)=('DU DOAN'!K87-'DU DOAN'!L87),2*'DU DOAN'!C87,IF(SIGN('DU DOAN'!CK87-'DU DOAN'!CL87)=SIGN('DU DOAN'!K87-'DU DOAN'!L87),1*'DU DOAN'!C87,0))))</f>
        <v>0</v>
      </c>
      <c r="AT87" s="98">
        <f>IF(OR('DU DOAN'!K87="",'DU DOAN'!L87="",'DU DOAN'!CM87="",'DU DOAN'!CN87=""),0,IF(AND('DU DOAN'!CM87='DU DOAN'!K87,'DU DOAN'!CN87='DU DOAN'!L87),3*'DU DOAN'!C87,IF(('DU DOAN'!CM87-'DU DOAN'!CN87)=('DU DOAN'!K87-'DU DOAN'!L87),2*'DU DOAN'!C87,IF(SIGN('DU DOAN'!CM87-'DU DOAN'!CN87)=SIGN('DU DOAN'!K87-'DU DOAN'!L87),1*'DU DOAN'!C87,0))))</f>
        <v>0</v>
      </c>
      <c r="AU87" s="98">
        <f>IF(OR('DU DOAN'!K87="",'DU DOAN'!L87="",'DU DOAN'!CO87="",'DU DOAN'!CP87=""),0,IF(AND('DU DOAN'!CO87='DU DOAN'!K87,'DU DOAN'!CP87='DU DOAN'!L87),3*'DU DOAN'!C87,IF(('DU DOAN'!CO87-'DU DOAN'!CP87)=('DU DOAN'!K87-'DU DOAN'!L87),2*'DU DOAN'!C87,IF(SIGN('DU DOAN'!CO87-'DU DOAN'!CP87)=SIGN('DU DOAN'!K87-'DU DOAN'!L87),1*'DU DOAN'!C87,0))))</f>
        <v>0</v>
      </c>
      <c r="AV87" s="98">
        <f>IF(OR('DU DOAN'!K87="",'DU DOAN'!L87="",'DU DOAN'!CQ87="",'DU DOAN'!CR87=""),0,IF(AND('DU DOAN'!CQ87='DU DOAN'!K87,'DU DOAN'!CR87='DU DOAN'!L87),3*'DU DOAN'!C87,IF(('DU DOAN'!CQ87-'DU DOAN'!CR87)=('DU DOAN'!K87-'DU DOAN'!L87),2*'DU DOAN'!C87,IF(SIGN('DU DOAN'!CQ87-'DU DOAN'!CR87)=SIGN('DU DOAN'!K87-'DU DOAN'!L87),1*'DU DOAN'!C87,0))))</f>
        <v>0</v>
      </c>
      <c r="AW87" s="98">
        <f>IF(OR('DU DOAN'!K87="",'DU DOAN'!L87="",'DU DOAN'!CS87="",'DU DOAN'!CT87=""),0,IF(AND('DU DOAN'!CS87='DU DOAN'!K87,'DU DOAN'!CT87='DU DOAN'!L87),3*'DU DOAN'!C87,IF(('DU DOAN'!CS87-'DU DOAN'!CT87)=('DU DOAN'!K87-'DU DOAN'!L87),2*'DU DOAN'!C87,IF(SIGN('DU DOAN'!CS87-'DU DOAN'!CT87)=SIGN('DU DOAN'!K87-'DU DOAN'!L87),1*'DU DOAN'!C87,0))))</f>
        <v>0</v>
      </c>
      <c r="AX87" s="98">
        <f>IF(OR('DU DOAN'!K87="",'DU DOAN'!L87="",'DU DOAN'!CU87="",'DU DOAN'!CV87=""),0,IF(AND('DU DOAN'!CU87='DU DOAN'!K87,'DU DOAN'!CV87='DU DOAN'!L87),3*'DU DOAN'!C87,IF(('DU DOAN'!CU87-'DU DOAN'!CV87)=('DU DOAN'!K87-'DU DOAN'!L87),2*'DU DOAN'!C87,IF(SIGN('DU DOAN'!CU87-'DU DOAN'!CV87)=SIGN('DU DOAN'!K87-'DU DOAN'!L87),1*'DU DOAN'!C87,0))))</f>
        <v>0</v>
      </c>
      <c r="AY87" s="98">
        <f>IF(OR('DU DOAN'!K87="",'DU DOAN'!L87="",'DU DOAN'!CW87="",'DU DOAN'!CX87=""),0,IF(AND('DU DOAN'!CW87='DU DOAN'!K87,'DU DOAN'!CX87='DU DOAN'!L87),3*'DU DOAN'!C87,IF(('DU DOAN'!CW87-'DU DOAN'!CX87)=('DU DOAN'!K87-'DU DOAN'!L87),2*'DU DOAN'!C87,IF(SIGN('DU DOAN'!CW87-'DU DOAN'!CX87)=SIGN('DU DOAN'!K87-'DU DOAN'!L87),1*'DU DOAN'!C87,0))))</f>
        <v>0</v>
      </c>
      <c r="AZ87" s="98">
        <f>IF(OR('DU DOAN'!K87="",'DU DOAN'!L87="",'DU DOAN'!CY87="",'DU DOAN'!CZ87=""),0,IF(AND('DU DOAN'!CY87='DU DOAN'!K87,'DU DOAN'!CZ87='DU DOAN'!L87),3*'DU DOAN'!C87,IF(('DU DOAN'!CY87-'DU DOAN'!CZ87)=('DU DOAN'!K87-'DU DOAN'!L87),2*'DU DOAN'!C87,IF(SIGN('DU DOAN'!CY87-'DU DOAN'!CZ87)=SIGN('DU DOAN'!K87-'DU DOAN'!L87),1*'DU DOAN'!C87,0))))</f>
        <v>0</v>
      </c>
      <c r="BA87" s="98">
        <f>IF(OR('DU DOAN'!K87="",'DU DOAN'!L87="",'DU DOAN'!DA87="",'DU DOAN'!DB87=""),0,IF(AND('DU DOAN'!DA87='DU DOAN'!K87,'DU DOAN'!DB87='DU DOAN'!L87),3*'DU DOAN'!C87,IF(('DU DOAN'!DA87-'DU DOAN'!DB87)=('DU DOAN'!K87-'DU DOAN'!L87),2*'DU DOAN'!C87,IF(SIGN('DU DOAN'!DA87-'DU DOAN'!DB87)=SIGN('DU DOAN'!K87-'DU DOAN'!L87),1*'DU DOAN'!C87,0))))</f>
        <v>0</v>
      </c>
      <c r="BB87" s="98">
        <f>IF(OR('DU DOAN'!K87="",'DU DOAN'!L87="",'DU DOAN'!DC87="",'DU DOAN'!DD87=""),0,IF(AND('DU DOAN'!DC87='DU DOAN'!K87,'DU DOAN'!DD87='DU DOAN'!L87),3*'DU DOAN'!C87,IF(('DU DOAN'!DC87-'DU DOAN'!DD87)=('DU DOAN'!K87-'DU DOAN'!L87),2*'DU DOAN'!C87,IF(SIGN('DU DOAN'!DC87-'DU DOAN'!DD87)=SIGN('DU DOAN'!K87-'DU DOAN'!L87),1*'DU DOAN'!C87,0))))</f>
        <v>0</v>
      </c>
      <c r="BC87" s="98">
        <f>IF(OR('DU DOAN'!K87="",'DU DOAN'!L87="",'DU DOAN'!DE87="",'DU DOAN'!DF87=""),0,IF(AND('DU DOAN'!DE87='DU DOAN'!K87,'DU DOAN'!DF87='DU DOAN'!L87),3*'DU DOAN'!C87,IF(('DU DOAN'!DE87-'DU DOAN'!DF87)=('DU DOAN'!K87-'DU DOAN'!L87),2*'DU DOAN'!C87,IF(SIGN('DU DOAN'!DE87-'DU DOAN'!DF87)=SIGN('DU DOAN'!K87-'DU DOAN'!L87),1*'DU DOAN'!C87,0))))</f>
        <v>0</v>
      </c>
      <c r="BD87" s="98">
        <f>IF(OR('DU DOAN'!K87="",'DU DOAN'!L87="",'DU DOAN'!DG87="",'DU DOAN'!DH87=""),0,IF(AND('DU DOAN'!DG87='DU DOAN'!K87,'DU DOAN'!DH87='DU DOAN'!L87),3*'DU DOAN'!C87,IF(('DU DOAN'!DG87-'DU DOAN'!DH87)=('DU DOAN'!K87-'DU DOAN'!L87),2*'DU DOAN'!C87,IF(SIGN('DU DOAN'!DG87-'DU DOAN'!DH87)=SIGN('DU DOAN'!K87-'DU DOAN'!L87),1*'DU DOAN'!C87,0))))</f>
        <v>0</v>
      </c>
      <c r="BE87" s="98">
        <f>IF(OR('DU DOAN'!K87="",'DU DOAN'!L87="",'DU DOAN'!DI87="",'DU DOAN'!DJ87=""),0,IF(AND('DU DOAN'!DI87='DU DOAN'!K87,'DU DOAN'!DJ87='DU DOAN'!L87),3*'DU DOAN'!C87,IF(('DU DOAN'!DI87-'DU DOAN'!DJ87)=('DU DOAN'!K87-'DU DOAN'!L87),2*'DU DOAN'!C87,IF(SIGN('DU DOAN'!DI87-'DU DOAN'!DJ87)=SIGN('DU DOAN'!K87-'DU DOAN'!L87),1*'DU DOAN'!C87,0))))</f>
        <v>0</v>
      </c>
      <c r="BF87" s="98">
        <f>IF(OR('DU DOAN'!K87="",'DU DOAN'!L87="",'DU DOAN'!DK87="",'DU DOAN'!DL87=""),0,IF(AND('DU DOAN'!DK87='DU DOAN'!K87,'DU DOAN'!DL87='DU DOAN'!L87),3*'DU DOAN'!C87,IF(('DU DOAN'!DK87-'DU DOAN'!DL87)=('DU DOAN'!K87-'DU DOAN'!L87),2*'DU DOAN'!C87,IF(SIGN('DU DOAN'!DK87-'DU DOAN'!DL87)=SIGN('DU DOAN'!K87-'DU DOAN'!L87),1*'DU DOAN'!C87,0))))</f>
        <v>0</v>
      </c>
      <c r="BG87" s="98">
        <f>IF(OR('DU DOAN'!K87="",'DU DOAN'!L87="",'DU DOAN'!DM87="",'DU DOAN'!DN87=""),0,IF(AND('DU DOAN'!DM87='DU DOAN'!K87,'DU DOAN'!DN87='DU DOAN'!L87),3*'DU DOAN'!C87,IF(('DU DOAN'!DM87-'DU DOAN'!DN87)=('DU DOAN'!K87-'DU DOAN'!L87),2*'DU DOAN'!C87,IF(SIGN('DU DOAN'!DM87-'DU DOAN'!DN87)=SIGN('DU DOAN'!K87-'DU DOAN'!L87),1*'DU DOAN'!C87,0))))</f>
        <v>0</v>
      </c>
      <c r="BH87" s="98">
        <f>IF(OR('DU DOAN'!K87="",'DU DOAN'!L87="",'DU DOAN'!DO87="",'DU DOAN'!DP87=""),0,IF(AND('DU DOAN'!DO87='DU DOAN'!K87,'DU DOAN'!DP87='DU DOAN'!L87),3*'DU DOAN'!C87,IF(('DU DOAN'!DO87-'DU DOAN'!DP87)=('DU DOAN'!K87-'DU DOAN'!L87),2*'DU DOAN'!C87,IF(SIGN('DU DOAN'!DO87-'DU DOAN'!DP87)=SIGN('DU DOAN'!K87-'DU DOAN'!L87),1*'DU DOAN'!C87,0))))</f>
        <v>0</v>
      </c>
      <c r="BI87" s="98">
        <f>IF(OR('DU DOAN'!K87="",'DU DOAN'!L87="",'DU DOAN'!DQ87="",'DU DOAN'!DR87=""),0,IF(AND('DU DOAN'!DQ87='DU DOAN'!K87,'DU DOAN'!DR87='DU DOAN'!L87),3*'DU DOAN'!C87,IF(('DU DOAN'!DQ87-'DU DOAN'!DR87)=('DU DOAN'!K87-'DU DOAN'!L87),2*'DU DOAN'!C87,IF(SIGN('DU DOAN'!DQ87-'DU DOAN'!DR87)=SIGN('DU DOAN'!K87-'DU DOAN'!L87),1*'DU DOAN'!C87,0))))</f>
        <v>0</v>
      </c>
      <c r="BJ87" s="98">
        <f>IF(OR('DU DOAN'!K87="",'DU DOAN'!L87="",'DU DOAN'!DS87="",'DU DOAN'!DT87=""),0,IF(AND('DU DOAN'!DS87='DU DOAN'!K87,'DU DOAN'!DT87='DU DOAN'!L87),3*'DU DOAN'!C87,IF(('DU DOAN'!DS87-'DU DOAN'!DT87)=('DU DOAN'!K87-'DU DOAN'!L87),2*'DU DOAN'!C87,IF(SIGN('DU DOAN'!DS87-'DU DOAN'!DT87)=SIGN('DU DOAN'!K87-'DU DOAN'!L87),1*'DU DOAN'!C87,0))))</f>
        <v>0</v>
      </c>
      <c r="BK87" s="98">
        <f>IF(OR('DU DOAN'!K87="",'DU DOAN'!L87="",'DU DOAN'!DU87="",'DU DOAN'!DV87=""),0,IF(AND('DU DOAN'!DU87='DU DOAN'!K87,'DU DOAN'!DV87='DU DOAN'!L87),3*'DU DOAN'!C87,IF(('DU DOAN'!DU87-'DU DOAN'!DV87)=('DU DOAN'!K87-'DU DOAN'!L87),2*'DU DOAN'!C87,IF(SIGN('DU DOAN'!DU87-'DU DOAN'!DV87)=SIGN('DU DOAN'!K87-'DU DOAN'!L87),1*'DU DOAN'!C87,0))))</f>
        <v>0</v>
      </c>
      <c r="BL87" s="98">
        <f>IF(OR('DU DOAN'!K87="",'DU DOAN'!L87="",'DU DOAN'!DW87="",'DU DOAN'!DX87=""),0,IF(AND('DU DOAN'!DW87='DU DOAN'!K87,'DU DOAN'!DX87='DU DOAN'!L87),3*'DU DOAN'!C87,IF(('DU DOAN'!DW87-'DU DOAN'!DX87)=('DU DOAN'!K87-'DU DOAN'!L87),2*'DU DOAN'!C87,IF(SIGN('DU DOAN'!DW87-'DU DOAN'!DX87)=SIGN('DU DOAN'!K87-'DU DOAN'!L87),1*'DU DOAN'!C87,0))))</f>
        <v>0</v>
      </c>
      <c r="BM87" s="98">
        <f>IF(OR('DU DOAN'!K87="",'DU DOAN'!L87="",'DU DOAN'!DY87="",'DU DOAN'!DZ87=""),0,IF(AND('DU DOAN'!DY87='DU DOAN'!K87,'DU DOAN'!DZ87='DU DOAN'!L87),3*'DU DOAN'!C87,IF(('DU DOAN'!DY87-'DU DOAN'!DZ87)=('DU DOAN'!K87-'DU DOAN'!L87),2*'DU DOAN'!C87,IF(SIGN('DU DOAN'!DY87-'DU DOAN'!DZ87)=SIGN('DU DOAN'!K87-'DU DOAN'!L87),1*'DU DOAN'!C87,0))))</f>
        <v>0</v>
      </c>
      <c r="BN87" s="98">
        <f>IF(OR('DU DOAN'!K87="",'DU DOAN'!L87="",'DU DOAN'!EA87="",'DU DOAN'!EB87=""),0,IF(AND('DU DOAN'!EA87='DU DOAN'!K87,'DU DOAN'!EB87='DU DOAN'!L87),3*'DU DOAN'!C87,IF(('DU DOAN'!EA87-'DU DOAN'!EB87)=('DU DOAN'!K87-'DU DOAN'!L87),2*'DU DOAN'!C87,IF(SIGN('DU DOAN'!EA87-'DU DOAN'!EB87)=SIGN('DU DOAN'!K87-'DU DOAN'!L87),1*'DU DOAN'!C87,0))))</f>
        <v>0</v>
      </c>
      <c r="BO87" s="98">
        <f>IF(OR('DU DOAN'!K87="",'DU DOAN'!L87="",'DU DOAN'!EC87="",'DU DOAN'!ED87=""),0,IF(AND('DU DOAN'!EC87='DU DOAN'!K87,'DU DOAN'!ED87='DU DOAN'!L87),3*'DU DOAN'!C87,IF(('DU DOAN'!EC87-'DU DOAN'!ED87)=('DU DOAN'!K87-'DU DOAN'!L87),2*'DU DOAN'!C87,IF(SIGN('DU DOAN'!EC87-'DU DOAN'!ED87)=SIGN('DU DOAN'!K87-'DU DOAN'!L87),1*'DU DOAN'!C87,0))))</f>
        <v>0</v>
      </c>
      <c r="BP87" s="98">
        <f>IF(OR('DU DOAN'!K87="",'DU DOAN'!L87="",'DU DOAN'!EE87="",'DU DOAN'!EF87=""),0,IF(AND('DU DOAN'!EE87='DU DOAN'!K87,'DU DOAN'!EF87='DU DOAN'!L87),3*'DU DOAN'!C87,IF(('DU DOAN'!EE87-'DU DOAN'!EF87)=('DU DOAN'!K87-'DU DOAN'!L87),2*'DU DOAN'!C87,IF(SIGN('DU DOAN'!EE87-'DU DOAN'!EF87)=SIGN('DU DOAN'!K87-'DU DOAN'!L87),1*'DU DOAN'!C87,0))))</f>
        <v>0</v>
      </c>
      <c r="BQ87" s="98">
        <f>IF(OR('DU DOAN'!K87="",'DU DOAN'!L87="",'DU DOAN'!EG87="",'DU DOAN'!EH87=""),0,IF(AND('DU DOAN'!EG87='DU DOAN'!K87,'DU DOAN'!EH87='DU DOAN'!L87),3*'DU DOAN'!C87,IF(('DU DOAN'!EG87-'DU DOAN'!EH87)=('DU DOAN'!K87-'DU DOAN'!L87),2*'DU DOAN'!C87,IF(SIGN('DU DOAN'!EG87-'DU DOAN'!EH87)=SIGN('DU DOAN'!K87-'DU DOAN'!L87),1*'DU DOAN'!C87,0))))</f>
        <v>0</v>
      </c>
      <c r="BR87" s="98">
        <f>IF(OR('DU DOAN'!K87="",'DU DOAN'!L87="",'DU DOAN'!EI87="",'DU DOAN'!EJ87=""),0,IF(AND('DU DOAN'!EI87='DU DOAN'!K87,'DU DOAN'!EJ87='DU DOAN'!L87),3*'DU DOAN'!C87,IF(('DU DOAN'!EI87-'DU DOAN'!EJ87)=('DU DOAN'!K87-'DU DOAN'!L87),2*'DU DOAN'!C87,IF(SIGN('DU DOAN'!EI87-'DU DOAN'!EJ87)=SIGN('DU DOAN'!K87-'DU DOAN'!L87),1*'DU DOAN'!C87,0))))</f>
        <v>0</v>
      </c>
      <c r="BS87" s="98">
        <f>IF(OR('DU DOAN'!K87="",'DU DOAN'!L87="",'DU DOAN'!EK87="",'DU DOAN'!EL87=""),0,IF(AND('DU DOAN'!EK87='DU DOAN'!K87,'DU DOAN'!EL87='DU DOAN'!L87),3*'DU DOAN'!C87,IF(('DU DOAN'!EK87-'DU DOAN'!EL87)=('DU DOAN'!K87-'DU DOAN'!L87),2*'DU DOAN'!C87,IF(SIGN('DU DOAN'!EK87-'DU DOAN'!EL87)=SIGN('DU DOAN'!K87-'DU DOAN'!L87),1*'DU DOAN'!C87,0))))</f>
        <v>0</v>
      </c>
      <c r="BT87" s="98">
        <f>IF(OR('DU DOAN'!K87="",'DU DOAN'!L87="",'DU DOAN'!EM87="",'DU DOAN'!EN87=""),0,IF(AND('DU DOAN'!EM87='DU DOAN'!K87,'DU DOAN'!EN87='DU DOAN'!L87),3*'DU DOAN'!C87,IF(('DU DOAN'!EM87-'DU DOAN'!EN87)=('DU DOAN'!K87-'DU DOAN'!L87),2*'DU DOAN'!C87,IF(SIGN('DU DOAN'!EM87-'DU DOAN'!EN87)=SIGN('DU DOAN'!K87-'DU DOAN'!L87),1*'DU DOAN'!C87,0))))</f>
        <v>0</v>
      </c>
      <c r="BU87" s="98">
        <f>IF(OR('DU DOAN'!K87="",'DU DOAN'!L87="",'DU DOAN'!EO87="",'DU DOAN'!EP87=""),0,IF(AND('DU DOAN'!EO87='DU DOAN'!K87,'DU DOAN'!EP87='DU DOAN'!L87),3*'DU DOAN'!C87,IF(('DU DOAN'!EO87-'DU DOAN'!EP87)=('DU DOAN'!K87-'DU DOAN'!L87),2*'DU DOAN'!C87,IF(SIGN('DU DOAN'!EO87-'DU DOAN'!EP87)=SIGN('DU DOAN'!K87-'DU DOAN'!L87),1*'DU DOAN'!C87,0))))</f>
        <v>0</v>
      </c>
      <c r="BV87" s="98">
        <f>IF(OR('DU DOAN'!K87="",'DU DOAN'!L87="",'DU DOAN'!EQ87="",'DU DOAN'!ER87=""),0,IF(AND('DU DOAN'!EQ87='DU DOAN'!K87,'DU DOAN'!ER87='DU DOAN'!L87),3*'DU DOAN'!C87,IF(('DU DOAN'!EQ87-'DU DOAN'!ER87)=('DU DOAN'!K87-'DU DOAN'!L87),2*'DU DOAN'!C87,IF(SIGN('DU DOAN'!EQ87-'DU DOAN'!ER87)=SIGN('DU DOAN'!K87-'DU DOAN'!L87),1*'DU DOAN'!C87,0))))</f>
        <v>0</v>
      </c>
      <c r="BW87" s="98">
        <f>IF(OR('DU DOAN'!K87="",'DU DOAN'!L87="",'DU DOAN'!ES87="",'DU DOAN'!ET87=""),0,IF(AND('DU DOAN'!ES87='DU DOAN'!K87,'DU DOAN'!ET87='DU DOAN'!L87),3*'DU DOAN'!C87,IF(('DU DOAN'!ES87-'DU DOAN'!ET87)=('DU DOAN'!K87-'DU DOAN'!L87),2*'DU DOAN'!C87,IF(SIGN('DU DOAN'!ES87-'DU DOAN'!ET87)=SIGN('DU DOAN'!K87-'DU DOAN'!L87),1*'DU DOAN'!C87,0))))</f>
        <v>0</v>
      </c>
      <c r="BX87" s="98">
        <f>IF(OR('DU DOAN'!K87="",'DU DOAN'!L87="",'DU DOAN'!EU87="",'DU DOAN'!EV87=""),0,IF(AND('DU DOAN'!EU87='DU DOAN'!K87,'DU DOAN'!EV87='DU DOAN'!L87),3*'DU DOAN'!C87,IF(('DU DOAN'!EU87-'DU DOAN'!EV87)=('DU DOAN'!K87-'DU DOAN'!L87),2*'DU DOAN'!C87,IF(SIGN('DU DOAN'!EU87-'DU DOAN'!EV87)=SIGN('DU DOAN'!K87-'DU DOAN'!L87),1*'DU DOAN'!C87,0))))</f>
        <v>0</v>
      </c>
      <c r="BY87" s="98">
        <f>IF(OR('DU DOAN'!K87="",'DU DOAN'!L87="",'DU DOAN'!EW87="",'DU DOAN'!EX87=""),0,IF(AND('DU DOAN'!EW87='DU DOAN'!K87,'DU DOAN'!EX87='DU DOAN'!L87),3*'DU DOAN'!C87,IF(('DU DOAN'!EW87-'DU DOAN'!EX87)=('DU DOAN'!K87-'DU DOAN'!L87),2*'DU DOAN'!C87,IF(SIGN('DU DOAN'!EW87-'DU DOAN'!EX87)=SIGN('DU DOAN'!K87-'DU DOAN'!L87),1*'DU DOAN'!C87,0))))</f>
        <v>0</v>
      </c>
      <c r="BZ87" s="98">
        <f>IF(OR('DU DOAN'!K87="",'DU DOAN'!L87="",'DU DOAN'!EY87="",'DU DOAN'!EZ87=""),0,IF(AND('DU DOAN'!EY87='DU DOAN'!K87,'DU DOAN'!EZ87='DU DOAN'!L87),3*'DU DOAN'!C87,IF(('DU DOAN'!EY87-'DU DOAN'!EZ87)=('DU DOAN'!K87-'DU DOAN'!L87),2*'DU DOAN'!C87,IF(SIGN('DU DOAN'!EY87-'DU DOAN'!EZ87)=SIGN('DU DOAN'!K87-'DU DOAN'!L87),1*'DU DOAN'!C87,0))))</f>
        <v>0</v>
      </c>
      <c r="CA87" s="98">
        <f>IF(OR('DU DOAN'!K87="",'DU DOAN'!L87="",'DU DOAN'!FA87="",'DU DOAN'!FB87=""),0,IF(AND('DU DOAN'!FA87='DU DOAN'!K87,'DU DOAN'!FB87='DU DOAN'!L87),3*'DU DOAN'!C87,IF(('DU DOAN'!FA87-'DU DOAN'!FB87)=('DU DOAN'!K87-'DU DOAN'!L87),2*'DU DOAN'!C87,IF(SIGN('DU DOAN'!FA87-'DU DOAN'!FB87)=SIGN('DU DOAN'!K87-'DU DOAN'!L87),1*'DU DOAN'!C87,0))))</f>
        <v>0</v>
      </c>
      <c r="CB87" s="98">
        <f>IF(OR('DU DOAN'!K87="",'DU DOAN'!L87="",'DU DOAN'!FC87="",'DU DOAN'!FD87=""),0,IF(AND('DU DOAN'!FC87='DU DOAN'!K87,'DU DOAN'!FD87='DU DOAN'!L87),3*'DU DOAN'!C87,IF(('DU DOAN'!FC87-'DU DOAN'!FD87)=('DU DOAN'!K87-'DU DOAN'!L87),2*'DU DOAN'!C87,IF(SIGN('DU DOAN'!FC87-'DU DOAN'!FD87)=SIGN('DU DOAN'!K87-'DU DOAN'!L87),1*'DU DOAN'!C87,0))))</f>
        <v>0</v>
      </c>
      <c r="CC87" s="98">
        <f>IF(OR('DU DOAN'!K87="",'DU DOAN'!L87="",'DU DOAN'!FE87="",'DU DOAN'!FF87=""),0,IF(AND('DU DOAN'!FE87='DU DOAN'!K87,'DU DOAN'!FF87='DU DOAN'!L87),3*'DU DOAN'!C87,IF(('DU DOAN'!FE87-'DU DOAN'!FF87)=('DU DOAN'!K87-'DU DOAN'!L87),2*'DU DOAN'!C87,IF(SIGN('DU DOAN'!FE87-'DU DOAN'!FF87)=SIGN('DU DOAN'!K87-'DU DOAN'!L87),1*'DU DOAN'!C87,0))))</f>
        <v>0</v>
      </c>
      <c r="CD87" s="98">
        <f>IF(OR('DU DOAN'!K87="",'DU DOAN'!L87="",'DU DOAN'!FG87="",'DU DOAN'!FH87=""),0,IF(AND('DU DOAN'!FG87='DU DOAN'!K87,'DU DOAN'!FH87='DU DOAN'!L87),3*'DU DOAN'!C87,IF(('DU DOAN'!FG87-'DU DOAN'!FH87)=('DU DOAN'!K87-'DU DOAN'!L87),2*'DU DOAN'!C87,IF(SIGN('DU DOAN'!FG87-'DU DOAN'!FH87)=SIGN('DU DOAN'!K87-'DU DOAN'!L87),1*'DU DOAN'!C87,0))))</f>
        <v>0</v>
      </c>
      <c r="CE87" s="98">
        <f>IF(OR('DU DOAN'!K87="",'DU DOAN'!L87="",'DU DOAN'!FI87="",'DU DOAN'!FJ87=""),0,IF(AND('DU DOAN'!FI87='DU DOAN'!K87,'DU DOAN'!FJ87='DU DOAN'!L87),3*'DU DOAN'!C87,IF(('DU DOAN'!FI87-'DU DOAN'!FJ87)=('DU DOAN'!K87-'DU DOAN'!L87),2*'DU DOAN'!C87,IF(SIGN('DU DOAN'!FI87-'DU DOAN'!FJ87)=SIGN('DU DOAN'!K87-'DU DOAN'!L87),1*'DU DOAN'!C87,0))))</f>
        <v>0</v>
      </c>
      <c r="CF87" s="98">
        <f>IF(OR('DU DOAN'!K87="",'DU DOAN'!L87="",'DU DOAN'!FK87="",'DU DOAN'!FL87=""),0,IF(AND('DU DOAN'!FK87='DU DOAN'!K87,'DU DOAN'!FL87='DU DOAN'!L87),3*'DU DOAN'!C87,IF(('DU DOAN'!FK87-'DU DOAN'!FL87)=('DU DOAN'!K87-'DU DOAN'!L87),2*'DU DOAN'!C87,IF(SIGN('DU DOAN'!FK87-'DU DOAN'!FL87)=SIGN('DU DOAN'!K87-'DU DOAN'!L87),1*'DU DOAN'!C87,0))))</f>
        <v>0</v>
      </c>
      <c r="CG87" s="98">
        <f>IF(OR('DU DOAN'!K87="",'DU DOAN'!L87="",'DU DOAN'!FM87="",'DU DOAN'!FN87=""),0,IF(AND('DU DOAN'!FM87='DU DOAN'!K87,'DU DOAN'!FN87='DU DOAN'!L87),3*'DU DOAN'!C87,IF(('DU DOAN'!FM87-'DU DOAN'!FN87)=('DU DOAN'!K87-'DU DOAN'!L87),2*'DU DOAN'!C87,IF(SIGN('DU DOAN'!FM87-'DU DOAN'!FN87)=SIGN('DU DOAN'!K87-'DU DOAN'!L87),1*'DU DOAN'!C87,0))))</f>
        <v>0</v>
      </c>
      <c r="CH87" s="98">
        <f>IF(OR('DU DOAN'!K87="",'DU DOAN'!L87="",'DU DOAN'!FO87="",'DU DOAN'!FP87=""),0,IF(AND('DU DOAN'!FO87='DU DOAN'!K87,'DU DOAN'!FP87='DU DOAN'!L87),3*'DU DOAN'!C87,IF(('DU DOAN'!FO87-'DU DOAN'!FP87)=('DU DOAN'!K87-'DU DOAN'!L87),2*'DU DOAN'!C87,IF(SIGN('DU DOAN'!FO87-'DU DOAN'!FP87)=SIGN('DU DOAN'!K87-'DU DOAN'!L87),1*'DU DOAN'!C87,0))))</f>
        <v>0</v>
      </c>
      <c r="CI87" s="98">
        <f>IF(OR('DU DOAN'!K87="",'DU DOAN'!L87="",'DU DOAN'!FQ87="",'DU DOAN'!FR87=""),0,IF(AND('DU DOAN'!FQ87='DU DOAN'!K87,'DU DOAN'!FR87='DU DOAN'!L87),3*'DU DOAN'!C87,IF(('DU DOAN'!FQ87-'DU DOAN'!FR87)=('DU DOAN'!K87-'DU DOAN'!L87),2*'DU DOAN'!C87,IF(SIGN('DU DOAN'!FQ87-'DU DOAN'!FR87)=SIGN('DU DOAN'!K87-'DU DOAN'!L87),1*'DU DOAN'!C87,0))))</f>
        <v>0</v>
      </c>
      <c r="CJ87" s="98">
        <f>IF(OR('DU DOAN'!K87="",'DU DOAN'!L87="",'DU DOAN'!FS87="",'DU DOAN'!FT87=""),0,IF(AND('DU DOAN'!FS87='DU DOAN'!K87,'DU DOAN'!FT87='DU DOAN'!L87),3*'DU DOAN'!C87,IF(('DU DOAN'!FS87-'DU DOAN'!FT87)=('DU DOAN'!K87-'DU DOAN'!L87),2*'DU DOAN'!C87,IF(SIGN('DU DOAN'!FS87-'DU DOAN'!FT87)=SIGN('DU DOAN'!K87-'DU DOAN'!L87),1*'DU DOAN'!C87,0))))</f>
        <v>0</v>
      </c>
      <c r="CK87" s="98">
        <f>IF(OR('DU DOAN'!K87="",'DU DOAN'!L87="",'DU DOAN'!FU87="",'DU DOAN'!FV87=""),0,IF(AND('DU DOAN'!FU87='DU DOAN'!K87,'DU DOAN'!FV87='DU DOAN'!L87),3*'DU DOAN'!C87,IF(('DU DOAN'!FU87-'DU DOAN'!FV87)=('DU DOAN'!K87-'DU DOAN'!L87),2*'DU DOAN'!C87,IF(SIGN('DU DOAN'!FU87-'DU DOAN'!FV87)=SIGN('DU DOAN'!K87-'DU DOAN'!L87),1*'DU DOAN'!C87,0))))</f>
        <v>0</v>
      </c>
      <c r="CL87" s="98">
        <f>IF(OR('DU DOAN'!K87="",'DU DOAN'!L87="",'DU DOAN'!FW87="",'DU DOAN'!FX87=""),0,IF(AND('DU DOAN'!FW87='DU DOAN'!K87,'DU DOAN'!FX87='DU DOAN'!L87),3*'DU DOAN'!C87,IF(('DU DOAN'!FW87-'DU DOAN'!FX87)=('DU DOAN'!K87-'DU DOAN'!L87),2*'DU DOAN'!C87,IF(SIGN('DU DOAN'!FW87-'DU DOAN'!FX87)=SIGN('DU DOAN'!K87-'DU DOAN'!L87),1*'DU DOAN'!C87,0))))</f>
        <v>0</v>
      </c>
      <c r="CM87" s="98">
        <f>IF(OR('DU DOAN'!K87="",'DU DOAN'!L87="",'DU DOAN'!FY87="",'DU DOAN'!FZ87=""),0,IF(AND('DU DOAN'!FY87='DU DOAN'!K87,'DU DOAN'!FZ87='DU DOAN'!L87),3*'DU DOAN'!C87,IF(('DU DOAN'!FY87-'DU DOAN'!FZ87)=('DU DOAN'!K87-'DU DOAN'!L87),2*'DU DOAN'!C87,IF(SIGN('DU DOAN'!FY87-'DU DOAN'!FZ87)=SIGN('DU DOAN'!K87-'DU DOAN'!L87),1*'DU DOAN'!C87,0))))</f>
        <v>0</v>
      </c>
      <c r="CN87" s="98">
        <f>IF(OR('DU DOAN'!K87="",'DU DOAN'!L87="",'DU DOAN'!GA87="",'DU DOAN'!GB87=""),0,IF(AND('DU DOAN'!GA87='DU DOAN'!K87,'DU DOAN'!GB87='DU DOAN'!L87),3*'DU DOAN'!C87,IF(('DU DOAN'!GA87-'DU DOAN'!GB87)=('DU DOAN'!K87-'DU DOAN'!L87),2*'DU DOAN'!C87,IF(SIGN('DU DOAN'!GA87-'DU DOAN'!GB87)=SIGN('DU DOAN'!K87-'DU DOAN'!L87),1*'DU DOAN'!C87,0))))</f>
        <v>0</v>
      </c>
      <c r="CO87" s="98">
        <f>IF(OR('DU DOAN'!K87="",'DU DOAN'!L87="",'DU DOAN'!GC87="",'DU DOAN'!GD87=""),0,IF(AND('DU DOAN'!GC87='DU DOAN'!K87,'DU DOAN'!GD87='DU DOAN'!L87),3*'DU DOAN'!C87,IF(('DU DOAN'!GC87-'DU DOAN'!GD87)=('DU DOAN'!K87-'DU DOAN'!L87),2*'DU DOAN'!C87,IF(SIGN('DU DOAN'!GC87-'DU DOAN'!GD87)=SIGN('DU DOAN'!K87-'DU DOAN'!L87),1*'DU DOAN'!C87,0))))</f>
        <v>0</v>
      </c>
      <c r="CP87" s="98">
        <f>IF(OR('DU DOAN'!K87="",'DU DOAN'!L87="",'DU DOAN'!GE87="",'DU DOAN'!GF87=""),0,IF(AND('DU DOAN'!GE87='DU DOAN'!K87,'DU DOAN'!GF87='DU DOAN'!L87),3*'DU DOAN'!C87,IF(('DU DOAN'!GE87-'DU DOAN'!GF87)=('DU DOAN'!K87-'DU DOAN'!L87),2*'DU DOAN'!C87,IF(SIGN('DU DOAN'!GE87-'DU DOAN'!GF87)=SIGN('DU DOAN'!K87-'DU DOAN'!L87),1*'DU DOAN'!C87,0))))</f>
        <v>0</v>
      </c>
      <c r="CQ87" s="98">
        <f>IF(OR('DU DOAN'!K87="",'DU DOAN'!L87="",'DU DOAN'!GG87="",'DU DOAN'!GH87=""),0,IF(AND('DU DOAN'!GG87='DU DOAN'!K87,'DU DOAN'!GH87='DU DOAN'!L87),3*'DU DOAN'!C87,IF(('DU DOAN'!GG87-'DU DOAN'!GH87)=('DU DOAN'!K87-'DU DOAN'!L87),2*'DU DOAN'!C87,IF(SIGN('DU DOAN'!GG87-'DU DOAN'!GH87)=SIGN('DU DOAN'!K87-'DU DOAN'!L87),1*'DU DOAN'!C87,0))))</f>
        <v>0</v>
      </c>
      <c r="CR87" s="98">
        <f>IF(OR('DU DOAN'!K87="",'DU DOAN'!L87="",'DU DOAN'!GI87="",'DU DOAN'!GJ87=""),0,IF(AND('DU DOAN'!GI87='DU DOAN'!K87,'DU DOAN'!GJ87='DU DOAN'!L87),3*'DU DOAN'!C87,IF(('DU DOAN'!GI87-'DU DOAN'!GJ87)=('DU DOAN'!K87-'DU DOAN'!L87),2*'DU DOAN'!C87,IF(SIGN('DU DOAN'!GI87-'DU DOAN'!GJ87)=SIGN('DU DOAN'!K87-'DU DOAN'!L87),1*'DU DOAN'!C87,0))))</f>
        <v>0</v>
      </c>
      <c r="CS87" s="98">
        <f>IF(OR('DU DOAN'!K87="",'DU DOAN'!L87="",'DU DOAN'!GK87="",'DU DOAN'!GL87=""),0,IF(AND('DU DOAN'!GK87='DU DOAN'!K87,'DU DOAN'!GL87='DU DOAN'!L87),3*'DU DOAN'!C87,IF(('DU DOAN'!GK87-'DU DOAN'!GL87)=('DU DOAN'!K87-'DU DOAN'!L87),2*'DU DOAN'!C87,IF(SIGN('DU DOAN'!GK87-'DU DOAN'!GL87)=SIGN('DU DOAN'!K87-'DU DOAN'!L87),1*'DU DOAN'!C87,0))))</f>
        <v>0</v>
      </c>
      <c r="CT87" s="98">
        <f>IF(OR('DU DOAN'!K87="",'DU DOAN'!L87="",'DU DOAN'!GM87="",'DU DOAN'!GN87=""),0,IF(AND('DU DOAN'!GM87='DU DOAN'!K87,'DU DOAN'!GN87='DU DOAN'!L87),3*'DU DOAN'!C87,IF(('DU DOAN'!GM87-'DU DOAN'!GN87)=('DU DOAN'!K87-'DU DOAN'!L87),2*'DU DOAN'!C87,IF(SIGN('DU DOAN'!GM87-'DU DOAN'!GN87)=SIGN('DU DOAN'!K87-'DU DOAN'!L87),1*'DU DOAN'!C87,0))))</f>
        <v>0</v>
      </c>
      <c r="CU87" s="98">
        <f>IF(OR('DU DOAN'!K87="",'DU DOAN'!L87="",'DU DOAN'!GO87="",'DU DOAN'!GP87=""),0,IF(AND('DU DOAN'!GO87='DU DOAN'!K87,'DU DOAN'!GP87='DU DOAN'!L87),3*'DU DOAN'!C87,IF(('DU DOAN'!GO87-'DU DOAN'!GP87)=('DU DOAN'!K87-'DU DOAN'!L87),2*'DU DOAN'!C87,IF(SIGN('DU DOAN'!GO87-'DU DOAN'!GP87)=SIGN('DU DOAN'!K87-'DU DOAN'!L87),1*'DU DOAN'!C87,0))))</f>
        <v>0</v>
      </c>
      <c r="CV87" s="98">
        <f>IF(OR('DU DOAN'!K87="",'DU DOAN'!L87="",'DU DOAN'!GQ87="",'DU DOAN'!GR87=""),0,IF(AND('DU DOAN'!GQ87='DU DOAN'!K87,'DU DOAN'!GR87='DU DOAN'!L87),3*'DU DOAN'!C87,IF(('DU DOAN'!GQ87-'DU DOAN'!GR87)=('DU DOAN'!K87-'DU DOAN'!L87),2*'DU DOAN'!C87,IF(SIGN('DU DOAN'!GQ87-'DU DOAN'!GR87)=SIGN('DU DOAN'!K87-'DU DOAN'!L87),1*'DU DOAN'!C87,0))))</f>
        <v>0</v>
      </c>
      <c r="CW87" s="98">
        <f>IF(OR('DU DOAN'!K87="",'DU DOAN'!L87="",'DU DOAN'!GS87="",'DU DOAN'!GT87=""),0,IF(AND('DU DOAN'!GS87='DU DOAN'!K87,'DU DOAN'!GT87='DU DOAN'!L87),3*'DU DOAN'!C87,IF(('DU DOAN'!GS87-'DU DOAN'!GT87)=('DU DOAN'!K87-'DU DOAN'!L87),2*'DU DOAN'!C87,IF(SIGN('DU DOAN'!GS87-'DU DOAN'!GT87)=SIGN('DU DOAN'!K87-'DU DOAN'!L87),1*'DU DOAN'!C87,0))))</f>
        <v>0</v>
      </c>
      <c r="CX87" s="98">
        <f>IF(OR('DU DOAN'!K87="",'DU DOAN'!L87="",'DU DOAN'!GU87="",'DU DOAN'!GV87=""),0,IF(AND('DU DOAN'!GU87='DU DOAN'!K87,'DU DOAN'!GV87='DU DOAN'!L87),3*'DU DOAN'!C87,IF(('DU DOAN'!GU87-'DU DOAN'!GV87)=('DU DOAN'!K87-'DU DOAN'!L87),2*'DU DOAN'!C87,IF(SIGN('DU DOAN'!GU87-'DU DOAN'!GV87)=SIGN('DU DOAN'!K87-'DU DOAN'!L87),1*'DU DOAN'!C87,0))))</f>
        <v>0</v>
      </c>
      <c r="CY87" s="98">
        <f>IF(OR('DU DOAN'!K87="",'DU DOAN'!L87="",'DU DOAN'!GW87="",'DU DOAN'!GX87=""),0,IF(AND('DU DOAN'!GW87='DU DOAN'!K87,'DU DOAN'!GX87='DU DOAN'!L87),3*'DU DOAN'!C87,IF(('DU DOAN'!GW87-'DU DOAN'!GX87)=('DU DOAN'!K87-'DU DOAN'!L87),2*'DU DOAN'!C87,IF(SIGN('DU DOAN'!GW87-'DU DOAN'!GX87)=SIGN('DU DOAN'!K87-'DU DOAN'!L87),1*'DU DOAN'!C87,0))))</f>
        <v>0</v>
      </c>
      <c r="CZ87" s="98">
        <f>IF(OR('DU DOAN'!K87="",'DU DOAN'!L87="",'DU DOAN'!GY87="",'DU DOAN'!GZ87=""),0,IF(AND('DU DOAN'!GY87='DU DOAN'!K87,'DU DOAN'!GZ87='DU DOAN'!L87),3*'DU DOAN'!C87,IF(('DU DOAN'!GY87-'DU DOAN'!GZ87)=('DU DOAN'!K87-'DU DOAN'!L87),2*'DU DOAN'!C87,IF(SIGN('DU DOAN'!GY87-'DU DOAN'!GZ87)=SIGN('DU DOAN'!K87-'DU DOAN'!L87),1*'DU DOAN'!C87,0))))</f>
        <v>0</v>
      </c>
      <c r="DA87" s="98">
        <f>IF(OR('DU DOAN'!K87="",'DU DOAN'!L87="",'DU DOAN'!HA87="",'DU DOAN'!HB87=""),0,IF(AND('DU DOAN'!HA87='DU DOAN'!K87,'DU DOAN'!HB87='DU DOAN'!L87),3*'DU DOAN'!C87,IF(('DU DOAN'!HA87-'DU DOAN'!HB87)=('DU DOAN'!K87-'DU DOAN'!L87),2*'DU DOAN'!C87,IF(SIGN('DU DOAN'!HA87-'DU DOAN'!HB87)=SIGN('DU DOAN'!K87-'DU DOAN'!L87),1*'DU DOAN'!C87,0))))</f>
        <v>0</v>
      </c>
      <c r="DB87" s="98">
        <f>IF(OR('DU DOAN'!K87="",'DU DOAN'!L87="",'DU DOAN'!HC87="",'DU DOAN'!HD87=""),0,IF(AND('DU DOAN'!HC87='DU DOAN'!K87,'DU DOAN'!HD87='DU DOAN'!L87),3*'DU DOAN'!C87,IF(('DU DOAN'!HC87-'DU DOAN'!HD87)=('DU DOAN'!K87-'DU DOAN'!L87),2*'DU DOAN'!C87,IF(SIGN('DU DOAN'!HC87-'DU DOAN'!HD87)=SIGN('DU DOAN'!K87-'DU DOAN'!L87),1*'DU DOAN'!C87,0))))</f>
        <v>0</v>
      </c>
    </row>
    <row r="88" spans="1:106" ht="15" customHeight="1">
      <c r="A88" s="99">
        <f>'DU DOAN'!A88</f>
        <v>85</v>
      </c>
      <c r="B88" s="100" t="str">
        <f>'DU DOAN'!B88</f>
        <v>Vòng 1/16 (R32)</v>
      </c>
      <c r="C88" s="101">
        <f>'DU DOAN'!C88</f>
        <v>1.5</v>
      </c>
      <c r="D88" s="100" t="str">
        <f>'DU DOAN'!H88</f>
        <v>Nhất bảng B</v>
      </c>
      <c r="E88" s="100" t="str">
        <f>'DU DOAN'!I88</f>
        <v>3rd E/F/G/I/J</v>
      </c>
      <c r="F88" s="102" t="str">
        <f>IF(OR('DU DOAN'!K88="",'DU DOAN'!L88=""),"Chưa đá",'DU DOAN'!K88&amp;"-"&amp;'DU DOAN'!L88)</f>
        <v>Chưa đá</v>
      </c>
      <c r="G88" s="98">
        <f>IF(OR('DU DOAN'!K88="",'DU DOAN'!L88="",'DU DOAN'!M88="",'DU DOAN'!N88=""),0,IF(AND('DU DOAN'!M88='DU DOAN'!K88,'DU DOAN'!N88='DU DOAN'!L88),3*'DU DOAN'!C88,IF(('DU DOAN'!M88-'DU DOAN'!N88)=('DU DOAN'!K88-'DU DOAN'!L88),2*'DU DOAN'!C88,IF(SIGN('DU DOAN'!M88-'DU DOAN'!N88)=SIGN('DU DOAN'!K88-'DU DOAN'!L88),1*'DU DOAN'!C88,0))))</f>
        <v>0</v>
      </c>
      <c r="H88" s="98">
        <f>IF(OR('DU DOAN'!K88="",'DU DOAN'!L88="",'DU DOAN'!O88="",'DU DOAN'!P88=""),0,IF(AND('DU DOAN'!O88='DU DOAN'!K88,'DU DOAN'!P88='DU DOAN'!L88),3*'DU DOAN'!C88,IF(('DU DOAN'!O88-'DU DOAN'!P88)=('DU DOAN'!K88-'DU DOAN'!L88),2*'DU DOAN'!C88,IF(SIGN('DU DOAN'!O88-'DU DOAN'!P88)=SIGN('DU DOAN'!K88-'DU DOAN'!L88),1*'DU DOAN'!C88,0))))</f>
        <v>0</v>
      </c>
      <c r="I88" s="98">
        <f>IF(OR('DU DOAN'!K88="",'DU DOAN'!L88="",'DU DOAN'!Q88="",'DU DOAN'!R88=""),0,IF(AND('DU DOAN'!Q88='DU DOAN'!K88,'DU DOAN'!R88='DU DOAN'!L88),3*'DU DOAN'!C88,IF(('DU DOAN'!Q88-'DU DOAN'!R88)=('DU DOAN'!K88-'DU DOAN'!L88),2*'DU DOAN'!C88,IF(SIGN('DU DOAN'!Q88-'DU DOAN'!R88)=SIGN('DU DOAN'!K88-'DU DOAN'!L88),1*'DU DOAN'!C88,0))))</f>
        <v>0</v>
      </c>
      <c r="J88" s="98">
        <f>IF(OR('DU DOAN'!K88="",'DU DOAN'!L88="",'DU DOAN'!S88="",'DU DOAN'!T88=""),0,IF(AND('DU DOAN'!S88='DU DOAN'!K88,'DU DOAN'!T88='DU DOAN'!L88),3*'DU DOAN'!C88,IF(('DU DOAN'!S88-'DU DOAN'!T88)=('DU DOAN'!K88-'DU DOAN'!L88),2*'DU DOAN'!C88,IF(SIGN('DU DOAN'!S88-'DU DOAN'!T88)=SIGN('DU DOAN'!K88-'DU DOAN'!L88),1*'DU DOAN'!C88,0))))</f>
        <v>0</v>
      </c>
      <c r="K88" s="98">
        <f>IF(OR('DU DOAN'!K88="",'DU DOAN'!L88="",'DU DOAN'!U88="",'DU DOAN'!V88=""),0,IF(AND('DU DOAN'!U88='DU DOAN'!K88,'DU DOAN'!V88='DU DOAN'!L88),3*'DU DOAN'!C88,IF(('DU DOAN'!U88-'DU DOAN'!V88)=('DU DOAN'!K88-'DU DOAN'!L88),2*'DU DOAN'!C88,IF(SIGN('DU DOAN'!U88-'DU DOAN'!V88)=SIGN('DU DOAN'!K88-'DU DOAN'!L88),1*'DU DOAN'!C88,0))))</f>
        <v>0</v>
      </c>
      <c r="L88" s="98">
        <f>IF(OR('DU DOAN'!K88="",'DU DOAN'!L88="",'DU DOAN'!W88="",'DU DOAN'!X88=""),0,IF(AND('DU DOAN'!W88='DU DOAN'!K88,'DU DOAN'!X88='DU DOAN'!L88),3*'DU DOAN'!C88,IF(('DU DOAN'!W88-'DU DOAN'!X88)=('DU DOAN'!K88-'DU DOAN'!L88),2*'DU DOAN'!C88,IF(SIGN('DU DOAN'!W88-'DU DOAN'!X88)=SIGN('DU DOAN'!K88-'DU DOAN'!L88),1*'DU DOAN'!C88,0))))</f>
        <v>0</v>
      </c>
      <c r="M88" s="98">
        <f>IF(OR('DU DOAN'!K88="",'DU DOAN'!L88="",'DU DOAN'!Y88="",'DU DOAN'!Z88=""),0,IF(AND('DU DOAN'!Y88='DU DOAN'!K88,'DU DOAN'!Z88='DU DOAN'!L88),3*'DU DOAN'!C88,IF(('DU DOAN'!Y88-'DU DOAN'!Z88)=('DU DOAN'!K88-'DU DOAN'!L88),2*'DU DOAN'!C88,IF(SIGN('DU DOAN'!Y88-'DU DOAN'!Z88)=SIGN('DU DOAN'!K88-'DU DOAN'!L88),1*'DU DOAN'!C88,0))))</f>
        <v>0</v>
      </c>
      <c r="N88" s="98">
        <f>IF(OR('DU DOAN'!K88="",'DU DOAN'!L88="",'DU DOAN'!AA88="",'DU DOAN'!AB88=""),0,IF(AND('DU DOAN'!AA88='DU DOAN'!K88,'DU DOAN'!AB88='DU DOAN'!L88),3*'DU DOAN'!C88,IF(('DU DOAN'!AA88-'DU DOAN'!AB88)=('DU DOAN'!K88-'DU DOAN'!L88),2*'DU DOAN'!C88,IF(SIGN('DU DOAN'!AA88-'DU DOAN'!AB88)=SIGN('DU DOAN'!K88-'DU DOAN'!L88),1*'DU DOAN'!C88,0))))</f>
        <v>0</v>
      </c>
      <c r="O88" s="98">
        <f>IF(OR('DU DOAN'!K88="",'DU DOAN'!L88="",'DU DOAN'!AC88="",'DU DOAN'!AD88=""),0,IF(AND('DU DOAN'!AC88='DU DOAN'!K88,'DU DOAN'!AD88='DU DOAN'!L88),3*'DU DOAN'!C88,IF(('DU DOAN'!AC88-'DU DOAN'!AD88)=('DU DOAN'!K88-'DU DOAN'!L88),2*'DU DOAN'!C88,IF(SIGN('DU DOAN'!AC88-'DU DOAN'!AD88)=SIGN('DU DOAN'!K88-'DU DOAN'!L88),1*'DU DOAN'!C88,0))))</f>
        <v>0</v>
      </c>
      <c r="P88" s="98">
        <f>IF(OR('DU DOAN'!K88="",'DU DOAN'!L88="",'DU DOAN'!AE88="",'DU DOAN'!AF88=""),0,IF(AND('DU DOAN'!AE88='DU DOAN'!K88,'DU DOAN'!AF88='DU DOAN'!L88),3*'DU DOAN'!C88,IF(('DU DOAN'!AE88-'DU DOAN'!AF88)=('DU DOAN'!K88-'DU DOAN'!L88),2*'DU DOAN'!C88,IF(SIGN('DU DOAN'!AE88-'DU DOAN'!AF88)=SIGN('DU DOAN'!K88-'DU DOAN'!L88),1*'DU DOAN'!C88,0))))</f>
        <v>0</v>
      </c>
      <c r="Q88" s="98">
        <f>IF(OR('DU DOAN'!K88="",'DU DOAN'!L88="",'DU DOAN'!AG88="",'DU DOAN'!AH88=""),0,IF(AND('DU DOAN'!AG88='DU DOAN'!K88,'DU DOAN'!AH88='DU DOAN'!L88),3*'DU DOAN'!C88,IF(('DU DOAN'!AG88-'DU DOAN'!AH88)=('DU DOAN'!K88-'DU DOAN'!L88),2*'DU DOAN'!C88,IF(SIGN('DU DOAN'!AG88-'DU DOAN'!AH88)=SIGN('DU DOAN'!K88-'DU DOAN'!L88),1*'DU DOAN'!C88,0))))</f>
        <v>0</v>
      </c>
      <c r="R88" s="98">
        <f>IF(OR('DU DOAN'!K88="",'DU DOAN'!L88="",'DU DOAN'!AI88="",'DU DOAN'!AJ88=""),0,IF(AND('DU DOAN'!AI88='DU DOAN'!K88,'DU DOAN'!AJ88='DU DOAN'!L88),3*'DU DOAN'!C88,IF(('DU DOAN'!AI88-'DU DOAN'!AJ88)=('DU DOAN'!K88-'DU DOAN'!L88),2*'DU DOAN'!C88,IF(SIGN('DU DOAN'!AI88-'DU DOAN'!AJ88)=SIGN('DU DOAN'!K88-'DU DOAN'!L88),1*'DU DOAN'!C88,0))))</f>
        <v>0</v>
      </c>
      <c r="S88" s="98">
        <f>IF(OR('DU DOAN'!K88="",'DU DOAN'!L88="",'DU DOAN'!AK88="",'DU DOAN'!AL88=""),0,IF(AND('DU DOAN'!AK88='DU DOAN'!K88,'DU DOAN'!AL88='DU DOAN'!L88),3*'DU DOAN'!C88,IF(('DU DOAN'!AK88-'DU DOAN'!AL88)=('DU DOAN'!K88-'DU DOAN'!L88),2*'DU DOAN'!C88,IF(SIGN('DU DOAN'!AK88-'DU DOAN'!AL88)=SIGN('DU DOAN'!K88-'DU DOAN'!L88),1*'DU DOAN'!C88,0))))</f>
        <v>0</v>
      </c>
      <c r="T88" s="98">
        <f>IF(OR('DU DOAN'!K88="",'DU DOAN'!L88="",'DU DOAN'!AM88="",'DU DOAN'!AN88=""),0,IF(AND('DU DOAN'!AM88='DU DOAN'!K88,'DU DOAN'!AN88='DU DOAN'!L88),3*'DU DOAN'!C88,IF(('DU DOAN'!AM88-'DU DOAN'!AN88)=('DU DOAN'!K88-'DU DOAN'!L88),2*'DU DOAN'!C88,IF(SIGN('DU DOAN'!AM88-'DU DOAN'!AN88)=SIGN('DU DOAN'!K88-'DU DOAN'!L88),1*'DU DOAN'!C88,0))))</f>
        <v>0</v>
      </c>
      <c r="U88" s="98">
        <f>IF(OR('DU DOAN'!K88="",'DU DOAN'!L88="",'DU DOAN'!AO88="",'DU DOAN'!AP88=""),0,IF(AND('DU DOAN'!AO88='DU DOAN'!K88,'DU DOAN'!AP88='DU DOAN'!L88),3*'DU DOAN'!C88,IF(('DU DOAN'!AO88-'DU DOAN'!AP88)=('DU DOAN'!K88-'DU DOAN'!L88),2*'DU DOAN'!C88,IF(SIGN('DU DOAN'!AO88-'DU DOAN'!AP88)=SIGN('DU DOAN'!K88-'DU DOAN'!L88),1*'DU DOAN'!C88,0))))</f>
        <v>0</v>
      </c>
      <c r="V88" s="98">
        <f>IF(OR('DU DOAN'!K88="",'DU DOAN'!L88="",'DU DOAN'!AQ88="",'DU DOAN'!AR88=""),0,IF(AND('DU DOAN'!AQ88='DU DOAN'!K88,'DU DOAN'!AR88='DU DOAN'!L88),3*'DU DOAN'!C88,IF(('DU DOAN'!AQ88-'DU DOAN'!AR88)=('DU DOAN'!K88-'DU DOAN'!L88),2*'DU DOAN'!C88,IF(SIGN('DU DOAN'!AQ88-'DU DOAN'!AR88)=SIGN('DU DOAN'!K88-'DU DOAN'!L88),1*'DU DOAN'!C88,0))))</f>
        <v>0</v>
      </c>
      <c r="W88" s="98">
        <f>IF(OR('DU DOAN'!K88="",'DU DOAN'!L88="",'DU DOAN'!AS88="",'DU DOAN'!AT88=""),0,IF(AND('DU DOAN'!AS88='DU DOAN'!K88,'DU DOAN'!AT88='DU DOAN'!L88),3*'DU DOAN'!C88,IF(('DU DOAN'!AS88-'DU DOAN'!AT88)=('DU DOAN'!K88-'DU DOAN'!L88),2*'DU DOAN'!C88,IF(SIGN('DU DOAN'!AS88-'DU DOAN'!AT88)=SIGN('DU DOAN'!K88-'DU DOAN'!L88),1*'DU DOAN'!C88,0))))</f>
        <v>0</v>
      </c>
      <c r="X88" s="98">
        <f>IF(OR('DU DOAN'!K88="",'DU DOAN'!L88="",'DU DOAN'!AU88="",'DU DOAN'!AV88=""),0,IF(AND('DU DOAN'!AU88='DU DOAN'!K88,'DU DOAN'!AV88='DU DOAN'!L88),3*'DU DOAN'!C88,IF(('DU DOAN'!AU88-'DU DOAN'!AV88)=('DU DOAN'!K88-'DU DOAN'!L88),2*'DU DOAN'!C88,IF(SIGN('DU DOAN'!AU88-'DU DOAN'!AV88)=SIGN('DU DOAN'!K88-'DU DOAN'!L88),1*'DU DOAN'!C88,0))))</f>
        <v>0</v>
      </c>
      <c r="Y88" s="98">
        <f>IF(OR('DU DOAN'!K88="",'DU DOAN'!L88="",'DU DOAN'!AW88="",'DU DOAN'!AX88=""),0,IF(AND('DU DOAN'!AW88='DU DOAN'!K88,'DU DOAN'!AX88='DU DOAN'!L88),3*'DU DOAN'!C88,IF(('DU DOAN'!AW88-'DU DOAN'!AX88)=('DU DOAN'!K88-'DU DOAN'!L88),2*'DU DOAN'!C88,IF(SIGN('DU DOAN'!AW88-'DU DOAN'!AX88)=SIGN('DU DOAN'!K88-'DU DOAN'!L88),1*'DU DOAN'!C88,0))))</f>
        <v>0</v>
      </c>
      <c r="Z88" s="98">
        <f>IF(OR('DU DOAN'!K88="",'DU DOAN'!L88="",'DU DOAN'!AY88="",'DU DOAN'!AZ88=""),0,IF(AND('DU DOAN'!AY88='DU DOAN'!K88,'DU DOAN'!AZ88='DU DOAN'!L88),3*'DU DOAN'!C88,IF(('DU DOAN'!AY88-'DU DOAN'!AZ88)=('DU DOAN'!K88-'DU DOAN'!L88),2*'DU DOAN'!C88,IF(SIGN('DU DOAN'!AY88-'DU DOAN'!AZ88)=SIGN('DU DOAN'!K88-'DU DOAN'!L88),1*'DU DOAN'!C88,0))))</f>
        <v>0</v>
      </c>
      <c r="AA88" s="98">
        <f>IF(OR('DU DOAN'!K88="",'DU DOAN'!L88="",'DU DOAN'!BA88="",'DU DOAN'!BB88=""),0,IF(AND('DU DOAN'!BA88='DU DOAN'!K88,'DU DOAN'!BB88='DU DOAN'!L88),3*'DU DOAN'!C88,IF(('DU DOAN'!BA88-'DU DOAN'!BB88)=('DU DOAN'!K88-'DU DOAN'!L88),2*'DU DOAN'!C88,IF(SIGN('DU DOAN'!BA88-'DU DOAN'!BB88)=SIGN('DU DOAN'!K88-'DU DOAN'!L88),1*'DU DOAN'!C88,0))))</f>
        <v>0</v>
      </c>
      <c r="AB88" s="98">
        <f>IF(OR('DU DOAN'!K88="",'DU DOAN'!L88="",'DU DOAN'!BC88="",'DU DOAN'!BD88=""),0,IF(AND('DU DOAN'!BC88='DU DOAN'!K88,'DU DOAN'!BD88='DU DOAN'!L88),3*'DU DOAN'!C88,IF(('DU DOAN'!BC88-'DU DOAN'!BD88)=('DU DOAN'!K88-'DU DOAN'!L88),2*'DU DOAN'!C88,IF(SIGN('DU DOAN'!BC88-'DU DOAN'!BD88)=SIGN('DU DOAN'!K88-'DU DOAN'!L88),1*'DU DOAN'!C88,0))))</f>
        <v>0</v>
      </c>
      <c r="AC88" s="98">
        <f>IF(OR('DU DOAN'!K88="",'DU DOAN'!L88="",'DU DOAN'!BE88="",'DU DOAN'!BF88=""),0,IF(AND('DU DOAN'!BE88='DU DOAN'!K88,'DU DOAN'!BF88='DU DOAN'!L88),3*'DU DOAN'!C88,IF(('DU DOAN'!BE88-'DU DOAN'!BF88)=('DU DOAN'!K88-'DU DOAN'!L88),2*'DU DOAN'!C88,IF(SIGN('DU DOAN'!BE88-'DU DOAN'!BF88)=SIGN('DU DOAN'!K88-'DU DOAN'!L88),1*'DU DOAN'!C88,0))))</f>
        <v>0</v>
      </c>
      <c r="AD88" s="98">
        <f>IF(OR('DU DOAN'!K88="",'DU DOAN'!L88="",'DU DOAN'!BG88="",'DU DOAN'!BH88=""),0,IF(AND('DU DOAN'!BG88='DU DOAN'!K88,'DU DOAN'!BH88='DU DOAN'!L88),3*'DU DOAN'!C88,IF(('DU DOAN'!BG88-'DU DOAN'!BH88)=('DU DOAN'!K88-'DU DOAN'!L88),2*'DU DOAN'!C88,IF(SIGN('DU DOAN'!BG88-'DU DOAN'!BH88)=SIGN('DU DOAN'!K88-'DU DOAN'!L88),1*'DU DOAN'!C88,0))))</f>
        <v>0</v>
      </c>
      <c r="AE88" s="98">
        <f>IF(OR('DU DOAN'!K88="",'DU DOAN'!L88="",'DU DOAN'!BI88="",'DU DOAN'!BJ88=""),0,IF(AND('DU DOAN'!BI88='DU DOAN'!K88,'DU DOAN'!BJ88='DU DOAN'!L88),3*'DU DOAN'!C88,IF(('DU DOAN'!BI88-'DU DOAN'!BJ88)=('DU DOAN'!K88-'DU DOAN'!L88),2*'DU DOAN'!C88,IF(SIGN('DU DOAN'!BI88-'DU DOAN'!BJ88)=SIGN('DU DOAN'!K88-'DU DOAN'!L88),1*'DU DOAN'!C88,0))))</f>
        <v>0</v>
      </c>
      <c r="AF88" s="98">
        <f>IF(OR('DU DOAN'!K88="",'DU DOAN'!L88="",'DU DOAN'!BK88="",'DU DOAN'!BL88=""),0,IF(AND('DU DOAN'!BK88='DU DOAN'!K88,'DU DOAN'!BL88='DU DOAN'!L88),3*'DU DOAN'!C88,IF(('DU DOAN'!BK88-'DU DOAN'!BL88)=('DU DOAN'!K88-'DU DOAN'!L88),2*'DU DOAN'!C88,IF(SIGN('DU DOAN'!BK88-'DU DOAN'!BL88)=SIGN('DU DOAN'!K88-'DU DOAN'!L88),1*'DU DOAN'!C88,0))))</f>
        <v>0</v>
      </c>
      <c r="AG88" s="98">
        <f>IF(OR('DU DOAN'!K88="",'DU DOAN'!L88="",'DU DOAN'!BM88="",'DU DOAN'!BN88=""),0,IF(AND('DU DOAN'!BM88='DU DOAN'!K88,'DU DOAN'!BN88='DU DOAN'!L88),3*'DU DOAN'!C88,IF(('DU DOAN'!BM88-'DU DOAN'!BN88)=('DU DOAN'!K88-'DU DOAN'!L88),2*'DU DOAN'!C88,IF(SIGN('DU DOAN'!BM88-'DU DOAN'!BN88)=SIGN('DU DOAN'!K88-'DU DOAN'!L88),1*'DU DOAN'!C88,0))))</f>
        <v>0</v>
      </c>
      <c r="AH88" s="98">
        <f>IF(OR('DU DOAN'!K88="",'DU DOAN'!L88="",'DU DOAN'!BO88="",'DU DOAN'!BP88=""),0,IF(AND('DU DOAN'!BO88='DU DOAN'!K88,'DU DOAN'!BP88='DU DOAN'!L88),3*'DU DOAN'!C88,IF(('DU DOAN'!BO88-'DU DOAN'!BP88)=('DU DOAN'!K88-'DU DOAN'!L88),2*'DU DOAN'!C88,IF(SIGN('DU DOAN'!BO88-'DU DOAN'!BP88)=SIGN('DU DOAN'!K88-'DU DOAN'!L88),1*'DU DOAN'!C88,0))))</f>
        <v>0</v>
      </c>
      <c r="AI88" s="98">
        <f>IF(OR('DU DOAN'!K88="",'DU DOAN'!L88="",'DU DOAN'!BQ88="",'DU DOAN'!BR88=""),0,IF(AND('DU DOAN'!BQ88='DU DOAN'!K88,'DU DOAN'!BR88='DU DOAN'!L88),3*'DU DOAN'!C88,IF(('DU DOAN'!BQ88-'DU DOAN'!BR88)=('DU DOAN'!K88-'DU DOAN'!L88),2*'DU DOAN'!C88,IF(SIGN('DU DOAN'!BQ88-'DU DOAN'!BR88)=SIGN('DU DOAN'!K88-'DU DOAN'!L88),1*'DU DOAN'!C88,0))))</f>
        <v>0</v>
      </c>
      <c r="AJ88" s="98">
        <f>IF(OR('DU DOAN'!K88="",'DU DOAN'!L88="",'DU DOAN'!BS88="",'DU DOAN'!BT88=""),0,IF(AND('DU DOAN'!BS88='DU DOAN'!K88,'DU DOAN'!BT88='DU DOAN'!L88),3*'DU DOAN'!C88,IF(('DU DOAN'!BS88-'DU DOAN'!BT88)=('DU DOAN'!K88-'DU DOAN'!L88),2*'DU DOAN'!C88,IF(SIGN('DU DOAN'!BS88-'DU DOAN'!BT88)=SIGN('DU DOAN'!K88-'DU DOAN'!L88),1*'DU DOAN'!C88,0))))</f>
        <v>0</v>
      </c>
      <c r="AK88" s="98">
        <f>IF(OR('DU DOAN'!K88="",'DU DOAN'!L88="",'DU DOAN'!BU88="",'DU DOAN'!BV88=""),0,IF(AND('DU DOAN'!BU88='DU DOAN'!K88,'DU DOAN'!BV88='DU DOAN'!L88),3*'DU DOAN'!C88,IF(('DU DOAN'!BU88-'DU DOAN'!BV88)=('DU DOAN'!K88-'DU DOAN'!L88),2*'DU DOAN'!C88,IF(SIGN('DU DOAN'!BU88-'DU DOAN'!BV88)=SIGN('DU DOAN'!K88-'DU DOAN'!L88),1*'DU DOAN'!C88,0))))</f>
        <v>0</v>
      </c>
      <c r="AL88" s="98">
        <f>IF(OR('DU DOAN'!K88="",'DU DOAN'!L88="",'DU DOAN'!BW88="",'DU DOAN'!BX88=""),0,IF(AND('DU DOAN'!BW88='DU DOAN'!K88,'DU DOAN'!BX88='DU DOAN'!L88),3*'DU DOAN'!C88,IF(('DU DOAN'!BW88-'DU DOAN'!BX88)=('DU DOAN'!K88-'DU DOAN'!L88),2*'DU DOAN'!C88,IF(SIGN('DU DOAN'!BW88-'DU DOAN'!BX88)=SIGN('DU DOAN'!K88-'DU DOAN'!L88),1*'DU DOAN'!C88,0))))</f>
        <v>0</v>
      </c>
      <c r="AM88" s="98">
        <f>IF(OR('DU DOAN'!K88="",'DU DOAN'!L88="",'DU DOAN'!BY88="",'DU DOAN'!BZ88=""),0,IF(AND('DU DOAN'!BY88='DU DOAN'!K88,'DU DOAN'!BZ88='DU DOAN'!L88),3*'DU DOAN'!C88,IF(('DU DOAN'!BY88-'DU DOAN'!BZ88)=('DU DOAN'!K88-'DU DOAN'!L88),2*'DU DOAN'!C88,IF(SIGN('DU DOAN'!BY88-'DU DOAN'!BZ88)=SIGN('DU DOAN'!K88-'DU DOAN'!L88),1*'DU DOAN'!C88,0))))</f>
        <v>0</v>
      </c>
      <c r="AN88" s="98">
        <f>IF(OR('DU DOAN'!K88="",'DU DOAN'!L88="",'DU DOAN'!CA88="",'DU DOAN'!CB88=""),0,IF(AND('DU DOAN'!CA88='DU DOAN'!K88,'DU DOAN'!CB88='DU DOAN'!L88),3*'DU DOAN'!C88,IF(('DU DOAN'!CA88-'DU DOAN'!CB88)=('DU DOAN'!K88-'DU DOAN'!L88),2*'DU DOAN'!C88,IF(SIGN('DU DOAN'!CA88-'DU DOAN'!CB88)=SIGN('DU DOAN'!K88-'DU DOAN'!L88),1*'DU DOAN'!C88,0))))</f>
        <v>0</v>
      </c>
      <c r="AO88" s="98">
        <f>IF(OR('DU DOAN'!K88="",'DU DOAN'!L88="",'DU DOAN'!CC88="",'DU DOAN'!CD88=""),0,IF(AND('DU DOAN'!CC88='DU DOAN'!K88,'DU DOAN'!CD88='DU DOAN'!L88),3*'DU DOAN'!C88,IF(('DU DOAN'!CC88-'DU DOAN'!CD88)=('DU DOAN'!K88-'DU DOAN'!L88),2*'DU DOAN'!C88,IF(SIGN('DU DOAN'!CC88-'DU DOAN'!CD88)=SIGN('DU DOAN'!K88-'DU DOAN'!L88),1*'DU DOAN'!C88,0))))</f>
        <v>0</v>
      </c>
      <c r="AP88" s="98">
        <f>IF(OR('DU DOAN'!K88="",'DU DOAN'!L88="",'DU DOAN'!CE88="",'DU DOAN'!CF88=""),0,IF(AND('DU DOAN'!CE88='DU DOAN'!K88,'DU DOAN'!CF88='DU DOAN'!L88),3*'DU DOAN'!C88,IF(('DU DOAN'!CE88-'DU DOAN'!CF88)=('DU DOAN'!K88-'DU DOAN'!L88),2*'DU DOAN'!C88,IF(SIGN('DU DOAN'!CE88-'DU DOAN'!CF88)=SIGN('DU DOAN'!K88-'DU DOAN'!L88),1*'DU DOAN'!C88,0))))</f>
        <v>0</v>
      </c>
      <c r="AQ88" s="98">
        <f>IF(OR('DU DOAN'!K88="",'DU DOAN'!L88="",'DU DOAN'!CG88="",'DU DOAN'!CH88=""),0,IF(AND('DU DOAN'!CG88='DU DOAN'!K88,'DU DOAN'!CH88='DU DOAN'!L88),3*'DU DOAN'!C88,IF(('DU DOAN'!CG88-'DU DOAN'!CH88)=('DU DOAN'!K88-'DU DOAN'!L88),2*'DU DOAN'!C88,IF(SIGN('DU DOAN'!CG88-'DU DOAN'!CH88)=SIGN('DU DOAN'!K88-'DU DOAN'!L88),1*'DU DOAN'!C88,0))))</f>
        <v>0</v>
      </c>
      <c r="AR88" s="98">
        <f>IF(OR('DU DOAN'!K88="",'DU DOAN'!L88="",'DU DOAN'!CI88="",'DU DOAN'!CJ88=""),0,IF(AND('DU DOAN'!CI88='DU DOAN'!K88,'DU DOAN'!CJ88='DU DOAN'!L88),3*'DU DOAN'!C88,IF(('DU DOAN'!CI88-'DU DOAN'!CJ88)=('DU DOAN'!K88-'DU DOAN'!L88),2*'DU DOAN'!C88,IF(SIGN('DU DOAN'!CI88-'DU DOAN'!CJ88)=SIGN('DU DOAN'!K88-'DU DOAN'!L88),1*'DU DOAN'!C88,0))))</f>
        <v>0</v>
      </c>
      <c r="AS88" s="98">
        <f>IF(OR('DU DOAN'!K88="",'DU DOAN'!L88="",'DU DOAN'!CK88="",'DU DOAN'!CL88=""),0,IF(AND('DU DOAN'!CK88='DU DOAN'!K88,'DU DOAN'!CL88='DU DOAN'!L88),3*'DU DOAN'!C88,IF(('DU DOAN'!CK88-'DU DOAN'!CL88)=('DU DOAN'!K88-'DU DOAN'!L88),2*'DU DOAN'!C88,IF(SIGN('DU DOAN'!CK88-'DU DOAN'!CL88)=SIGN('DU DOAN'!K88-'DU DOAN'!L88),1*'DU DOAN'!C88,0))))</f>
        <v>0</v>
      </c>
      <c r="AT88" s="98">
        <f>IF(OR('DU DOAN'!K88="",'DU DOAN'!L88="",'DU DOAN'!CM88="",'DU DOAN'!CN88=""),0,IF(AND('DU DOAN'!CM88='DU DOAN'!K88,'DU DOAN'!CN88='DU DOAN'!L88),3*'DU DOAN'!C88,IF(('DU DOAN'!CM88-'DU DOAN'!CN88)=('DU DOAN'!K88-'DU DOAN'!L88),2*'DU DOAN'!C88,IF(SIGN('DU DOAN'!CM88-'DU DOAN'!CN88)=SIGN('DU DOAN'!K88-'DU DOAN'!L88),1*'DU DOAN'!C88,0))))</f>
        <v>0</v>
      </c>
      <c r="AU88" s="98">
        <f>IF(OR('DU DOAN'!K88="",'DU DOAN'!L88="",'DU DOAN'!CO88="",'DU DOAN'!CP88=""),0,IF(AND('DU DOAN'!CO88='DU DOAN'!K88,'DU DOAN'!CP88='DU DOAN'!L88),3*'DU DOAN'!C88,IF(('DU DOAN'!CO88-'DU DOAN'!CP88)=('DU DOAN'!K88-'DU DOAN'!L88),2*'DU DOAN'!C88,IF(SIGN('DU DOAN'!CO88-'DU DOAN'!CP88)=SIGN('DU DOAN'!K88-'DU DOAN'!L88),1*'DU DOAN'!C88,0))))</f>
        <v>0</v>
      </c>
      <c r="AV88" s="98">
        <f>IF(OR('DU DOAN'!K88="",'DU DOAN'!L88="",'DU DOAN'!CQ88="",'DU DOAN'!CR88=""),0,IF(AND('DU DOAN'!CQ88='DU DOAN'!K88,'DU DOAN'!CR88='DU DOAN'!L88),3*'DU DOAN'!C88,IF(('DU DOAN'!CQ88-'DU DOAN'!CR88)=('DU DOAN'!K88-'DU DOAN'!L88),2*'DU DOAN'!C88,IF(SIGN('DU DOAN'!CQ88-'DU DOAN'!CR88)=SIGN('DU DOAN'!K88-'DU DOAN'!L88),1*'DU DOAN'!C88,0))))</f>
        <v>0</v>
      </c>
      <c r="AW88" s="98">
        <f>IF(OR('DU DOAN'!K88="",'DU DOAN'!L88="",'DU DOAN'!CS88="",'DU DOAN'!CT88=""),0,IF(AND('DU DOAN'!CS88='DU DOAN'!K88,'DU DOAN'!CT88='DU DOAN'!L88),3*'DU DOAN'!C88,IF(('DU DOAN'!CS88-'DU DOAN'!CT88)=('DU DOAN'!K88-'DU DOAN'!L88),2*'DU DOAN'!C88,IF(SIGN('DU DOAN'!CS88-'DU DOAN'!CT88)=SIGN('DU DOAN'!K88-'DU DOAN'!L88),1*'DU DOAN'!C88,0))))</f>
        <v>0</v>
      </c>
      <c r="AX88" s="98">
        <f>IF(OR('DU DOAN'!K88="",'DU DOAN'!L88="",'DU DOAN'!CU88="",'DU DOAN'!CV88=""),0,IF(AND('DU DOAN'!CU88='DU DOAN'!K88,'DU DOAN'!CV88='DU DOAN'!L88),3*'DU DOAN'!C88,IF(('DU DOAN'!CU88-'DU DOAN'!CV88)=('DU DOAN'!K88-'DU DOAN'!L88),2*'DU DOAN'!C88,IF(SIGN('DU DOAN'!CU88-'DU DOAN'!CV88)=SIGN('DU DOAN'!K88-'DU DOAN'!L88),1*'DU DOAN'!C88,0))))</f>
        <v>0</v>
      </c>
      <c r="AY88" s="98">
        <f>IF(OR('DU DOAN'!K88="",'DU DOAN'!L88="",'DU DOAN'!CW88="",'DU DOAN'!CX88=""),0,IF(AND('DU DOAN'!CW88='DU DOAN'!K88,'DU DOAN'!CX88='DU DOAN'!L88),3*'DU DOAN'!C88,IF(('DU DOAN'!CW88-'DU DOAN'!CX88)=('DU DOAN'!K88-'DU DOAN'!L88),2*'DU DOAN'!C88,IF(SIGN('DU DOAN'!CW88-'DU DOAN'!CX88)=SIGN('DU DOAN'!K88-'DU DOAN'!L88),1*'DU DOAN'!C88,0))))</f>
        <v>0</v>
      </c>
      <c r="AZ88" s="98">
        <f>IF(OR('DU DOAN'!K88="",'DU DOAN'!L88="",'DU DOAN'!CY88="",'DU DOAN'!CZ88=""),0,IF(AND('DU DOAN'!CY88='DU DOAN'!K88,'DU DOAN'!CZ88='DU DOAN'!L88),3*'DU DOAN'!C88,IF(('DU DOAN'!CY88-'DU DOAN'!CZ88)=('DU DOAN'!K88-'DU DOAN'!L88),2*'DU DOAN'!C88,IF(SIGN('DU DOAN'!CY88-'DU DOAN'!CZ88)=SIGN('DU DOAN'!K88-'DU DOAN'!L88),1*'DU DOAN'!C88,0))))</f>
        <v>0</v>
      </c>
      <c r="BA88" s="98">
        <f>IF(OR('DU DOAN'!K88="",'DU DOAN'!L88="",'DU DOAN'!DA88="",'DU DOAN'!DB88=""),0,IF(AND('DU DOAN'!DA88='DU DOAN'!K88,'DU DOAN'!DB88='DU DOAN'!L88),3*'DU DOAN'!C88,IF(('DU DOAN'!DA88-'DU DOAN'!DB88)=('DU DOAN'!K88-'DU DOAN'!L88),2*'DU DOAN'!C88,IF(SIGN('DU DOAN'!DA88-'DU DOAN'!DB88)=SIGN('DU DOAN'!K88-'DU DOAN'!L88),1*'DU DOAN'!C88,0))))</f>
        <v>0</v>
      </c>
      <c r="BB88" s="98">
        <f>IF(OR('DU DOAN'!K88="",'DU DOAN'!L88="",'DU DOAN'!DC88="",'DU DOAN'!DD88=""),0,IF(AND('DU DOAN'!DC88='DU DOAN'!K88,'DU DOAN'!DD88='DU DOAN'!L88),3*'DU DOAN'!C88,IF(('DU DOAN'!DC88-'DU DOAN'!DD88)=('DU DOAN'!K88-'DU DOAN'!L88),2*'DU DOAN'!C88,IF(SIGN('DU DOAN'!DC88-'DU DOAN'!DD88)=SIGN('DU DOAN'!K88-'DU DOAN'!L88),1*'DU DOAN'!C88,0))))</f>
        <v>0</v>
      </c>
      <c r="BC88" s="98">
        <f>IF(OR('DU DOAN'!K88="",'DU DOAN'!L88="",'DU DOAN'!DE88="",'DU DOAN'!DF88=""),0,IF(AND('DU DOAN'!DE88='DU DOAN'!K88,'DU DOAN'!DF88='DU DOAN'!L88),3*'DU DOAN'!C88,IF(('DU DOAN'!DE88-'DU DOAN'!DF88)=('DU DOAN'!K88-'DU DOAN'!L88),2*'DU DOAN'!C88,IF(SIGN('DU DOAN'!DE88-'DU DOAN'!DF88)=SIGN('DU DOAN'!K88-'DU DOAN'!L88),1*'DU DOAN'!C88,0))))</f>
        <v>0</v>
      </c>
      <c r="BD88" s="98">
        <f>IF(OR('DU DOAN'!K88="",'DU DOAN'!L88="",'DU DOAN'!DG88="",'DU DOAN'!DH88=""),0,IF(AND('DU DOAN'!DG88='DU DOAN'!K88,'DU DOAN'!DH88='DU DOAN'!L88),3*'DU DOAN'!C88,IF(('DU DOAN'!DG88-'DU DOAN'!DH88)=('DU DOAN'!K88-'DU DOAN'!L88),2*'DU DOAN'!C88,IF(SIGN('DU DOAN'!DG88-'DU DOAN'!DH88)=SIGN('DU DOAN'!K88-'DU DOAN'!L88),1*'DU DOAN'!C88,0))))</f>
        <v>0</v>
      </c>
      <c r="BE88" s="98">
        <f>IF(OR('DU DOAN'!K88="",'DU DOAN'!L88="",'DU DOAN'!DI88="",'DU DOAN'!DJ88=""),0,IF(AND('DU DOAN'!DI88='DU DOAN'!K88,'DU DOAN'!DJ88='DU DOAN'!L88),3*'DU DOAN'!C88,IF(('DU DOAN'!DI88-'DU DOAN'!DJ88)=('DU DOAN'!K88-'DU DOAN'!L88),2*'DU DOAN'!C88,IF(SIGN('DU DOAN'!DI88-'DU DOAN'!DJ88)=SIGN('DU DOAN'!K88-'DU DOAN'!L88),1*'DU DOAN'!C88,0))))</f>
        <v>0</v>
      </c>
      <c r="BF88" s="98">
        <f>IF(OR('DU DOAN'!K88="",'DU DOAN'!L88="",'DU DOAN'!DK88="",'DU DOAN'!DL88=""),0,IF(AND('DU DOAN'!DK88='DU DOAN'!K88,'DU DOAN'!DL88='DU DOAN'!L88),3*'DU DOAN'!C88,IF(('DU DOAN'!DK88-'DU DOAN'!DL88)=('DU DOAN'!K88-'DU DOAN'!L88),2*'DU DOAN'!C88,IF(SIGN('DU DOAN'!DK88-'DU DOAN'!DL88)=SIGN('DU DOAN'!K88-'DU DOAN'!L88),1*'DU DOAN'!C88,0))))</f>
        <v>0</v>
      </c>
      <c r="BG88" s="98">
        <f>IF(OR('DU DOAN'!K88="",'DU DOAN'!L88="",'DU DOAN'!DM88="",'DU DOAN'!DN88=""),0,IF(AND('DU DOAN'!DM88='DU DOAN'!K88,'DU DOAN'!DN88='DU DOAN'!L88),3*'DU DOAN'!C88,IF(('DU DOAN'!DM88-'DU DOAN'!DN88)=('DU DOAN'!K88-'DU DOAN'!L88),2*'DU DOAN'!C88,IF(SIGN('DU DOAN'!DM88-'DU DOAN'!DN88)=SIGN('DU DOAN'!K88-'DU DOAN'!L88),1*'DU DOAN'!C88,0))))</f>
        <v>0</v>
      </c>
      <c r="BH88" s="98">
        <f>IF(OR('DU DOAN'!K88="",'DU DOAN'!L88="",'DU DOAN'!DO88="",'DU DOAN'!DP88=""),0,IF(AND('DU DOAN'!DO88='DU DOAN'!K88,'DU DOAN'!DP88='DU DOAN'!L88),3*'DU DOAN'!C88,IF(('DU DOAN'!DO88-'DU DOAN'!DP88)=('DU DOAN'!K88-'DU DOAN'!L88),2*'DU DOAN'!C88,IF(SIGN('DU DOAN'!DO88-'DU DOAN'!DP88)=SIGN('DU DOAN'!K88-'DU DOAN'!L88),1*'DU DOAN'!C88,0))))</f>
        <v>0</v>
      </c>
      <c r="BI88" s="98">
        <f>IF(OR('DU DOAN'!K88="",'DU DOAN'!L88="",'DU DOAN'!DQ88="",'DU DOAN'!DR88=""),0,IF(AND('DU DOAN'!DQ88='DU DOAN'!K88,'DU DOAN'!DR88='DU DOAN'!L88),3*'DU DOAN'!C88,IF(('DU DOAN'!DQ88-'DU DOAN'!DR88)=('DU DOAN'!K88-'DU DOAN'!L88),2*'DU DOAN'!C88,IF(SIGN('DU DOAN'!DQ88-'DU DOAN'!DR88)=SIGN('DU DOAN'!K88-'DU DOAN'!L88),1*'DU DOAN'!C88,0))))</f>
        <v>0</v>
      </c>
      <c r="BJ88" s="98">
        <f>IF(OR('DU DOAN'!K88="",'DU DOAN'!L88="",'DU DOAN'!DS88="",'DU DOAN'!DT88=""),0,IF(AND('DU DOAN'!DS88='DU DOAN'!K88,'DU DOAN'!DT88='DU DOAN'!L88),3*'DU DOAN'!C88,IF(('DU DOAN'!DS88-'DU DOAN'!DT88)=('DU DOAN'!K88-'DU DOAN'!L88),2*'DU DOAN'!C88,IF(SIGN('DU DOAN'!DS88-'DU DOAN'!DT88)=SIGN('DU DOAN'!K88-'DU DOAN'!L88),1*'DU DOAN'!C88,0))))</f>
        <v>0</v>
      </c>
      <c r="BK88" s="98">
        <f>IF(OR('DU DOAN'!K88="",'DU DOAN'!L88="",'DU DOAN'!DU88="",'DU DOAN'!DV88=""),0,IF(AND('DU DOAN'!DU88='DU DOAN'!K88,'DU DOAN'!DV88='DU DOAN'!L88),3*'DU DOAN'!C88,IF(('DU DOAN'!DU88-'DU DOAN'!DV88)=('DU DOAN'!K88-'DU DOAN'!L88),2*'DU DOAN'!C88,IF(SIGN('DU DOAN'!DU88-'DU DOAN'!DV88)=SIGN('DU DOAN'!K88-'DU DOAN'!L88),1*'DU DOAN'!C88,0))))</f>
        <v>0</v>
      </c>
      <c r="BL88" s="98">
        <f>IF(OR('DU DOAN'!K88="",'DU DOAN'!L88="",'DU DOAN'!DW88="",'DU DOAN'!DX88=""),0,IF(AND('DU DOAN'!DW88='DU DOAN'!K88,'DU DOAN'!DX88='DU DOAN'!L88),3*'DU DOAN'!C88,IF(('DU DOAN'!DW88-'DU DOAN'!DX88)=('DU DOAN'!K88-'DU DOAN'!L88),2*'DU DOAN'!C88,IF(SIGN('DU DOAN'!DW88-'DU DOAN'!DX88)=SIGN('DU DOAN'!K88-'DU DOAN'!L88),1*'DU DOAN'!C88,0))))</f>
        <v>0</v>
      </c>
      <c r="BM88" s="98">
        <f>IF(OR('DU DOAN'!K88="",'DU DOAN'!L88="",'DU DOAN'!DY88="",'DU DOAN'!DZ88=""),0,IF(AND('DU DOAN'!DY88='DU DOAN'!K88,'DU DOAN'!DZ88='DU DOAN'!L88),3*'DU DOAN'!C88,IF(('DU DOAN'!DY88-'DU DOAN'!DZ88)=('DU DOAN'!K88-'DU DOAN'!L88),2*'DU DOAN'!C88,IF(SIGN('DU DOAN'!DY88-'DU DOAN'!DZ88)=SIGN('DU DOAN'!K88-'DU DOAN'!L88),1*'DU DOAN'!C88,0))))</f>
        <v>0</v>
      </c>
      <c r="BN88" s="98">
        <f>IF(OR('DU DOAN'!K88="",'DU DOAN'!L88="",'DU DOAN'!EA88="",'DU DOAN'!EB88=""),0,IF(AND('DU DOAN'!EA88='DU DOAN'!K88,'DU DOAN'!EB88='DU DOAN'!L88),3*'DU DOAN'!C88,IF(('DU DOAN'!EA88-'DU DOAN'!EB88)=('DU DOAN'!K88-'DU DOAN'!L88),2*'DU DOAN'!C88,IF(SIGN('DU DOAN'!EA88-'DU DOAN'!EB88)=SIGN('DU DOAN'!K88-'DU DOAN'!L88),1*'DU DOAN'!C88,0))))</f>
        <v>0</v>
      </c>
      <c r="BO88" s="98">
        <f>IF(OR('DU DOAN'!K88="",'DU DOAN'!L88="",'DU DOAN'!EC88="",'DU DOAN'!ED88=""),0,IF(AND('DU DOAN'!EC88='DU DOAN'!K88,'DU DOAN'!ED88='DU DOAN'!L88),3*'DU DOAN'!C88,IF(('DU DOAN'!EC88-'DU DOAN'!ED88)=('DU DOAN'!K88-'DU DOAN'!L88),2*'DU DOAN'!C88,IF(SIGN('DU DOAN'!EC88-'DU DOAN'!ED88)=SIGN('DU DOAN'!K88-'DU DOAN'!L88),1*'DU DOAN'!C88,0))))</f>
        <v>0</v>
      </c>
      <c r="BP88" s="98">
        <f>IF(OR('DU DOAN'!K88="",'DU DOAN'!L88="",'DU DOAN'!EE88="",'DU DOAN'!EF88=""),0,IF(AND('DU DOAN'!EE88='DU DOAN'!K88,'DU DOAN'!EF88='DU DOAN'!L88),3*'DU DOAN'!C88,IF(('DU DOAN'!EE88-'DU DOAN'!EF88)=('DU DOAN'!K88-'DU DOAN'!L88),2*'DU DOAN'!C88,IF(SIGN('DU DOAN'!EE88-'DU DOAN'!EF88)=SIGN('DU DOAN'!K88-'DU DOAN'!L88),1*'DU DOAN'!C88,0))))</f>
        <v>0</v>
      </c>
      <c r="BQ88" s="98">
        <f>IF(OR('DU DOAN'!K88="",'DU DOAN'!L88="",'DU DOAN'!EG88="",'DU DOAN'!EH88=""),0,IF(AND('DU DOAN'!EG88='DU DOAN'!K88,'DU DOAN'!EH88='DU DOAN'!L88),3*'DU DOAN'!C88,IF(('DU DOAN'!EG88-'DU DOAN'!EH88)=('DU DOAN'!K88-'DU DOAN'!L88),2*'DU DOAN'!C88,IF(SIGN('DU DOAN'!EG88-'DU DOAN'!EH88)=SIGN('DU DOAN'!K88-'DU DOAN'!L88),1*'DU DOAN'!C88,0))))</f>
        <v>0</v>
      </c>
      <c r="BR88" s="98">
        <f>IF(OR('DU DOAN'!K88="",'DU DOAN'!L88="",'DU DOAN'!EI88="",'DU DOAN'!EJ88=""),0,IF(AND('DU DOAN'!EI88='DU DOAN'!K88,'DU DOAN'!EJ88='DU DOAN'!L88),3*'DU DOAN'!C88,IF(('DU DOAN'!EI88-'DU DOAN'!EJ88)=('DU DOAN'!K88-'DU DOAN'!L88),2*'DU DOAN'!C88,IF(SIGN('DU DOAN'!EI88-'DU DOAN'!EJ88)=SIGN('DU DOAN'!K88-'DU DOAN'!L88),1*'DU DOAN'!C88,0))))</f>
        <v>0</v>
      </c>
      <c r="BS88" s="98">
        <f>IF(OR('DU DOAN'!K88="",'DU DOAN'!L88="",'DU DOAN'!EK88="",'DU DOAN'!EL88=""),0,IF(AND('DU DOAN'!EK88='DU DOAN'!K88,'DU DOAN'!EL88='DU DOAN'!L88),3*'DU DOAN'!C88,IF(('DU DOAN'!EK88-'DU DOAN'!EL88)=('DU DOAN'!K88-'DU DOAN'!L88),2*'DU DOAN'!C88,IF(SIGN('DU DOAN'!EK88-'DU DOAN'!EL88)=SIGN('DU DOAN'!K88-'DU DOAN'!L88),1*'DU DOAN'!C88,0))))</f>
        <v>0</v>
      </c>
      <c r="BT88" s="98">
        <f>IF(OR('DU DOAN'!K88="",'DU DOAN'!L88="",'DU DOAN'!EM88="",'DU DOAN'!EN88=""),0,IF(AND('DU DOAN'!EM88='DU DOAN'!K88,'DU DOAN'!EN88='DU DOAN'!L88),3*'DU DOAN'!C88,IF(('DU DOAN'!EM88-'DU DOAN'!EN88)=('DU DOAN'!K88-'DU DOAN'!L88),2*'DU DOAN'!C88,IF(SIGN('DU DOAN'!EM88-'DU DOAN'!EN88)=SIGN('DU DOAN'!K88-'DU DOAN'!L88),1*'DU DOAN'!C88,0))))</f>
        <v>0</v>
      </c>
      <c r="BU88" s="98">
        <f>IF(OR('DU DOAN'!K88="",'DU DOAN'!L88="",'DU DOAN'!EO88="",'DU DOAN'!EP88=""),0,IF(AND('DU DOAN'!EO88='DU DOAN'!K88,'DU DOAN'!EP88='DU DOAN'!L88),3*'DU DOAN'!C88,IF(('DU DOAN'!EO88-'DU DOAN'!EP88)=('DU DOAN'!K88-'DU DOAN'!L88),2*'DU DOAN'!C88,IF(SIGN('DU DOAN'!EO88-'DU DOAN'!EP88)=SIGN('DU DOAN'!K88-'DU DOAN'!L88),1*'DU DOAN'!C88,0))))</f>
        <v>0</v>
      </c>
      <c r="BV88" s="98">
        <f>IF(OR('DU DOAN'!K88="",'DU DOAN'!L88="",'DU DOAN'!EQ88="",'DU DOAN'!ER88=""),0,IF(AND('DU DOAN'!EQ88='DU DOAN'!K88,'DU DOAN'!ER88='DU DOAN'!L88),3*'DU DOAN'!C88,IF(('DU DOAN'!EQ88-'DU DOAN'!ER88)=('DU DOAN'!K88-'DU DOAN'!L88),2*'DU DOAN'!C88,IF(SIGN('DU DOAN'!EQ88-'DU DOAN'!ER88)=SIGN('DU DOAN'!K88-'DU DOAN'!L88),1*'DU DOAN'!C88,0))))</f>
        <v>0</v>
      </c>
      <c r="BW88" s="98">
        <f>IF(OR('DU DOAN'!K88="",'DU DOAN'!L88="",'DU DOAN'!ES88="",'DU DOAN'!ET88=""),0,IF(AND('DU DOAN'!ES88='DU DOAN'!K88,'DU DOAN'!ET88='DU DOAN'!L88),3*'DU DOAN'!C88,IF(('DU DOAN'!ES88-'DU DOAN'!ET88)=('DU DOAN'!K88-'DU DOAN'!L88),2*'DU DOAN'!C88,IF(SIGN('DU DOAN'!ES88-'DU DOAN'!ET88)=SIGN('DU DOAN'!K88-'DU DOAN'!L88),1*'DU DOAN'!C88,0))))</f>
        <v>0</v>
      </c>
      <c r="BX88" s="98">
        <f>IF(OR('DU DOAN'!K88="",'DU DOAN'!L88="",'DU DOAN'!EU88="",'DU DOAN'!EV88=""),0,IF(AND('DU DOAN'!EU88='DU DOAN'!K88,'DU DOAN'!EV88='DU DOAN'!L88),3*'DU DOAN'!C88,IF(('DU DOAN'!EU88-'DU DOAN'!EV88)=('DU DOAN'!K88-'DU DOAN'!L88),2*'DU DOAN'!C88,IF(SIGN('DU DOAN'!EU88-'DU DOAN'!EV88)=SIGN('DU DOAN'!K88-'DU DOAN'!L88),1*'DU DOAN'!C88,0))))</f>
        <v>0</v>
      </c>
      <c r="BY88" s="98">
        <f>IF(OR('DU DOAN'!K88="",'DU DOAN'!L88="",'DU DOAN'!EW88="",'DU DOAN'!EX88=""),0,IF(AND('DU DOAN'!EW88='DU DOAN'!K88,'DU DOAN'!EX88='DU DOAN'!L88),3*'DU DOAN'!C88,IF(('DU DOAN'!EW88-'DU DOAN'!EX88)=('DU DOAN'!K88-'DU DOAN'!L88),2*'DU DOAN'!C88,IF(SIGN('DU DOAN'!EW88-'DU DOAN'!EX88)=SIGN('DU DOAN'!K88-'DU DOAN'!L88),1*'DU DOAN'!C88,0))))</f>
        <v>0</v>
      </c>
      <c r="BZ88" s="98">
        <f>IF(OR('DU DOAN'!K88="",'DU DOAN'!L88="",'DU DOAN'!EY88="",'DU DOAN'!EZ88=""),0,IF(AND('DU DOAN'!EY88='DU DOAN'!K88,'DU DOAN'!EZ88='DU DOAN'!L88),3*'DU DOAN'!C88,IF(('DU DOAN'!EY88-'DU DOAN'!EZ88)=('DU DOAN'!K88-'DU DOAN'!L88),2*'DU DOAN'!C88,IF(SIGN('DU DOAN'!EY88-'DU DOAN'!EZ88)=SIGN('DU DOAN'!K88-'DU DOAN'!L88),1*'DU DOAN'!C88,0))))</f>
        <v>0</v>
      </c>
      <c r="CA88" s="98">
        <f>IF(OR('DU DOAN'!K88="",'DU DOAN'!L88="",'DU DOAN'!FA88="",'DU DOAN'!FB88=""),0,IF(AND('DU DOAN'!FA88='DU DOAN'!K88,'DU DOAN'!FB88='DU DOAN'!L88),3*'DU DOAN'!C88,IF(('DU DOAN'!FA88-'DU DOAN'!FB88)=('DU DOAN'!K88-'DU DOAN'!L88),2*'DU DOAN'!C88,IF(SIGN('DU DOAN'!FA88-'DU DOAN'!FB88)=SIGN('DU DOAN'!K88-'DU DOAN'!L88),1*'DU DOAN'!C88,0))))</f>
        <v>0</v>
      </c>
      <c r="CB88" s="98">
        <f>IF(OR('DU DOAN'!K88="",'DU DOAN'!L88="",'DU DOAN'!FC88="",'DU DOAN'!FD88=""),0,IF(AND('DU DOAN'!FC88='DU DOAN'!K88,'DU DOAN'!FD88='DU DOAN'!L88),3*'DU DOAN'!C88,IF(('DU DOAN'!FC88-'DU DOAN'!FD88)=('DU DOAN'!K88-'DU DOAN'!L88),2*'DU DOAN'!C88,IF(SIGN('DU DOAN'!FC88-'DU DOAN'!FD88)=SIGN('DU DOAN'!K88-'DU DOAN'!L88),1*'DU DOAN'!C88,0))))</f>
        <v>0</v>
      </c>
      <c r="CC88" s="98">
        <f>IF(OR('DU DOAN'!K88="",'DU DOAN'!L88="",'DU DOAN'!FE88="",'DU DOAN'!FF88=""),0,IF(AND('DU DOAN'!FE88='DU DOAN'!K88,'DU DOAN'!FF88='DU DOAN'!L88),3*'DU DOAN'!C88,IF(('DU DOAN'!FE88-'DU DOAN'!FF88)=('DU DOAN'!K88-'DU DOAN'!L88),2*'DU DOAN'!C88,IF(SIGN('DU DOAN'!FE88-'DU DOAN'!FF88)=SIGN('DU DOAN'!K88-'DU DOAN'!L88),1*'DU DOAN'!C88,0))))</f>
        <v>0</v>
      </c>
      <c r="CD88" s="98">
        <f>IF(OR('DU DOAN'!K88="",'DU DOAN'!L88="",'DU DOAN'!FG88="",'DU DOAN'!FH88=""),0,IF(AND('DU DOAN'!FG88='DU DOAN'!K88,'DU DOAN'!FH88='DU DOAN'!L88),3*'DU DOAN'!C88,IF(('DU DOAN'!FG88-'DU DOAN'!FH88)=('DU DOAN'!K88-'DU DOAN'!L88),2*'DU DOAN'!C88,IF(SIGN('DU DOAN'!FG88-'DU DOAN'!FH88)=SIGN('DU DOAN'!K88-'DU DOAN'!L88),1*'DU DOAN'!C88,0))))</f>
        <v>0</v>
      </c>
      <c r="CE88" s="98">
        <f>IF(OR('DU DOAN'!K88="",'DU DOAN'!L88="",'DU DOAN'!FI88="",'DU DOAN'!FJ88=""),0,IF(AND('DU DOAN'!FI88='DU DOAN'!K88,'DU DOAN'!FJ88='DU DOAN'!L88),3*'DU DOAN'!C88,IF(('DU DOAN'!FI88-'DU DOAN'!FJ88)=('DU DOAN'!K88-'DU DOAN'!L88),2*'DU DOAN'!C88,IF(SIGN('DU DOAN'!FI88-'DU DOAN'!FJ88)=SIGN('DU DOAN'!K88-'DU DOAN'!L88),1*'DU DOAN'!C88,0))))</f>
        <v>0</v>
      </c>
      <c r="CF88" s="98">
        <f>IF(OR('DU DOAN'!K88="",'DU DOAN'!L88="",'DU DOAN'!FK88="",'DU DOAN'!FL88=""),0,IF(AND('DU DOAN'!FK88='DU DOAN'!K88,'DU DOAN'!FL88='DU DOAN'!L88),3*'DU DOAN'!C88,IF(('DU DOAN'!FK88-'DU DOAN'!FL88)=('DU DOAN'!K88-'DU DOAN'!L88),2*'DU DOAN'!C88,IF(SIGN('DU DOAN'!FK88-'DU DOAN'!FL88)=SIGN('DU DOAN'!K88-'DU DOAN'!L88),1*'DU DOAN'!C88,0))))</f>
        <v>0</v>
      </c>
      <c r="CG88" s="98">
        <f>IF(OR('DU DOAN'!K88="",'DU DOAN'!L88="",'DU DOAN'!FM88="",'DU DOAN'!FN88=""),0,IF(AND('DU DOAN'!FM88='DU DOAN'!K88,'DU DOAN'!FN88='DU DOAN'!L88),3*'DU DOAN'!C88,IF(('DU DOAN'!FM88-'DU DOAN'!FN88)=('DU DOAN'!K88-'DU DOAN'!L88),2*'DU DOAN'!C88,IF(SIGN('DU DOAN'!FM88-'DU DOAN'!FN88)=SIGN('DU DOAN'!K88-'DU DOAN'!L88),1*'DU DOAN'!C88,0))))</f>
        <v>0</v>
      </c>
      <c r="CH88" s="98">
        <f>IF(OR('DU DOAN'!K88="",'DU DOAN'!L88="",'DU DOAN'!FO88="",'DU DOAN'!FP88=""),0,IF(AND('DU DOAN'!FO88='DU DOAN'!K88,'DU DOAN'!FP88='DU DOAN'!L88),3*'DU DOAN'!C88,IF(('DU DOAN'!FO88-'DU DOAN'!FP88)=('DU DOAN'!K88-'DU DOAN'!L88),2*'DU DOAN'!C88,IF(SIGN('DU DOAN'!FO88-'DU DOAN'!FP88)=SIGN('DU DOAN'!K88-'DU DOAN'!L88),1*'DU DOAN'!C88,0))))</f>
        <v>0</v>
      </c>
      <c r="CI88" s="98">
        <f>IF(OR('DU DOAN'!K88="",'DU DOAN'!L88="",'DU DOAN'!FQ88="",'DU DOAN'!FR88=""),0,IF(AND('DU DOAN'!FQ88='DU DOAN'!K88,'DU DOAN'!FR88='DU DOAN'!L88),3*'DU DOAN'!C88,IF(('DU DOAN'!FQ88-'DU DOAN'!FR88)=('DU DOAN'!K88-'DU DOAN'!L88),2*'DU DOAN'!C88,IF(SIGN('DU DOAN'!FQ88-'DU DOAN'!FR88)=SIGN('DU DOAN'!K88-'DU DOAN'!L88),1*'DU DOAN'!C88,0))))</f>
        <v>0</v>
      </c>
      <c r="CJ88" s="98">
        <f>IF(OR('DU DOAN'!K88="",'DU DOAN'!L88="",'DU DOAN'!FS88="",'DU DOAN'!FT88=""),0,IF(AND('DU DOAN'!FS88='DU DOAN'!K88,'DU DOAN'!FT88='DU DOAN'!L88),3*'DU DOAN'!C88,IF(('DU DOAN'!FS88-'DU DOAN'!FT88)=('DU DOAN'!K88-'DU DOAN'!L88),2*'DU DOAN'!C88,IF(SIGN('DU DOAN'!FS88-'DU DOAN'!FT88)=SIGN('DU DOAN'!K88-'DU DOAN'!L88),1*'DU DOAN'!C88,0))))</f>
        <v>0</v>
      </c>
      <c r="CK88" s="98">
        <f>IF(OR('DU DOAN'!K88="",'DU DOAN'!L88="",'DU DOAN'!FU88="",'DU DOAN'!FV88=""),0,IF(AND('DU DOAN'!FU88='DU DOAN'!K88,'DU DOAN'!FV88='DU DOAN'!L88),3*'DU DOAN'!C88,IF(('DU DOAN'!FU88-'DU DOAN'!FV88)=('DU DOAN'!K88-'DU DOAN'!L88),2*'DU DOAN'!C88,IF(SIGN('DU DOAN'!FU88-'DU DOAN'!FV88)=SIGN('DU DOAN'!K88-'DU DOAN'!L88),1*'DU DOAN'!C88,0))))</f>
        <v>0</v>
      </c>
      <c r="CL88" s="98">
        <f>IF(OR('DU DOAN'!K88="",'DU DOAN'!L88="",'DU DOAN'!FW88="",'DU DOAN'!FX88=""),0,IF(AND('DU DOAN'!FW88='DU DOAN'!K88,'DU DOAN'!FX88='DU DOAN'!L88),3*'DU DOAN'!C88,IF(('DU DOAN'!FW88-'DU DOAN'!FX88)=('DU DOAN'!K88-'DU DOAN'!L88),2*'DU DOAN'!C88,IF(SIGN('DU DOAN'!FW88-'DU DOAN'!FX88)=SIGN('DU DOAN'!K88-'DU DOAN'!L88),1*'DU DOAN'!C88,0))))</f>
        <v>0</v>
      </c>
      <c r="CM88" s="98">
        <f>IF(OR('DU DOAN'!K88="",'DU DOAN'!L88="",'DU DOAN'!FY88="",'DU DOAN'!FZ88=""),0,IF(AND('DU DOAN'!FY88='DU DOAN'!K88,'DU DOAN'!FZ88='DU DOAN'!L88),3*'DU DOAN'!C88,IF(('DU DOAN'!FY88-'DU DOAN'!FZ88)=('DU DOAN'!K88-'DU DOAN'!L88),2*'DU DOAN'!C88,IF(SIGN('DU DOAN'!FY88-'DU DOAN'!FZ88)=SIGN('DU DOAN'!K88-'DU DOAN'!L88),1*'DU DOAN'!C88,0))))</f>
        <v>0</v>
      </c>
      <c r="CN88" s="98">
        <f>IF(OR('DU DOAN'!K88="",'DU DOAN'!L88="",'DU DOAN'!GA88="",'DU DOAN'!GB88=""),0,IF(AND('DU DOAN'!GA88='DU DOAN'!K88,'DU DOAN'!GB88='DU DOAN'!L88),3*'DU DOAN'!C88,IF(('DU DOAN'!GA88-'DU DOAN'!GB88)=('DU DOAN'!K88-'DU DOAN'!L88),2*'DU DOAN'!C88,IF(SIGN('DU DOAN'!GA88-'DU DOAN'!GB88)=SIGN('DU DOAN'!K88-'DU DOAN'!L88),1*'DU DOAN'!C88,0))))</f>
        <v>0</v>
      </c>
      <c r="CO88" s="98">
        <f>IF(OR('DU DOAN'!K88="",'DU DOAN'!L88="",'DU DOAN'!GC88="",'DU DOAN'!GD88=""),0,IF(AND('DU DOAN'!GC88='DU DOAN'!K88,'DU DOAN'!GD88='DU DOAN'!L88),3*'DU DOAN'!C88,IF(('DU DOAN'!GC88-'DU DOAN'!GD88)=('DU DOAN'!K88-'DU DOAN'!L88),2*'DU DOAN'!C88,IF(SIGN('DU DOAN'!GC88-'DU DOAN'!GD88)=SIGN('DU DOAN'!K88-'DU DOAN'!L88),1*'DU DOAN'!C88,0))))</f>
        <v>0</v>
      </c>
      <c r="CP88" s="98">
        <f>IF(OR('DU DOAN'!K88="",'DU DOAN'!L88="",'DU DOAN'!GE88="",'DU DOAN'!GF88=""),0,IF(AND('DU DOAN'!GE88='DU DOAN'!K88,'DU DOAN'!GF88='DU DOAN'!L88),3*'DU DOAN'!C88,IF(('DU DOAN'!GE88-'DU DOAN'!GF88)=('DU DOAN'!K88-'DU DOAN'!L88),2*'DU DOAN'!C88,IF(SIGN('DU DOAN'!GE88-'DU DOAN'!GF88)=SIGN('DU DOAN'!K88-'DU DOAN'!L88),1*'DU DOAN'!C88,0))))</f>
        <v>0</v>
      </c>
      <c r="CQ88" s="98">
        <f>IF(OR('DU DOAN'!K88="",'DU DOAN'!L88="",'DU DOAN'!GG88="",'DU DOAN'!GH88=""),0,IF(AND('DU DOAN'!GG88='DU DOAN'!K88,'DU DOAN'!GH88='DU DOAN'!L88),3*'DU DOAN'!C88,IF(('DU DOAN'!GG88-'DU DOAN'!GH88)=('DU DOAN'!K88-'DU DOAN'!L88),2*'DU DOAN'!C88,IF(SIGN('DU DOAN'!GG88-'DU DOAN'!GH88)=SIGN('DU DOAN'!K88-'DU DOAN'!L88),1*'DU DOAN'!C88,0))))</f>
        <v>0</v>
      </c>
      <c r="CR88" s="98">
        <f>IF(OR('DU DOAN'!K88="",'DU DOAN'!L88="",'DU DOAN'!GI88="",'DU DOAN'!GJ88=""),0,IF(AND('DU DOAN'!GI88='DU DOAN'!K88,'DU DOAN'!GJ88='DU DOAN'!L88),3*'DU DOAN'!C88,IF(('DU DOAN'!GI88-'DU DOAN'!GJ88)=('DU DOAN'!K88-'DU DOAN'!L88),2*'DU DOAN'!C88,IF(SIGN('DU DOAN'!GI88-'DU DOAN'!GJ88)=SIGN('DU DOAN'!K88-'DU DOAN'!L88),1*'DU DOAN'!C88,0))))</f>
        <v>0</v>
      </c>
      <c r="CS88" s="98">
        <f>IF(OR('DU DOAN'!K88="",'DU DOAN'!L88="",'DU DOAN'!GK88="",'DU DOAN'!GL88=""),0,IF(AND('DU DOAN'!GK88='DU DOAN'!K88,'DU DOAN'!GL88='DU DOAN'!L88),3*'DU DOAN'!C88,IF(('DU DOAN'!GK88-'DU DOAN'!GL88)=('DU DOAN'!K88-'DU DOAN'!L88),2*'DU DOAN'!C88,IF(SIGN('DU DOAN'!GK88-'DU DOAN'!GL88)=SIGN('DU DOAN'!K88-'DU DOAN'!L88),1*'DU DOAN'!C88,0))))</f>
        <v>0</v>
      </c>
      <c r="CT88" s="98">
        <f>IF(OR('DU DOAN'!K88="",'DU DOAN'!L88="",'DU DOAN'!GM88="",'DU DOAN'!GN88=""),0,IF(AND('DU DOAN'!GM88='DU DOAN'!K88,'DU DOAN'!GN88='DU DOAN'!L88),3*'DU DOAN'!C88,IF(('DU DOAN'!GM88-'DU DOAN'!GN88)=('DU DOAN'!K88-'DU DOAN'!L88),2*'DU DOAN'!C88,IF(SIGN('DU DOAN'!GM88-'DU DOAN'!GN88)=SIGN('DU DOAN'!K88-'DU DOAN'!L88),1*'DU DOAN'!C88,0))))</f>
        <v>0</v>
      </c>
      <c r="CU88" s="98">
        <f>IF(OR('DU DOAN'!K88="",'DU DOAN'!L88="",'DU DOAN'!GO88="",'DU DOAN'!GP88=""),0,IF(AND('DU DOAN'!GO88='DU DOAN'!K88,'DU DOAN'!GP88='DU DOAN'!L88),3*'DU DOAN'!C88,IF(('DU DOAN'!GO88-'DU DOAN'!GP88)=('DU DOAN'!K88-'DU DOAN'!L88),2*'DU DOAN'!C88,IF(SIGN('DU DOAN'!GO88-'DU DOAN'!GP88)=SIGN('DU DOAN'!K88-'DU DOAN'!L88),1*'DU DOAN'!C88,0))))</f>
        <v>0</v>
      </c>
      <c r="CV88" s="98">
        <f>IF(OR('DU DOAN'!K88="",'DU DOAN'!L88="",'DU DOAN'!GQ88="",'DU DOAN'!GR88=""),0,IF(AND('DU DOAN'!GQ88='DU DOAN'!K88,'DU DOAN'!GR88='DU DOAN'!L88),3*'DU DOAN'!C88,IF(('DU DOAN'!GQ88-'DU DOAN'!GR88)=('DU DOAN'!K88-'DU DOAN'!L88),2*'DU DOAN'!C88,IF(SIGN('DU DOAN'!GQ88-'DU DOAN'!GR88)=SIGN('DU DOAN'!K88-'DU DOAN'!L88),1*'DU DOAN'!C88,0))))</f>
        <v>0</v>
      </c>
      <c r="CW88" s="98">
        <f>IF(OR('DU DOAN'!K88="",'DU DOAN'!L88="",'DU DOAN'!GS88="",'DU DOAN'!GT88=""),0,IF(AND('DU DOAN'!GS88='DU DOAN'!K88,'DU DOAN'!GT88='DU DOAN'!L88),3*'DU DOAN'!C88,IF(('DU DOAN'!GS88-'DU DOAN'!GT88)=('DU DOAN'!K88-'DU DOAN'!L88),2*'DU DOAN'!C88,IF(SIGN('DU DOAN'!GS88-'DU DOAN'!GT88)=SIGN('DU DOAN'!K88-'DU DOAN'!L88),1*'DU DOAN'!C88,0))))</f>
        <v>0</v>
      </c>
      <c r="CX88" s="98">
        <f>IF(OR('DU DOAN'!K88="",'DU DOAN'!L88="",'DU DOAN'!GU88="",'DU DOAN'!GV88=""),0,IF(AND('DU DOAN'!GU88='DU DOAN'!K88,'DU DOAN'!GV88='DU DOAN'!L88),3*'DU DOAN'!C88,IF(('DU DOAN'!GU88-'DU DOAN'!GV88)=('DU DOAN'!K88-'DU DOAN'!L88),2*'DU DOAN'!C88,IF(SIGN('DU DOAN'!GU88-'DU DOAN'!GV88)=SIGN('DU DOAN'!K88-'DU DOAN'!L88),1*'DU DOAN'!C88,0))))</f>
        <v>0</v>
      </c>
      <c r="CY88" s="98">
        <f>IF(OR('DU DOAN'!K88="",'DU DOAN'!L88="",'DU DOAN'!GW88="",'DU DOAN'!GX88=""),0,IF(AND('DU DOAN'!GW88='DU DOAN'!K88,'DU DOAN'!GX88='DU DOAN'!L88),3*'DU DOAN'!C88,IF(('DU DOAN'!GW88-'DU DOAN'!GX88)=('DU DOAN'!K88-'DU DOAN'!L88),2*'DU DOAN'!C88,IF(SIGN('DU DOAN'!GW88-'DU DOAN'!GX88)=SIGN('DU DOAN'!K88-'DU DOAN'!L88),1*'DU DOAN'!C88,0))))</f>
        <v>0</v>
      </c>
      <c r="CZ88" s="98">
        <f>IF(OR('DU DOAN'!K88="",'DU DOAN'!L88="",'DU DOAN'!GY88="",'DU DOAN'!GZ88=""),0,IF(AND('DU DOAN'!GY88='DU DOAN'!K88,'DU DOAN'!GZ88='DU DOAN'!L88),3*'DU DOAN'!C88,IF(('DU DOAN'!GY88-'DU DOAN'!GZ88)=('DU DOAN'!K88-'DU DOAN'!L88),2*'DU DOAN'!C88,IF(SIGN('DU DOAN'!GY88-'DU DOAN'!GZ88)=SIGN('DU DOAN'!K88-'DU DOAN'!L88),1*'DU DOAN'!C88,0))))</f>
        <v>0</v>
      </c>
      <c r="DA88" s="98">
        <f>IF(OR('DU DOAN'!K88="",'DU DOAN'!L88="",'DU DOAN'!HA88="",'DU DOAN'!HB88=""),0,IF(AND('DU DOAN'!HA88='DU DOAN'!K88,'DU DOAN'!HB88='DU DOAN'!L88),3*'DU DOAN'!C88,IF(('DU DOAN'!HA88-'DU DOAN'!HB88)=('DU DOAN'!K88-'DU DOAN'!L88),2*'DU DOAN'!C88,IF(SIGN('DU DOAN'!HA88-'DU DOAN'!HB88)=SIGN('DU DOAN'!K88-'DU DOAN'!L88),1*'DU DOAN'!C88,0))))</f>
        <v>0</v>
      </c>
      <c r="DB88" s="98">
        <f>IF(OR('DU DOAN'!K88="",'DU DOAN'!L88="",'DU DOAN'!HC88="",'DU DOAN'!HD88=""),0,IF(AND('DU DOAN'!HC88='DU DOAN'!K88,'DU DOAN'!HD88='DU DOAN'!L88),3*'DU DOAN'!C88,IF(('DU DOAN'!HC88-'DU DOAN'!HD88)=('DU DOAN'!K88-'DU DOAN'!L88),2*'DU DOAN'!C88,IF(SIGN('DU DOAN'!HC88-'DU DOAN'!HD88)=SIGN('DU DOAN'!K88-'DU DOAN'!L88),1*'DU DOAN'!C88,0))))</f>
        <v>0</v>
      </c>
    </row>
    <row r="89" spans="1:106" ht="15" customHeight="1">
      <c r="A89" s="99">
        <f>'DU DOAN'!A89</f>
        <v>86</v>
      </c>
      <c r="B89" s="100" t="str">
        <f>'DU DOAN'!B89</f>
        <v>Vòng 1/16 (R32)</v>
      </c>
      <c r="C89" s="101">
        <f>'DU DOAN'!C89</f>
        <v>1.5</v>
      </c>
      <c r="D89" s="100" t="str">
        <f>'DU DOAN'!H89</f>
        <v>Á quân bảng D</v>
      </c>
      <c r="E89" s="100" t="str">
        <f>'DU DOAN'!I89</f>
        <v>Á quân bảng G</v>
      </c>
      <c r="F89" s="102" t="str">
        <f>IF(OR('DU DOAN'!K89="",'DU DOAN'!L89=""),"Chưa đá",'DU DOAN'!K89&amp;"-"&amp;'DU DOAN'!L89)</f>
        <v>Chưa đá</v>
      </c>
      <c r="G89" s="98">
        <f>IF(OR('DU DOAN'!K89="",'DU DOAN'!L89="",'DU DOAN'!M89="",'DU DOAN'!N89=""),0,IF(AND('DU DOAN'!M89='DU DOAN'!K89,'DU DOAN'!N89='DU DOAN'!L89),3*'DU DOAN'!C89,IF(('DU DOAN'!M89-'DU DOAN'!N89)=('DU DOAN'!K89-'DU DOAN'!L89),2*'DU DOAN'!C89,IF(SIGN('DU DOAN'!M89-'DU DOAN'!N89)=SIGN('DU DOAN'!K89-'DU DOAN'!L89),1*'DU DOAN'!C89,0))))</f>
        <v>0</v>
      </c>
      <c r="H89" s="98">
        <f>IF(OR('DU DOAN'!K89="",'DU DOAN'!L89="",'DU DOAN'!O89="",'DU DOAN'!P89=""),0,IF(AND('DU DOAN'!O89='DU DOAN'!K89,'DU DOAN'!P89='DU DOAN'!L89),3*'DU DOAN'!C89,IF(('DU DOAN'!O89-'DU DOAN'!P89)=('DU DOAN'!K89-'DU DOAN'!L89),2*'DU DOAN'!C89,IF(SIGN('DU DOAN'!O89-'DU DOAN'!P89)=SIGN('DU DOAN'!K89-'DU DOAN'!L89),1*'DU DOAN'!C89,0))))</f>
        <v>0</v>
      </c>
      <c r="I89" s="98">
        <f>IF(OR('DU DOAN'!K89="",'DU DOAN'!L89="",'DU DOAN'!Q89="",'DU DOAN'!R89=""),0,IF(AND('DU DOAN'!Q89='DU DOAN'!K89,'DU DOAN'!R89='DU DOAN'!L89),3*'DU DOAN'!C89,IF(('DU DOAN'!Q89-'DU DOAN'!R89)=('DU DOAN'!K89-'DU DOAN'!L89),2*'DU DOAN'!C89,IF(SIGN('DU DOAN'!Q89-'DU DOAN'!R89)=SIGN('DU DOAN'!K89-'DU DOAN'!L89),1*'DU DOAN'!C89,0))))</f>
        <v>0</v>
      </c>
      <c r="J89" s="98">
        <f>IF(OR('DU DOAN'!K89="",'DU DOAN'!L89="",'DU DOAN'!S89="",'DU DOAN'!T89=""),0,IF(AND('DU DOAN'!S89='DU DOAN'!K89,'DU DOAN'!T89='DU DOAN'!L89),3*'DU DOAN'!C89,IF(('DU DOAN'!S89-'DU DOAN'!T89)=('DU DOAN'!K89-'DU DOAN'!L89),2*'DU DOAN'!C89,IF(SIGN('DU DOAN'!S89-'DU DOAN'!T89)=SIGN('DU DOAN'!K89-'DU DOAN'!L89),1*'DU DOAN'!C89,0))))</f>
        <v>0</v>
      </c>
      <c r="K89" s="98">
        <f>IF(OR('DU DOAN'!K89="",'DU DOAN'!L89="",'DU DOAN'!U89="",'DU DOAN'!V89=""),0,IF(AND('DU DOAN'!U89='DU DOAN'!K89,'DU DOAN'!V89='DU DOAN'!L89),3*'DU DOAN'!C89,IF(('DU DOAN'!U89-'DU DOAN'!V89)=('DU DOAN'!K89-'DU DOAN'!L89),2*'DU DOAN'!C89,IF(SIGN('DU DOAN'!U89-'DU DOAN'!V89)=SIGN('DU DOAN'!K89-'DU DOAN'!L89),1*'DU DOAN'!C89,0))))</f>
        <v>0</v>
      </c>
      <c r="L89" s="98">
        <f>IF(OR('DU DOAN'!K89="",'DU DOAN'!L89="",'DU DOAN'!W89="",'DU DOAN'!X89=""),0,IF(AND('DU DOAN'!W89='DU DOAN'!K89,'DU DOAN'!X89='DU DOAN'!L89),3*'DU DOAN'!C89,IF(('DU DOAN'!W89-'DU DOAN'!X89)=('DU DOAN'!K89-'DU DOAN'!L89),2*'DU DOAN'!C89,IF(SIGN('DU DOAN'!W89-'DU DOAN'!X89)=SIGN('DU DOAN'!K89-'DU DOAN'!L89),1*'DU DOAN'!C89,0))))</f>
        <v>0</v>
      </c>
      <c r="M89" s="98">
        <f>IF(OR('DU DOAN'!K89="",'DU DOAN'!L89="",'DU DOAN'!Y89="",'DU DOAN'!Z89=""),0,IF(AND('DU DOAN'!Y89='DU DOAN'!K89,'DU DOAN'!Z89='DU DOAN'!L89),3*'DU DOAN'!C89,IF(('DU DOAN'!Y89-'DU DOAN'!Z89)=('DU DOAN'!K89-'DU DOAN'!L89),2*'DU DOAN'!C89,IF(SIGN('DU DOAN'!Y89-'DU DOAN'!Z89)=SIGN('DU DOAN'!K89-'DU DOAN'!L89),1*'DU DOAN'!C89,0))))</f>
        <v>0</v>
      </c>
      <c r="N89" s="98">
        <f>IF(OR('DU DOAN'!K89="",'DU DOAN'!L89="",'DU DOAN'!AA89="",'DU DOAN'!AB89=""),0,IF(AND('DU DOAN'!AA89='DU DOAN'!K89,'DU DOAN'!AB89='DU DOAN'!L89),3*'DU DOAN'!C89,IF(('DU DOAN'!AA89-'DU DOAN'!AB89)=('DU DOAN'!K89-'DU DOAN'!L89),2*'DU DOAN'!C89,IF(SIGN('DU DOAN'!AA89-'DU DOAN'!AB89)=SIGN('DU DOAN'!K89-'DU DOAN'!L89),1*'DU DOAN'!C89,0))))</f>
        <v>0</v>
      </c>
      <c r="O89" s="98">
        <f>IF(OR('DU DOAN'!K89="",'DU DOAN'!L89="",'DU DOAN'!AC89="",'DU DOAN'!AD89=""),0,IF(AND('DU DOAN'!AC89='DU DOAN'!K89,'DU DOAN'!AD89='DU DOAN'!L89),3*'DU DOAN'!C89,IF(('DU DOAN'!AC89-'DU DOAN'!AD89)=('DU DOAN'!K89-'DU DOAN'!L89),2*'DU DOAN'!C89,IF(SIGN('DU DOAN'!AC89-'DU DOAN'!AD89)=SIGN('DU DOAN'!K89-'DU DOAN'!L89),1*'DU DOAN'!C89,0))))</f>
        <v>0</v>
      </c>
      <c r="P89" s="98">
        <f>IF(OR('DU DOAN'!K89="",'DU DOAN'!L89="",'DU DOAN'!AE89="",'DU DOAN'!AF89=""),0,IF(AND('DU DOAN'!AE89='DU DOAN'!K89,'DU DOAN'!AF89='DU DOAN'!L89),3*'DU DOAN'!C89,IF(('DU DOAN'!AE89-'DU DOAN'!AF89)=('DU DOAN'!K89-'DU DOAN'!L89),2*'DU DOAN'!C89,IF(SIGN('DU DOAN'!AE89-'DU DOAN'!AF89)=SIGN('DU DOAN'!K89-'DU DOAN'!L89),1*'DU DOAN'!C89,0))))</f>
        <v>0</v>
      </c>
      <c r="Q89" s="98">
        <f>IF(OR('DU DOAN'!K89="",'DU DOAN'!L89="",'DU DOAN'!AG89="",'DU DOAN'!AH89=""),0,IF(AND('DU DOAN'!AG89='DU DOAN'!K89,'DU DOAN'!AH89='DU DOAN'!L89),3*'DU DOAN'!C89,IF(('DU DOAN'!AG89-'DU DOAN'!AH89)=('DU DOAN'!K89-'DU DOAN'!L89),2*'DU DOAN'!C89,IF(SIGN('DU DOAN'!AG89-'DU DOAN'!AH89)=SIGN('DU DOAN'!K89-'DU DOAN'!L89),1*'DU DOAN'!C89,0))))</f>
        <v>0</v>
      </c>
      <c r="R89" s="98">
        <f>IF(OR('DU DOAN'!K89="",'DU DOAN'!L89="",'DU DOAN'!AI89="",'DU DOAN'!AJ89=""),0,IF(AND('DU DOAN'!AI89='DU DOAN'!K89,'DU DOAN'!AJ89='DU DOAN'!L89),3*'DU DOAN'!C89,IF(('DU DOAN'!AI89-'DU DOAN'!AJ89)=('DU DOAN'!K89-'DU DOAN'!L89),2*'DU DOAN'!C89,IF(SIGN('DU DOAN'!AI89-'DU DOAN'!AJ89)=SIGN('DU DOAN'!K89-'DU DOAN'!L89),1*'DU DOAN'!C89,0))))</f>
        <v>0</v>
      </c>
      <c r="S89" s="98">
        <f>IF(OR('DU DOAN'!K89="",'DU DOAN'!L89="",'DU DOAN'!AK89="",'DU DOAN'!AL89=""),0,IF(AND('DU DOAN'!AK89='DU DOAN'!K89,'DU DOAN'!AL89='DU DOAN'!L89),3*'DU DOAN'!C89,IF(('DU DOAN'!AK89-'DU DOAN'!AL89)=('DU DOAN'!K89-'DU DOAN'!L89),2*'DU DOAN'!C89,IF(SIGN('DU DOAN'!AK89-'DU DOAN'!AL89)=SIGN('DU DOAN'!K89-'DU DOAN'!L89),1*'DU DOAN'!C89,0))))</f>
        <v>0</v>
      </c>
      <c r="T89" s="98">
        <f>IF(OR('DU DOAN'!K89="",'DU DOAN'!L89="",'DU DOAN'!AM89="",'DU DOAN'!AN89=""),0,IF(AND('DU DOAN'!AM89='DU DOAN'!K89,'DU DOAN'!AN89='DU DOAN'!L89),3*'DU DOAN'!C89,IF(('DU DOAN'!AM89-'DU DOAN'!AN89)=('DU DOAN'!K89-'DU DOAN'!L89),2*'DU DOAN'!C89,IF(SIGN('DU DOAN'!AM89-'DU DOAN'!AN89)=SIGN('DU DOAN'!K89-'DU DOAN'!L89),1*'DU DOAN'!C89,0))))</f>
        <v>0</v>
      </c>
      <c r="U89" s="98">
        <f>IF(OR('DU DOAN'!K89="",'DU DOAN'!L89="",'DU DOAN'!AO89="",'DU DOAN'!AP89=""),0,IF(AND('DU DOAN'!AO89='DU DOAN'!K89,'DU DOAN'!AP89='DU DOAN'!L89),3*'DU DOAN'!C89,IF(('DU DOAN'!AO89-'DU DOAN'!AP89)=('DU DOAN'!K89-'DU DOAN'!L89),2*'DU DOAN'!C89,IF(SIGN('DU DOAN'!AO89-'DU DOAN'!AP89)=SIGN('DU DOAN'!K89-'DU DOAN'!L89),1*'DU DOAN'!C89,0))))</f>
        <v>0</v>
      </c>
      <c r="V89" s="98">
        <f>IF(OR('DU DOAN'!K89="",'DU DOAN'!L89="",'DU DOAN'!AQ89="",'DU DOAN'!AR89=""),0,IF(AND('DU DOAN'!AQ89='DU DOAN'!K89,'DU DOAN'!AR89='DU DOAN'!L89),3*'DU DOAN'!C89,IF(('DU DOAN'!AQ89-'DU DOAN'!AR89)=('DU DOAN'!K89-'DU DOAN'!L89),2*'DU DOAN'!C89,IF(SIGN('DU DOAN'!AQ89-'DU DOAN'!AR89)=SIGN('DU DOAN'!K89-'DU DOAN'!L89),1*'DU DOAN'!C89,0))))</f>
        <v>0</v>
      </c>
      <c r="W89" s="98">
        <f>IF(OR('DU DOAN'!K89="",'DU DOAN'!L89="",'DU DOAN'!AS89="",'DU DOAN'!AT89=""),0,IF(AND('DU DOAN'!AS89='DU DOAN'!K89,'DU DOAN'!AT89='DU DOAN'!L89),3*'DU DOAN'!C89,IF(('DU DOAN'!AS89-'DU DOAN'!AT89)=('DU DOAN'!K89-'DU DOAN'!L89),2*'DU DOAN'!C89,IF(SIGN('DU DOAN'!AS89-'DU DOAN'!AT89)=SIGN('DU DOAN'!K89-'DU DOAN'!L89),1*'DU DOAN'!C89,0))))</f>
        <v>0</v>
      </c>
      <c r="X89" s="98">
        <f>IF(OR('DU DOAN'!K89="",'DU DOAN'!L89="",'DU DOAN'!AU89="",'DU DOAN'!AV89=""),0,IF(AND('DU DOAN'!AU89='DU DOAN'!K89,'DU DOAN'!AV89='DU DOAN'!L89),3*'DU DOAN'!C89,IF(('DU DOAN'!AU89-'DU DOAN'!AV89)=('DU DOAN'!K89-'DU DOAN'!L89),2*'DU DOAN'!C89,IF(SIGN('DU DOAN'!AU89-'DU DOAN'!AV89)=SIGN('DU DOAN'!K89-'DU DOAN'!L89),1*'DU DOAN'!C89,0))))</f>
        <v>0</v>
      </c>
      <c r="Y89" s="98">
        <f>IF(OR('DU DOAN'!K89="",'DU DOAN'!L89="",'DU DOAN'!AW89="",'DU DOAN'!AX89=""),0,IF(AND('DU DOAN'!AW89='DU DOAN'!K89,'DU DOAN'!AX89='DU DOAN'!L89),3*'DU DOAN'!C89,IF(('DU DOAN'!AW89-'DU DOAN'!AX89)=('DU DOAN'!K89-'DU DOAN'!L89),2*'DU DOAN'!C89,IF(SIGN('DU DOAN'!AW89-'DU DOAN'!AX89)=SIGN('DU DOAN'!K89-'DU DOAN'!L89),1*'DU DOAN'!C89,0))))</f>
        <v>0</v>
      </c>
      <c r="Z89" s="98">
        <f>IF(OR('DU DOAN'!K89="",'DU DOAN'!L89="",'DU DOAN'!AY89="",'DU DOAN'!AZ89=""),0,IF(AND('DU DOAN'!AY89='DU DOAN'!K89,'DU DOAN'!AZ89='DU DOAN'!L89),3*'DU DOAN'!C89,IF(('DU DOAN'!AY89-'DU DOAN'!AZ89)=('DU DOAN'!K89-'DU DOAN'!L89),2*'DU DOAN'!C89,IF(SIGN('DU DOAN'!AY89-'DU DOAN'!AZ89)=SIGN('DU DOAN'!K89-'DU DOAN'!L89),1*'DU DOAN'!C89,0))))</f>
        <v>0</v>
      </c>
      <c r="AA89" s="98">
        <f>IF(OR('DU DOAN'!K89="",'DU DOAN'!L89="",'DU DOAN'!BA89="",'DU DOAN'!BB89=""),0,IF(AND('DU DOAN'!BA89='DU DOAN'!K89,'DU DOAN'!BB89='DU DOAN'!L89),3*'DU DOAN'!C89,IF(('DU DOAN'!BA89-'DU DOAN'!BB89)=('DU DOAN'!K89-'DU DOAN'!L89),2*'DU DOAN'!C89,IF(SIGN('DU DOAN'!BA89-'DU DOAN'!BB89)=SIGN('DU DOAN'!K89-'DU DOAN'!L89),1*'DU DOAN'!C89,0))))</f>
        <v>0</v>
      </c>
      <c r="AB89" s="98">
        <f>IF(OR('DU DOAN'!K89="",'DU DOAN'!L89="",'DU DOAN'!BC89="",'DU DOAN'!BD89=""),0,IF(AND('DU DOAN'!BC89='DU DOAN'!K89,'DU DOAN'!BD89='DU DOAN'!L89),3*'DU DOAN'!C89,IF(('DU DOAN'!BC89-'DU DOAN'!BD89)=('DU DOAN'!K89-'DU DOAN'!L89),2*'DU DOAN'!C89,IF(SIGN('DU DOAN'!BC89-'DU DOAN'!BD89)=SIGN('DU DOAN'!K89-'DU DOAN'!L89),1*'DU DOAN'!C89,0))))</f>
        <v>0</v>
      </c>
      <c r="AC89" s="98">
        <f>IF(OR('DU DOAN'!K89="",'DU DOAN'!L89="",'DU DOAN'!BE89="",'DU DOAN'!BF89=""),0,IF(AND('DU DOAN'!BE89='DU DOAN'!K89,'DU DOAN'!BF89='DU DOAN'!L89),3*'DU DOAN'!C89,IF(('DU DOAN'!BE89-'DU DOAN'!BF89)=('DU DOAN'!K89-'DU DOAN'!L89),2*'DU DOAN'!C89,IF(SIGN('DU DOAN'!BE89-'DU DOAN'!BF89)=SIGN('DU DOAN'!K89-'DU DOAN'!L89),1*'DU DOAN'!C89,0))))</f>
        <v>0</v>
      </c>
      <c r="AD89" s="98">
        <f>IF(OR('DU DOAN'!K89="",'DU DOAN'!L89="",'DU DOAN'!BG89="",'DU DOAN'!BH89=""),0,IF(AND('DU DOAN'!BG89='DU DOAN'!K89,'DU DOAN'!BH89='DU DOAN'!L89),3*'DU DOAN'!C89,IF(('DU DOAN'!BG89-'DU DOAN'!BH89)=('DU DOAN'!K89-'DU DOAN'!L89),2*'DU DOAN'!C89,IF(SIGN('DU DOAN'!BG89-'DU DOAN'!BH89)=SIGN('DU DOAN'!K89-'DU DOAN'!L89),1*'DU DOAN'!C89,0))))</f>
        <v>0</v>
      </c>
      <c r="AE89" s="98">
        <f>IF(OR('DU DOAN'!K89="",'DU DOAN'!L89="",'DU DOAN'!BI89="",'DU DOAN'!BJ89=""),0,IF(AND('DU DOAN'!BI89='DU DOAN'!K89,'DU DOAN'!BJ89='DU DOAN'!L89),3*'DU DOAN'!C89,IF(('DU DOAN'!BI89-'DU DOAN'!BJ89)=('DU DOAN'!K89-'DU DOAN'!L89),2*'DU DOAN'!C89,IF(SIGN('DU DOAN'!BI89-'DU DOAN'!BJ89)=SIGN('DU DOAN'!K89-'DU DOAN'!L89),1*'DU DOAN'!C89,0))))</f>
        <v>0</v>
      </c>
      <c r="AF89" s="98">
        <f>IF(OR('DU DOAN'!K89="",'DU DOAN'!L89="",'DU DOAN'!BK89="",'DU DOAN'!BL89=""),0,IF(AND('DU DOAN'!BK89='DU DOAN'!K89,'DU DOAN'!BL89='DU DOAN'!L89),3*'DU DOAN'!C89,IF(('DU DOAN'!BK89-'DU DOAN'!BL89)=('DU DOAN'!K89-'DU DOAN'!L89),2*'DU DOAN'!C89,IF(SIGN('DU DOAN'!BK89-'DU DOAN'!BL89)=SIGN('DU DOAN'!K89-'DU DOAN'!L89),1*'DU DOAN'!C89,0))))</f>
        <v>0</v>
      </c>
      <c r="AG89" s="98">
        <f>IF(OR('DU DOAN'!K89="",'DU DOAN'!L89="",'DU DOAN'!BM89="",'DU DOAN'!BN89=""),0,IF(AND('DU DOAN'!BM89='DU DOAN'!K89,'DU DOAN'!BN89='DU DOAN'!L89),3*'DU DOAN'!C89,IF(('DU DOAN'!BM89-'DU DOAN'!BN89)=('DU DOAN'!K89-'DU DOAN'!L89),2*'DU DOAN'!C89,IF(SIGN('DU DOAN'!BM89-'DU DOAN'!BN89)=SIGN('DU DOAN'!K89-'DU DOAN'!L89),1*'DU DOAN'!C89,0))))</f>
        <v>0</v>
      </c>
      <c r="AH89" s="98">
        <f>IF(OR('DU DOAN'!K89="",'DU DOAN'!L89="",'DU DOAN'!BO89="",'DU DOAN'!BP89=""),0,IF(AND('DU DOAN'!BO89='DU DOAN'!K89,'DU DOAN'!BP89='DU DOAN'!L89),3*'DU DOAN'!C89,IF(('DU DOAN'!BO89-'DU DOAN'!BP89)=('DU DOAN'!K89-'DU DOAN'!L89),2*'DU DOAN'!C89,IF(SIGN('DU DOAN'!BO89-'DU DOAN'!BP89)=SIGN('DU DOAN'!K89-'DU DOAN'!L89),1*'DU DOAN'!C89,0))))</f>
        <v>0</v>
      </c>
      <c r="AI89" s="98">
        <f>IF(OR('DU DOAN'!K89="",'DU DOAN'!L89="",'DU DOAN'!BQ89="",'DU DOAN'!BR89=""),0,IF(AND('DU DOAN'!BQ89='DU DOAN'!K89,'DU DOAN'!BR89='DU DOAN'!L89),3*'DU DOAN'!C89,IF(('DU DOAN'!BQ89-'DU DOAN'!BR89)=('DU DOAN'!K89-'DU DOAN'!L89),2*'DU DOAN'!C89,IF(SIGN('DU DOAN'!BQ89-'DU DOAN'!BR89)=SIGN('DU DOAN'!K89-'DU DOAN'!L89),1*'DU DOAN'!C89,0))))</f>
        <v>0</v>
      </c>
      <c r="AJ89" s="98">
        <f>IF(OR('DU DOAN'!K89="",'DU DOAN'!L89="",'DU DOAN'!BS89="",'DU DOAN'!BT89=""),0,IF(AND('DU DOAN'!BS89='DU DOAN'!K89,'DU DOAN'!BT89='DU DOAN'!L89),3*'DU DOAN'!C89,IF(('DU DOAN'!BS89-'DU DOAN'!BT89)=('DU DOAN'!K89-'DU DOAN'!L89),2*'DU DOAN'!C89,IF(SIGN('DU DOAN'!BS89-'DU DOAN'!BT89)=SIGN('DU DOAN'!K89-'DU DOAN'!L89),1*'DU DOAN'!C89,0))))</f>
        <v>0</v>
      </c>
      <c r="AK89" s="98">
        <f>IF(OR('DU DOAN'!K89="",'DU DOAN'!L89="",'DU DOAN'!BU89="",'DU DOAN'!BV89=""),0,IF(AND('DU DOAN'!BU89='DU DOAN'!K89,'DU DOAN'!BV89='DU DOAN'!L89),3*'DU DOAN'!C89,IF(('DU DOAN'!BU89-'DU DOAN'!BV89)=('DU DOAN'!K89-'DU DOAN'!L89),2*'DU DOAN'!C89,IF(SIGN('DU DOAN'!BU89-'DU DOAN'!BV89)=SIGN('DU DOAN'!K89-'DU DOAN'!L89),1*'DU DOAN'!C89,0))))</f>
        <v>0</v>
      </c>
      <c r="AL89" s="98">
        <f>IF(OR('DU DOAN'!K89="",'DU DOAN'!L89="",'DU DOAN'!BW89="",'DU DOAN'!BX89=""),0,IF(AND('DU DOAN'!BW89='DU DOAN'!K89,'DU DOAN'!BX89='DU DOAN'!L89),3*'DU DOAN'!C89,IF(('DU DOAN'!BW89-'DU DOAN'!BX89)=('DU DOAN'!K89-'DU DOAN'!L89),2*'DU DOAN'!C89,IF(SIGN('DU DOAN'!BW89-'DU DOAN'!BX89)=SIGN('DU DOAN'!K89-'DU DOAN'!L89),1*'DU DOAN'!C89,0))))</f>
        <v>0</v>
      </c>
      <c r="AM89" s="98">
        <f>IF(OR('DU DOAN'!K89="",'DU DOAN'!L89="",'DU DOAN'!BY89="",'DU DOAN'!BZ89=""),0,IF(AND('DU DOAN'!BY89='DU DOAN'!K89,'DU DOAN'!BZ89='DU DOAN'!L89),3*'DU DOAN'!C89,IF(('DU DOAN'!BY89-'DU DOAN'!BZ89)=('DU DOAN'!K89-'DU DOAN'!L89),2*'DU DOAN'!C89,IF(SIGN('DU DOAN'!BY89-'DU DOAN'!BZ89)=SIGN('DU DOAN'!K89-'DU DOAN'!L89),1*'DU DOAN'!C89,0))))</f>
        <v>0</v>
      </c>
      <c r="AN89" s="98">
        <f>IF(OR('DU DOAN'!K89="",'DU DOAN'!L89="",'DU DOAN'!CA89="",'DU DOAN'!CB89=""),0,IF(AND('DU DOAN'!CA89='DU DOAN'!K89,'DU DOAN'!CB89='DU DOAN'!L89),3*'DU DOAN'!C89,IF(('DU DOAN'!CA89-'DU DOAN'!CB89)=('DU DOAN'!K89-'DU DOAN'!L89),2*'DU DOAN'!C89,IF(SIGN('DU DOAN'!CA89-'DU DOAN'!CB89)=SIGN('DU DOAN'!K89-'DU DOAN'!L89),1*'DU DOAN'!C89,0))))</f>
        <v>0</v>
      </c>
      <c r="AO89" s="98">
        <f>IF(OR('DU DOAN'!K89="",'DU DOAN'!L89="",'DU DOAN'!CC89="",'DU DOAN'!CD89=""),0,IF(AND('DU DOAN'!CC89='DU DOAN'!K89,'DU DOAN'!CD89='DU DOAN'!L89),3*'DU DOAN'!C89,IF(('DU DOAN'!CC89-'DU DOAN'!CD89)=('DU DOAN'!K89-'DU DOAN'!L89),2*'DU DOAN'!C89,IF(SIGN('DU DOAN'!CC89-'DU DOAN'!CD89)=SIGN('DU DOAN'!K89-'DU DOAN'!L89),1*'DU DOAN'!C89,0))))</f>
        <v>0</v>
      </c>
      <c r="AP89" s="98">
        <f>IF(OR('DU DOAN'!K89="",'DU DOAN'!L89="",'DU DOAN'!CE89="",'DU DOAN'!CF89=""),0,IF(AND('DU DOAN'!CE89='DU DOAN'!K89,'DU DOAN'!CF89='DU DOAN'!L89),3*'DU DOAN'!C89,IF(('DU DOAN'!CE89-'DU DOAN'!CF89)=('DU DOAN'!K89-'DU DOAN'!L89),2*'DU DOAN'!C89,IF(SIGN('DU DOAN'!CE89-'DU DOAN'!CF89)=SIGN('DU DOAN'!K89-'DU DOAN'!L89),1*'DU DOAN'!C89,0))))</f>
        <v>0</v>
      </c>
      <c r="AQ89" s="98">
        <f>IF(OR('DU DOAN'!K89="",'DU DOAN'!L89="",'DU DOAN'!CG89="",'DU DOAN'!CH89=""),0,IF(AND('DU DOAN'!CG89='DU DOAN'!K89,'DU DOAN'!CH89='DU DOAN'!L89),3*'DU DOAN'!C89,IF(('DU DOAN'!CG89-'DU DOAN'!CH89)=('DU DOAN'!K89-'DU DOAN'!L89),2*'DU DOAN'!C89,IF(SIGN('DU DOAN'!CG89-'DU DOAN'!CH89)=SIGN('DU DOAN'!K89-'DU DOAN'!L89),1*'DU DOAN'!C89,0))))</f>
        <v>0</v>
      </c>
      <c r="AR89" s="98">
        <f>IF(OR('DU DOAN'!K89="",'DU DOAN'!L89="",'DU DOAN'!CI89="",'DU DOAN'!CJ89=""),0,IF(AND('DU DOAN'!CI89='DU DOAN'!K89,'DU DOAN'!CJ89='DU DOAN'!L89),3*'DU DOAN'!C89,IF(('DU DOAN'!CI89-'DU DOAN'!CJ89)=('DU DOAN'!K89-'DU DOAN'!L89),2*'DU DOAN'!C89,IF(SIGN('DU DOAN'!CI89-'DU DOAN'!CJ89)=SIGN('DU DOAN'!K89-'DU DOAN'!L89),1*'DU DOAN'!C89,0))))</f>
        <v>0</v>
      </c>
      <c r="AS89" s="98">
        <f>IF(OR('DU DOAN'!K89="",'DU DOAN'!L89="",'DU DOAN'!CK89="",'DU DOAN'!CL89=""),0,IF(AND('DU DOAN'!CK89='DU DOAN'!K89,'DU DOAN'!CL89='DU DOAN'!L89),3*'DU DOAN'!C89,IF(('DU DOAN'!CK89-'DU DOAN'!CL89)=('DU DOAN'!K89-'DU DOAN'!L89),2*'DU DOAN'!C89,IF(SIGN('DU DOAN'!CK89-'DU DOAN'!CL89)=SIGN('DU DOAN'!K89-'DU DOAN'!L89),1*'DU DOAN'!C89,0))))</f>
        <v>0</v>
      </c>
      <c r="AT89" s="98">
        <f>IF(OR('DU DOAN'!K89="",'DU DOAN'!L89="",'DU DOAN'!CM89="",'DU DOAN'!CN89=""),0,IF(AND('DU DOAN'!CM89='DU DOAN'!K89,'DU DOAN'!CN89='DU DOAN'!L89),3*'DU DOAN'!C89,IF(('DU DOAN'!CM89-'DU DOAN'!CN89)=('DU DOAN'!K89-'DU DOAN'!L89),2*'DU DOAN'!C89,IF(SIGN('DU DOAN'!CM89-'DU DOAN'!CN89)=SIGN('DU DOAN'!K89-'DU DOAN'!L89),1*'DU DOAN'!C89,0))))</f>
        <v>0</v>
      </c>
      <c r="AU89" s="98">
        <f>IF(OR('DU DOAN'!K89="",'DU DOAN'!L89="",'DU DOAN'!CO89="",'DU DOAN'!CP89=""),0,IF(AND('DU DOAN'!CO89='DU DOAN'!K89,'DU DOAN'!CP89='DU DOAN'!L89),3*'DU DOAN'!C89,IF(('DU DOAN'!CO89-'DU DOAN'!CP89)=('DU DOAN'!K89-'DU DOAN'!L89),2*'DU DOAN'!C89,IF(SIGN('DU DOAN'!CO89-'DU DOAN'!CP89)=SIGN('DU DOAN'!K89-'DU DOAN'!L89),1*'DU DOAN'!C89,0))))</f>
        <v>0</v>
      </c>
      <c r="AV89" s="98">
        <f>IF(OR('DU DOAN'!K89="",'DU DOAN'!L89="",'DU DOAN'!CQ89="",'DU DOAN'!CR89=""),0,IF(AND('DU DOAN'!CQ89='DU DOAN'!K89,'DU DOAN'!CR89='DU DOAN'!L89),3*'DU DOAN'!C89,IF(('DU DOAN'!CQ89-'DU DOAN'!CR89)=('DU DOAN'!K89-'DU DOAN'!L89),2*'DU DOAN'!C89,IF(SIGN('DU DOAN'!CQ89-'DU DOAN'!CR89)=SIGN('DU DOAN'!K89-'DU DOAN'!L89),1*'DU DOAN'!C89,0))))</f>
        <v>0</v>
      </c>
      <c r="AW89" s="98">
        <f>IF(OR('DU DOAN'!K89="",'DU DOAN'!L89="",'DU DOAN'!CS89="",'DU DOAN'!CT89=""),0,IF(AND('DU DOAN'!CS89='DU DOAN'!K89,'DU DOAN'!CT89='DU DOAN'!L89),3*'DU DOAN'!C89,IF(('DU DOAN'!CS89-'DU DOAN'!CT89)=('DU DOAN'!K89-'DU DOAN'!L89),2*'DU DOAN'!C89,IF(SIGN('DU DOAN'!CS89-'DU DOAN'!CT89)=SIGN('DU DOAN'!K89-'DU DOAN'!L89),1*'DU DOAN'!C89,0))))</f>
        <v>0</v>
      </c>
      <c r="AX89" s="98">
        <f>IF(OR('DU DOAN'!K89="",'DU DOAN'!L89="",'DU DOAN'!CU89="",'DU DOAN'!CV89=""),0,IF(AND('DU DOAN'!CU89='DU DOAN'!K89,'DU DOAN'!CV89='DU DOAN'!L89),3*'DU DOAN'!C89,IF(('DU DOAN'!CU89-'DU DOAN'!CV89)=('DU DOAN'!K89-'DU DOAN'!L89),2*'DU DOAN'!C89,IF(SIGN('DU DOAN'!CU89-'DU DOAN'!CV89)=SIGN('DU DOAN'!K89-'DU DOAN'!L89),1*'DU DOAN'!C89,0))))</f>
        <v>0</v>
      </c>
      <c r="AY89" s="98">
        <f>IF(OR('DU DOAN'!K89="",'DU DOAN'!L89="",'DU DOAN'!CW89="",'DU DOAN'!CX89=""),0,IF(AND('DU DOAN'!CW89='DU DOAN'!K89,'DU DOAN'!CX89='DU DOAN'!L89),3*'DU DOAN'!C89,IF(('DU DOAN'!CW89-'DU DOAN'!CX89)=('DU DOAN'!K89-'DU DOAN'!L89),2*'DU DOAN'!C89,IF(SIGN('DU DOAN'!CW89-'DU DOAN'!CX89)=SIGN('DU DOAN'!K89-'DU DOAN'!L89),1*'DU DOAN'!C89,0))))</f>
        <v>0</v>
      </c>
      <c r="AZ89" s="98">
        <f>IF(OR('DU DOAN'!K89="",'DU DOAN'!L89="",'DU DOAN'!CY89="",'DU DOAN'!CZ89=""),0,IF(AND('DU DOAN'!CY89='DU DOAN'!K89,'DU DOAN'!CZ89='DU DOAN'!L89),3*'DU DOAN'!C89,IF(('DU DOAN'!CY89-'DU DOAN'!CZ89)=('DU DOAN'!K89-'DU DOAN'!L89),2*'DU DOAN'!C89,IF(SIGN('DU DOAN'!CY89-'DU DOAN'!CZ89)=SIGN('DU DOAN'!K89-'DU DOAN'!L89),1*'DU DOAN'!C89,0))))</f>
        <v>0</v>
      </c>
      <c r="BA89" s="98">
        <f>IF(OR('DU DOAN'!K89="",'DU DOAN'!L89="",'DU DOAN'!DA89="",'DU DOAN'!DB89=""),0,IF(AND('DU DOAN'!DA89='DU DOAN'!K89,'DU DOAN'!DB89='DU DOAN'!L89),3*'DU DOAN'!C89,IF(('DU DOAN'!DA89-'DU DOAN'!DB89)=('DU DOAN'!K89-'DU DOAN'!L89),2*'DU DOAN'!C89,IF(SIGN('DU DOAN'!DA89-'DU DOAN'!DB89)=SIGN('DU DOAN'!K89-'DU DOAN'!L89),1*'DU DOAN'!C89,0))))</f>
        <v>0</v>
      </c>
      <c r="BB89" s="98">
        <f>IF(OR('DU DOAN'!K89="",'DU DOAN'!L89="",'DU DOAN'!DC89="",'DU DOAN'!DD89=""),0,IF(AND('DU DOAN'!DC89='DU DOAN'!K89,'DU DOAN'!DD89='DU DOAN'!L89),3*'DU DOAN'!C89,IF(('DU DOAN'!DC89-'DU DOAN'!DD89)=('DU DOAN'!K89-'DU DOAN'!L89),2*'DU DOAN'!C89,IF(SIGN('DU DOAN'!DC89-'DU DOAN'!DD89)=SIGN('DU DOAN'!K89-'DU DOAN'!L89),1*'DU DOAN'!C89,0))))</f>
        <v>0</v>
      </c>
      <c r="BC89" s="98">
        <f>IF(OR('DU DOAN'!K89="",'DU DOAN'!L89="",'DU DOAN'!DE89="",'DU DOAN'!DF89=""),0,IF(AND('DU DOAN'!DE89='DU DOAN'!K89,'DU DOAN'!DF89='DU DOAN'!L89),3*'DU DOAN'!C89,IF(('DU DOAN'!DE89-'DU DOAN'!DF89)=('DU DOAN'!K89-'DU DOAN'!L89),2*'DU DOAN'!C89,IF(SIGN('DU DOAN'!DE89-'DU DOAN'!DF89)=SIGN('DU DOAN'!K89-'DU DOAN'!L89),1*'DU DOAN'!C89,0))))</f>
        <v>0</v>
      </c>
      <c r="BD89" s="98">
        <f>IF(OR('DU DOAN'!K89="",'DU DOAN'!L89="",'DU DOAN'!DG89="",'DU DOAN'!DH89=""),0,IF(AND('DU DOAN'!DG89='DU DOAN'!K89,'DU DOAN'!DH89='DU DOAN'!L89),3*'DU DOAN'!C89,IF(('DU DOAN'!DG89-'DU DOAN'!DH89)=('DU DOAN'!K89-'DU DOAN'!L89),2*'DU DOAN'!C89,IF(SIGN('DU DOAN'!DG89-'DU DOAN'!DH89)=SIGN('DU DOAN'!K89-'DU DOAN'!L89),1*'DU DOAN'!C89,0))))</f>
        <v>0</v>
      </c>
      <c r="BE89" s="98">
        <f>IF(OR('DU DOAN'!K89="",'DU DOAN'!L89="",'DU DOAN'!DI89="",'DU DOAN'!DJ89=""),0,IF(AND('DU DOAN'!DI89='DU DOAN'!K89,'DU DOAN'!DJ89='DU DOAN'!L89),3*'DU DOAN'!C89,IF(('DU DOAN'!DI89-'DU DOAN'!DJ89)=('DU DOAN'!K89-'DU DOAN'!L89),2*'DU DOAN'!C89,IF(SIGN('DU DOAN'!DI89-'DU DOAN'!DJ89)=SIGN('DU DOAN'!K89-'DU DOAN'!L89),1*'DU DOAN'!C89,0))))</f>
        <v>0</v>
      </c>
      <c r="BF89" s="98">
        <f>IF(OR('DU DOAN'!K89="",'DU DOAN'!L89="",'DU DOAN'!DK89="",'DU DOAN'!DL89=""),0,IF(AND('DU DOAN'!DK89='DU DOAN'!K89,'DU DOAN'!DL89='DU DOAN'!L89),3*'DU DOAN'!C89,IF(('DU DOAN'!DK89-'DU DOAN'!DL89)=('DU DOAN'!K89-'DU DOAN'!L89),2*'DU DOAN'!C89,IF(SIGN('DU DOAN'!DK89-'DU DOAN'!DL89)=SIGN('DU DOAN'!K89-'DU DOAN'!L89),1*'DU DOAN'!C89,0))))</f>
        <v>0</v>
      </c>
      <c r="BG89" s="98">
        <f>IF(OR('DU DOAN'!K89="",'DU DOAN'!L89="",'DU DOAN'!DM89="",'DU DOAN'!DN89=""),0,IF(AND('DU DOAN'!DM89='DU DOAN'!K89,'DU DOAN'!DN89='DU DOAN'!L89),3*'DU DOAN'!C89,IF(('DU DOAN'!DM89-'DU DOAN'!DN89)=('DU DOAN'!K89-'DU DOAN'!L89),2*'DU DOAN'!C89,IF(SIGN('DU DOAN'!DM89-'DU DOAN'!DN89)=SIGN('DU DOAN'!K89-'DU DOAN'!L89),1*'DU DOAN'!C89,0))))</f>
        <v>0</v>
      </c>
      <c r="BH89" s="98">
        <f>IF(OR('DU DOAN'!K89="",'DU DOAN'!L89="",'DU DOAN'!DO89="",'DU DOAN'!DP89=""),0,IF(AND('DU DOAN'!DO89='DU DOAN'!K89,'DU DOAN'!DP89='DU DOAN'!L89),3*'DU DOAN'!C89,IF(('DU DOAN'!DO89-'DU DOAN'!DP89)=('DU DOAN'!K89-'DU DOAN'!L89),2*'DU DOAN'!C89,IF(SIGN('DU DOAN'!DO89-'DU DOAN'!DP89)=SIGN('DU DOAN'!K89-'DU DOAN'!L89),1*'DU DOAN'!C89,0))))</f>
        <v>0</v>
      </c>
      <c r="BI89" s="98">
        <f>IF(OR('DU DOAN'!K89="",'DU DOAN'!L89="",'DU DOAN'!DQ89="",'DU DOAN'!DR89=""),0,IF(AND('DU DOAN'!DQ89='DU DOAN'!K89,'DU DOAN'!DR89='DU DOAN'!L89),3*'DU DOAN'!C89,IF(('DU DOAN'!DQ89-'DU DOAN'!DR89)=('DU DOAN'!K89-'DU DOAN'!L89),2*'DU DOAN'!C89,IF(SIGN('DU DOAN'!DQ89-'DU DOAN'!DR89)=SIGN('DU DOAN'!K89-'DU DOAN'!L89),1*'DU DOAN'!C89,0))))</f>
        <v>0</v>
      </c>
      <c r="BJ89" s="98">
        <f>IF(OR('DU DOAN'!K89="",'DU DOAN'!L89="",'DU DOAN'!DS89="",'DU DOAN'!DT89=""),0,IF(AND('DU DOAN'!DS89='DU DOAN'!K89,'DU DOAN'!DT89='DU DOAN'!L89),3*'DU DOAN'!C89,IF(('DU DOAN'!DS89-'DU DOAN'!DT89)=('DU DOAN'!K89-'DU DOAN'!L89),2*'DU DOAN'!C89,IF(SIGN('DU DOAN'!DS89-'DU DOAN'!DT89)=SIGN('DU DOAN'!K89-'DU DOAN'!L89),1*'DU DOAN'!C89,0))))</f>
        <v>0</v>
      </c>
      <c r="BK89" s="98">
        <f>IF(OR('DU DOAN'!K89="",'DU DOAN'!L89="",'DU DOAN'!DU89="",'DU DOAN'!DV89=""),0,IF(AND('DU DOAN'!DU89='DU DOAN'!K89,'DU DOAN'!DV89='DU DOAN'!L89),3*'DU DOAN'!C89,IF(('DU DOAN'!DU89-'DU DOAN'!DV89)=('DU DOAN'!K89-'DU DOAN'!L89),2*'DU DOAN'!C89,IF(SIGN('DU DOAN'!DU89-'DU DOAN'!DV89)=SIGN('DU DOAN'!K89-'DU DOAN'!L89),1*'DU DOAN'!C89,0))))</f>
        <v>0</v>
      </c>
      <c r="BL89" s="98">
        <f>IF(OR('DU DOAN'!K89="",'DU DOAN'!L89="",'DU DOAN'!DW89="",'DU DOAN'!DX89=""),0,IF(AND('DU DOAN'!DW89='DU DOAN'!K89,'DU DOAN'!DX89='DU DOAN'!L89),3*'DU DOAN'!C89,IF(('DU DOAN'!DW89-'DU DOAN'!DX89)=('DU DOAN'!K89-'DU DOAN'!L89),2*'DU DOAN'!C89,IF(SIGN('DU DOAN'!DW89-'DU DOAN'!DX89)=SIGN('DU DOAN'!K89-'DU DOAN'!L89),1*'DU DOAN'!C89,0))))</f>
        <v>0</v>
      </c>
      <c r="BM89" s="98">
        <f>IF(OR('DU DOAN'!K89="",'DU DOAN'!L89="",'DU DOAN'!DY89="",'DU DOAN'!DZ89=""),0,IF(AND('DU DOAN'!DY89='DU DOAN'!K89,'DU DOAN'!DZ89='DU DOAN'!L89),3*'DU DOAN'!C89,IF(('DU DOAN'!DY89-'DU DOAN'!DZ89)=('DU DOAN'!K89-'DU DOAN'!L89),2*'DU DOAN'!C89,IF(SIGN('DU DOAN'!DY89-'DU DOAN'!DZ89)=SIGN('DU DOAN'!K89-'DU DOAN'!L89),1*'DU DOAN'!C89,0))))</f>
        <v>0</v>
      </c>
      <c r="BN89" s="98">
        <f>IF(OR('DU DOAN'!K89="",'DU DOAN'!L89="",'DU DOAN'!EA89="",'DU DOAN'!EB89=""),0,IF(AND('DU DOAN'!EA89='DU DOAN'!K89,'DU DOAN'!EB89='DU DOAN'!L89),3*'DU DOAN'!C89,IF(('DU DOAN'!EA89-'DU DOAN'!EB89)=('DU DOAN'!K89-'DU DOAN'!L89),2*'DU DOAN'!C89,IF(SIGN('DU DOAN'!EA89-'DU DOAN'!EB89)=SIGN('DU DOAN'!K89-'DU DOAN'!L89),1*'DU DOAN'!C89,0))))</f>
        <v>0</v>
      </c>
      <c r="BO89" s="98">
        <f>IF(OR('DU DOAN'!K89="",'DU DOAN'!L89="",'DU DOAN'!EC89="",'DU DOAN'!ED89=""),0,IF(AND('DU DOAN'!EC89='DU DOAN'!K89,'DU DOAN'!ED89='DU DOAN'!L89),3*'DU DOAN'!C89,IF(('DU DOAN'!EC89-'DU DOAN'!ED89)=('DU DOAN'!K89-'DU DOAN'!L89),2*'DU DOAN'!C89,IF(SIGN('DU DOAN'!EC89-'DU DOAN'!ED89)=SIGN('DU DOAN'!K89-'DU DOAN'!L89),1*'DU DOAN'!C89,0))))</f>
        <v>0</v>
      </c>
      <c r="BP89" s="98">
        <f>IF(OR('DU DOAN'!K89="",'DU DOAN'!L89="",'DU DOAN'!EE89="",'DU DOAN'!EF89=""),0,IF(AND('DU DOAN'!EE89='DU DOAN'!K89,'DU DOAN'!EF89='DU DOAN'!L89),3*'DU DOAN'!C89,IF(('DU DOAN'!EE89-'DU DOAN'!EF89)=('DU DOAN'!K89-'DU DOAN'!L89),2*'DU DOAN'!C89,IF(SIGN('DU DOAN'!EE89-'DU DOAN'!EF89)=SIGN('DU DOAN'!K89-'DU DOAN'!L89),1*'DU DOAN'!C89,0))))</f>
        <v>0</v>
      </c>
      <c r="BQ89" s="98">
        <f>IF(OR('DU DOAN'!K89="",'DU DOAN'!L89="",'DU DOAN'!EG89="",'DU DOAN'!EH89=""),0,IF(AND('DU DOAN'!EG89='DU DOAN'!K89,'DU DOAN'!EH89='DU DOAN'!L89),3*'DU DOAN'!C89,IF(('DU DOAN'!EG89-'DU DOAN'!EH89)=('DU DOAN'!K89-'DU DOAN'!L89),2*'DU DOAN'!C89,IF(SIGN('DU DOAN'!EG89-'DU DOAN'!EH89)=SIGN('DU DOAN'!K89-'DU DOAN'!L89),1*'DU DOAN'!C89,0))))</f>
        <v>0</v>
      </c>
      <c r="BR89" s="98">
        <f>IF(OR('DU DOAN'!K89="",'DU DOAN'!L89="",'DU DOAN'!EI89="",'DU DOAN'!EJ89=""),0,IF(AND('DU DOAN'!EI89='DU DOAN'!K89,'DU DOAN'!EJ89='DU DOAN'!L89),3*'DU DOAN'!C89,IF(('DU DOAN'!EI89-'DU DOAN'!EJ89)=('DU DOAN'!K89-'DU DOAN'!L89),2*'DU DOAN'!C89,IF(SIGN('DU DOAN'!EI89-'DU DOAN'!EJ89)=SIGN('DU DOAN'!K89-'DU DOAN'!L89),1*'DU DOAN'!C89,0))))</f>
        <v>0</v>
      </c>
      <c r="BS89" s="98">
        <f>IF(OR('DU DOAN'!K89="",'DU DOAN'!L89="",'DU DOAN'!EK89="",'DU DOAN'!EL89=""),0,IF(AND('DU DOAN'!EK89='DU DOAN'!K89,'DU DOAN'!EL89='DU DOAN'!L89),3*'DU DOAN'!C89,IF(('DU DOAN'!EK89-'DU DOAN'!EL89)=('DU DOAN'!K89-'DU DOAN'!L89),2*'DU DOAN'!C89,IF(SIGN('DU DOAN'!EK89-'DU DOAN'!EL89)=SIGN('DU DOAN'!K89-'DU DOAN'!L89),1*'DU DOAN'!C89,0))))</f>
        <v>0</v>
      </c>
      <c r="BT89" s="98">
        <f>IF(OR('DU DOAN'!K89="",'DU DOAN'!L89="",'DU DOAN'!EM89="",'DU DOAN'!EN89=""),0,IF(AND('DU DOAN'!EM89='DU DOAN'!K89,'DU DOAN'!EN89='DU DOAN'!L89),3*'DU DOAN'!C89,IF(('DU DOAN'!EM89-'DU DOAN'!EN89)=('DU DOAN'!K89-'DU DOAN'!L89),2*'DU DOAN'!C89,IF(SIGN('DU DOAN'!EM89-'DU DOAN'!EN89)=SIGN('DU DOAN'!K89-'DU DOAN'!L89),1*'DU DOAN'!C89,0))))</f>
        <v>0</v>
      </c>
      <c r="BU89" s="98">
        <f>IF(OR('DU DOAN'!K89="",'DU DOAN'!L89="",'DU DOAN'!EO89="",'DU DOAN'!EP89=""),0,IF(AND('DU DOAN'!EO89='DU DOAN'!K89,'DU DOAN'!EP89='DU DOAN'!L89),3*'DU DOAN'!C89,IF(('DU DOAN'!EO89-'DU DOAN'!EP89)=('DU DOAN'!K89-'DU DOAN'!L89),2*'DU DOAN'!C89,IF(SIGN('DU DOAN'!EO89-'DU DOAN'!EP89)=SIGN('DU DOAN'!K89-'DU DOAN'!L89),1*'DU DOAN'!C89,0))))</f>
        <v>0</v>
      </c>
      <c r="BV89" s="98">
        <f>IF(OR('DU DOAN'!K89="",'DU DOAN'!L89="",'DU DOAN'!EQ89="",'DU DOAN'!ER89=""),0,IF(AND('DU DOAN'!EQ89='DU DOAN'!K89,'DU DOAN'!ER89='DU DOAN'!L89),3*'DU DOAN'!C89,IF(('DU DOAN'!EQ89-'DU DOAN'!ER89)=('DU DOAN'!K89-'DU DOAN'!L89),2*'DU DOAN'!C89,IF(SIGN('DU DOAN'!EQ89-'DU DOAN'!ER89)=SIGN('DU DOAN'!K89-'DU DOAN'!L89),1*'DU DOAN'!C89,0))))</f>
        <v>0</v>
      </c>
      <c r="BW89" s="98">
        <f>IF(OR('DU DOAN'!K89="",'DU DOAN'!L89="",'DU DOAN'!ES89="",'DU DOAN'!ET89=""),0,IF(AND('DU DOAN'!ES89='DU DOAN'!K89,'DU DOAN'!ET89='DU DOAN'!L89),3*'DU DOAN'!C89,IF(('DU DOAN'!ES89-'DU DOAN'!ET89)=('DU DOAN'!K89-'DU DOAN'!L89),2*'DU DOAN'!C89,IF(SIGN('DU DOAN'!ES89-'DU DOAN'!ET89)=SIGN('DU DOAN'!K89-'DU DOAN'!L89),1*'DU DOAN'!C89,0))))</f>
        <v>0</v>
      </c>
      <c r="BX89" s="98">
        <f>IF(OR('DU DOAN'!K89="",'DU DOAN'!L89="",'DU DOAN'!EU89="",'DU DOAN'!EV89=""),0,IF(AND('DU DOAN'!EU89='DU DOAN'!K89,'DU DOAN'!EV89='DU DOAN'!L89),3*'DU DOAN'!C89,IF(('DU DOAN'!EU89-'DU DOAN'!EV89)=('DU DOAN'!K89-'DU DOAN'!L89),2*'DU DOAN'!C89,IF(SIGN('DU DOAN'!EU89-'DU DOAN'!EV89)=SIGN('DU DOAN'!K89-'DU DOAN'!L89),1*'DU DOAN'!C89,0))))</f>
        <v>0</v>
      </c>
      <c r="BY89" s="98">
        <f>IF(OR('DU DOAN'!K89="",'DU DOAN'!L89="",'DU DOAN'!EW89="",'DU DOAN'!EX89=""),0,IF(AND('DU DOAN'!EW89='DU DOAN'!K89,'DU DOAN'!EX89='DU DOAN'!L89),3*'DU DOAN'!C89,IF(('DU DOAN'!EW89-'DU DOAN'!EX89)=('DU DOAN'!K89-'DU DOAN'!L89),2*'DU DOAN'!C89,IF(SIGN('DU DOAN'!EW89-'DU DOAN'!EX89)=SIGN('DU DOAN'!K89-'DU DOAN'!L89),1*'DU DOAN'!C89,0))))</f>
        <v>0</v>
      </c>
      <c r="BZ89" s="98">
        <f>IF(OR('DU DOAN'!K89="",'DU DOAN'!L89="",'DU DOAN'!EY89="",'DU DOAN'!EZ89=""),0,IF(AND('DU DOAN'!EY89='DU DOAN'!K89,'DU DOAN'!EZ89='DU DOAN'!L89),3*'DU DOAN'!C89,IF(('DU DOAN'!EY89-'DU DOAN'!EZ89)=('DU DOAN'!K89-'DU DOAN'!L89),2*'DU DOAN'!C89,IF(SIGN('DU DOAN'!EY89-'DU DOAN'!EZ89)=SIGN('DU DOAN'!K89-'DU DOAN'!L89),1*'DU DOAN'!C89,0))))</f>
        <v>0</v>
      </c>
      <c r="CA89" s="98">
        <f>IF(OR('DU DOAN'!K89="",'DU DOAN'!L89="",'DU DOAN'!FA89="",'DU DOAN'!FB89=""),0,IF(AND('DU DOAN'!FA89='DU DOAN'!K89,'DU DOAN'!FB89='DU DOAN'!L89),3*'DU DOAN'!C89,IF(('DU DOAN'!FA89-'DU DOAN'!FB89)=('DU DOAN'!K89-'DU DOAN'!L89),2*'DU DOAN'!C89,IF(SIGN('DU DOAN'!FA89-'DU DOAN'!FB89)=SIGN('DU DOAN'!K89-'DU DOAN'!L89),1*'DU DOAN'!C89,0))))</f>
        <v>0</v>
      </c>
      <c r="CB89" s="98">
        <f>IF(OR('DU DOAN'!K89="",'DU DOAN'!L89="",'DU DOAN'!FC89="",'DU DOAN'!FD89=""),0,IF(AND('DU DOAN'!FC89='DU DOAN'!K89,'DU DOAN'!FD89='DU DOAN'!L89),3*'DU DOAN'!C89,IF(('DU DOAN'!FC89-'DU DOAN'!FD89)=('DU DOAN'!K89-'DU DOAN'!L89),2*'DU DOAN'!C89,IF(SIGN('DU DOAN'!FC89-'DU DOAN'!FD89)=SIGN('DU DOAN'!K89-'DU DOAN'!L89),1*'DU DOAN'!C89,0))))</f>
        <v>0</v>
      </c>
      <c r="CC89" s="98">
        <f>IF(OR('DU DOAN'!K89="",'DU DOAN'!L89="",'DU DOAN'!FE89="",'DU DOAN'!FF89=""),0,IF(AND('DU DOAN'!FE89='DU DOAN'!K89,'DU DOAN'!FF89='DU DOAN'!L89),3*'DU DOAN'!C89,IF(('DU DOAN'!FE89-'DU DOAN'!FF89)=('DU DOAN'!K89-'DU DOAN'!L89),2*'DU DOAN'!C89,IF(SIGN('DU DOAN'!FE89-'DU DOAN'!FF89)=SIGN('DU DOAN'!K89-'DU DOAN'!L89),1*'DU DOAN'!C89,0))))</f>
        <v>0</v>
      </c>
      <c r="CD89" s="98">
        <f>IF(OR('DU DOAN'!K89="",'DU DOAN'!L89="",'DU DOAN'!FG89="",'DU DOAN'!FH89=""),0,IF(AND('DU DOAN'!FG89='DU DOAN'!K89,'DU DOAN'!FH89='DU DOAN'!L89),3*'DU DOAN'!C89,IF(('DU DOAN'!FG89-'DU DOAN'!FH89)=('DU DOAN'!K89-'DU DOAN'!L89),2*'DU DOAN'!C89,IF(SIGN('DU DOAN'!FG89-'DU DOAN'!FH89)=SIGN('DU DOAN'!K89-'DU DOAN'!L89),1*'DU DOAN'!C89,0))))</f>
        <v>0</v>
      </c>
      <c r="CE89" s="98">
        <f>IF(OR('DU DOAN'!K89="",'DU DOAN'!L89="",'DU DOAN'!FI89="",'DU DOAN'!FJ89=""),0,IF(AND('DU DOAN'!FI89='DU DOAN'!K89,'DU DOAN'!FJ89='DU DOAN'!L89),3*'DU DOAN'!C89,IF(('DU DOAN'!FI89-'DU DOAN'!FJ89)=('DU DOAN'!K89-'DU DOAN'!L89),2*'DU DOAN'!C89,IF(SIGN('DU DOAN'!FI89-'DU DOAN'!FJ89)=SIGN('DU DOAN'!K89-'DU DOAN'!L89),1*'DU DOAN'!C89,0))))</f>
        <v>0</v>
      </c>
      <c r="CF89" s="98">
        <f>IF(OR('DU DOAN'!K89="",'DU DOAN'!L89="",'DU DOAN'!FK89="",'DU DOAN'!FL89=""),0,IF(AND('DU DOAN'!FK89='DU DOAN'!K89,'DU DOAN'!FL89='DU DOAN'!L89),3*'DU DOAN'!C89,IF(('DU DOAN'!FK89-'DU DOAN'!FL89)=('DU DOAN'!K89-'DU DOAN'!L89),2*'DU DOAN'!C89,IF(SIGN('DU DOAN'!FK89-'DU DOAN'!FL89)=SIGN('DU DOAN'!K89-'DU DOAN'!L89),1*'DU DOAN'!C89,0))))</f>
        <v>0</v>
      </c>
      <c r="CG89" s="98">
        <f>IF(OR('DU DOAN'!K89="",'DU DOAN'!L89="",'DU DOAN'!FM89="",'DU DOAN'!FN89=""),0,IF(AND('DU DOAN'!FM89='DU DOAN'!K89,'DU DOAN'!FN89='DU DOAN'!L89),3*'DU DOAN'!C89,IF(('DU DOAN'!FM89-'DU DOAN'!FN89)=('DU DOAN'!K89-'DU DOAN'!L89),2*'DU DOAN'!C89,IF(SIGN('DU DOAN'!FM89-'DU DOAN'!FN89)=SIGN('DU DOAN'!K89-'DU DOAN'!L89),1*'DU DOAN'!C89,0))))</f>
        <v>0</v>
      </c>
      <c r="CH89" s="98">
        <f>IF(OR('DU DOAN'!K89="",'DU DOAN'!L89="",'DU DOAN'!FO89="",'DU DOAN'!FP89=""),0,IF(AND('DU DOAN'!FO89='DU DOAN'!K89,'DU DOAN'!FP89='DU DOAN'!L89),3*'DU DOAN'!C89,IF(('DU DOAN'!FO89-'DU DOAN'!FP89)=('DU DOAN'!K89-'DU DOAN'!L89),2*'DU DOAN'!C89,IF(SIGN('DU DOAN'!FO89-'DU DOAN'!FP89)=SIGN('DU DOAN'!K89-'DU DOAN'!L89),1*'DU DOAN'!C89,0))))</f>
        <v>0</v>
      </c>
      <c r="CI89" s="98">
        <f>IF(OR('DU DOAN'!K89="",'DU DOAN'!L89="",'DU DOAN'!FQ89="",'DU DOAN'!FR89=""),0,IF(AND('DU DOAN'!FQ89='DU DOAN'!K89,'DU DOAN'!FR89='DU DOAN'!L89),3*'DU DOAN'!C89,IF(('DU DOAN'!FQ89-'DU DOAN'!FR89)=('DU DOAN'!K89-'DU DOAN'!L89),2*'DU DOAN'!C89,IF(SIGN('DU DOAN'!FQ89-'DU DOAN'!FR89)=SIGN('DU DOAN'!K89-'DU DOAN'!L89),1*'DU DOAN'!C89,0))))</f>
        <v>0</v>
      </c>
      <c r="CJ89" s="98">
        <f>IF(OR('DU DOAN'!K89="",'DU DOAN'!L89="",'DU DOAN'!FS89="",'DU DOAN'!FT89=""),0,IF(AND('DU DOAN'!FS89='DU DOAN'!K89,'DU DOAN'!FT89='DU DOAN'!L89),3*'DU DOAN'!C89,IF(('DU DOAN'!FS89-'DU DOAN'!FT89)=('DU DOAN'!K89-'DU DOAN'!L89),2*'DU DOAN'!C89,IF(SIGN('DU DOAN'!FS89-'DU DOAN'!FT89)=SIGN('DU DOAN'!K89-'DU DOAN'!L89),1*'DU DOAN'!C89,0))))</f>
        <v>0</v>
      </c>
      <c r="CK89" s="98">
        <f>IF(OR('DU DOAN'!K89="",'DU DOAN'!L89="",'DU DOAN'!FU89="",'DU DOAN'!FV89=""),0,IF(AND('DU DOAN'!FU89='DU DOAN'!K89,'DU DOAN'!FV89='DU DOAN'!L89),3*'DU DOAN'!C89,IF(('DU DOAN'!FU89-'DU DOAN'!FV89)=('DU DOAN'!K89-'DU DOAN'!L89),2*'DU DOAN'!C89,IF(SIGN('DU DOAN'!FU89-'DU DOAN'!FV89)=SIGN('DU DOAN'!K89-'DU DOAN'!L89),1*'DU DOAN'!C89,0))))</f>
        <v>0</v>
      </c>
      <c r="CL89" s="98">
        <f>IF(OR('DU DOAN'!K89="",'DU DOAN'!L89="",'DU DOAN'!FW89="",'DU DOAN'!FX89=""),0,IF(AND('DU DOAN'!FW89='DU DOAN'!K89,'DU DOAN'!FX89='DU DOAN'!L89),3*'DU DOAN'!C89,IF(('DU DOAN'!FW89-'DU DOAN'!FX89)=('DU DOAN'!K89-'DU DOAN'!L89),2*'DU DOAN'!C89,IF(SIGN('DU DOAN'!FW89-'DU DOAN'!FX89)=SIGN('DU DOAN'!K89-'DU DOAN'!L89),1*'DU DOAN'!C89,0))))</f>
        <v>0</v>
      </c>
      <c r="CM89" s="98">
        <f>IF(OR('DU DOAN'!K89="",'DU DOAN'!L89="",'DU DOAN'!FY89="",'DU DOAN'!FZ89=""),0,IF(AND('DU DOAN'!FY89='DU DOAN'!K89,'DU DOAN'!FZ89='DU DOAN'!L89),3*'DU DOAN'!C89,IF(('DU DOAN'!FY89-'DU DOAN'!FZ89)=('DU DOAN'!K89-'DU DOAN'!L89),2*'DU DOAN'!C89,IF(SIGN('DU DOAN'!FY89-'DU DOAN'!FZ89)=SIGN('DU DOAN'!K89-'DU DOAN'!L89),1*'DU DOAN'!C89,0))))</f>
        <v>0</v>
      </c>
      <c r="CN89" s="98">
        <f>IF(OR('DU DOAN'!K89="",'DU DOAN'!L89="",'DU DOAN'!GA89="",'DU DOAN'!GB89=""),0,IF(AND('DU DOAN'!GA89='DU DOAN'!K89,'DU DOAN'!GB89='DU DOAN'!L89),3*'DU DOAN'!C89,IF(('DU DOAN'!GA89-'DU DOAN'!GB89)=('DU DOAN'!K89-'DU DOAN'!L89),2*'DU DOAN'!C89,IF(SIGN('DU DOAN'!GA89-'DU DOAN'!GB89)=SIGN('DU DOAN'!K89-'DU DOAN'!L89),1*'DU DOAN'!C89,0))))</f>
        <v>0</v>
      </c>
      <c r="CO89" s="98">
        <f>IF(OR('DU DOAN'!K89="",'DU DOAN'!L89="",'DU DOAN'!GC89="",'DU DOAN'!GD89=""),0,IF(AND('DU DOAN'!GC89='DU DOAN'!K89,'DU DOAN'!GD89='DU DOAN'!L89),3*'DU DOAN'!C89,IF(('DU DOAN'!GC89-'DU DOAN'!GD89)=('DU DOAN'!K89-'DU DOAN'!L89),2*'DU DOAN'!C89,IF(SIGN('DU DOAN'!GC89-'DU DOAN'!GD89)=SIGN('DU DOAN'!K89-'DU DOAN'!L89),1*'DU DOAN'!C89,0))))</f>
        <v>0</v>
      </c>
      <c r="CP89" s="98">
        <f>IF(OR('DU DOAN'!K89="",'DU DOAN'!L89="",'DU DOAN'!GE89="",'DU DOAN'!GF89=""),0,IF(AND('DU DOAN'!GE89='DU DOAN'!K89,'DU DOAN'!GF89='DU DOAN'!L89),3*'DU DOAN'!C89,IF(('DU DOAN'!GE89-'DU DOAN'!GF89)=('DU DOAN'!K89-'DU DOAN'!L89),2*'DU DOAN'!C89,IF(SIGN('DU DOAN'!GE89-'DU DOAN'!GF89)=SIGN('DU DOAN'!K89-'DU DOAN'!L89),1*'DU DOAN'!C89,0))))</f>
        <v>0</v>
      </c>
      <c r="CQ89" s="98">
        <f>IF(OR('DU DOAN'!K89="",'DU DOAN'!L89="",'DU DOAN'!GG89="",'DU DOAN'!GH89=""),0,IF(AND('DU DOAN'!GG89='DU DOAN'!K89,'DU DOAN'!GH89='DU DOAN'!L89),3*'DU DOAN'!C89,IF(('DU DOAN'!GG89-'DU DOAN'!GH89)=('DU DOAN'!K89-'DU DOAN'!L89),2*'DU DOAN'!C89,IF(SIGN('DU DOAN'!GG89-'DU DOAN'!GH89)=SIGN('DU DOAN'!K89-'DU DOAN'!L89),1*'DU DOAN'!C89,0))))</f>
        <v>0</v>
      </c>
      <c r="CR89" s="98">
        <f>IF(OR('DU DOAN'!K89="",'DU DOAN'!L89="",'DU DOAN'!GI89="",'DU DOAN'!GJ89=""),0,IF(AND('DU DOAN'!GI89='DU DOAN'!K89,'DU DOAN'!GJ89='DU DOAN'!L89),3*'DU DOAN'!C89,IF(('DU DOAN'!GI89-'DU DOAN'!GJ89)=('DU DOAN'!K89-'DU DOAN'!L89),2*'DU DOAN'!C89,IF(SIGN('DU DOAN'!GI89-'DU DOAN'!GJ89)=SIGN('DU DOAN'!K89-'DU DOAN'!L89),1*'DU DOAN'!C89,0))))</f>
        <v>0</v>
      </c>
      <c r="CS89" s="98">
        <f>IF(OR('DU DOAN'!K89="",'DU DOAN'!L89="",'DU DOAN'!GK89="",'DU DOAN'!GL89=""),0,IF(AND('DU DOAN'!GK89='DU DOAN'!K89,'DU DOAN'!GL89='DU DOAN'!L89),3*'DU DOAN'!C89,IF(('DU DOAN'!GK89-'DU DOAN'!GL89)=('DU DOAN'!K89-'DU DOAN'!L89),2*'DU DOAN'!C89,IF(SIGN('DU DOAN'!GK89-'DU DOAN'!GL89)=SIGN('DU DOAN'!K89-'DU DOAN'!L89),1*'DU DOAN'!C89,0))))</f>
        <v>0</v>
      </c>
      <c r="CT89" s="98">
        <f>IF(OR('DU DOAN'!K89="",'DU DOAN'!L89="",'DU DOAN'!GM89="",'DU DOAN'!GN89=""),0,IF(AND('DU DOAN'!GM89='DU DOAN'!K89,'DU DOAN'!GN89='DU DOAN'!L89),3*'DU DOAN'!C89,IF(('DU DOAN'!GM89-'DU DOAN'!GN89)=('DU DOAN'!K89-'DU DOAN'!L89),2*'DU DOAN'!C89,IF(SIGN('DU DOAN'!GM89-'DU DOAN'!GN89)=SIGN('DU DOAN'!K89-'DU DOAN'!L89),1*'DU DOAN'!C89,0))))</f>
        <v>0</v>
      </c>
      <c r="CU89" s="98">
        <f>IF(OR('DU DOAN'!K89="",'DU DOAN'!L89="",'DU DOAN'!GO89="",'DU DOAN'!GP89=""),0,IF(AND('DU DOAN'!GO89='DU DOAN'!K89,'DU DOAN'!GP89='DU DOAN'!L89),3*'DU DOAN'!C89,IF(('DU DOAN'!GO89-'DU DOAN'!GP89)=('DU DOAN'!K89-'DU DOAN'!L89),2*'DU DOAN'!C89,IF(SIGN('DU DOAN'!GO89-'DU DOAN'!GP89)=SIGN('DU DOAN'!K89-'DU DOAN'!L89),1*'DU DOAN'!C89,0))))</f>
        <v>0</v>
      </c>
      <c r="CV89" s="98">
        <f>IF(OR('DU DOAN'!K89="",'DU DOAN'!L89="",'DU DOAN'!GQ89="",'DU DOAN'!GR89=""),0,IF(AND('DU DOAN'!GQ89='DU DOAN'!K89,'DU DOAN'!GR89='DU DOAN'!L89),3*'DU DOAN'!C89,IF(('DU DOAN'!GQ89-'DU DOAN'!GR89)=('DU DOAN'!K89-'DU DOAN'!L89),2*'DU DOAN'!C89,IF(SIGN('DU DOAN'!GQ89-'DU DOAN'!GR89)=SIGN('DU DOAN'!K89-'DU DOAN'!L89),1*'DU DOAN'!C89,0))))</f>
        <v>0</v>
      </c>
      <c r="CW89" s="98">
        <f>IF(OR('DU DOAN'!K89="",'DU DOAN'!L89="",'DU DOAN'!GS89="",'DU DOAN'!GT89=""),0,IF(AND('DU DOAN'!GS89='DU DOAN'!K89,'DU DOAN'!GT89='DU DOAN'!L89),3*'DU DOAN'!C89,IF(('DU DOAN'!GS89-'DU DOAN'!GT89)=('DU DOAN'!K89-'DU DOAN'!L89),2*'DU DOAN'!C89,IF(SIGN('DU DOAN'!GS89-'DU DOAN'!GT89)=SIGN('DU DOAN'!K89-'DU DOAN'!L89),1*'DU DOAN'!C89,0))))</f>
        <v>0</v>
      </c>
      <c r="CX89" s="98">
        <f>IF(OR('DU DOAN'!K89="",'DU DOAN'!L89="",'DU DOAN'!GU89="",'DU DOAN'!GV89=""),0,IF(AND('DU DOAN'!GU89='DU DOAN'!K89,'DU DOAN'!GV89='DU DOAN'!L89),3*'DU DOAN'!C89,IF(('DU DOAN'!GU89-'DU DOAN'!GV89)=('DU DOAN'!K89-'DU DOAN'!L89),2*'DU DOAN'!C89,IF(SIGN('DU DOAN'!GU89-'DU DOAN'!GV89)=SIGN('DU DOAN'!K89-'DU DOAN'!L89),1*'DU DOAN'!C89,0))))</f>
        <v>0</v>
      </c>
      <c r="CY89" s="98">
        <f>IF(OR('DU DOAN'!K89="",'DU DOAN'!L89="",'DU DOAN'!GW89="",'DU DOAN'!GX89=""),0,IF(AND('DU DOAN'!GW89='DU DOAN'!K89,'DU DOAN'!GX89='DU DOAN'!L89),3*'DU DOAN'!C89,IF(('DU DOAN'!GW89-'DU DOAN'!GX89)=('DU DOAN'!K89-'DU DOAN'!L89),2*'DU DOAN'!C89,IF(SIGN('DU DOAN'!GW89-'DU DOAN'!GX89)=SIGN('DU DOAN'!K89-'DU DOAN'!L89),1*'DU DOAN'!C89,0))))</f>
        <v>0</v>
      </c>
      <c r="CZ89" s="98">
        <f>IF(OR('DU DOAN'!K89="",'DU DOAN'!L89="",'DU DOAN'!GY89="",'DU DOAN'!GZ89=""),0,IF(AND('DU DOAN'!GY89='DU DOAN'!K89,'DU DOAN'!GZ89='DU DOAN'!L89),3*'DU DOAN'!C89,IF(('DU DOAN'!GY89-'DU DOAN'!GZ89)=('DU DOAN'!K89-'DU DOAN'!L89),2*'DU DOAN'!C89,IF(SIGN('DU DOAN'!GY89-'DU DOAN'!GZ89)=SIGN('DU DOAN'!K89-'DU DOAN'!L89),1*'DU DOAN'!C89,0))))</f>
        <v>0</v>
      </c>
      <c r="DA89" s="98">
        <f>IF(OR('DU DOAN'!K89="",'DU DOAN'!L89="",'DU DOAN'!HA89="",'DU DOAN'!HB89=""),0,IF(AND('DU DOAN'!HA89='DU DOAN'!K89,'DU DOAN'!HB89='DU DOAN'!L89),3*'DU DOAN'!C89,IF(('DU DOAN'!HA89-'DU DOAN'!HB89)=('DU DOAN'!K89-'DU DOAN'!L89),2*'DU DOAN'!C89,IF(SIGN('DU DOAN'!HA89-'DU DOAN'!HB89)=SIGN('DU DOAN'!K89-'DU DOAN'!L89),1*'DU DOAN'!C89,0))))</f>
        <v>0</v>
      </c>
      <c r="DB89" s="98">
        <f>IF(OR('DU DOAN'!K89="",'DU DOAN'!L89="",'DU DOAN'!HC89="",'DU DOAN'!HD89=""),0,IF(AND('DU DOAN'!HC89='DU DOAN'!K89,'DU DOAN'!HD89='DU DOAN'!L89),3*'DU DOAN'!C89,IF(('DU DOAN'!HC89-'DU DOAN'!HD89)=('DU DOAN'!K89-'DU DOAN'!L89),2*'DU DOAN'!C89,IF(SIGN('DU DOAN'!HC89-'DU DOAN'!HD89)=SIGN('DU DOAN'!K89-'DU DOAN'!L89),1*'DU DOAN'!C89,0))))</f>
        <v>0</v>
      </c>
    </row>
    <row r="90" spans="1:106" ht="15" customHeight="1">
      <c r="A90" s="99">
        <f>'DU DOAN'!A90</f>
        <v>87</v>
      </c>
      <c r="B90" s="100" t="str">
        <f>'DU DOAN'!B90</f>
        <v>Vòng 1/16 (R32)</v>
      </c>
      <c r="C90" s="101">
        <f>'DU DOAN'!C90</f>
        <v>1.5</v>
      </c>
      <c r="D90" s="100" t="str">
        <f>'DU DOAN'!H90</f>
        <v>Nhất bảng J</v>
      </c>
      <c r="E90" s="100" t="str">
        <f>'DU DOAN'!I90</f>
        <v>Á quân bảng H</v>
      </c>
      <c r="F90" s="102" t="str">
        <f>IF(OR('DU DOAN'!K90="",'DU DOAN'!L90=""),"Chưa đá",'DU DOAN'!K90&amp;"-"&amp;'DU DOAN'!L90)</f>
        <v>Chưa đá</v>
      </c>
      <c r="G90" s="98">
        <f>IF(OR('DU DOAN'!K90="",'DU DOAN'!L90="",'DU DOAN'!M90="",'DU DOAN'!N90=""),0,IF(AND('DU DOAN'!M90='DU DOAN'!K90,'DU DOAN'!N90='DU DOAN'!L90),3*'DU DOAN'!C90,IF(('DU DOAN'!M90-'DU DOAN'!N90)=('DU DOAN'!K90-'DU DOAN'!L90),2*'DU DOAN'!C90,IF(SIGN('DU DOAN'!M90-'DU DOAN'!N90)=SIGN('DU DOAN'!K90-'DU DOAN'!L90),1*'DU DOAN'!C90,0))))</f>
        <v>0</v>
      </c>
      <c r="H90" s="98">
        <f>IF(OR('DU DOAN'!K90="",'DU DOAN'!L90="",'DU DOAN'!O90="",'DU DOAN'!P90=""),0,IF(AND('DU DOAN'!O90='DU DOAN'!K90,'DU DOAN'!P90='DU DOAN'!L90),3*'DU DOAN'!C90,IF(('DU DOAN'!O90-'DU DOAN'!P90)=('DU DOAN'!K90-'DU DOAN'!L90),2*'DU DOAN'!C90,IF(SIGN('DU DOAN'!O90-'DU DOAN'!P90)=SIGN('DU DOAN'!K90-'DU DOAN'!L90),1*'DU DOAN'!C90,0))))</f>
        <v>0</v>
      </c>
      <c r="I90" s="98">
        <f>IF(OR('DU DOAN'!K90="",'DU DOAN'!L90="",'DU DOAN'!Q90="",'DU DOAN'!R90=""),0,IF(AND('DU DOAN'!Q90='DU DOAN'!K90,'DU DOAN'!R90='DU DOAN'!L90),3*'DU DOAN'!C90,IF(('DU DOAN'!Q90-'DU DOAN'!R90)=('DU DOAN'!K90-'DU DOAN'!L90),2*'DU DOAN'!C90,IF(SIGN('DU DOAN'!Q90-'DU DOAN'!R90)=SIGN('DU DOAN'!K90-'DU DOAN'!L90),1*'DU DOAN'!C90,0))))</f>
        <v>0</v>
      </c>
      <c r="J90" s="98">
        <f>IF(OR('DU DOAN'!K90="",'DU DOAN'!L90="",'DU DOAN'!S90="",'DU DOAN'!T90=""),0,IF(AND('DU DOAN'!S90='DU DOAN'!K90,'DU DOAN'!T90='DU DOAN'!L90),3*'DU DOAN'!C90,IF(('DU DOAN'!S90-'DU DOAN'!T90)=('DU DOAN'!K90-'DU DOAN'!L90),2*'DU DOAN'!C90,IF(SIGN('DU DOAN'!S90-'DU DOAN'!T90)=SIGN('DU DOAN'!K90-'DU DOAN'!L90),1*'DU DOAN'!C90,0))))</f>
        <v>0</v>
      </c>
      <c r="K90" s="98">
        <f>IF(OR('DU DOAN'!K90="",'DU DOAN'!L90="",'DU DOAN'!U90="",'DU DOAN'!V90=""),0,IF(AND('DU DOAN'!U90='DU DOAN'!K90,'DU DOAN'!V90='DU DOAN'!L90),3*'DU DOAN'!C90,IF(('DU DOAN'!U90-'DU DOAN'!V90)=('DU DOAN'!K90-'DU DOAN'!L90),2*'DU DOAN'!C90,IF(SIGN('DU DOAN'!U90-'DU DOAN'!V90)=SIGN('DU DOAN'!K90-'DU DOAN'!L90),1*'DU DOAN'!C90,0))))</f>
        <v>0</v>
      </c>
      <c r="L90" s="98">
        <f>IF(OR('DU DOAN'!K90="",'DU DOAN'!L90="",'DU DOAN'!W90="",'DU DOAN'!X90=""),0,IF(AND('DU DOAN'!W90='DU DOAN'!K90,'DU DOAN'!X90='DU DOAN'!L90),3*'DU DOAN'!C90,IF(('DU DOAN'!W90-'DU DOAN'!X90)=('DU DOAN'!K90-'DU DOAN'!L90),2*'DU DOAN'!C90,IF(SIGN('DU DOAN'!W90-'DU DOAN'!X90)=SIGN('DU DOAN'!K90-'DU DOAN'!L90),1*'DU DOAN'!C90,0))))</f>
        <v>0</v>
      </c>
      <c r="M90" s="98">
        <f>IF(OR('DU DOAN'!K90="",'DU DOAN'!L90="",'DU DOAN'!Y90="",'DU DOAN'!Z90=""),0,IF(AND('DU DOAN'!Y90='DU DOAN'!K90,'DU DOAN'!Z90='DU DOAN'!L90),3*'DU DOAN'!C90,IF(('DU DOAN'!Y90-'DU DOAN'!Z90)=('DU DOAN'!K90-'DU DOAN'!L90),2*'DU DOAN'!C90,IF(SIGN('DU DOAN'!Y90-'DU DOAN'!Z90)=SIGN('DU DOAN'!K90-'DU DOAN'!L90),1*'DU DOAN'!C90,0))))</f>
        <v>0</v>
      </c>
      <c r="N90" s="98">
        <f>IF(OR('DU DOAN'!K90="",'DU DOAN'!L90="",'DU DOAN'!AA90="",'DU DOAN'!AB90=""),0,IF(AND('DU DOAN'!AA90='DU DOAN'!K90,'DU DOAN'!AB90='DU DOAN'!L90),3*'DU DOAN'!C90,IF(('DU DOAN'!AA90-'DU DOAN'!AB90)=('DU DOAN'!K90-'DU DOAN'!L90),2*'DU DOAN'!C90,IF(SIGN('DU DOAN'!AA90-'DU DOAN'!AB90)=SIGN('DU DOAN'!K90-'DU DOAN'!L90),1*'DU DOAN'!C90,0))))</f>
        <v>0</v>
      </c>
      <c r="O90" s="98">
        <f>IF(OR('DU DOAN'!K90="",'DU DOAN'!L90="",'DU DOAN'!AC90="",'DU DOAN'!AD90=""),0,IF(AND('DU DOAN'!AC90='DU DOAN'!K90,'DU DOAN'!AD90='DU DOAN'!L90),3*'DU DOAN'!C90,IF(('DU DOAN'!AC90-'DU DOAN'!AD90)=('DU DOAN'!K90-'DU DOAN'!L90),2*'DU DOAN'!C90,IF(SIGN('DU DOAN'!AC90-'DU DOAN'!AD90)=SIGN('DU DOAN'!K90-'DU DOAN'!L90),1*'DU DOAN'!C90,0))))</f>
        <v>0</v>
      </c>
      <c r="P90" s="98">
        <f>IF(OR('DU DOAN'!K90="",'DU DOAN'!L90="",'DU DOAN'!AE90="",'DU DOAN'!AF90=""),0,IF(AND('DU DOAN'!AE90='DU DOAN'!K90,'DU DOAN'!AF90='DU DOAN'!L90),3*'DU DOAN'!C90,IF(('DU DOAN'!AE90-'DU DOAN'!AF90)=('DU DOAN'!K90-'DU DOAN'!L90),2*'DU DOAN'!C90,IF(SIGN('DU DOAN'!AE90-'DU DOAN'!AF90)=SIGN('DU DOAN'!K90-'DU DOAN'!L90),1*'DU DOAN'!C90,0))))</f>
        <v>0</v>
      </c>
      <c r="Q90" s="98">
        <f>IF(OR('DU DOAN'!K90="",'DU DOAN'!L90="",'DU DOAN'!AG90="",'DU DOAN'!AH90=""),0,IF(AND('DU DOAN'!AG90='DU DOAN'!K90,'DU DOAN'!AH90='DU DOAN'!L90),3*'DU DOAN'!C90,IF(('DU DOAN'!AG90-'DU DOAN'!AH90)=('DU DOAN'!K90-'DU DOAN'!L90),2*'DU DOAN'!C90,IF(SIGN('DU DOAN'!AG90-'DU DOAN'!AH90)=SIGN('DU DOAN'!K90-'DU DOAN'!L90),1*'DU DOAN'!C90,0))))</f>
        <v>0</v>
      </c>
      <c r="R90" s="98">
        <f>IF(OR('DU DOAN'!K90="",'DU DOAN'!L90="",'DU DOAN'!AI90="",'DU DOAN'!AJ90=""),0,IF(AND('DU DOAN'!AI90='DU DOAN'!K90,'DU DOAN'!AJ90='DU DOAN'!L90),3*'DU DOAN'!C90,IF(('DU DOAN'!AI90-'DU DOAN'!AJ90)=('DU DOAN'!K90-'DU DOAN'!L90),2*'DU DOAN'!C90,IF(SIGN('DU DOAN'!AI90-'DU DOAN'!AJ90)=SIGN('DU DOAN'!K90-'DU DOAN'!L90),1*'DU DOAN'!C90,0))))</f>
        <v>0</v>
      </c>
      <c r="S90" s="98">
        <f>IF(OR('DU DOAN'!K90="",'DU DOAN'!L90="",'DU DOAN'!AK90="",'DU DOAN'!AL90=""),0,IF(AND('DU DOAN'!AK90='DU DOAN'!K90,'DU DOAN'!AL90='DU DOAN'!L90),3*'DU DOAN'!C90,IF(('DU DOAN'!AK90-'DU DOAN'!AL90)=('DU DOAN'!K90-'DU DOAN'!L90),2*'DU DOAN'!C90,IF(SIGN('DU DOAN'!AK90-'DU DOAN'!AL90)=SIGN('DU DOAN'!K90-'DU DOAN'!L90),1*'DU DOAN'!C90,0))))</f>
        <v>0</v>
      </c>
      <c r="T90" s="98">
        <f>IF(OR('DU DOAN'!K90="",'DU DOAN'!L90="",'DU DOAN'!AM90="",'DU DOAN'!AN90=""),0,IF(AND('DU DOAN'!AM90='DU DOAN'!K90,'DU DOAN'!AN90='DU DOAN'!L90),3*'DU DOAN'!C90,IF(('DU DOAN'!AM90-'DU DOAN'!AN90)=('DU DOAN'!K90-'DU DOAN'!L90),2*'DU DOAN'!C90,IF(SIGN('DU DOAN'!AM90-'DU DOAN'!AN90)=SIGN('DU DOAN'!K90-'DU DOAN'!L90),1*'DU DOAN'!C90,0))))</f>
        <v>0</v>
      </c>
      <c r="U90" s="98">
        <f>IF(OR('DU DOAN'!K90="",'DU DOAN'!L90="",'DU DOAN'!AO90="",'DU DOAN'!AP90=""),0,IF(AND('DU DOAN'!AO90='DU DOAN'!K90,'DU DOAN'!AP90='DU DOAN'!L90),3*'DU DOAN'!C90,IF(('DU DOAN'!AO90-'DU DOAN'!AP90)=('DU DOAN'!K90-'DU DOAN'!L90),2*'DU DOAN'!C90,IF(SIGN('DU DOAN'!AO90-'DU DOAN'!AP90)=SIGN('DU DOAN'!K90-'DU DOAN'!L90),1*'DU DOAN'!C90,0))))</f>
        <v>0</v>
      </c>
      <c r="V90" s="98">
        <f>IF(OR('DU DOAN'!K90="",'DU DOAN'!L90="",'DU DOAN'!AQ90="",'DU DOAN'!AR90=""),0,IF(AND('DU DOAN'!AQ90='DU DOAN'!K90,'DU DOAN'!AR90='DU DOAN'!L90),3*'DU DOAN'!C90,IF(('DU DOAN'!AQ90-'DU DOAN'!AR90)=('DU DOAN'!K90-'DU DOAN'!L90),2*'DU DOAN'!C90,IF(SIGN('DU DOAN'!AQ90-'DU DOAN'!AR90)=SIGN('DU DOAN'!K90-'DU DOAN'!L90),1*'DU DOAN'!C90,0))))</f>
        <v>0</v>
      </c>
      <c r="W90" s="98">
        <f>IF(OR('DU DOAN'!K90="",'DU DOAN'!L90="",'DU DOAN'!AS90="",'DU DOAN'!AT90=""),0,IF(AND('DU DOAN'!AS90='DU DOAN'!K90,'DU DOAN'!AT90='DU DOAN'!L90),3*'DU DOAN'!C90,IF(('DU DOAN'!AS90-'DU DOAN'!AT90)=('DU DOAN'!K90-'DU DOAN'!L90),2*'DU DOAN'!C90,IF(SIGN('DU DOAN'!AS90-'DU DOAN'!AT90)=SIGN('DU DOAN'!K90-'DU DOAN'!L90),1*'DU DOAN'!C90,0))))</f>
        <v>0</v>
      </c>
      <c r="X90" s="98">
        <f>IF(OR('DU DOAN'!K90="",'DU DOAN'!L90="",'DU DOAN'!AU90="",'DU DOAN'!AV90=""),0,IF(AND('DU DOAN'!AU90='DU DOAN'!K90,'DU DOAN'!AV90='DU DOAN'!L90),3*'DU DOAN'!C90,IF(('DU DOAN'!AU90-'DU DOAN'!AV90)=('DU DOAN'!K90-'DU DOAN'!L90),2*'DU DOAN'!C90,IF(SIGN('DU DOAN'!AU90-'DU DOAN'!AV90)=SIGN('DU DOAN'!K90-'DU DOAN'!L90),1*'DU DOAN'!C90,0))))</f>
        <v>0</v>
      </c>
      <c r="Y90" s="98">
        <f>IF(OR('DU DOAN'!K90="",'DU DOAN'!L90="",'DU DOAN'!AW90="",'DU DOAN'!AX90=""),0,IF(AND('DU DOAN'!AW90='DU DOAN'!K90,'DU DOAN'!AX90='DU DOAN'!L90),3*'DU DOAN'!C90,IF(('DU DOAN'!AW90-'DU DOAN'!AX90)=('DU DOAN'!K90-'DU DOAN'!L90),2*'DU DOAN'!C90,IF(SIGN('DU DOAN'!AW90-'DU DOAN'!AX90)=SIGN('DU DOAN'!K90-'DU DOAN'!L90),1*'DU DOAN'!C90,0))))</f>
        <v>0</v>
      </c>
      <c r="Z90" s="98">
        <f>IF(OR('DU DOAN'!K90="",'DU DOAN'!L90="",'DU DOAN'!AY90="",'DU DOAN'!AZ90=""),0,IF(AND('DU DOAN'!AY90='DU DOAN'!K90,'DU DOAN'!AZ90='DU DOAN'!L90),3*'DU DOAN'!C90,IF(('DU DOAN'!AY90-'DU DOAN'!AZ90)=('DU DOAN'!K90-'DU DOAN'!L90),2*'DU DOAN'!C90,IF(SIGN('DU DOAN'!AY90-'DU DOAN'!AZ90)=SIGN('DU DOAN'!K90-'DU DOAN'!L90),1*'DU DOAN'!C90,0))))</f>
        <v>0</v>
      </c>
      <c r="AA90" s="98">
        <f>IF(OR('DU DOAN'!K90="",'DU DOAN'!L90="",'DU DOAN'!BA90="",'DU DOAN'!BB90=""),0,IF(AND('DU DOAN'!BA90='DU DOAN'!K90,'DU DOAN'!BB90='DU DOAN'!L90),3*'DU DOAN'!C90,IF(('DU DOAN'!BA90-'DU DOAN'!BB90)=('DU DOAN'!K90-'DU DOAN'!L90),2*'DU DOAN'!C90,IF(SIGN('DU DOAN'!BA90-'DU DOAN'!BB90)=SIGN('DU DOAN'!K90-'DU DOAN'!L90),1*'DU DOAN'!C90,0))))</f>
        <v>0</v>
      </c>
      <c r="AB90" s="98">
        <f>IF(OR('DU DOAN'!K90="",'DU DOAN'!L90="",'DU DOAN'!BC90="",'DU DOAN'!BD90=""),0,IF(AND('DU DOAN'!BC90='DU DOAN'!K90,'DU DOAN'!BD90='DU DOAN'!L90),3*'DU DOAN'!C90,IF(('DU DOAN'!BC90-'DU DOAN'!BD90)=('DU DOAN'!K90-'DU DOAN'!L90),2*'DU DOAN'!C90,IF(SIGN('DU DOAN'!BC90-'DU DOAN'!BD90)=SIGN('DU DOAN'!K90-'DU DOAN'!L90),1*'DU DOAN'!C90,0))))</f>
        <v>0</v>
      </c>
      <c r="AC90" s="98">
        <f>IF(OR('DU DOAN'!K90="",'DU DOAN'!L90="",'DU DOAN'!BE90="",'DU DOAN'!BF90=""),0,IF(AND('DU DOAN'!BE90='DU DOAN'!K90,'DU DOAN'!BF90='DU DOAN'!L90),3*'DU DOAN'!C90,IF(('DU DOAN'!BE90-'DU DOAN'!BF90)=('DU DOAN'!K90-'DU DOAN'!L90),2*'DU DOAN'!C90,IF(SIGN('DU DOAN'!BE90-'DU DOAN'!BF90)=SIGN('DU DOAN'!K90-'DU DOAN'!L90),1*'DU DOAN'!C90,0))))</f>
        <v>0</v>
      </c>
      <c r="AD90" s="98">
        <f>IF(OR('DU DOAN'!K90="",'DU DOAN'!L90="",'DU DOAN'!BG90="",'DU DOAN'!BH90=""),0,IF(AND('DU DOAN'!BG90='DU DOAN'!K90,'DU DOAN'!BH90='DU DOAN'!L90),3*'DU DOAN'!C90,IF(('DU DOAN'!BG90-'DU DOAN'!BH90)=('DU DOAN'!K90-'DU DOAN'!L90),2*'DU DOAN'!C90,IF(SIGN('DU DOAN'!BG90-'DU DOAN'!BH90)=SIGN('DU DOAN'!K90-'DU DOAN'!L90),1*'DU DOAN'!C90,0))))</f>
        <v>0</v>
      </c>
      <c r="AE90" s="98">
        <f>IF(OR('DU DOAN'!K90="",'DU DOAN'!L90="",'DU DOAN'!BI90="",'DU DOAN'!BJ90=""),0,IF(AND('DU DOAN'!BI90='DU DOAN'!K90,'DU DOAN'!BJ90='DU DOAN'!L90),3*'DU DOAN'!C90,IF(('DU DOAN'!BI90-'DU DOAN'!BJ90)=('DU DOAN'!K90-'DU DOAN'!L90),2*'DU DOAN'!C90,IF(SIGN('DU DOAN'!BI90-'DU DOAN'!BJ90)=SIGN('DU DOAN'!K90-'DU DOAN'!L90),1*'DU DOAN'!C90,0))))</f>
        <v>0</v>
      </c>
      <c r="AF90" s="98">
        <f>IF(OR('DU DOAN'!K90="",'DU DOAN'!L90="",'DU DOAN'!BK90="",'DU DOAN'!BL90=""),0,IF(AND('DU DOAN'!BK90='DU DOAN'!K90,'DU DOAN'!BL90='DU DOAN'!L90),3*'DU DOAN'!C90,IF(('DU DOAN'!BK90-'DU DOAN'!BL90)=('DU DOAN'!K90-'DU DOAN'!L90),2*'DU DOAN'!C90,IF(SIGN('DU DOAN'!BK90-'DU DOAN'!BL90)=SIGN('DU DOAN'!K90-'DU DOAN'!L90),1*'DU DOAN'!C90,0))))</f>
        <v>0</v>
      </c>
      <c r="AG90" s="98">
        <f>IF(OR('DU DOAN'!K90="",'DU DOAN'!L90="",'DU DOAN'!BM90="",'DU DOAN'!BN90=""),0,IF(AND('DU DOAN'!BM90='DU DOAN'!K90,'DU DOAN'!BN90='DU DOAN'!L90),3*'DU DOAN'!C90,IF(('DU DOAN'!BM90-'DU DOAN'!BN90)=('DU DOAN'!K90-'DU DOAN'!L90),2*'DU DOAN'!C90,IF(SIGN('DU DOAN'!BM90-'DU DOAN'!BN90)=SIGN('DU DOAN'!K90-'DU DOAN'!L90),1*'DU DOAN'!C90,0))))</f>
        <v>0</v>
      </c>
      <c r="AH90" s="98">
        <f>IF(OR('DU DOAN'!K90="",'DU DOAN'!L90="",'DU DOAN'!BO90="",'DU DOAN'!BP90=""),0,IF(AND('DU DOAN'!BO90='DU DOAN'!K90,'DU DOAN'!BP90='DU DOAN'!L90),3*'DU DOAN'!C90,IF(('DU DOAN'!BO90-'DU DOAN'!BP90)=('DU DOAN'!K90-'DU DOAN'!L90),2*'DU DOAN'!C90,IF(SIGN('DU DOAN'!BO90-'DU DOAN'!BP90)=SIGN('DU DOAN'!K90-'DU DOAN'!L90),1*'DU DOAN'!C90,0))))</f>
        <v>0</v>
      </c>
      <c r="AI90" s="98">
        <f>IF(OR('DU DOAN'!K90="",'DU DOAN'!L90="",'DU DOAN'!BQ90="",'DU DOAN'!BR90=""),0,IF(AND('DU DOAN'!BQ90='DU DOAN'!K90,'DU DOAN'!BR90='DU DOAN'!L90),3*'DU DOAN'!C90,IF(('DU DOAN'!BQ90-'DU DOAN'!BR90)=('DU DOAN'!K90-'DU DOAN'!L90),2*'DU DOAN'!C90,IF(SIGN('DU DOAN'!BQ90-'DU DOAN'!BR90)=SIGN('DU DOAN'!K90-'DU DOAN'!L90),1*'DU DOAN'!C90,0))))</f>
        <v>0</v>
      </c>
      <c r="AJ90" s="98">
        <f>IF(OR('DU DOAN'!K90="",'DU DOAN'!L90="",'DU DOAN'!BS90="",'DU DOAN'!BT90=""),0,IF(AND('DU DOAN'!BS90='DU DOAN'!K90,'DU DOAN'!BT90='DU DOAN'!L90),3*'DU DOAN'!C90,IF(('DU DOAN'!BS90-'DU DOAN'!BT90)=('DU DOAN'!K90-'DU DOAN'!L90),2*'DU DOAN'!C90,IF(SIGN('DU DOAN'!BS90-'DU DOAN'!BT90)=SIGN('DU DOAN'!K90-'DU DOAN'!L90),1*'DU DOAN'!C90,0))))</f>
        <v>0</v>
      </c>
      <c r="AK90" s="98">
        <f>IF(OR('DU DOAN'!K90="",'DU DOAN'!L90="",'DU DOAN'!BU90="",'DU DOAN'!BV90=""),0,IF(AND('DU DOAN'!BU90='DU DOAN'!K90,'DU DOAN'!BV90='DU DOAN'!L90),3*'DU DOAN'!C90,IF(('DU DOAN'!BU90-'DU DOAN'!BV90)=('DU DOAN'!K90-'DU DOAN'!L90),2*'DU DOAN'!C90,IF(SIGN('DU DOAN'!BU90-'DU DOAN'!BV90)=SIGN('DU DOAN'!K90-'DU DOAN'!L90),1*'DU DOAN'!C90,0))))</f>
        <v>0</v>
      </c>
      <c r="AL90" s="98">
        <f>IF(OR('DU DOAN'!K90="",'DU DOAN'!L90="",'DU DOAN'!BW90="",'DU DOAN'!BX90=""),0,IF(AND('DU DOAN'!BW90='DU DOAN'!K90,'DU DOAN'!BX90='DU DOAN'!L90),3*'DU DOAN'!C90,IF(('DU DOAN'!BW90-'DU DOAN'!BX90)=('DU DOAN'!K90-'DU DOAN'!L90),2*'DU DOAN'!C90,IF(SIGN('DU DOAN'!BW90-'DU DOAN'!BX90)=SIGN('DU DOAN'!K90-'DU DOAN'!L90),1*'DU DOAN'!C90,0))))</f>
        <v>0</v>
      </c>
      <c r="AM90" s="98">
        <f>IF(OR('DU DOAN'!K90="",'DU DOAN'!L90="",'DU DOAN'!BY90="",'DU DOAN'!BZ90=""),0,IF(AND('DU DOAN'!BY90='DU DOAN'!K90,'DU DOAN'!BZ90='DU DOAN'!L90),3*'DU DOAN'!C90,IF(('DU DOAN'!BY90-'DU DOAN'!BZ90)=('DU DOAN'!K90-'DU DOAN'!L90),2*'DU DOAN'!C90,IF(SIGN('DU DOAN'!BY90-'DU DOAN'!BZ90)=SIGN('DU DOAN'!K90-'DU DOAN'!L90),1*'DU DOAN'!C90,0))))</f>
        <v>0</v>
      </c>
      <c r="AN90" s="98">
        <f>IF(OR('DU DOAN'!K90="",'DU DOAN'!L90="",'DU DOAN'!CA90="",'DU DOAN'!CB90=""),0,IF(AND('DU DOAN'!CA90='DU DOAN'!K90,'DU DOAN'!CB90='DU DOAN'!L90),3*'DU DOAN'!C90,IF(('DU DOAN'!CA90-'DU DOAN'!CB90)=('DU DOAN'!K90-'DU DOAN'!L90),2*'DU DOAN'!C90,IF(SIGN('DU DOAN'!CA90-'DU DOAN'!CB90)=SIGN('DU DOAN'!K90-'DU DOAN'!L90),1*'DU DOAN'!C90,0))))</f>
        <v>0</v>
      </c>
      <c r="AO90" s="98">
        <f>IF(OR('DU DOAN'!K90="",'DU DOAN'!L90="",'DU DOAN'!CC90="",'DU DOAN'!CD90=""),0,IF(AND('DU DOAN'!CC90='DU DOAN'!K90,'DU DOAN'!CD90='DU DOAN'!L90),3*'DU DOAN'!C90,IF(('DU DOAN'!CC90-'DU DOAN'!CD90)=('DU DOAN'!K90-'DU DOAN'!L90),2*'DU DOAN'!C90,IF(SIGN('DU DOAN'!CC90-'DU DOAN'!CD90)=SIGN('DU DOAN'!K90-'DU DOAN'!L90),1*'DU DOAN'!C90,0))))</f>
        <v>0</v>
      </c>
      <c r="AP90" s="98">
        <f>IF(OR('DU DOAN'!K90="",'DU DOAN'!L90="",'DU DOAN'!CE90="",'DU DOAN'!CF90=""),0,IF(AND('DU DOAN'!CE90='DU DOAN'!K90,'DU DOAN'!CF90='DU DOAN'!L90),3*'DU DOAN'!C90,IF(('DU DOAN'!CE90-'DU DOAN'!CF90)=('DU DOAN'!K90-'DU DOAN'!L90),2*'DU DOAN'!C90,IF(SIGN('DU DOAN'!CE90-'DU DOAN'!CF90)=SIGN('DU DOAN'!K90-'DU DOAN'!L90),1*'DU DOAN'!C90,0))))</f>
        <v>0</v>
      </c>
      <c r="AQ90" s="98">
        <f>IF(OR('DU DOAN'!K90="",'DU DOAN'!L90="",'DU DOAN'!CG90="",'DU DOAN'!CH90=""),0,IF(AND('DU DOAN'!CG90='DU DOAN'!K90,'DU DOAN'!CH90='DU DOAN'!L90),3*'DU DOAN'!C90,IF(('DU DOAN'!CG90-'DU DOAN'!CH90)=('DU DOAN'!K90-'DU DOAN'!L90),2*'DU DOAN'!C90,IF(SIGN('DU DOAN'!CG90-'DU DOAN'!CH90)=SIGN('DU DOAN'!K90-'DU DOAN'!L90),1*'DU DOAN'!C90,0))))</f>
        <v>0</v>
      </c>
      <c r="AR90" s="98">
        <f>IF(OR('DU DOAN'!K90="",'DU DOAN'!L90="",'DU DOAN'!CI90="",'DU DOAN'!CJ90=""),0,IF(AND('DU DOAN'!CI90='DU DOAN'!K90,'DU DOAN'!CJ90='DU DOAN'!L90),3*'DU DOAN'!C90,IF(('DU DOAN'!CI90-'DU DOAN'!CJ90)=('DU DOAN'!K90-'DU DOAN'!L90),2*'DU DOAN'!C90,IF(SIGN('DU DOAN'!CI90-'DU DOAN'!CJ90)=SIGN('DU DOAN'!K90-'DU DOAN'!L90),1*'DU DOAN'!C90,0))))</f>
        <v>0</v>
      </c>
      <c r="AS90" s="98">
        <f>IF(OR('DU DOAN'!K90="",'DU DOAN'!L90="",'DU DOAN'!CK90="",'DU DOAN'!CL90=""),0,IF(AND('DU DOAN'!CK90='DU DOAN'!K90,'DU DOAN'!CL90='DU DOAN'!L90),3*'DU DOAN'!C90,IF(('DU DOAN'!CK90-'DU DOAN'!CL90)=('DU DOAN'!K90-'DU DOAN'!L90),2*'DU DOAN'!C90,IF(SIGN('DU DOAN'!CK90-'DU DOAN'!CL90)=SIGN('DU DOAN'!K90-'DU DOAN'!L90),1*'DU DOAN'!C90,0))))</f>
        <v>0</v>
      </c>
      <c r="AT90" s="98">
        <f>IF(OR('DU DOAN'!K90="",'DU DOAN'!L90="",'DU DOAN'!CM90="",'DU DOAN'!CN90=""),0,IF(AND('DU DOAN'!CM90='DU DOAN'!K90,'DU DOAN'!CN90='DU DOAN'!L90),3*'DU DOAN'!C90,IF(('DU DOAN'!CM90-'DU DOAN'!CN90)=('DU DOAN'!K90-'DU DOAN'!L90),2*'DU DOAN'!C90,IF(SIGN('DU DOAN'!CM90-'DU DOAN'!CN90)=SIGN('DU DOAN'!K90-'DU DOAN'!L90),1*'DU DOAN'!C90,0))))</f>
        <v>0</v>
      </c>
      <c r="AU90" s="98">
        <f>IF(OR('DU DOAN'!K90="",'DU DOAN'!L90="",'DU DOAN'!CO90="",'DU DOAN'!CP90=""),0,IF(AND('DU DOAN'!CO90='DU DOAN'!K90,'DU DOAN'!CP90='DU DOAN'!L90),3*'DU DOAN'!C90,IF(('DU DOAN'!CO90-'DU DOAN'!CP90)=('DU DOAN'!K90-'DU DOAN'!L90),2*'DU DOAN'!C90,IF(SIGN('DU DOAN'!CO90-'DU DOAN'!CP90)=SIGN('DU DOAN'!K90-'DU DOAN'!L90),1*'DU DOAN'!C90,0))))</f>
        <v>0</v>
      </c>
      <c r="AV90" s="98">
        <f>IF(OR('DU DOAN'!K90="",'DU DOAN'!L90="",'DU DOAN'!CQ90="",'DU DOAN'!CR90=""),0,IF(AND('DU DOAN'!CQ90='DU DOAN'!K90,'DU DOAN'!CR90='DU DOAN'!L90),3*'DU DOAN'!C90,IF(('DU DOAN'!CQ90-'DU DOAN'!CR90)=('DU DOAN'!K90-'DU DOAN'!L90),2*'DU DOAN'!C90,IF(SIGN('DU DOAN'!CQ90-'DU DOAN'!CR90)=SIGN('DU DOAN'!K90-'DU DOAN'!L90),1*'DU DOAN'!C90,0))))</f>
        <v>0</v>
      </c>
      <c r="AW90" s="98">
        <f>IF(OR('DU DOAN'!K90="",'DU DOAN'!L90="",'DU DOAN'!CS90="",'DU DOAN'!CT90=""),0,IF(AND('DU DOAN'!CS90='DU DOAN'!K90,'DU DOAN'!CT90='DU DOAN'!L90),3*'DU DOAN'!C90,IF(('DU DOAN'!CS90-'DU DOAN'!CT90)=('DU DOAN'!K90-'DU DOAN'!L90),2*'DU DOAN'!C90,IF(SIGN('DU DOAN'!CS90-'DU DOAN'!CT90)=SIGN('DU DOAN'!K90-'DU DOAN'!L90),1*'DU DOAN'!C90,0))))</f>
        <v>0</v>
      </c>
      <c r="AX90" s="98">
        <f>IF(OR('DU DOAN'!K90="",'DU DOAN'!L90="",'DU DOAN'!CU90="",'DU DOAN'!CV90=""),0,IF(AND('DU DOAN'!CU90='DU DOAN'!K90,'DU DOAN'!CV90='DU DOAN'!L90),3*'DU DOAN'!C90,IF(('DU DOAN'!CU90-'DU DOAN'!CV90)=('DU DOAN'!K90-'DU DOAN'!L90),2*'DU DOAN'!C90,IF(SIGN('DU DOAN'!CU90-'DU DOAN'!CV90)=SIGN('DU DOAN'!K90-'DU DOAN'!L90),1*'DU DOAN'!C90,0))))</f>
        <v>0</v>
      </c>
      <c r="AY90" s="98">
        <f>IF(OR('DU DOAN'!K90="",'DU DOAN'!L90="",'DU DOAN'!CW90="",'DU DOAN'!CX90=""),0,IF(AND('DU DOAN'!CW90='DU DOAN'!K90,'DU DOAN'!CX90='DU DOAN'!L90),3*'DU DOAN'!C90,IF(('DU DOAN'!CW90-'DU DOAN'!CX90)=('DU DOAN'!K90-'DU DOAN'!L90),2*'DU DOAN'!C90,IF(SIGN('DU DOAN'!CW90-'DU DOAN'!CX90)=SIGN('DU DOAN'!K90-'DU DOAN'!L90),1*'DU DOAN'!C90,0))))</f>
        <v>0</v>
      </c>
      <c r="AZ90" s="98">
        <f>IF(OR('DU DOAN'!K90="",'DU DOAN'!L90="",'DU DOAN'!CY90="",'DU DOAN'!CZ90=""),0,IF(AND('DU DOAN'!CY90='DU DOAN'!K90,'DU DOAN'!CZ90='DU DOAN'!L90),3*'DU DOAN'!C90,IF(('DU DOAN'!CY90-'DU DOAN'!CZ90)=('DU DOAN'!K90-'DU DOAN'!L90),2*'DU DOAN'!C90,IF(SIGN('DU DOAN'!CY90-'DU DOAN'!CZ90)=SIGN('DU DOAN'!K90-'DU DOAN'!L90),1*'DU DOAN'!C90,0))))</f>
        <v>0</v>
      </c>
      <c r="BA90" s="98">
        <f>IF(OR('DU DOAN'!K90="",'DU DOAN'!L90="",'DU DOAN'!DA90="",'DU DOAN'!DB90=""),0,IF(AND('DU DOAN'!DA90='DU DOAN'!K90,'DU DOAN'!DB90='DU DOAN'!L90),3*'DU DOAN'!C90,IF(('DU DOAN'!DA90-'DU DOAN'!DB90)=('DU DOAN'!K90-'DU DOAN'!L90),2*'DU DOAN'!C90,IF(SIGN('DU DOAN'!DA90-'DU DOAN'!DB90)=SIGN('DU DOAN'!K90-'DU DOAN'!L90),1*'DU DOAN'!C90,0))))</f>
        <v>0</v>
      </c>
      <c r="BB90" s="98">
        <f>IF(OR('DU DOAN'!K90="",'DU DOAN'!L90="",'DU DOAN'!DC90="",'DU DOAN'!DD90=""),0,IF(AND('DU DOAN'!DC90='DU DOAN'!K90,'DU DOAN'!DD90='DU DOAN'!L90),3*'DU DOAN'!C90,IF(('DU DOAN'!DC90-'DU DOAN'!DD90)=('DU DOAN'!K90-'DU DOAN'!L90),2*'DU DOAN'!C90,IF(SIGN('DU DOAN'!DC90-'DU DOAN'!DD90)=SIGN('DU DOAN'!K90-'DU DOAN'!L90),1*'DU DOAN'!C90,0))))</f>
        <v>0</v>
      </c>
      <c r="BC90" s="98">
        <f>IF(OR('DU DOAN'!K90="",'DU DOAN'!L90="",'DU DOAN'!DE90="",'DU DOAN'!DF90=""),0,IF(AND('DU DOAN'!DE90='DU DOAN'!K90,'DU DOAN'!DF90='DU DOAN'!L90),3*'DU DOAN'!C90,IF(('DU DOAN'!DE90-'DU DOAN'!DF90)=('DU DOAN'!K90-'DU DOAN'!L90),2*'DU DOAN'!C90,IF(SIGN('DU DOAN'!DE90-'DU DOAN'!DF90)=SIGN('DU DOAN'!K90-'DU DOAN'!L90),1*'DU DOAN'!C90,0))))</f>
        <v>0</v>
      </c>
      <c r="BD90" s="98">
        <f>IF(OR('DU DOAN'!K90="",'DU DOAN'!L90="",'DU DOAN'!DG90="",'DU DOAN'!DH90=""),0,IF(AND('DU DOAN'!DG90='DU DOAN'!K90,'DU DOAN'!DH90='DU DOAN'!L90),3*'DU DOAN'!C90,IF(('DU DOAN'!DG90-'DU DOAN'!DH90)=('DU DOAN'!K90-'DU DOAN'!L90),2*'DU DOAN'!C90,IF(SIGN('DU DOAN'!DG90-'DU DOAN'!DH90)=SIGN('DU DOAN'!K90-'DU DOAN'!L90),1*'DU DOAN'!C90,0))))</f>
        <v>0</v>
      </c>
      <c r="BE90" s="98">
        <f>IF(OR('DU DOAN'!K90="",'DU DOAN'!L90="",'DU DOAN'!DI90="",'DU DOAN'!DJ90=""),0,IF(AND('DU DOAN'!DI90='DU DOAN'!K90,'DU DOAN'!DJ90='DU DOAN'!L90),3*'DU DOAN'!C90,IF(('DU DOAN'!DI90-'DU DOAN'!DJ90)=('DU DOAN'!K90-'DU DOAN'!L90),2*'DU DOAN'!C90,IF(SIGN('DU DOAN'!DI90-'DU DOAN'!DJ90)=SIGN('DU DOAN'!K90-'DU DOAN'!L90),1*'DU DOAN'!C90,0))))</f>
        <v>0</v>
      </c>
      <c r="BF90" s="98">
        <f>IF(OR('DU DOAN'!K90="",'DU DOAN'!L90="",'DU DOAN'!DK90="",'DU DOAN'!DL90=""),0,IF(AND('DU DOAN'!DK90='DU DOAN'!K90,'DU DOAN'!DL90='DU DOAN'!L90),3*'DU DOAN'!C90,IF(('DU DOAN'!DK90-'DU DOAN'!DL90)=('DU DOAN'!K90-'DU DOAN'!L90),2*'DU DOAN'!C90,IF(SIGN('DU DOAN'!DK90-'DU DOAN'!DL90)=SIGN('DU DOAN'!K90-'DU DOAN'!L90),1*'DU DOAN'!C90,0))))</f>
        <v>0</v>
      </c>
      <c r="BG90" s="98">
        <f>IF(OR('DU DOAN'!K90="",'DU DOAN'!L90="",'DU DOAN'!DM90="",'DU DOAN'!DN90=""),0,IF(AND('DU DOAN'!DM90='DU DOAN'!K90,'DU DOAN'!DN90='DU DOAN'!L90),3*'DU DOAN'!C90,IF(('DU DOAN'!DM90-'DU DOAN'!DN90)=('DU DOAN'!K90-'DU DOAN'!L90),2*'DU DOAN'!C90,IF(SIGN('DU DOAN'!DM90-'DU DOAN'!DN90)=SIGN('DU DOAN'!K90-'DU DOAN'!L90),1*'DU DOAN'!C90,0))))</f>
        <v>0</v>
      </c>
      <c r="BH90" s="98">
        <f>IF(OR('DU DOAN'!K90="",'DU DOAN'!L90="",'DU DOAN'!DO90="",'DU DOAN'!DP90=""),0,IF(AND('DU DOAN'!DO90='DU DOAN'!K90,'DU DOAN'!DP90='DU DOAN'!L90),3*'DU DOAN'!C90,IF(('DU DOAN'!DO90-'DU DOAN'!DP90)=('DU DOAN'!K90-'DU DOAN'!L90),2*'DU DOAN'!C90,IF(SIGN('DU DOAN'!DO90-'DU DOAN'!DP90)=SIGN('DU DOAN'!K90-'DU DOAN'!L90),1*'DU DOAN'!C90,0))))</f>
        <v>0</v>
      </c>
      <c r="BI90" s="98">
        <f>IF(OR('DU DOAN'!K90="",'DU DOAN'!L90="",'DU DOAN'!DQ90="",'DU DOAN'!DR90=""),0,IF(AND('DU DOAN'!DQ90='DU DOAN'!K90,'DU DOAN'!DR90='DU DOAN'!L90),3*'DU DOAN'!C90,IF(('DU DOAN'!DQ90-'DU DOAN'!DR90)=('DU DOAN'!K90-'DU DOAN'!L90),2*'DU DOAN'!C90,IF(SIGN('DU DOAN'!DQ90-'DU DOAN'!DR90)=SIGN('DU DOAN'!K90-'DU DOAN'!L90),1*'DU DOAN'!C90,0))))</f>
        <v>0</v>
      </c>
      <c r="BJ90" s="98">
        <f>IF(OR('DU DOAN'!K90="",'DU DOAN'!L90="",'DU DOAN'!DS90="",'DU DOAN'!DT90=""),0,IF(AND('DU DOAN'!DS90='DU DOAN'!K90,'DU DOAN'!DT90='DU DOAN'!L90),3*'DU DOAN'!C90,IF(('DU DOAN'!DS90-'DU DOAN'!DT90)=('DU DOAN'!K90-'DU DOAN'!L90),2*'DU DOAN'!C90,IF(SIGN('DU DOAN'!DS90-'DU DOAN'!DT90)=SIGN('DU DOAN'!K90-'DU DOAN'!L90),1*'DU DOAN'!C90,0))))</f>
        <v>0</v>
      </c>
      <c r="BK90" s="98">
        <f>IF(OR('DU DOAN'!K90="",'DU DOAN'!L90="",'DU DOAN'!DU90="",'DU DOAN'!DV90=""),0,IF(AND('DU DOAN'!DU90='DU DOAN'!K90,'DU DOAN'!DV90='DU DOAN'!L90),3*'DU DOAN'!C90,IF(('DU DOAN'!DU90-'DU DOAN'!DV90)=('DU DOAN'!K90-'DU DOAN'!L90),2*'DU DOAN'!C90,IF(SIGN('DU DOAN'!DU90-'DU DOAN'!DV90)=SIGN('DU DOAN'!K90-'DU DOAN'!L90),1*'DU DOAN'!C90,0))))</f>
        <v>0</v>
      </c>
      <c r="BL90" s="98">
        <f>IF(OR('DU DOAN'!K90="",'DU DOAN'!L90="",'DU DOAN'!DW90="",'DU DOAN'!DX90=""),0,IF(AND('DU DOAN'!DW90='DU DOAN'!K90,'DU DOAN'!DX90='DU DOAN'!L90),3*'DU DOAN'!C90,IF(('DU DOAN'!DW90-'DU DOAN'!DX90)=('DU DOAN'!K90-'DU DOAN'!L90),2*'DU DOAN'!C90,IF(SIGN('DU DOAN'!DW90-'DU DOAN'!DX90)=SIGN('DU DOAN'!K90-'DU DOAN'!L90),1*'DU DOAN'!C90,0))))</f>
        <v>0</v>
      </c>
      <c r="BM90" s="98">
        <f>IF(OR('DU DOAN'!K90="",'DU DOAN'!L90="",'DU DOAN'!DY90="",'DU DOAN'!DZ90=""),0,IF(AND('DU DOAN'!DY90='DU DOAN'!K90,'DU DOAN'!DZ90='DU DOAN'!L90),3*'DU DOAN'!C90,IF(('DU DOAN'!DY90-'DU DOAN'!DZ90)=('DU DOAN'!K90-'DU DOAN'!L90),2*'DU DOAN'!C90,IF(SIGN('DU DOAN'!DY90-'DU DOAN'!DZ90)=SIGN('DU DOAN'!K90-'DU DOAN'!L90),1*'DU DOAN'!C90,0))))</f>
        <v>0</v>
      </c>
      <c r="BN90" s="98">
        <f>IF(OR('DU DOAN'!K90="",'DU DOAN'!L90="",'DU DOAN'!EA90="",'DU DOAN'!EB90=""),0,IF(AND('DU DOAN'!EA90='DU DOAN'!K90,'DU DOAN'!EB90='DU DOAN'!L90),3*'DU DOAN'!C90,IF(('DU DOAN'!EA90-'DU DOAN'!EB90)=('DU DOAN'!K90-'DU DOAN'!L90),2*'DU DOAN'!C90,IF(SIGN('DU DOAN'!EA90-'DU DOAN'!EB90)=SIGN('DU DOAN'!K90-'DU DOAN'!L90),1*'DU DOAN'!C90,0))))</f>
        <v>0</v>
      </c>
      <c r="BO90" s="98">
        <f>IF(OR('DU DOAN'!K90="",'DU DOAN'!L90="",'DU DOAN'!EC90="",'DU DOAN'!ED90=""),0,IF(AND('DU DOAN'!EC90='DU DOAN'!K90,'DU DOAN'!ED90='DU DOAN'!L90),3*'DU DOAN'!C90,IF(('DU DOAN'!EC90-'DU DOAN'!ED90)=('DU DOAN'!K90-'DU DOAN'!L90),2*'DU DOAN'!C90,IF(SIGN('DU DOAN'!EC90-'DU DOAN'!ED90)=SIGN('DU DOAN'!K90-'DU DOAN'!L90),1*'DU DOAN'!C90,0))))</f>
        <v>0</v>
      </c>
      <c r="BP90" s="98">
        <f>IF(OR('DU DOAN'!K90="",'DU DOAN'!L90="",'DU DOAN'!EE90="",'DU DOAN'!EF90=""),0,IF(AND('DU DOAN'!EE90='DU DOAN'!K90,'DU DOAN'!EF90='DU DOAN'!L90),3*'DU DOAN'!C90,IF(('DU DOAN'!EE90-'DU DOAN'!EF90)=('DU DOAN'!K90-'DU DOAN'!L90),2*'DU DOAN'!C90,IF(SIGN('DU DOAN'!EE90-'DU DOAN'!EF90)=SIGN('DU DOAN'!K90-'DU DOAN'!L90),1*'DU DOAN'!C90,0))))</f>
        <v>0</v>
      </c>
      <c r="BQ90" s="98">
        <f>IF(OR('DU DOAN'!K90="",'DU DOAN'!L90="",'DU DOAN'!EG90="",'DU DOAN'!EH90=""),0,IF(AND('DU DOAN'!EG90='DU DOAN'!K90,'DU DOAN'!EH90='DU DOAN'!L90),3*'DU DOAN'!C90,IF(('DU DOAN'!EG90-'DU DOAN'!EH90)=('DU DOAN'!K90-'DU DOAN'!L90),2*'DU DOAN'!C90,IF(SIGN('DU DOAN'!EG90-'DU DOAN'!EH90)=SIGN('DU DOAN'!K90-'DU DOAN'!L90),1*'DU DOAN'!C90,0))))</f>
        <v>0</v>
      </c>
      <c r="BR90" s="98">
        <f>IF(OR('DU DOAN'!K90="",'DU DOAN'!L90="",'DU DOAN'!EI90="",'DU DOAN'!EJ90=""),0,IF(AND('DU DOAN'!EI90='DU DOAN'!K90,'DU DOAN'!EJ90='DU DOAN'!L90),3*'DU DOAN'!C90,IF(('DU DOAN'!EI90-'DU DOAN'!EJ90)=('DU DOAN'!K90-'DU DOAN'!L90),2*'DU DOAN'!C90,IF(SIGN('DU DOAN'!EI90-'DU DOAN'!EJ90)=SIGN('DU DOAN'!K90-'DU DOAN'!L90),1*'DU DOAN'!C90,0))))</f>
        <v>0</v>
      </c>
      <c r="BS90" s="98">
        <f>IF(OR('DU DOAN'!K90="",'DU DOAN'!L90="",'DU DOAN'!EK90="",'DU DOAN'!EL90=""),0,IF(AND('DU DOAN'!EK90='DU DOAN'!K90,'DU DOAN'!EL90='DU DOAN'!L90),3*'DU DOAN'!C90,IF(('DU DOAN'!EK90-'DU DOAN'!EL90)=('DU DOAN'!K90-'DU DOAN'!L90),2*'DU DOAN'!C90,IF(SIGN('DU DOAN'!EK90-'DU DOAN'!EL90)=SIGN('DU DOAN'!K90-'DU DOAN'!L90),1*'DU DOAN'!C90,0))))</f>
        <v>0</v>
      </c>
      <c r="BT90" s="98">
        <f>IF(OR('DU DOAN'!K90="",'DU DOAN'!L90="",'DU DOAN'!EM90="",'DU DOAN'!EN90=""),0,IF(AND('DU DOAN'!EM90='DU DOAN'!K90,'DU DOAN'!EN90='DU DOAN'!L90),3*'DU DOAN'!C90,IF(('DU DOAN'!EM90-'DU DOAN'!EN90)=('DU DOAN'!K90-'DU DOAN'!L90),2*'DU DOAN'!C90,IF(SIGN('DU DOAN'!EM90-'DU DOAN'!EN90)=SIGN('DU DOAN'!K90-'DU DOAN'!L90),1*'DU DOAN'!C90,0))))</f>
        <v>0</v>
      </c>
      <c r="BU90" s="98">
        <f>IF(OR('DU DOAN'!K90="",'DU DOAN'!L90="",'DU DOAN'!EO90="",'DU DOAN'!EP90=""),0,IF(AND('DU DOAN'!EO90='DU DOAN'!K90,'DU DOAN'!EP90='DU DOAN'!L90),3*'DU DOAN'!C90,IF(('DU DOAN'!EO90-'DU DOAN'!EP90)=('DU DOAN'!K90-'DU DOAN'!L90),2*'DU DOAN'!C90,IF(SIGN('DU DOAN'!EO90-'DU DOAN'!EP90)=SIGN('DU DOAN'!K90-'DU DOAN'!L90),1*'DU DOAN'!C90,0))))</f>
        <v>0</v>
      </c>
      <c r="BV90" s="98">
        <f>IF(OR('DU DOAN'!K90="",'DU DOAN'!L90="",'DU DOAN'!EQ90="",'DU DOAN'!ER90=""),0,IF(AND('DU DOAN'!EQ90='DU DOAN'!K90,'DU DOAN'!ER90='DU DOAN'!L90),3*'DU DOAN'!C90,IF(('DU DOAN'!EQ90-'DU DOAN'!ER90)=('DU DOAN'!K90-'DU DOAN'!L90),2*'DU DOAN'!C90,IF(SIGN('DU DOAN'!EQ90-'DU DOAN'!ER90)=SIGN('DU DOAN'!K90-'DU DOAN'!L90),1*'DU DOAN'!C90,0))))</f>
        <v>0</v>
      </c>
      <c r="BW90" s="98">
        <f>IF(OR('DU DOAN'!K90="",'DU DOAN'!L90="",'DU DOAN'!ES90="",'DU DOAN'!ET90=""),0,IF(AND('DU DOAN'!ES90='DU DOAN'!K90,'DU DOAN'!ET90='DU DOAN'!L90),3*'DU DOAN'!C90,IF(('DU DOAN'!ES90-'DU DOAN'!ET90)=('DU DOAN'!K90-'DU DOAN'!L90),2*'DU DOAN'!C90,IF(SIGN('DU DOAN'!ES90-'DU DOAN'!ET90)=SIGN('DU DOAN'!K90-'DU DOAN'!L90),1*'DU DOAN'!C90,0))))</f>
        <v>0</v>
      </c>
      <c r="BX90" s="98">
        <f>IF(OR('DU DOAN'!K90="",'DU DOAN'!L90="",'DU DOAN'!EU90="",'DU DOAN'!EV90=""),0,IF(AND('DU DOAN'!EU90='DU DOAN'!K90,'DU DOAN'!EV90='DU DOAN'!L90),3*'DU DOAN'!C90,IF(('DU DOAN'!EU90-'DU DOAN'!EV90)=('DU DOAN'!K90-'DU DOAN'!L90),2*'DU DOAN'!C90,IF(SIGN('DU DOAN'!EU90-'DU DOAN'!EV90)=SIGN('DU DOAN'!K90-'DU DOAN'!L90),1*'DU DOAN'!C90,0))))</f>
        <v>0</v>
      </c>
      <c r="BY90" s="98">
        <f>IF(OR('DU DOAN'!K90="",'DU DOAN'!L90="",'DU DOAN'!EW90="",'DU DOAN'!EX90=""),0,IF(AND('DU DOAN'!EW90='DU DOAN'!K90,'DU DOAN'!EX90='DU DOAN'!L90),3*'DU DOAN'!C90,IF(('DU DOAN'!EW90-'DU DOAN'!EX90)=('DU DOAN'!K90-'DU DOAN'!L90),2*'DU DOAN'!C90,IF(SIGN('DU DOAN'!EW90-'DU DOAN'!EX90)=SIGN('DU DOAN'!K90-'DU DOAN'!L90),1*'DU DOAN'!C90,0))))</f>
        <v>0</v>
      </c>
      <c r="BZ90" s="98">
        <f>IF(OR('DU DOAN'!K90="",'DU DOAN'!L90="",'DU DOAN'!EY90="",'DU DOAN'!EZ90=""),0,IF(AND('DU DOAN'!EY90='DU DOAN'!K90,'DU DOAN'!EZ90='DU DOAN'!L90),3*'DU DOAN'!C90,IF(('DU DOAN'!EY90-'DU DOAN'!EZ90)=('DU DOAN'!K90-'DU DOAN'!L90),2*'DU DOAN'!C90,IF(SIGN('DU DOAN'!EY90-'DU DOAN'!EZ90)=SIGN('DU DOAN'!K90-'DU DOAN'!L90),1*'DU DOAN'!C90,0))))</f>
        <v>0</v>
      </c>
      <c r="CA90" s="98">
        <f>IF(OR('DU DOAN'!K90="",'DU DOAN'!L90="",'DU DOAN'!FA90="",'DU DOAN'!FB90=""),0,IF(AND('DU DOAN'!FA90='DU DOAN'!K90,'DU DOAN'!FB90='DU DOAN'!L90),3*'DU DOAN'!C90,IF(('DU DOAN'!FA90-'DU DOAN'!FB90)=('DU DOAN'!K90-'DU DOAN'!L90),2*'DU DOAN'!C90,IF(SIGN('DU DOAN'!FA90-'DU DOAN'!FB90)=SIGN('DU DOAN'!K90-'DU DOAN'!L90),1*'DU DOAN'!C90,0))))</f>
        <v>0</v>
      </c>
      <c r="CB90" s="98">
        <f>IF(OR('DU DOAN'!K90="",'DU DOAN'!L90="",'DU DOAN'!FC90="",'DU DOAN'!FD90=""),0,IF(AND('DU DOAN'!FC90='DU DOAN'!K90,'DU DOAN'!FD90='DU DOAN'!L90),3*'DU DOAN'!C90,IF(('DU DOAN'!FC90-'DU DOAN'!FD90)=('DU DOAN'!K90-'DU DOAN'!L90),2*'DU DOAN'!C90,IF(SIGN('DU DOAN'!FC90-'DU DOAN'!FD90)=SIGN('DU DOAN'!K90-'DU DOAN'!L90),1*'DU DOAN'!C90,0))))</f>
        <v>0</v>
      </c>
      <c r="CC90" s="98">
        <f>IF(OR('DU DOAN'!K90="",'DU DOAN'!L90="",'DU DOAN'!FE90="",'DU DOAN'!FF90=""),0,IF(AND('DU DOAN'!FE90='DU DOAN'!K90,'DU DOAN'!FF90='DU DOAN'!L90),3*'DU DOAN'!C90,IF(('DU DOAN'!FE90-'DU DOAN'!FF90)=('DU DOAN'!K90-'DU DOAN'!L90),2*'DU DOAN'!C90,IF(SIGN('DU DOAN'!FE90-'DU DOAN'!FF90)=SIGN('DU DOAN'!K90-'DU DOAN'!L90),1*'DU DOAN'!C90,0))))</f>
        <v>0</v>
      </c>
      <c r="CD90" s="98">
        <f>IF(OR('DU DOAN'!K90="",'DU DOAN'!L90="",'DU DOAN'!FG90="",'DU DOAN'!FH90=""),0,IF(AND('DU DOAN'!FG90='DU DOAN'!K90,'DU DOAN'!FH90='DU DOAN'!L90),3*'DU DOAN'!C90,IF(('DU DOAN'!FG90-'DU DOAN'!FH90)=('DU DOAN'!K90-'DU DOAN'!L90),2*'DU DOAN'!C90,IF(SIGN('DU DOAN'!FG90-'DU DOAN'!FH90)=SIGN('DU DOAN'!K90-'DU DOAN'!L90),1*'DU DOAN'!C90,0))))</f>
        <v>0</v>
      </c>
      <c r="CE90" s="98">
        <f>IF(OR('DU DOAN'!K90="",'DU DOAN'!L90="",'DU DOAN'!FI90="",'DU DOAN'!FJ90=""),0,IF(AND('DU DOAN'!FI90='DU DOAN'!K90,'DU DOAN'!FJ90='DU DOAN'!L90),3*'DU DOAN'!C90,IF(('DU DOAN'!FI90-'DU DOAN'!FJ90)=('DU DOAN'!K90-'DU DOAN'!L90),2*'DU DOAN'!C90,IF(SIGN('DU DOAN'!FI90-'DU DOAN'!FJ90)=SIGN('DU DOAN'!K90-'DU DOAN'!L90),1*'DU DOAN'!C90,0))))</f>
        <v>0</v>
      </c>
      <c r="CF90" s="98">
        <f>IF(OR('DU DOAN'!K90="",'DU DOAN'!L90="",'DU DOAN'!FK90="",'DU DOAN'!FL90=""),0,IF(AND('DU DOAN'!FK90='DU DOAN'!K90,'DU DOAN'!FL90='DU DOAN'!L90),3*'DU DOAN'!C90,IF(('DU DOAN'!FK90-'DU DOAN'!FL90)=('DU DOAN'!K90-'DU DOAN'!L90),2*'DU DOAN'!C90,IF(SIGN('DU DOAN'!FK90-'DU DOAN'!FL90)=SIGN('DU DOAN'!K90-'DU DOAN'!L90),1*'DU DOAN'!C90,0))))</f>
        <v>0</v>
      </c>
      <c r="CG90" s="98">
        <f>IF(OR('DU DOAN'!K90="",'DU DOAN'!L90="",'DU DOAN'!FM90="",'DU DOAN'!FN90=""),0,IF(AND('DU DOAN'!FM90='DU DOAN'!K90,'DU DOAN'!FN90='DU DOAN'!L90),3*'DU DOAN'!C90,IF(('DU DOAN'!FM90-'DU DOAN'!FN90)=('DU DOAN'!K90-'DU DOAN'!L90),2*'DU DOAN'!C90,IF(SIGN('DU DOAN'!FM90-'DU DOAN'!FN90)=SIGN('DU DOAN'!K90-'DU DOAN'!L90),1*'DU DOAN'!C90,0))))</f>
        <v>0</v>
      </c>
      <c r="CH90" s="98">
        <f>IF(OR('DU DOAN'!K90="",'DU DOAN'!L90="",'DU DOAN'!FO90="",'DU DOAN'!FP90=""),0,IF(AND('DU DOAN'!FO90='DU DOAN'!K90,'DU DOAN'!FP90='DU DOAN'!L90),3*'DU DOAN'!C90,IF(('DU DOAN'!FO90-'DU DOAN'!FP90)=('DU DOAN'!K90-'DU DOAN'!L90),2*'DU DOAN'!C90,IF(SIGN('DU DOAN'!FO90-'DU DOAN'!FP90)=SIGN('DU DOAN'!K90-'DU DOAN'!L90),1*'DU DOAN'!C90,0))))</f>
        <v>0</v>
      </c>
      <c r="CI90" s="98">
        <f>IF(OR('DU DOAN'!K90="",'DU DOAN'!L90="",'DU DOAN'!FQ90="",'DU DOAN'!FR90=""),0,IF(AND('DU DOAN'!FQ90='DU DOAN'!K90,'DU DOAN'!FR90='DU DOAN'!L90),3*'DU DOAN'!C90,IF(('DU DOAN'!FQ90-'DU DOAN'!FR90)=('DU DOAN'!K90-'DU DOAN'!L90),2*'DU DOAN'!C90,IF(SIGN('DU DOAN'!FQ90-'DU DOAN'!FR90)=SIGN('DU DOAN'!K90-'DU DOAN'!L90),1*'DU DOAN'!C90,0))))</f>
        <v>0</v>
      </c>
      <c r="CJ90" s="98">
        <f>IF(OR('DU DOAN'!K90="",'DU DOAN'!L90="",'DU DOAN'!FS90="",'DU DOAN'!FT90=""),0,IF(AND('DU DOAN'!FS90='DU DOAN'!K90,'DU DOAN'!FT90='DU DOAN'!L90),3*'DU DOAN'!C90,IF(('DU DOAN'!FS90-'DU DOAN'!FT90)=('DU DOAN'!K90-'DU DOAN'!L90),2*'DU DOAN'!C90,IF(SIGN('DU DOAN'!FS90-'DU DOAN'!FT90)=SIGN('DU DOAN'!K90-'DU DOAN'!L90),1*'DU DOAN'!C90,0))))</f>
        <v>0</v>
      </c>
      <c r="CK90" s="98">
        <f>IF(OR('DU DOAN'!K90="",'DU DOAN'!L90="",'DU DOAN'!FU90="",'DU DOAN'!FV90=""),0,IF(AND('DU DOAN'!FU90='DU DOAN'!K90,'DU DOAN'!FV90='DU DOAN'!L90),3*'DU DOAN'!C90,IF(('DU DOAN'!FU90-'DU DOAN'!FV90)=('DU DOAN'!K90-'DU DOAN'!L90),2*'DU DOAN'!C90,IF(SIGN('DU DOAN'!FU90-'DU DOAN'!FV90)=SIGN('DU DOAN'!K90-'DU DOAN'!L90),1*'DU DOAN'!C90,0))))</f>
        <v>0</v>
      </c>
      <c r="CL90" s="98">
        <f>IF(OR('DU DOAN'!K90="",'DU DOAN'!L90="",'DU DOAN'!FW90="",'DU DOAN'!FX90=""),0,IF(AND('DU DOAN'!FW90='DU DOAN'!K90,'DU DOAN'!FX90='DU DOAN'!L90),3*'DU DOAN'!C90,IF(('DU DOAN'!FW90-'DU DOAN'!FX90)=('DU DOAN'!K90-'DU DOAN'!L90),2*'DU DOAN'!C90,IF(SIGN('DU DOAN'!FW90-'DU DOAN'!FX90)=SIGN('DU DOAN'!K90-'DU DOAN'!L90),1*'DU DOAN'!C90,0))))</f>
        <v>0</v>
      </c>
      <c r="CM90" s="98">
        <f>IF(OR('DU DOAN'!K90="",'DU DOAN'!L90="",'DU DOAN'!FY90="",'DU DOAN'!FZ90=""),0,IF(AND('DU DOAN'!FY90='DU DOAN'!K90,'DU DOAN'!FZ90='DU DOAN'!L90),3*'DU DOAN'!C90,IF(('DU DOAN'!FY90-'DU DOAN'!FZ90)=('DU DOAN'!K90-'DU DOAN'!L90),2*'DU DOAN'!C90,IF(SIGN('DU DOAN'!FY90-'DU DOAN'!FZ90)=SIGN('DU DOAN'!K90-'DU DOAN'!L90),1*'DU DOAN'!C90,0))))</f>
        <v>0</v>
      </c>
      <c r="CN90" s="98">
        <f>IF(OR('DU DOAN'!K90="",'DU DOAN'!L90="",'DU DOAN'!GA90="",'DU DOAN'!GB90=""),0,IF(AND('DU DOAN'!GA90='DU DOAN'!K90,'DU DOAN'!GB90='DU DOAN'!L90),3*'DU DOAN'!C90,IF(('DU DOAN'!GA90-'DU DOAN'!GB90)=('DU DOAN'!K90-'DU DOAN'!L90),2*'DU DOAN'!C90,IF(SIGN('DU DOAN'!GA90-'DU DOAN'!GB90)=SIGN('DU DOAN'!K90-'DU DOAN'!L90),1*'DU DOAN'!C90,0))))</f>
        <v>0</v>
      </c>
      <c r="CO90" s="98">
        <f>IF(OR('DU DOAN'!K90="",'DU DOAN'!L90="",'DU DOAN'!GC90="",'DU DOAN'!GD90=""),0,IF(AND('DU DOAN'!GC90='DU DOAN'!K90,'DU DOAN'!GD90='DU DOAN'!L90),3*'DU DOAN'!C90,IF(('DU DOAN'!GC90-'DU DOAN'!GD90)=('DU DOAN'!K90-'DU DOAN'!L90),2*'DU DOAN'!C90,IF(SIGN('DU DOAN'!GC90-'DU DOAN'!GD90)=SIGN('DU DOAN'!K90-'DU DOAN'!L90),1*'DU DOAN'!C90,0))))</f>
        <v>0</v>
      </c>
      <c r="CP90" s="98">
        <f>IF(OR('DU DOAN'!K90="",'DU DOAN'!L90="",'DU DOAN'!GE90="",'DU DOAN'!GF90=""),0,IF(AND('DU DOAN'!GE90='DU DOAN'!K90,'DU DOAN'!GF90='DU DOAN'!L90),3*'DU DOAN'!C90,IF(('DU DOAN'!GE90-'DU DOAN'!GF90)=('DU DOAN'!K90-'DU DOAN'!L90),2*'DU DOAN'!C90,IF(SIGN('DU DOAN'!GE90-'DU DOAN'!GF90)=SIGN('DU DOAN'!K90-'DU DOAN'!L90),1*'DU DOAN'!C90,0))))</f>
        <v>0</v>
      </c>
      <c r="CQ90" s="98">
        <f>IF(OR('DU DOAN'!K90="",'DU DOAN'!L90="",'DU DOAN'!GG90="",'DU DOAN'!GH90=""),0,IF(AND('DU DOAN'!GG90='DU DOAN'!K90,'DU DOAN'!GH90='DU DOAN'!L90),3*'DU DOAN'!C90,IF(('DU DOAN'!GG90-'DU DOAN'!GH90)=('DU DOAN'!K90-'DU DOAN'!L90),2*'DU DOAN'!C90,IF(SIGN('DU DOAN'!GG90-'DU DOAN'!GH90)=SIGN('DU DOAN'!K90-'DU DOAN'!L90),1*'DU DOAN'!C90,0))))</f>
        <v>0</v>
      </c>
      <c r="CR90" s="98">
        <f>IF(OR('DU DOAN'!K90="",'DU DOAN'!L90="",'DU DOAN'!GI90="",'DU DOAN'!GJ90=""),0,IF(AND('DU DOAN'!GI90='DU DOAN'!K90,'DU DOAN'!GJ90='DU DOAN'!L90),3*'DU DOAN'!C90,IF(('DU DOAN'!GI90-'DU DOAN'!GJ90)=('DU DOAN'!K90-'DU DOAN'!L90),2*'DU DOAN'!C90,IF(SIGN('DU DOAN'!GI90-'DU DOAN'!GJ90)=SIGN('DU DOAN'!K90-'DU DOAN'!L90),1*'DU DOAN'!C90,0))))</f>
        <v>0</v>
      </c>
      <c r="CS90" s="98">
        <f>IF(OR('DU DOAN'!K90="",'DU DOAN'!L90="",'DU DOAN'!GK90="",'DU DOAN'!GL90=""),0,IF(AND('DU DOAN'!GK90='DU DOAN'!K90,'DU DOAN'!GL90='DU DOAN'!L90),3*'DU DOAN'!C90,IF(('DU DOAN'!GK90-'DU DOAN'!GL90)=('DU DOAN'!K90-'DU DOAN'!L90),2*'DU DOAN'!C90,IF(SIGN('DU DOAN'!GK90-'DU DOAN'!GL90)=SIGN('DU DOAN'!K90-'DU DOAN'!L90),1*'DU DOAN'!C90,0))))</f>
        <v>0</v>
      </c>
      <c r="CT90" s="98">
        <f>IF(OR('DU DOAN'!K90="",'DU DOAN'!L90="",'DU DOAN'!GM90="",'DU DOAN'!GN90=""),0,IF(AND('DU DOAN'!GM90='DU DOAN'!K90,'DU DOAN'!GN90='DU DOAN'!L90),3*'DU DOAN'!C90,IF(('DU DOAN'!GM90-'DU DOAN'!GN90)=('DU DOAN'!K90-'DU DOAN'!L90),2*'DU DOAN'!C90,IF(SIGN('DU DOAN'!GM90-'DU DOAN'!GN90)=SIGN('DU DOAN'!K90-'DU DOAN'!L90),1*'DU DOAN'!C90,0))))</f>
        <v>0</v>
      </c>
      <c r="CU90" s="98">
        <f>IF(OR('DU DOAN'!K90="",'DU DOAN'!L90="",'DU DOAN'!GO90="",'DU DOAN'!GP90=""),0,IF(AND('DU DOAN'!GO90='DU DOAN'!K90,'DU DOAN'!GP90='DU DOAN'!L90),3*'DU DOAN'!C90,IF(('DU DOAN'!GO90-'DU DOAN'!GP90)=('DU DOAN'!K90-'DU DOAN'!L90),2*'DU DOAN'!C90,IF(SIGN('DU DOAN'!GO90-'DU DOAN'!GP90)=SIGN('DU DOAN'!K90-'DU DOAN'!L90),1*'DU DOAN'!C90,0))))</f>
        <v>0</v>
      </c>
      <c r="CV90" s="98">
        <f>IF(OR('DU DOAN'!K90="",'DU DOAN'!L90="",'DU DOAN'!GQ90="",'DU DOAN'!GR90=""),0,IF(AND('DU DOAN'!GQ90='DU DOAN'!K90,'DU DOAN'!GR90='DU DOAN'!L90),3*'DU DOAN'!C90,IF(('DU DOAN'!GQ90-'DU DOAN'!GR90)=('DU DOAN'!K90-'DU DOAN'!L90),2*'DU DOAN'!C90,IF(SIGN('DU DOAN'!GQ90-'DU DOAN'!GR90)=SIGN('DU DOAN'!K90-'DU DOAN'!L90),1*'DU DOAN'!C90,0))))</f>
        <v>0</v>
      </c>
      <c r="CW90" s="98">
        <f>IF(OR('DU DOAN'!K90="",'DU DOAN'!L90="",'DU DOAN'!GS90="",'DU DOAN'!GT90=""),0,IF(AND('DU DOAN'!GS90='DU DOAN'!K90,'DU DOAN'!GT90='DU DOAN'!L90),3*'DU DOAN'!C90,IF(('DU DOAN'!GS90-'DU DOAN'!GT90)=('DU DOAN'!K90-'DU DOAN'!L90),2*'DU DOAN'!C90,IF(SIGN('DU DOAN'!GS90-'DU DOAN'!GT90)=SIGN('DU DOAN'!K90-'DU DOAN'!L90),1*'DU DOAN'!C90,0))))</f>
        <v>0</v>
      </c>
      <c r="CX90" s="98">
        <f>IF(OR('DU DOAN'!K90="",'DU DOAN'!L90="",'DU DOAN'!GU90="",'DU DOAN'!GV90=""),0,IF(AND('DU DOAN'!GU90='DU DOAN'!K90,'DU DOAN'!GV90='DU DOAN'!L90),3*'DU DOAN'!C90,IF(('DU DOAN'!GU90-'DU DOAN'!GV90)=('DU DOAN'!K90-'DU DOAN'!L90),2*'DU DOAN'!C90,IF(SIGN('DU DOAN'!GU90-'DU DOAN'!GV90)=SIGN('DU DOAN'!K90-'DU DOAN'!L90),1*'DU DOAN'!C90,0))))</f>
        <v>0</v>
      </c>
      <c r="CY90" s="98">
        <f>IF(OR('DU DOAN'!K90="",'DU DOAN'!L90="",'DU DOAN'!GW90="",'DU DOAN'!GX90=""),0,IF(AND('DU DOAN'!GW90='DU DOAN'!K90,'DU DOAN'!GX90='DU DOAN'!L90),3*'DU DOAN'!C90,IF(('DU DOAN'!GW90-'DU DOAN'!GX90)=('DU DOAN'!K90-'DU DOAN'!L90),2*'DU DOAN'!C90,IF(SIGN('DU DOAN'!GW90-'DU DOAN'!GX90)=SIGN('DU DOAN'!K90-'DU DOAN'!L90),1*'DU DOAN'!C90,0))))</f>
        <v>0</v>
      </c>
      <c r="CZ90" s="98">
        <f>IF(OR('DU DOAN'!K90="",'DU DOAN'!L90="",'DU DOAN'!GY90="",'DU DOAN'!GZ90=""),0,IF(AND('DU DOAN'!GY90='DU DOAN'!K90,'DU DOAN'!GZ90='DU DOAN'!L90),3*'DU DOAN'!C90,IF(('DU DOAN'!GY90-'DU DOAN'!GZ90)=('DU DOAN'!K90-'DU DOAN'!L90),2*'DU DOAN'!C90,IF(SIGN('DU DOAN'!GY90-'DU DOAN'!GZ90)=SIGN('DU DOAN'!K90-'DU DOAN'!L90),1*'DU DOAN'!C90,0))))</f>
        <v>0</v>
      </c>
      <c r="DA90" s="98">
        <f>IF(OR('DU DOAN'!K90="",'DU DOAN'!L90="",'DU DOAN'!HA90="",'DU DOAN'!HB90=""),0,IF(AND('DU DOAN'!HA90='DU DOAN'!K90,'DU DOAN'!HB90='DU DOAN'!L90),3*'DU DOAN'!C90,IF(('DU DOAN'!HA90-'DU DOAN'!HB90)=('DU DOAN'!K90-'DU DOAN'!L90),2*'DU DOAN'!C90,IF(SIGN('DU DOAN'!HA90-'DU DOAN'!HB90)=SIGN('DU DOAN'!K90-'DU DOAN'!L90),1*'DU DOAN'!C90,0))))</f>
        <v>0</v>
      </c>
      <c r="DB90" s="98">
        <f>IF(OR('DU DOAN'!K90="",'DU DOAN'!L90="",'DU DOAN'!HC90="",'DU DOAN'!HD90=""),0,IF(AND('DU DOAN'!HC90='DU DOAN'!K90,'DU DOAN'!HD90='DU DOAN'!L90),3*'DU DOAN'!C90,IF(('DU DOAN'!HC90-'DU DOAN'!HD90)=('DU DOAN'!K90-'DU DOAN'!L90),2*'DU DOAN'!C90,IF(SIGN('DU DOAN'!HC90-'DU DOAN'!HD90)=SIGN('DU DOAN'!K90-'DU DOAN'!L90),1*'DU DOAN'!C90,0))))</f>
        <v>0</v>
      </c>
    </row>
    <row r="91" spans="1:106" ht="15" customHeight="1">
      <c r="A91" s="99">
        <f>'DU DOAN'!A91</f>
        <v>88</v>
      </c>
      <c r="B91" s="100" t="str">
        <f>'DU DOAN'!B91</f>
        <v>Vòng 1/16 (R32)</v>
      </c>
      <c r="C91" s="101">
        <f>'DU DOAN'!C91</f>
        <v>1.5</v>
      </c>
      <c r="D91" s="100" t="str">
        <f>'DU DOAN'!H91</f>
        <v>Nhất bảng K</v>
      </c>
      <c r="E91" s="100" t="str">
        <f>'DU DOAN'!I91</f>
        <v>3rd D/E/I/J/L</v>
      </c>
      <c r="F91" s="102" t="str">
        <f>IF(OR('DU DOAN'!K91="",'DU DOAN'!L91=""),"Chưa đá",'DU DOAN'!K91&amp;"-"&amp;'DU DOAN'!L91)</f>
        <v>Chưa đá</v>
      </c>
      <c r="G91" s="98">
        <f>IF(OR('DU DOAN'!K91="",'DU DOAN'!L91="",'DU DOAN'!M91="",'DU DOAN'!N91=""),0,IF(AND('DU DOAN'!M91='DU DOAN'!K91,'DU DOAN'!N91='DU DOAN'!L91),3*'DU DOAN'!C91,IF(('DU DOAN'!M91-'DU DOAN'!N91)=('DU DOAN'!K91-'DU DOAN'!L91),2*'DU DOAN'!C91,IF(SIGN('DU DOAN'!M91-'DU DOAN'!N91)=SIGN('DU DOAN'!K91-'DU DOAN'!L91),1*'DU DOAN'!C91,0))))</f>
        <v>0</v>
      </c>
      <c r="H91" s="98">
        <f>IF(OR('DU DOAN'!K91="",'DU DOAN'!L91="",'DU DOAN'!O91="",'DU DOAN'!P91=""),0,IF(AND('DU DOAN'!O91='DU DOAN'!K91,'DU DOAN'!P91='DU DOAN'!L91),3*'DU DOAN'!C91,IF(('DU DOAN'!O91-'DU DOAN'!P91)=('DU DOAN'!K91-'DU DOAN'!L91),2*'DU DOAN'!C91,IF(SIGN('DU DOAN'!O91-'DU DOAN'!P91)=SIGN('DU DOAN'!K91-'DU DOAN'!L91),1*'DU DOAN'!C91,0))))</f>
        <v>0</v>
      </c>
      <c r="I91" s="98">
        <f>IF(OR('DU DOAN'!K91="",'DU DOAN'!L91="",'DU DOAN'!Q91="",'DU DOAN'!R91=""),0,IF(AND('DU DOAN'!Q91='DU DOAN'!K91,'DU DOAN'!R91='DU DOAN'!L91),3*'DU DOAN'!C91,IF(('DU DOAN'!Q91-'DU DOAN'!R91)=('DU DOAN'!K91-'DU DOAN'!L91),2*'DU DOAN'!C91,IF(SIGN('DU DOAN'!Q91-'DU DOAN'!R91)=SIGN('DU DOAN'!K91-'DU DOAN'!L91),1*'DU DOAN'!C91,0))))</f>
        <v>0</v>
      </c>
      <c r="J91" s="98">
        <f>IF(OR('DU DOAN'!K91="",'DU DOAN'!L91="",'DU DOAN'!S91="",'DU DOAN'!T91=""),0,IF(AND('DU DOAN'!S91='DU DOAN'!K91,'DU DOAN'!T91='DU DOAN'!L91),3*'DU DOAN'!C91,IF(('DU DOAN'!S91-'DU DOAN'!T91)=('DU DOAN'!K91-'DU DOAN'!L91),2*'DU DOAN'!C91,IF(SIGN('DU DOAN'!S91-'DU DOAN'!T91)=SIGN('DU DOAN'!K91-'DU DOAN'!L91),1*'DU DOAN'!C91,0))))</f>
        <v>0</v>
      </c>
      <c r="K91" s="98">
        <f>IF(OR('DU DOAN'!K91="",'DU DOAN'!L91="",'DU DOAN'!U91="",'DU DOAN'!V91=""),0,IF(AND('DU DOAN'!U91='DU DOAN'!K91,'DU DOAN'!V91='DU DOAN'!L91),3*'DU DOAN'!C91,IF(('DU DOAN'!U91-'DU DOAN'!V91)=('DU DOAN'!K91-'DU DOAN'!L91),2*'DU DOAN'!C91,IF(SIGN('DU DOAN'!U91-'DU DOAN'!V91)=SIGN('DU DOAN'!K91-'DU DOAN'!L91),1*'DU DOAN'!C91,0))))</f>
        <v>0</v>
      </c>
      <c r="L91" s="98">
        <f>IF(OR('DU DOAN'!K91="",'DU DOAN'!L91="",'DU DOAN'!W91="",'DU DOAN'!X91=""),0,IF(AND('DU DOAN'!W91='DU DOAN'!K91,'DU DOAN'!X91='DU DOAN'!L91),3*'DU DOAN'!C91,IF(('DU DOAN'!W91-'DU DOAN'!X91)=('DU DOAN'!K91-'DU DOAN'!L91),2*'DU DOAN'!C91,IF(SIGN('DU DOAN'!W91-'DU DOAN'!X91)=SIGN('DU DOAN'!K91-'DU DOAN'!L91),1*'DU DOAN'!C91,0))))</f>
        <v>0</v>
      </c>
      <c r="M91" s="98">
        <f>IF(OR('DU DOAN'!K91="",'DU DOAN'!L91="",'DU DOAN'!Y91="",'DU DOAN'!Z91=""),0,IF(AND('DU DOAN'!Y91='DU DOAN'!K91,'DU DOAN'!Z91='DU DOAN'!L91),3*'DU DOAN'!C91,IF(('DU DOAN'!Y91-'DU DOAN'!Z91)=('DU DOAN'!K91-'DU DOAN'!L91),2*'DU DOAN'!C91,IF(SIGN('DU DOAN'!Y91-'DU DOAN'!Z91)=SIGN('DU DOAN'!K91-'DU DOAN'!L91),1*'DU DOAN'!C91,0))))</f>
        <v>0</v>
      </c>
      <c r="N91" s="98">
        <f>IF(OR('DU DOAN'!K91="",'DU DOAN'!L91="",'DU DOAN'!AA91="",'DU DOAN'!AB91=""),0,IF(AND('DU DOAN'!AA91='DU DOAN'!K91,'DU DOAN'!AB91='DU DOAN'!L91),3*'DU DOAN'!C91,IF(('DU DOAN'!AA91-'DU DOAN'!AB91)=('DU DOAN'!K91-'DU DOAN'!L91),2*'DU DOAN'!C91,IF(SIGN('DU DOAN'!AA91-'DU DOAN'!AB91)=SIGN('DU DOAN'!K91-'DU DOAN'!L91),1*'DU DOAN'!C91,0))))</f>
        <v>0</v>
      </c>
      <c r="O91" s="98">
        <f>IF(OR('DU DOAN'!K91="",'DU DOAN'!L91="",'DU DOAN'!AC91="",'DU DOAN'!AD91=""),0,IF(AND('DU DOAN'!AC91='DU DOAN'!K91,'DU DOAN'!AD91='DU DOAN'!L91),3*'DU DOAN'!C91,IF(('DU DOAN'!AC91-'DU DOAN'!AD91)=('DU DOAN'!K91-'DU DOAN'!L91),2*'DU DOAN'!C91,IF(SIGN('DU DOAN'!AC91-'DU DOAN'!AD91)=SIGN('DU DOAN'!K91-'DU DOAN'!L91),1*'DU DOAN'!C91,0))))</f>
        <v>0</v>
      </c>
      <c r="P91" s="98">
        <f>IF(OR('DU DOAN'!K91="",'DU DOAN'!L91="",'DU DOAN'!AE91="",'DU DOAN'!AF91=""),0,IF(AND('DU DOAN'!AE91='DU DOAN'!K91,'DU DOAN'!AF91='DU DOAN'!L91),3*'DU DOAN'!C91,IF(('DU DOAN'!AE91-'DU DOAN'!AF91)=('DU DOAN'!K91-'DU DOAN'!L91),2*'DU DOAN'!C91,IF(SIGN('DU DOAN'!AE91-'DU DOAN'!AF91)=SIGN('DU DOAN'!K91-'DU DOAN'!L91),1*'DU DOAN'!C91,0))))</f>
        <v>0</v>
      </c>
      <c r="Q91" s="98">
        <f>IF(OR('DU DOAN'!K91="",'DU DOAN'!L91="",'DU DOAN'!AG91="",'DU DOAN'!AH91=""),0,IF(AND('DU DOAN'!AG91='DU DOAN'!K91,'DU DOAN'!AH91='DU DOAN'!L91),3*'DU DOAN'!C91,IF(('DU DOAN'!AG91-'DU DOAN'!AH91)=('DU DOAN'!K91-'DU DOAN'!L91),2*'DU DOAN'!C91,IF(SIGN('DU DOAN'!AG91-'DU DOAN'!AH91)=SIGN('DU DOAN'!K91-'DU DOAN'!L91),1*'DU DOAN'!C91,0))))</f>
        <v>0</v>
      </c>
      <c r="R91" s="98">
        <f>IF(OR('DU DOAN'!K91="",'DU DOAN'!L91="",'DU DOAN'!AI91="",'DU DOAN'!AJ91=""),0,IF(AND('DU DOAN'!AI91='DU DOAN'!K91,'DU DOAN'!AJ91='DU DOAN'!L91),3*'DU DOAN'!C91,IF(('DU DOAN'!AI91-'DU DOAN'!AJ91)=('DU DOAN'!K91-'DU DOAN'!L91),2*'DU DOAN'!C91,IF(SIGN('DU DOAN'!AI91-'DU DOAN'!AJ91)=SIGN('DU DOAN'!K91-'DU DOAN'!L91),1*'DU DOAN'!C91,0))))</f>
        <v>0</v>
      </c>
      <c r="S91" s="98">
        <f>IF(OR('DU DOAN'!K91="",'DU DOAN'!L91="",'DU DOAN'!AK91="",'DU DOAN'!AL91=""),0,IF(AND('DU DOAN'!AK91='DU DOAN'!K91,'DU DOAN'!AL91='DU DOAN'!L91),3*'DU DOAN'!C91,IF(('DU DOAN'!AK91-'DU DOAN'!AL91)=('DU DOAN'!K91-'DU DOAN'!L91),2*'DU DOAN'!C91,IF(SIGN('DU DOAN'!AK91-'DU DOAN'!AL91)=SIGN('DU DOAN'!K91-'DU DOAN'!L91),1*'DU DOAN'!C91,0))))</f>
        <v>0</v>
      </c>
      <c r="T91" s="98">
        <f>IF(OR('DU DOAN'!K91="",'DU DOAN'!L91="",'DU DOAN'!AM91="",'DU DOAN'!AN91=""),0,IF(AND('DU DOAN'!AM91='DU DOAN'!K91,'DU DOAN'!AN91='DU DOAN'!L91),3*'DU DOAN'!C91,IF(('DU DOAN'!AM91-'DU DOAN'!AN91)=('DU DOAN'!K91-'DU DOAN'!L91),2*'DU DOAN'!C91,IF(SIGN('DU DOAN'!AM91-'DU DOAN'!AN91)=SIGN('DU DOAN'!K91-'DU DOAN'!L91),1*'DU DOAN'!C91,0))))</f>
        <v>0</v>
      </c>
      <c r="U91" s="98">
        <f>IF(OR('DU DOAN'!K91="",'DU DOAN'!L91="",'DU DOAN'!AO91="",'DU DOAN'!AP91=""),0,IF(AND('DU DOAN'!AO91='DU DOAN'!K91,'DU DOAN'!AP91='DU DOAN'!L91),3*'DU DOAN'!C91,IF(('DU DOAN'!AO91-'DU DOAN'!AP91)=('DU DOAN'!K91-'DU DOAN'!L91),2*'DU DOAN'!C91,IF(SIGN('DU DOAN'!AO91-'DU DOAN'!AP91)=SIGN('DU DOAN'!K91-'DU DOAN'!L91),1*'DU DOAN'!C91,0))))</f>
        <v>0</v>
      </c>
      <c r="V91" s="98">
        <f>IF(OR('DU DOAN'!K91="",'DU DOAN'!L91="",'DU DOAN'!AQ91="",'DU DOAN'!AR91=""),0,IF(AND('DU DOAN'!AQ91='DU DOAN'!K91,'DU DOAN'!AR91='DU DOAN'!L91),3*'DU DOAN'!C91,IF(('DU DOAN'!AQ91-'DU DOAN'!AR91)=('DU DOAN'!K91-'DU DOAN'!L91),2*'DU DOAN'!C91,IF(SIGN('DU DOAN'!AQ91-'DU DOAN'!AR91)=SIGN('DU DOAN'!K91-'DU DOAN'!L91),1*'DU DOAN'!C91,0))))</f>
        <v>0</v>
      </c>
      <c r="W91" s="98">
        <f>IF(OR('DU DOAN'!K91="",'DU DOAN'!L91="",'DU DOAN'!AS91="",'DU DOAN'!AT91=""),0,IF(AND('DU DOAN'!AS91='DU DOAN'!K91,'DU DOAN'!AT91='DU DOAN'!L91),3*'DU DOAN'!C91,IF(('DU DOAN'!AS91-'DU DOAN'!AT91)=('DU DOAN'!K91-'DU DOAN'!L91),2*'DU DOAN'!C91,IF(SIGN('DU DOAN'!AS91-'DU DOAN'!AT91)=SIGN('DU DOAN'!K91-'DU DOAN'!L91),1*'DU DOAN'!C91,0))))</f>
        <v>0</v>
      </c>
      <c r="X91" s="98">
        <f>IF(OR('DU DOAN'!K91="",'DU DOAN'!L91="",'DU DOAN'!AU91="",'DU DOAN'!AV91=""),0,IF(AND('DU DOAN'!AU91='DU DOAN'!K91,'DU DOAN'!AV91='DU DOAN'!L91),3*'DU DOAN'!C91,IF(('DU DOAN'!AU91-'DU DOAN'!AV91)=('DU DOAN'!K91-'DU DOAN'!L91),2*'DU DOAN'!C91,IF(SIGN('DU DOAN'!AU91-'DU DOAN'!AV91)=SIGN('DU DOAN'!K91-'DU DOAN'!L91),1*'DU DOAN'!C91,0))))</f>
        <v>0</v>
      </c>
      <c r="Y91" s="98">
        <f>IF(OR('DU DOAN'!K91="",'DU DOAN'!L91="",'DU DOAN'!AW91="",'DU DOAN'!AX91=""),0,IF(AND('DU DOAN'!AW91='DU DOAN'!K91,'DU DOAN'!AX91='DU DOAN'!L91),3*'DU DOAN'!C91,IF(('DU DOAN'!AW91-'DU DOAN'!AX91)=('DU DOAN'!K91-'DU DOAN'!L91),2*'DU DOAN'!C91,IF(SIGN('DU DOAN'!AW91-'DU DOAN'!AX91)=SIGN('DU DOAN'!K91-'DU DOAN'!L91),1*'DU DOAN'!C91,0))))</f>
        <v>0</v>
      </c>
      <c r="Z91" s="98">
        <f>IF(OR('DU DOAN'!K91="",'DU DOAN'!L91="",'DU DOAN'!AY91="",'DU DOAN'!AZ91=""),0,IF(AND('DU DOAN'!AY91='DU DOAN'!K91,'DU DOAN'!AZ91='DU DOAN'!L91),3*'DU DOAN'!C91,IF(('DU DOAN'!AY91-'DU DOAN'!AZ91)=('DU DOAN'!K91-'DU DOAN'!L91),2*'DU DOAN'!C91,IF(SIGN('DU DOAN'!AY91-'DU DOAN'!AZ91)=SIGN('DU DOAN'!K91-'DU DOAN'!L91),1*'DU DOAN'!C91,0))))</f>
        <v>0</v>
      </c>
      <c r="AA91" s="98">
        <f>IF(OR('DU DOAN'!K91="",'DU DOAN'!L91="",'DU DOAN'!BA91="",'DU DOAN'!BB91=""),0,IF(AND('DU DOAN'!BA91='DU DOAN'!K91,'DU DOAN'!BB91='DU DOAN'!L91),3*'DU DOAN'!C91,IF(('DU DOAN'!BA91-'DU DOAN'!BB91)=('DU DOAN'!K91-'DU DOAN'!L91),2*'DU DOAN'!C91,IF(SIGN('DU DOAN'!BA91-'DU DOAN'!BB91)=SIGN('DU DOAN'!K91-'DU DOAN'!L91),1*'DU DOAN'!C91,0))))</f>
        <v>0</v>
      </c>
      <c r="AB91" s="98">
        <f>IF(OR('DU DOAN'!K91="",'DU DOAN'!L91="",'DU DOAN'!BC91="",'DU DOAN'!BD91=""),0,IF(AND('DU DOAN'!BC91='DU DOAN'!K91,'DU DOAN'!BD91='DU DOAN'!L91),3*'DU DOAN'!C91,IF(('DU DOAN'!BC91-'DU DOAN'!BD91)=('DU DOAN'!K91-'DU DOAN'!L91),2*'DU DOAN'!C91,IF(SIGN('DU DOAN'!BC91-'DU DOAN'!BD91)=SIGN('DU DOAN'!K91-'DU DOAN'!L91),1*'DU DOAN'!C91,0))))</f>
        <v>0</v>
      </c>
      <c r="AC91" s="98">
        <f>IF(OR('DU DOAN'!K91="",'DU DOAN'!L91="",'DU DOAN'!BE91="",'DU DOAN'!BF91=""),0,IF(AND('DU DOAN'!BE91='DU DOAN'!K91,'DU DOAN'!BF91='DU DOAN'!L91),3*'DU DOAN'!C91,IF(('DU DOAN'!BE91-'DU DOAN'!BF91)=('DU DOAN'!K91-'DU DOAN'!L91),2*'DU DOAN'!C91,IF(SIGN('DU DOAN'!BE91-'DU DOAN'!BF91)=SIGN('DU DOAN'!K91-'DU DOAN'!L91),1*'DU DOAN'!C91,0))))</f>
        <v>0</v>
      </c>
      <c r="AD91" s="98">
        <f>IF(OR('DU DOAN'!K91="",'DU DOAN'!L91="",'DU DOAN'!BG91="",'DU DOAN'!BH91=""),0,IF(AND('DU DOAN'!BG91='DU DOAN'!K91,'DU DOAN'!BH91='DU DOAN'!L91),3*'DU DOAN'!C91,IF(('DU DOAN'!BG91-'DU DOAN'!BH91)=('DU DOAN'!K91-'DU DOAN'!L91),2*'DU DOAN'!C91,IF(SIGN('DU DOAN'!BG91-'DU DOAN'!BH91)=SIGN('DU DOAN'!K91-'DU DOAN'!L91),1*'DU DOAN'!C91,0))))</f>
        <v>0</v>
      </c>
      <c r="AE91" s="98">
        <f>IF(OR('DU DOAN'!K91="",'DU DOAN'!L91="",'DU DOAN'!BI91="",'DU DOAN'!BJ91=""),0,IF(AND('DU DOAN'!BI91='DU DOAN'!K91,'DU DOAN'!BJ91='DU DOAN'!L91),3*'DU DOAN'!C91,IF(('DU DOAN'!BI91-'DU DOAN'!BJ91)=('DU DOAN'!K91-'DU DOAN'!L91),2*'DU DOAN'!C91,IF(SIGN('DU DOAN'!BI91-'DU DOAN'!BJ91)=SIGN('DU DOAN'!K91-'DU DOAN'!L91),1*'DU DOAN'!C91,0))))</f>
        <v>0</v>
      </c>
      <c r="AF91" s="98">
        <f>IF(OR('DU DOAN'!K91="",'DU DOAN'!L91="",'DU DOAN'!BK91="",'DU DOAN'!BL91=""),0,IF(AND('DU DOAN'!BK91='DU DOAN'!K91,'DU DOAN'!BL91='DU DOAN'!L91),3*'DU DOAN'!C91,IF(('DU DOAN'!BK91-'DU DOAN'!BL91)=('DU DOAN'!K91-'DU DOAN'!L91),2*'DU DOAN'!C91,IF(SIGN('DU DOAN'!BK91-'DU DOAN'!BL91)=SIGN('DU DOAN'!K91-'DU DOAN'!L91),1*'DU DOAN'!C91,0))))</f>
        <v>0</v>
      </c>
      <c r="AG91" s="98">
        <f>IF(OR('DU DOAN'!K91="",'DU DOAN'!L91="",'DU DOAN'!BM91="",'DU DOAN'!BN91=""),0,IF(AND('DU DOAN'!BM91='DU DOAN'!K91,'DU DOAN'!BN91='DU DOAN'!L91),3*'DU DOAN'!C91,IF(('DU DOAN'!BM91-'DU DOAN'!BN91)=('DU DOAN'!K91-'DU DOAN'!L91),2*'DU DOAN'!C91,IF(SIGN('DU DOAN'!BM91-'DU DOAN'!BN91)=SIGN('DU DOAN'!K91-'DU DOAN'!L91),1*'DU DOAN'!C91,0))))</f>
        <v>0</v>
      </c>
      <c r="AH91" s="98">
        <f>IF(OR('DU DOAN'!K91="",'DU DOAN'!L91="",'DU DOAN'!BO91="",'DU DOAN'!BP91=""),0,IF(AND('DU DOAN'!BO91='DU DOAN'!K91,'DU DOAN'!BP91='DU DOAN'!L91),3*'DU DOAN'!C91,IF(('DU DOAN'!BO91-'DU DOAN'!BP91)=('DU DOAN'!K91-'DU DOAN'!L91),2*'DU DOAN'!C91,IF(SIGN('DU DOAN'!BO91-'DU DOAN'!BP91)=SIGN('DU DOAN'!K91-'DU DOAN'!L91),1*'DU DOAN'!C91,0))))</f>
        <v>0</v>
      </c>
      <c r="AI91" s="98">
        <f>IF(OR('DU DOAN'!K91="",'DU DOAN'!L91="",'DU DOAN'!BQ91="",'DU DOAN'!BR91=""),0,IF(AND('DU DOAN'!BQ91='DU DOAN'!K91,'DU DOAN'!BR91='DU DOAN'!L91),3*'DU DOAN'!C91,IF(('DU DOAN'!BQ91-'DU DOAN'!BR91)=('DU DOAN'!K91-'DU DOAN'!L91),2*'DU DOAN'!C91,IF(SIGN('DU DOAN'!BQ91-'DU DOAN'!BR91)=SIGN('DU DOAN'!K91-'DU DOAN'!L91),1*'DU DOAN'!C91,0))))</f>
        <v>0</v>
      </c>
      <c r="AJ91" s="98">
        <f>IF(OR('DU DOAN'!K91="",'DU DOAN'!L91="",'DU DOAN'!BS91="",'DU DOAN'!BT91=""),0,IF(AND('DU DOAN'!BS91='DU DOAN'!K91,'DU DOAN'!BT91='DU DOAN'!L91),3*'DU DOAN'!C91,IF(('DU DOAN'!BS91-'DU DOAN'!BT91)=('DU DOAN'!K91-'DU DOAN'!L91),2*'DU DOAN'!C91,IF(SIGN('DU DOAN'!BS91-'DU DOAN'!BT91)=SIGN('DU DOAN'!K91-'DU DOAN'!L91),1*'DU DOAN'!C91,0))))</f>
        <v>0</v>
      </c>
      <c r="AK91" s="98">
        <f>IF(OR('DU DOAN'!K91="",'DU DOAN'!L91="",'DU DOAN'!BU91="",'DU DOAN'!BV91=""),0,IF(AND('DU DOAN'!BU91='DU DOAN'!K91,'DU DOAN'!BV91='DU DOAN'!L91),3*'DU DOAN'!C91,IF(('DU DOAN'!BU91-'DU DOAN'!BV91)=('DU DOAN'!K91-'DU DOAN'!L91),2*'DU DOAN'!C91,IF(SIGN('DU DOAN'!BU91-'DU DOAN'!BV91)=SIGN('DU DOAN'!K91-'DU DOAN'!L91),1*'DU DOAN'!C91,0))))</f>
        <v>0</v>
      </c>
      <c r="AL91" s="98">
        <f>IF(OR('DU DOAN'!K91="",'DU DOAN'!L91="",'DU DOAN'!BW91="",'DU DOAN'!BX91=""),0,IF(AND('DU DOAN'!BW91='DU DOAN'!K91,'DU DOAN'!BX91='DU DOAN'!L91),3*'DU DOAN'!C91,IF(('DU DOAN'!BW91-'DU DOAN'!BX91)=('DU DOAN'!K91-'DU DOAN'!L91),2*'DU DOAN'!C91,IF(SIGN('DU DOAN'!BW91-'DU DOAN'!BX91)=SIGN('DU DOAN'!K91-'DU DOAN'!L91),1*'DU DOAN'!C91,0))))</f>
        <v>0</v>
      </c>
      <c r="AM91" s="98">
        <f>IF(OR('DU DOAN'!K91="",'DU DOAN'!L91="",'DU DOAN'!BY91="",'DU DOAN'!BZ91=""),0,IF(AND('DU DOAN'!BY91='DU DOAN'!K91,'DU DOAN'!BZ91='DU DOAN'!L91),3*'DU DOAN'!C91,IF(('DU DOAN'!BY91-'DU DOAN'!BZ91)=('DU DOAN'!K91-'DU DOAN'!L91),2*'DU DOAN'!C91,IF(SIGN('DU DOAN'!BY91-'DU DOAN'!BZ91)=SIGN('DU DOAN'!K91-'DU DOAN'!L91),1*'DU DOAN'!C91,0))))</f>
        <v>0</v>
      </c>
      <c r="AN91" s="98">
        <f>IF(OR('DU DOAN'!K91="",'DU DOAN'!L91="",'DU DOAN'!CA91="",'DU DOAN'!CB91=""),0,IF(AND('DU DOAN'!CA91='DU DOAN'!K91,'DU DOAN'!CB91='DU DOAN'!L91),3*'DU DOAN'!C91,IF(('DU DOAN'!CA91-'DU DOAN'!CB91)=('DU DOAN'!K91-'DU DOAN'!L91),2*'DU DOAN'!C91,IF(SIGN('DU DOAN'!CA91-'DU DOAN'!CB91)=SIGN('DU DOAN'!K91-'DU DOAN'!L91),1*'DU DOAN'!C91,0))))</f>
        <v>0</v>
      </c>
      <c r="AO91" s="98">
        <f>IF(OR('DU DOAN'!K91="",'DU DOAN'!L91="",'DU DOAN'!CC91="",'DU DOAN'!CD91=""),0,IF(AND('DU DOAN'!CC91='DU DOAN'!K91,'DU DOAN'!CD91='DU DOAN'!L91),3*'DU DOAN'!C91,IF(('DU DOAN'!CC91-'DU DOAN'!CD91)=('DU DOAN'!K91-'DU DOAN'!L91),2*'DU DOAN'!C91,IF(SIGN('DU DOAN'!CC91-'DU DOAN'!CD91)=SIGN('DU DOAN'!K91-'DU DOAN'!L91),1*'DU DOAN'!C91,0))))</f>
        <v>0</v>
      </c>
      <c r="AP91" s="98">
        <f>IF(OR('DU DOAN'!K91="",'DU DOAN'!L91="",'DU DOAN'!CE91="",'DU DOAN'!CF91=""),0,IF(AND('DU DOAN'!CE91='DU DOAN'!K91,'DU DOAN'!CF91='DU DOAN'!L91),3*'DU DOAN'!C91,IF(('DU DOAN'!CE91-'DU DOAN'!CF91)=('DU DOAN'!K91-'DU DOAN'!L91),2*'DU DOAN'!C91,IF(SIGN('DU DOAN'!CE91-'DU DOAN'!CF91)=SIGN('DU DOAN'!K91-'DU DOAN'!L91),1*'DU DOAN'!C91,0))))</f>
        <v>0</v>
      </c>
      <c r="AQ91" s="98">
        <f>IF(OR('DU DOAN'!K91="",'DU DOAN'!L91="",'DU DOAN'!CG91="",'DU DOAN'!CH91=""),0,IF(AND('DU DOAN'!CG91='DU DOAN'!K91,'DU DOAN'!CH91='DU DOAN'!L91),3*'DU DOAN'!C91,IF(('DU DOAN'!CG91-'DU DOAN'!CH91)=('DU DOAN'!K91-'DU DOAN'!L91),2*'DU DOAN'!C91,IF(SIGN('DU DOAN'!CG91-'DU DOAN'!CH91)=SIGN('DU DOAN'!K91-'DU DOAN'!L91),1*'DU DOAN'!C91,0))))</f>
        <v>0</v>
      </c>
      <c r="AR91" s="98">
        <f>IF(OR('DU DOAN'!K91="",'DU DOAN'!L91="",'DU DOAN'!CI91="",'DU DOAN'!CJ91=""),0,IF(AND('DU DOAN'!CI91='DU DOAN'!K91,'DU DOAN'!CJ91='DU DOAN'!L91),3*'DU DOAN'!C91,IF(('DU DOAN'!CI91-'DU DOAN'!CJ91)=('DU DOAN'!K91-'DU DOAN'!L91),2*'DU DOAN'!C91,IF(SIGN('DU DOAN'!CI91-'DU DOAN'!CJ91)=SIGN('DU DOAN'!K91-'DU DOAN'!L91),1*'DU DOAN'!C91,0))))</f>
        <v>0</v>
      </c>
      <c r="AS91" s="98">
        <f>IF(OR('DU DOAN'!K91="",'DU DOAN'!L91="",'DU DOAN'!CK91="",'DU DOAN'!CL91=""),0,IF(AND('DU DOAN'!CK91='DU DOAN'!K91,'DU DOAN'!CL91='DU DOAN'!L91),3*'DU DOAN'!C91,IF(('DU DOAN'!CK91-'DU DOAN'!CL91)=('DU DOAN'!K91-'DU DOAN'!L91),2*'DU DOAN'!C91,IF(SIGN('DU DOAN'!CK91-'DU DOAN'!CL91)=SIGN('DU DOAN'!K91-'DU DOAN'!L91),1*'DU DOAN'!C91,0))))</f>
        <v>0</v>
      </c>
      <c r="AT91" s="98">
        <f>IF(OR('DU DOAN'!K91="",'DU DOAN'!L91="",'DU DOAN'!CM91="",'DU DOAN'!CN91=""),0,IF(AND('DU DOAN'!CM91='DU DOAN'!K91,'DU DOAN'!CN91='DU DOAN'!L91),3*'DU DOAN'!C91,IF(('DU DOAN'!CM91-'DU DOAN'!CN91)=('DU DOAN'!K91-'DU DOAN'!L91),2*'DU DOAN'!C91,IF(SIGN('DU DOAN'!CM91-'DU DOAN'!CN91)=SIGN('DU DOAN'!K91-'DU DOAN'!L91),1*'DU DOAN'!C91,0))))</f>
        <v>0</v>
      </c>
      <c r="AU91" s="98">
        <f>IF(OR('DU DOAN'!K91="",'DU DOAN'!L91="",'DU DOAN'!CO91="",'DU DOAN'!CP91=""),0,IF(AND('DU DOAN'!CO91='DU DOAN'!K91,'DU DOAN'!CP91='DU DOAN'!L91),3*'DU DOAN'!C91,IF(('DU DOAN'!CO91-'DU DOAN'!CP91)=('DU DOAN'!K91-'DU DOAN'!L91),2*'DU DOAN'!C91,IF(SIGN('DU DOAN'!CO91-'DU DOAN'!CP91)=SIGN('DU DOAN'!K91-'DU DOAN'!L91),1*'DU DOAN'!C91,0))))</f>
        <v>0</v>
      </c>
      <c r="AV91" s="98">
        <f>IF(OR('DU DOAN'!K91="",'DU DOAN'!L91="",'DU DOAN'!CQ91="",'DU DOAN'!CR91=""),0,IF(AND('DU DOAN'!CQ91='DU DOAN'!K91,'DU DOAN'!CR91='DU DOAN'!L91),3*'DU DOAN'!C91,IF(('DU DOAN'!CQ91-'DU DOAN'!CR91)=('DU DOAN'!K91-'DU DOAN'!L91),2*'DU DOAN'!C91,IF(SIGN('DU DOAN'!CQ91-'DU DOAN'!CR91)=SIGN('DU DOAN'!K91-'DU DOAN'!L91),1*'DU DOAN'!C91,0))))</f>
        <v>0</v>
      </c>
      <c r="AW91" s="98">
        <f>IF(OR('DU DOAN'!K91="",'DU DOAN'!L91="",'DU DOAN'!CS91="",'DU DOAN'!CT91=""),0,IF(AND('DU DOAN'!CS91='DU DOAN'!K91,'DU DOAN'!CT91='DU DOAN'!L91),3*'DU DOAN'!C91,IF(('DU DOAN'!CS91-'DU DOAN'!CT91)=('DU DOAN'!K91-'DU DOAN'!L91),2*'DU DOAN'!C91,IF(SIGN('DU DOAN'!CS91-'DU DOAN'!CT91)=SIGN('DU DOAN'!K91-'DU DOAN'!L91),1*'DU DOAN'!C91,0))))</f>
        <v>0</v>
      </c>
      <c r="AX91" s="98">
        <f>IF(OR('DU DOAN'!K91="",'DU DOAN'!L91="",'DU DOAN'!CU91="",'DU DOAN'!CV91=""),0,IF(AND('DU DOAN'!CU91='DU DOAN'!K91,'DU DOAN'!CV91='DU DOAN'!L91),3*'DU DOAN'!C91,IF(('DU DOAN'!CU91-'DU DOAN'!CV91)=('DU DOAN'!K91-'DU DOAN'!L91),2*'DU DOAN'!C91,IF(SIGN('DU DOAN'!CU91-'DU DOAN'!CV91)=SIGN('DU DOAN'!K91-'DU DOAN'!L91),1*'DU DOAN'!C91,0))))</f>
        <v>0</v>
      </c>
      <c r="AY91" s="98">
        <f>IF(OR('DU DOAN'!K91="",'DU DOAN'!L91="",'DU DOAN'!CW91="",'DU DOAN'!CX91=""),0,IF(AND('DU DOAN'!CW91='DU DOAN'!K91,'DU DOAN'!CX91='DU DOAN'!L91),3*'DU DOAN'!C91,IF(('DU DOAN'!CW91-'DU DOAN'!CX91)=('DU DOAN'!K91-'DU DOAN'!L91),2*'DU DOAN'!C91,IF(SIGN('DU DOAN'!CW91-'DU DOAN'!CX91)=SIGN('DU DOAN'!K91-'DU DOAN'!L91),1*'DU DOAN'!C91,0))))</f>
        <v>0</v>
      </c>
      <c r="AZ91" s="98">
        <f>IF(OR('DU DOAN'!K91="",'DU DOAN'!L91="",'DU DOAN'!CY91="",'DU DOAN'!CZ91=""),0,IF(AND('DU DOAN'!CY91='DU DOAN'!K91,'DU DOAN'!CZ91='DU DOAN'!L91),3*'DU DOAN'!C91,IF(('DU DOAN'!CY91-'DU DOAN'!CZ91)=('DU DOAN'!K91-'DU DOAN'!L91),2*'DU DOAN'!C91,IF(SIGN('DU DOAN'!CY91-'DU DOAN'!CZ91)=SIGN('DU DOAN'!K91-'DU DOAN'!L91),1*'DU DOAN'!C91,0))))</f>
        <v>0</v>
      </c>
      <c r="BA91" s="98">
        <f>IF(OR('DU DOAN'!K91="",'DU DOAN'!L91="",'DU DOAN'!DA91="",'DU DOAN'!DB91=""),0,IF(AND('DU DOAN'!DA91='DU DOAN'!K91,'DU DOAN'!DB91='DU DOAN'!L91),3*'DU DOAN'!C91,IF(('DU DOAN'!DA91-'DU DOAN'!DB91)=('DU DOAN'!K91-'DU DOAN'!L91),2*'DU DOAN'!C91,IF(SIGN('DU DOAN'!DA91-'DU DOAN'!DB91)=SIGN('DU DOAN'!K91-'DU DOAN'!L91),1*'DU DOAN'!C91,0))))</f>
        <v>0</v>
      </c>
      <c r="BB91" s="98">
        <f>IF(OR('DU DOAN'!K91="",'DU DOAN'!L91="",'DU DOAN'!DC91="",'DU DOAN'!DD91=""),0,IF(AND('DU DOAN'!DC91='DU DOAN'!K91,'DU DOAN'!DD91='DU DOAN'!L91),3*'DU DOAN'!C91,IF(('DU DOAN'!DC91-'DU DOAN'!DD91)=('DU DOAN'!K91-'DU DOAN'!L91),2*'DU DOAN'!C91,IF(SIGN('DU DOAN'!DC91-'DU DOAN'!DD91)=SIGN('DU DOAN'!K91-'DU DOAN'!L91),1*'DU DOAN'!C91,0))))</f>
        <v>0</v>
      </c>
      <c r="BC91" s="98">
        <f>IF(OR('DU DOAN'!K91="",'DU DOAN'!L91="",'DU DOAN'!DE91="",'DU DOAN'!DF91=""),0,IF(AND('DU DOAN'!DE91='DU DOAN'!K91,'DU DOAN'!DF91='DU DOAN'!L91),3*'DU DOAN'!C91,IF(('DU DOAN'!DE91-'DU DOAN'!DF91)=('DU DOAN'!K91-'DU DOAN'!L91),2*'DU DOAN'!C91,IF(SIGN('DU DOAN'!DE91-'DU DOAN'!DF91)=SIGN('DU DOAN'!K91-'DU DOAN'!L91),1*'DU DOAN'!C91,0))))</f>
        <v>0</v>
      </c>
      <c r="BD91" s="98">
        <f>IF(OR('DU DOAN'!K91="",'DU DOAN'!L91="",'DU DOAN'!DG91="",'DU DOAN'!DH91=""),0,IF(AND('DU DOAN'!DG91='DU DOAN'!K91,'DU DOAN'!DH91='DU DOAN'!L91),3*'DU DOAN'!C91,IF(('DU DOAN'!DG91-'DU DOAN'!DH91)=('DU DOAN'!K91-'DU DOAN'!L91),2*'DU DOAN'!C91,IF(SIGN('DU DOAN'!DG91-'DU DOAN'!DH91)=SIGN('DU DOAN'!K91-'DU DOAN'!L91),1*'DU DOAN'!C91,0))))</f>
        <v>0</v>
      </c>
      <c r="BE91" s="98">
        <f>IF(OR('DU DOAN'!K91="",'DU DOAN'!L91="",'DU DOAN'!DI91="",'DU DOAN'!DJ91=""),0,IF(AND('DU DOAN'!DI91='DU DOAN'!K91,'DU DOAN'!DJ91='DU DOAN'!L91),3*'DU DOAN'!C91,IF(('DU DOAN'!DI91-'DU DOAN'!DJ91)=('DU DOAN'!K91-'DU DOAN'!L91),2*'DU DOAN'!C91,IF(SIGN('DU DOAN'!DI91-'DU DOAN'!DJ91)=SIGN('DU DOAN'!K91-'DU DOAN'!L91),1*'DU DOAN'!C91,0))))</f>
        <v>0</v>
      </c>
      <c r="BF91" s="98">
        <f>IF(OR('DU DOAN'!K91="",'DU DOAN'!L91="",'DU DOAN'!DK91="",'DU DOAN'!DL91=""),0,IF(AND('DU DOAN'!DK91='DU DOAN'!K91,'DU DOAN'!DL91='DU DOAN'!L91),3*'DU DOAN'!C91,IF(('DU DOAN'!DK91-'DU DOAN'!DL91)=('DU DOAN'!K91-'DU DOAN'!L91),2*'DU DOAN'!C91,IF(SIGN('DU DOAN'!DK91-'DU DOAN'!DL91)=SIGN('DU DOAN'!K91-'DU DOAN'!L91),1*'DU DOAN'!C91,0))))</f>
        <v>0</v>
      </c>
      <c r="BG91" s="98">
        <f>IF(OR('DU DOAN'!K91="",'DU DOAN'!L91="",'DU DOAN'!DM91="",'DU DOAN'!DN91=""),0,IF(AND('DU DOAN'!DM91='DU DOAN'!K91,'DU DOAN'!DN91='DU DOAN'!L91),3*'DU DOAN'!C91,IF(('DU DOAN'!DM91-'DU DOAN'!DN91)=('DU DOAN'!K91-'DU DOAN'!L91),2*'DU DOAN'!C91,IF(SIGN('DU DOAN'!DM91-'DU DOAN'!DN91)=SIGN('DU DOAN'!K91-'DU DOAN'!L91),1*'DU DOAN'!C91,0))))</f>
        <v>0</v>
      </c>
      <c r="BH91" s="98">
        <f>IF(OR('DU DOAN'!K91="",'DU DOAN'!L91="",'DU DOAN'!DO91="",'DU DOAN'!DP91=""),0,IF(AND('DU DOAN'!DO91='DU DOAN'!K91,'DU DOAN'!DP91='DU DOAN'!L91),3*'DU DOAN'!C91,IF(('DU DOAN'!DO91-'DU DOAN'!DP91)=('DU DOAN'!K91-'DU DOAN'!L91),2*'DU DOAN'!C91,IF(SIGN('DU DOAN'!DO91-'DU DOAN'!DP91)=SIGN('DU DOAN'!K91-'DU DOAN'!L91),1*'DU DOAN'!C91,0))))</f>
        <v>0</v>
      </c>
      <c r="BI91" s="98">
        <f>IF(OR('DU DOAN'!K91="",'DU DOAN'!L91="",'DU DOAN'!DQ91="",'DU DOAN'!DR91=""),0,IF(AND('DU DOAN'!DQ91='DU DOAN'!K91,'DU DOAN'!DR91='DU DOAN'!L91),3*'DU DOAN'!C91,IF(('DU DOAN'!DQ91-'DU DOAN'!DR91)=('DU DOAN'!K91-'DU DOAN'!L91),2*'DU DOAN'!C91,IF(SIGN('DU DOAN'!DQ91-'DU DOAN'!DR91)=SIGN('DU DOAN'!K91-'DU DOAN'!L91),1*'DU DOAN'!C91,0))))</f>
        <v>0</v>
      </c>
      <c r="BJ91" s="98">
        <f>IF(OR('DU DOAN'!K91="",'DU DOAN'!L91="",'DU DOAN'!DS91="",'DU DOAN'!DT91=""),0,IF(AND('DU DOAN'!DS91='DU DOAN'!K91,'DU DOAN'!DT91='DU DOAN'!L91),3*'DU DOAN'!C91,IF(('DU DOAN'!DS91-'DU DOAN'!DT91)=('DU DOAN'!K91-'DU DOAN'!L91),2*'DU DOAN'!C91,IF(SIGN('DU DOAN'!DS91-'DU DOAN'!DT91)=SIGN('DU DOAN'!K91-'DU DOAN'!L91),1*'DU DOAN'!C91,0))))</f>
        <v>0</v>
      </c>
      <c r="BK91" s="98">
        <f>IF(OR('DU DOAN'!K91="",'DU DOAN'!L91="",'DU DOAN'!DU91="",'DU DOAN'!DV91=""),0,IF(AND('DU DOAN'!DU91='DU DOAN'!K91,'DU DOAN'!DV91='DU DOAN'!L91),3*'DU DOAN'!C91,IF(('DU DOAN'!DU91-'DU DOAN'!DV91)=('DU DOAN'!K91-'DU DOAN'!L91),2*'DU DOAN'!C91,IF(SIGN('DU DOAN'!DU91-'DU DOAN'!DV91)=SIGN('DU DOAN'!K91-'DU DOAN'!L91),1*'DU DOAN'!C91,0))))</f>
        <v>0</v>
      </c>
      <c r="BL91" s="98">
        <f>IF(OR('DU DOAN'!K91="",'DU DOAN'!L91="",'DU DOAN'!DW91="",'DU DOAN'!DX91=""),0,IF(AND('DU DOAN'!DW91='DU DOAN'!K91,'DU DOAN'!DX91='DU DOAN'!L91),3*'DU DOAN'!C91,IF(('DU DOAN'!DW91-'DU DOAN'!DX91)=('DU DOAN'!K91-'DU DOAN'!L91),2*'DU DOAN'!C91,IF(SIGN('DU DOAN'!DW91-'DU DOAN'!DX91)=SIGN('DU DOAN'!K91-'DU DOAN'!L91),1*'DU DOAN'!C91,0))))</f>
        <v>0</v>
      </c>
      <c r="BM91" s="98">
        <f>IF(OR('DU DOAN'!K91="",'DU DOAN'!L91="",'DU DOAN'!DY91="",'DU DOAN'!DZ91=""),0,IF(AND('DU DOAN'!DY91='DU DOAN'!K91,'DU DOAN'!DZ91='DU DOAN'!L91),3*'DU DOAN'!C91,IF(('DU DOAN'!DY91-'DU DOAN'!DZ91)=('DU DOAN'!K91-'DU DOAN'!L91),2*'DU DOAN'!C91,IF(SIGN('DU DOAN'!DY91-'DU DOAN'!DZ91)=SIGN('DU DOAN'!K91-'DU DOAN'!L91),1*'DU DOAN'!C91,0))))</f>
        <v>0</v>
      </c>
      <c r="BN91" s="98">
        <f>IF(OR('DU DOAN'!K91="",'DU DOAN'!L91="",'DU DOAN'!EA91="",'DU DOAN'!EB91=""),0,IF(AND('DU DOAN'!EA91='DU DOAN'!K91,'DU DOAN'!EB91='DU DOAN'!L91),3*'DU DOAN'!C91,IF(('DU DOAN'!EA91-'DU DOAN'!EB91)=('DU DOAN'!K91-'DU DOAN'!L91),2*'DU DOAN'!C91,IF(SIGN('DU DOAN'!EA91-'DU DOAN'!EB91)=SIGN('DU DOAN'!K91-'DU DOAN'!L91),1*'DU DOAN'!C91,0))))</f>
        <v>0</v>
      </c>
      <c r="BO91" s="98">
        <f>IF(OR('DU DOAN'!K91="",'DU DOAN'!L91="",'DU DOAN'!EC91="",'DU DOAN'!ED91=""),0,IF(AND('DU DOAN'!EC91='DU DOAN'!K91,'DU DOAN'!ED91='DU DOAN'!L91),3*'DU DOAN'!C91,IF(('DU DOAN'!EC91-'DU DOAN'!ED91)=('DU DOAN'!K91-'DU DOAN'!L91),2*'DU DOAN'!C91,IF(SIGN('DU DOAN'!EC91-'DU DOAN'!ED91)=SIGN('DU DOAN'!K91-'DU DOAN'!L91),1*'DU DOAN'!C91,0))))</f>
        <v>0</v>
      </c>
      <c r="BP91" s="98">
        <f>IF(OR('DU DOAN'!K91="",'DU DOAN'!L91="",'DU DOAN'!EE91="",'DU DOAN'!EF91=""),0,IF(AND('DU DOAN'!EE91='DU DOAN'!K91,'DU DOAN'!EF91='DU DOAN'!L91),3*'DU DOAN'!C91,IF(('DU DOAN'!EE91-'DU DOAN'!EF91)=('DU DOAN'!K91-'DU DOAN'!L91),2*'DU DOAN'!C91,IF(SIGN('DU DOAN'!EE91-'DU DOAN'!EF91)=SIGN('DU DOAN'!K91-'DU DOAN'!L91),1*'DU DOAN'!C91,0))))</f>
        <v>0</v>
      </c>
      <c r="BQ91" s="98">
        <f>IF(OR('DU DOAN'!K91="",'DU DOAN'!L91="",'DU DOAN'!EG91="",'DU DOAN'!EH91=""),0,IF(AND('DU DOAN'!EG91='DU DOAN'!K91,'DU DOAN'!EH91='DU DOAN'!L91),3*'DU DOAN'!C91,IF(('DU DOAN'!EG91-'DU DOAN'!EH91)=('DU DOAN'!K91-'DU DOAN'!L91),2*'DU DOAN'!C91,IF(SIGN('DU DOAN'!EG91-'DU DOAN'!EH91)=SIGN('DU DOAN'!K91-'DU DOAN'!L91),1*'DU DOAN'!C91,0))))</f>
        <v>0</v>
      </c>
      <c r="BR91" s="98">
        <f>IF(OR('DU DOAN'!K91="",'DU DOAN'!L91="",'DU DOAN'!EI91="",'DU DOAN'!EJ91=""),0,IF(AND('DU DOAN'!EI91='DU DOAN'!K91,'DU DOAN'!EJ91='DU DOAN'!L91),3*'DU DOAN'!C91,IF(('DU DOAN'!EI91-'DU DOAN'!EJ91)=('DU DOAN'!K91-'DU DOAN'!L91),2*'DU DOAN'!C91,IF(SIGN('DU DOAN'!EI91-'DU DOAN'!EJ91)=SIGN('DU DOAN'!K91-'DU DOAN'!L91),1*'DU DOAN'!C91,0))))</f>
        <v>0</v>
      </c>
      <c r="BS91" s="98">
        <f>IF(OR('DU DOAN'!K91="",'DU DOAN'!L91="",'DU DOAN'!EK91="",'DU DOAN'!EL91=""),0,IF(AND('DU DOAN'!EK91='DU DOAN'!K91,'DU DOAN'!EL91='DU DOAN'!L91),3*'DU DOAN'!C91,IF(('DU DOAN'!EK91-'DU DOAN'!EL91)=('DU DOAN'!K91-'DU DOAN'!L91),2*'DU DOAN'!C91,IF(SIGN('DU DOAN'!EK91-'DU DOAN'!EL91)=SIGN('DU DOAN'!K91-'DU DOAN'!L91),1*'DU DOAN'!C91,0))))</f>
        <v>0</v>
      </c>
      <c r="BT91" s="98">
        <f>IF(OR('DU DOAN'!K91="",'DU DOAN'!L91="",'DU DOAN'!EM91="",'DU DOAN'!EN91=""),0,IF(AND('DU DOAN'!EM91='DU DOAN'!K91,'DU DOAN'!EN91='DU DOAN'!L91),3*'DU DOAN'!C91,IF(('DU DOAN'!EM91-'DU DOAN'!EN91)=('DU DOAN'!K91-'DU DOAN'!L91),2*'DU DOAN'!C91,IF(SIGN('DU DOAN'!EM91-'DU DOAN'!EN91)=SIGN('DU DOAN'!K91-'DU DOAN'!L91),1*'DU DOAN'!C91,0))))</f>
        <v>0</v>
      </c>
      <c r="BU91" s="98">
        <f>IF(OR('DU DOAN'!K91="",'DU DOAN'!L91="",'DU DOAN'!EO91="",'DU DOAN'!EP91=""),0,IF(AND('DU DOAN'!EO91='DU DOAN'!K91,'DU DOAN'!EP91='DU DOAN'!L91),3*'DU DOAN'!C91,IF(('DU DOAN'!EO91-'DU DOAN'!EP91)=('DU DOAN'!K91-'DU DOAN'!L91),2*'DU DOAN'!C91,IF(SIGN('DU DOAN'!EO91-'DU DOAN'!EP91)=SIGN('DU DOAN'!K91-'DU DOAN'!L91),1*'DU DOAN'!C91,0))))</f>
        <v>0</v>
      </c>
      <c r="BV91" s="98">
        <f>IF(OR('DU DOAN'!K91="",'DU DOAN'!L91="",'DU DOAN'!EQ91="",'DU DOAN'!ER91=""),0,IF(AND('DU DOAN'!EQ91='DU DOAN'!K91,'DU DOAN'!ER91='DU DOAN'!L91),3*'DU DOAN'!C91,IF(('DU DOAN'!EQ91-'DU DOAN'!ER91)=('DU DOAN'!K91-'DU DOAN'!L91),2*'DU DOAN'!C91,IF(SIGN('DU DOAN'!EQ91-'DU DOAN'!ER91)=SIGN('DU DOAN'!K91-'DU DOAN'!L91),1*'DU DOAN'!C91,0))))</f>
        <v>0</v>
      </c>
      <c r="BW91" s="98">
        <f>IF(OR('DU DOAN'!K91="",'DU DOAN'!L91="",'DU DOAN'!ES91="",'DU DOAN'!ET91=""),0,IF(AND('DU DOAN'!ES91='DU DOAN'!K91,'DU DOAN'!ET91='DU DOAN'!L91),3*'DU DOAN'!C91,IF(('DU DOAN'!ES91-'DU DOAN'!ET91)=('DU DOAN'!K91-'DU DOAN'!L91),2*'DU DOAN'!C91,IF(SIGN('DU DOAN'!ES91-'DU DOAN'!ET91)=SIGN('DU DOAN'!K91-'DU DOAN'!L91),1*'DU DOAN'!C91,0))))</f>
        <v>0</v>
      </c>
      <c r="BX91" s="98">
        <f>IF(OR('DU DOAN'!K91="",'DU DOAN'!L91="",'DU DOAN'!EU91="",'DU DOAN'!EV91=""),0,IF(AND('DU DOAN'!EU91='DU DOAN'!K91,'DU DOAN'!EV91='DU DOAN'!L91),3*'DU DOAN'!C91,IF(('DU DOAN'!EU91-'DU DOAN'!EV91)=('DU DOAN'!K91-'DU DOAN'!L91),2*'DU DOAN'!C91,IF(SIGN('DU DOAN'!EU91-'DU DOAN'!EV91)=SIGN('DU DOAN'!K91-'DU DOAN'!L91),1*'DU DOAN'!C91,0))))</f>
        <v>0</v>
      </c>
      <c r="BY91" s="98">
        <f>IF(OR('DU DOAN'!K91="",'DU DOAN'!L91="",'DU DOAN'!EW91="",'DU DOAN'!EX91=""),0,IF(AND('DU DOAN'!EW91='DU DOAN'!K91,'DU DOAN'!EX91='DU DOAN'!L91),3*'DU DOAN'!C91,IF(('DU DOAN'!EW91-'DU DOAN'!EX91)=('DU DOAN'!K91-'DU DOAN'!L91),2*'DU DOAN'!C91,IF(SIGN('DU DOAN'!EW91-'DU DOAN'!EX91)=SIGN('DU DOAN'!K91-'DU DOAN'!L91),1*'DU DOAN'!C91,0))))</f>
        <v>0</v>
      </c>
      <c r="BZ91" s="98">
        <f>IF(OR('DU DOAN'!K91="",'DU DOAN'!L91="",'DU DOAN'!EY91="",'DU DOAN'!EZ91=""),0,IF(AND('DU DOAN'!EY91='DU DOAN'!K91,'DU DOAN'!EZ91='DU DOAN'!L91),3*'DU DOAN'!C91,IF(('DU DOAN'!EY91-'DU DOAN'!EZ91)=('DU DOAN'!K91-'DU DOAN'!L91),2*'DU DOAN'!C91,IF(SIGN('DU DOAN'!EY91-'DU DOAN'!EZ91)=SIGN('DU DOAN'!K91-'DU DOAN'!L91),1*'DU DOAN'!C91,0))))</f>
        <v>0</v>
      </c>
      <c r="CA91" s="98">
        <f>IF(OR('DU DOAN'!K91="",'DU DOAN'!L91="",'DU DOAN'!FA91="",'DU DOAN'!FB91=""),0,IF(AND('DU DOAN'!FA91='DU DOAN'!K91,'DU DOAN'!FB91='DU DOAN'!L91),3*'DU DOAN'!C91,IF(('DU DOAN'!FA91-'DU DOAN'!FB91)=('DU DOAN'!K91-'DU DOAN'!L91),2*'DU DOAN'!C91,IF(SIGN('DU DOAN'!FA91-'DU DOAN'!FB91)=SIGN('DU DOAN'!K91-'DU DOAN'!L91),1*'DU DOAN'!C91,0))))</f>
        <v>0</v>
      </c>
      <c r="CB91" s="98">
        <f>IF(OR('DU DOAN'!K91="",'DU DOAN'!L91="",'DU DOAN'!FC91="",'DU DOAN'!FD91=""),0,IF(AND('DU DOAN'!FC91='DU DOAN'!K91,'DU DOAN'!FD91='DU DOAN'!L91),3*'DU DOAN'!C91,IF(('DU DOAN'!FC91-'DU DOAN'!FD91)=('DU DOAN'!K91-'DU DOAN'!L91),2*'DU DOAN'!C91,IF(SIGN('DU DOAN'!FC91-'DU DOAN'!FD91)=SIGN('DU DOAN'!K91-'DU DOAN'!L91),1*'DU DOAN'!C91,0))))</f>
        <v>0</v>
      </c>
      <c r="CC91" s="98">
        <f>IF(OR('DU DOAN'!K91="",'DU DOAN'!L91="",'DU DOAN'!FE91="",'DU DOAN'!FF91=""),0,IF(AND('DU DOAN'!FE91='DU DOAN'!K91,'DU DOAN'!FF91='DU DOAN'!L91),3*'DU DOAN'!C91,IF(('DU DOAN'!FE91-'DU DOAN'!FF91)=('DU DOAN'!K91-'DU DOAN'!L91),2*'DU DOAN'!C91,IF(SIGN('DU DOAN'!FE91-'DU DOAN'!FF91)=SIGN('DU DOAN'!K91-'DU DOAN'!L91),1*'DU DOAN'!C91,0))))</f>
        <v>0</v>
      </c>
      <c r="CD91" s="98">
        <f>IF(OR('DU DOAN'!K91="",'DU DOAN'!L91="",'DU DOAN'!FG91="",'DU DOAN'!FH91=""),0,IF(AND('DU DOAN'!FG91='DU DOAN'!K91,'DU DOAN'!FH91='DU DOAN'!L91),3*'DU DOAN'!C91,IF(('DU DOAN'!FG91-'DU DOAN'!FH91)=('DU DOAN'!K91-'DU DOAN'!L91),2*'DU DOAN'!C91,IF(SIGN('DU DOAN'!FG91-'DU DOAN'!FH91)=SIGN('DU DOAN'!K91-'DU DOAN'!L91),1*'DU DOAN'!C91,0))))</f>
        <v>0</v>
      </c>
      <c r="CE91" s="98">
        <f>IF(OR('DU DOAN'!K91="",'DU DOAN'!L91="",'DU DOAN'!FI91="",'DU DOAN'!FJ91=""),0,IF(AND('DU DOAN'!FI91='DU DOAN'!K91,'DU DOAN'!FJ91='DU DOAN'!L91),3*'DU DOAN'!C91,IF(('DU DOAN'!FI91-'DU DOAN'!FJ91)=('DU DOAN'!K91-'DU DOAN'!L91),2*'DU DOAN'!C91,IF(SIGN('DU DOAN'!FI91-'DU DOAN'!FJ91)=SIGN('DU DOAN'!K91-'DU DOAN'!L91),1*'DU DOAN'!C91,0))))</f>
        <v>0</v>
      </c>
      <c r="CF91" s="98">
        <f>IF(OR('DU DOAN'!K91="",'DU DOAN'!L91="",'DU DOAN'!FK91="",'DU DOAN'!FL91=""),0,IF(AND('DU DOAN'!FK91='DU DOAN'!K91,'DU DOAN'!FL91='DU DOAN'!L91),3*'DU DOAN'!C91,IF(('DU DOAN'!FK91-'DU DOAN'!FL91)=('DU DOAN'!K91-'DU DOAN'!L91),2*'DU DOAN'!C91,IF(SIGN('DU DOAN'!FK91-'DU DOAN'!FL91)=SIGN('DU DOAN'!K91-'DU DOAN'!L91),1*'DU DOAN'!C91,0))))</f>
        <v>0</v>
      </c>
      <c r="CG91" s="98">
        <f>IF(OR('DU DOAN'!K91="",'DU DOAN'!L91="",'DU DOAN'!FM91="",'DU DOAN'!FN91=""),0,IF(AND('DU DOAN'!FM91='DU DOAN'!K91,'DU DOAN'!FN91='DU DOAN'!L91),3*'DU DOAN'!C91,IF(('DU DOAN'!FM91-'DU DOAN'!FN91)=('DU DOAN'!K91-'DU DOAN'!L91),2*'DU DOAN'!C91,IF(SIGN('DU DOAN'!FM91-'DU DOAN'!FN91)=SIGN('DU DOAN'!K91-'DU DOAN'!L91),1*'DU DOAN'!C91,0))))</f>
        <v>0</v>
      </c>
      <c r="CH91" s="98">
        <f>IF(OR('DU DOAN'!K91="",'DU DOAN'!L91="",'DU DOAN'!FO91="",'DU DOAN'!FP91=""),0,IF(AND('DU DOAN'!FO91='DU DOAN'!K91,'DU DOAN'!FP91='DU DOAN'!L91),3*'DU DOAN'!C91,IF(('DU DOAN'!FO91-'DU DOAN'!FP91)=('DU DOAN'!K91-'DU DOAN'!L91),2*'DU DOAN'!C91,IF(SIGN('DU DOAN'!FO91-'DU DOAN'!FP91)=SIGN('DU DOAN'!K91-'DU DOAN'!L91),1*'DU DOAN'!C91,0))))</f>
        <v>0</v>
      </c>
      <c r="CI91" s="98">
        <f>IF(OR('DU DOAN'!K91="",'DU DOAN'!L91="",'DU DOAN'!FQ91="",'DU DOAN'!FR91=""),0,IF(AND('DU DOAN'!FQ91='DU DOAN'!K91,'DU DOAN'!FR91='DU DOAN'!L91),3*'DU DOAN'!C91,IF(('DU DOAN'!FQ91-'DU DOAN'!FR91)=('DU DOAN'!K91-'DU DOAN'!L91),2*'DU DOAN'!C91,IF(SIGN('DU DOAN'!FQ91-'DU DOAN'!FR91)=SIGN('DU DOAN'!K91-'DU DOAN'!L91),1*'DU DOAN'!C91,0))))</f>
        <v>0</v>
      </c>
      <c r="CJ91" s="98">
        <f>IF(OR('DU DOAN'!K91="",'DU DOAN'!L91="",'DU DOAN'!FS91="",'DU DOAN'!FT91=""),0,IF(AND('DU DOAN'!FS91='DU DOAN'!K91,'DU DOAN'!FT91='DU DOAN'!L91),3*'DU DOAN'!C91,IF(('DU DOAN'!FS91-'DU DOAN'!FT91)=('DU DOAN'!K91-'DU DOAN'!L91),2*'DU DOAN'!C91,IF(SIGN('DU DOAN'!FS91-'DU DOAN'!FT91)=SIGN('DU DOAN'!K91-'DU DOAN'!L91),1*'DU DOAN'!C91,0))))</f>
        <v>0</v>
      </c>
      <c r="CK91" s="98">
        <f>IF(OR('DU DOAN'!K91="",'DU DOAN'!L91="",'DU DOAN'!FU91="",'DU DOAN'!FV91=""),0,IF(AND('DU DOAN'!FU91='DU DOAN'!K91,'DU DOAN'!FV91='DU DOAN'!L91),3*'DU DOAN'!C91,IF(('DU DOAN'!FU91-'DU DOAN'!FV91)=('DU DOAN'!K91-'DU DOAN'!L91),2*'DU DOAN'!C91,IF(SIGN('DU DOAN'!FU91-'DU DOAN'!FV91)=SIGN('DU DOAN'!K91-'DU DOAN'!L91),1*'DU DOAN'!C91,0))))</f>
        <v>0</v>
      </c>
      <c r="CL91" s="98">
        <f>IF(OR('DU DOAN'!K91="",'DU DOAN'!L91="",'DU DOAN'!FW91="",'DU DOAN'!FX91=""),0,IF(AND('DU DOAN'!FW91='DU DOAN'!K91,'DU DOAN'!FX91='DU DOAN'!L91),3*'DU DOAN'!C91,IF(('DU DOAN'!FW91-'DU DOAN'!FX91)=('DU DOAN'!K91-'DU DOAN'!L91),2*'DU DOAN'!C91,IF(SIGN('DU DOAN'!FW91-'DU DOAN'!FX91)=SIGN('DU DOAN'!K91-'DU DOAN'!L91),1*'DU DOAN'!C91,0))))</f>
        <v>0</v>
      </c>
      <c r="CM91" s="98">
        <f>IF(OR('DU DOAN'!K91="",'DU DOAN'!L91="",'DU DOAN'!FY91="",'DU DOAN'!FZ91=""),0,IF(AND('DU DOAN'!FY91='DU DOAN'!K91,'DU DOAN'!FZ91='DU DOAN'!L91),3*'DU DOAN'!C91,IF(('DU DOAN'!FY91-'DU DOAN'!FZ91)=('DU DOAN'!K91-'DU DOAN'!L91),2*'DU DOAN'!C91,IF(SIGN('DU DOAN'!FY91-'DU DOAN'!FZ91)=SIGN('DU DOAN'!K91-'DU DOAN'!L91),1*'DU DOAN'!C91,0))))</f>
        <v>0</v>
      </c>
      <c r="CN91" s="98">
        <f>IF(OR('DU DOAN'!K91="",'DU DOAN'!L91="",'DU DOAN'!GA91="",'DU DOAN'!GB91=""),0,IF(AND('DU DOAN'!GA91='DU DOAN'!K91,'DU DOAN'!GB91='DU DOAN'!L91),3*'DU DOAN'!C91,IF(('DU DOAN'!GA91-'DU DOAN'!GB91)=('DU DOAN'!K91-'DU DOAN'!L91),2*'DU DOAN'!C91,IF(SIGN('DU DOAN'!GA91-'DU DOAN'!GB91)=SIGN('DU DOAN'!K91-'DU DOAN'!L91),1*'DU DOAN'!C91,0))))</f>
        <v>0</v>
      </c>
      <c r="CO91" s="98">
        <f>IF(OR('DU DOAN'!K91="",'DU DOAN'!L91="",'DU DOAN'!GC91="",'DU DOAN'!GD91=""),0,IF(AND('DU DOAN'!GC91='DU DOAN'!K91,'DU DOAN'!GD91='DU DOAN'!L91),3*'DU DOAN'!C91,IF(('DU DOAN'!GC91-'DU DOAN'!GD91)=('DU DOAN'!K91-'DU DOAN'!L91),2*'DU DOAN'!C91,IF(SIGN('DU DOAN'!GC91-'DU DOAN'!GD91)=SIGN('DU DOAN'!K91-'DU DOAN'!L91),1*'DU DOAN'!C91,0))))</f>
        <v>0</v>
      </c>
      <c r="CP91" s="98">
        <f>IF(OR('DU DOAN'!K91="",'DU DOAN'!L91="",'DU DOAN'!GE91="",'DU DOAN'!GF91=""),0,IF(AND('DU DOAN'!GE91='DU DOAN'!K91,'DU DOAN'!GF91='DU DOAN'!L91),3*'DU DOAN'!C91,IF(('DU DOAN'!GE91-'DU DOAN'!GF91)=('DU DOAN'!K91-'DU DOAN'!L91),2*'DU DOAN'!C91,IF(SIGN('DU DOAN'!GE91-'DU DOAN'!GF91)=SIGN('DU DOAN'!K91-'DU DOAN'!L91),1*'DU DOAN'!C91,0))))</f>
        <v>0</v>
      </c>
      <c r="CQ91" s="98">
        <f>IF(OR('DU DOAN'!K91="",'DU DOAN'!L91="",'DU DOAN'!GG91="",'DU DOAN'!GH91=""),0,IF(AND('DU DOAN'!GG91='DU DOAN'!K91,'DU DOAN'!GH91='DU DOAN'!L91),3*'DU DOAN'!C91,IF(('DU DOAN'!GG91-'DU DOAN'!GH91)=('DU DOAN'!K91-'DU DOAN'!L91),2*'DU DOAN'!C91,IF(SIGN('DU DOAN'!GG91-'DU DOAN'!GH91)=SIGN('DU DOAN'!K91-'DU DOAN'!L91),1*'DU DOAN'!C91,0))))</f>
        <v>0</v>
      </c>
      <c r="CR91" s="98">
        <f>IF(OR('DU DOAN'!K91="",'DU DOAN'!L91="",'DU DOAN'!GI91="",'DU DOAN'!GJ91=""),0,IF(AND('DU DOAN'!GI91='DU DOAN'!K91,'DU DOAN'!GJ91='DU DOAN'!L91),3*'DU DOAN'!C91,IF(('DU DOAN'!GI91-'DU DOAN'!GJ91)=('DU DOAN'!K91-'DU DOAN'!L91),2*'DU DOAN'!C91,IF(SIGN('DU DOAN'!GI91-'DU DOAN'!GJ91)=SIGN('DU DOAN'!K91-'DU DOAN'!L91),1*'DU DOAN'!C91,0))))</f>
        <v>0</v>
      </c>
      <c r="CS91" s="98">
        <f>IF(OR('DU DOAN'!K91="",'DU DOAN'!L91="",'DU DOAN'!GK91="",'DU DOAN'!GL91=""),0,IF(AND('DU DOAN'!GK91='DU DOAN'!K91,'DU DOAN'!GL91='DU DOAN'!L91),3*'DU DOAN'!C91,IF(('DU DOAN'!GK91-'DU DOAN'!GL91)=('DU DOAN'!K91-'DU DOAN'!L91),2*'DU DOAN'!C91,IF(SIGN('DU DOAN'!GK91-'DU DOAN'!GL91)=SIGN('DU DOAN'!K91-'DU DOAN'!L91),1*'DU DOAN'!C91,0))))</f>
        <v>0</v>
      </c>
      <c r="CT91" s="98">
        <f>IF(OR('DU DOAN'!K91="",'DU DOAN'!L91="",'DU DOAN'!GM91="",'DU DOAN'!GN91=""),0,IF(AND('DU DOAN'!GM91='DU DOAN'!K91,'DU DOAN'!GN91='DU DOAN'!L91),3*'DU DOAN'!C91,IF(('DU DOAN'!GM91-'DU DOAN'!GN91)=('DU DOAN'!K91-'DU DOAN'!L91),2*'DU DOAN'!C91,IF(SIGN('DU DOAN'!GM91-'DU DOAN'!GN91)=SIGN('DU DOAN'!K91-'DU DOAN'!L91),1*'DU DOAN'!C91,0))))</f>
        <v>0</v>
      </c>
      <c r="CU91" s="98">
        <f>IF(OR('DU DOAN'!K91="",'DU DOAN'!L91="",'DU DOAN'!GO91="",'DU DOAN'!GP91=""),0,IF(AND('DU DOAN'!GO91='DU DOAN'!K91,'DU DOAN'!GP91='DU DOAN'!L91),3*'DU DOAN'!C91,IF(('DU DOAN'!GO91-'DU DOAN'!GP91)=('DU DOAN'!K91-'DU DOAN'!L91),2*'DU DOAN'!C91,IF(SIGN('DU DOAN'!GO91-'DU DOAN'!GP91)=SIGN('DU DOAN'!K91-'DU DOAN'!L91),1*'DU DOAN'!C91,0))))</f>
        <v>0</v>
      </c>
      <c r="CV91" s="98">
        <f>IF(OR('DU DOAN'!K91="",'DU DOAN'!L91="",'DU DOAN'!GQ91="",'DU DOAN'!GR91=""),0,IF(AND('DU DOAN'!GQ91='DU DOAN'!K91,'DU DOAN'!GR91='DU DOAN'!L91),3*'DU DOAN'!C91,IF(('DU DOAN'!GQ91-'DU DOAN'!GR91)=('DU DOAN'!K91-'DU DOAN'!L91),2*'DU DOAN'!C91,IF(SIGN('DU DOAN'!GQ91-'DU DOAN'!GR91)=SIGN('DU DOAN'!K91-'DU DOAN'!L91),1*'DU DOAN'!C91,0))))</f>
        <v>0</v>
      </c>
      <c r="CW91" s="98">
        <f>IF(OR('DU DOAN'!K91="",'DU DOAN'!L91="",'DU DOAN'!GS91="",'DU DOAN'!GT91=""),0,IF(AND('DU DOAN'!GS91='DU DOAN'!K91,'DU DOAN'!GT91='DU DOAN'!L91),3*'DU DOAN'!C91,IF(('DU DOAN'!GS91-'DU DOAN'!GT91)=('DU DOAN'!K91-'DU DOAN'!L91),2*'DU DOAN'!C91,IF(SIGN('DU DOAN'!GS91-'DU DOAN'!GT91)=SIGN('DU DOAN'!K91-'DU DOAN'!L91),1*'DU DOAN'!C91,0))))</f>
        <v>0</v>
      </c>
      <c r="CX91" s="98">
        <f>IF(OR('DU DOAN'!K91="",'DU DOAN'!L91="",'DU DOAN'!GU91="",'DU DOAN'!GV91=""),0,IF(AND('DU DOAN'!GU91='DU DOAN'!K91,'DU DOAN'!GV91='DU DOAN'!L91),3*'DU DOAN'!C91,IF(('DU DOAN'!GU91-'DU DOAN'!GV91)=('DU DOAN'!K91-'DU DOAN'!L91),2*'DU DOAN'!C91,IF(SIGN('DU DOAN'!GU91-'DU DOAN'!GV91)=SIGN('DU DOAN'!K91-'DU DOAN'!L91),1*'DU DOAN'!C91,0))))</f>
        <v>0</v>
      </c>
      <c r="CY91" s="98">
        <f>IF(OR('DU DOAN'!K91="",'DU DOAN'!L91="",'DU DOAN'!GW91="",'DU DOAN'!GX91=""),0,IF(AND('DU DOAN'!GW91='DU DOAN'!K91,'DU DOAN'!GX91='DU DOAN'!L91),3*'DU DOAN'!C91,IF(('DU DOAN'!GW91-'DU DOAN'!GX91)=('DU DOAN'!K91-'DU DOAN'!L91),2*'DU DOAN'!C91,IF(SIGN('DU DOAN'!GW91-'DU DOAN'!GX91)=SIGN('DU DOAN'!K91-'DU DOAN'!L91),1*'DU DOAN'!C91,0))))</f>
        <v>0</v>
      </c>
      <c r="CZ91" s="98">
        <f>IF(OR('DU DOAN'!K91="",'DU DOAN'!L91="",'DU DOAN'!GY91="",'DU DOAN'!GZ91=""),0,IF(AND('DU DOAN'!GY91='DU DOAN'!K91,'DU DOAN'!GZ91='DU DOAN'!L91),3*'DU DOAN'!C91,IF(('DU DOAN'!GY91-'DU DOAN'!GZ91)=('DU DOAN'!K91-'DU DOAN'!L91),2*'DU DOAN'!C91,IF(SIGN('DU DOAN'!GY91-'DU DOAN'!GZ91)=SIGN('DU DOAN'!K91-'DU DOAN'!L91),1*'DU DOAN'!C91,0))))</f>
        <v>0</v>
      </c>
      <c r="DA91" s="98">
        <f>IF(OR('DU DOAN'!K91="",'DU DOAN'!L91="",'DU DOAN'!HA91="",'DU DOAN'!HB91=""),0,IF(AND('DU DOAN'!HA91='DU DOAN'!K91,'DU DOAN'!HB91='DU DOAN'!L91),3*'DU DOAN'!C91,IF(('DU DOAN'!HA91-'DU DOAN'!HB91)=('DU DOAN'!K91-'DU DOAN'!L91),2*'DU DOAN'!C91,IF(SIGN('DU DOAN'!HA91-'DU DOAN'!HB91)=SIGN('DU DOAN'!K91-'DU DOAN'!L91),1*'DU DOAN'!C91,0))))</f>
        <v>0</v>
      </c>
      <c r="DB91" s="98">
        <f>IF(OR('DU DOAN'!K91="",'DU DOAN'!L91="",'DU DOAN'!HC91="",'DU DOAN'!HD91=""),0,IF(AND('DU DOAN'!HC91='DU DOAN'!K91,'DU DOAN'!HD91='DU DOAN'!L91),3*'DU DOAN'!C91,IF(('DU DOAN'!HC91-'DU DOAN'!HD91)=('DU DOAN'!K91-'DU DOAN'!L91),2*'DU DOAN'!C91,IF(SIGN('DU DOAN'!HC91-'DU DOAN'!HD91)=SIGN('DU DOAN'!K91-'DU DOAN'!L91),1*'DU DOAN'!C91,0))))</f>
        <v>0</v>
      </c>
    </row>
    <row r="92" spans="1:106" ht="15" customHeight="1">
      <c r="A92" s="103">
        <f>'DU DOAN'!A92</f>
        <v>89</v>
      </c>
      <c r="B92" s="104" t="str">
        <f>'DU DOAN'!B92</f>
        <v>Vòng 1/8 (R16)</v>
      </c>
      <c r="C92" s="105">
        <f>'DU DOAN'!C92</f>
        <v>2</v>
      </c>
      <c r="D92" s="104" t="str">
        <f>'DU DOAN'!H92</f>
        <v>Thắng R32 trận 74</v>
      </c>
      <c r="E92" s="104" t="str">
        <f>'DU DOAN'!I92</f>
        <v>Thắng R32 trận 75</v>
      </c>
      <c r="F92" s="106" t="str">
        <f>IF(OR('DU DOAN'!K92="",'DU DOAN'!L92=""),"Chưa đá",'DU DOAN'!K92&amp;"-"&amp;'DU DOAN'!L92)</f>
        <v>Chưa đá</v>
      </c>
      <c r="G92" s="98">
        <f>IF(OR('DU DOAN'!K92="",'DU DOAN'!L92="",'DU DOAN'!M92="",'DU DOAN'!N92=""),0,IF(AND('DU DOAN'!M92='DU DOAN'!K92,'DU DOAN'!N92='DU DOAN'!L92),3*'DU DOAN'!C92,IF(('DU DOAN'!M92-'DU DOAN'!N92)=('DU DOAN'!K92-'DU DOAN'!L92),2*'DU DOAN'!C92,IF(SIGN('DU DOAN'!M92-'DU DOAN'!N92)=SIGN('DU DOAN'!K92-'DU DOAN'!L92),1*'DU DOAN'!C92,0))))</f>
        <v>0</v>
      </c>
      <c r="H92" s="98">
        <f>IF(OR('DU DOAN'!K92="",'DU DOAN'!L92="",'DU DOAN'!O92="",'DU DOAN'!P92=""),0,IF(AND('DU DOAN'!O92='DU DOAN'!K92,'DU DOAN'!P92='DU DOAN'!L92),3*'DU DOAN'!C92,IF(('DU DOAN'!O92-'DU DOAN'!P92)=('DU DOAN'!K92-'DU DOAN'!L92),2*'DU DOAN'!C92,IF(SIGN('DU DOAN'!O92-'DU DOAN'!P92)=SIGN('DU DOAN'!K92-'DU DOAN'!L92),1*'DU DOAN'!C92,0))))</f>
        <v>0</v>
      </c>
      <c r="I92" s="98">
        <f>IF(OR('DU DOAN'!K92="",'DU DOAN'!L92="",'DU DOAN'!Q92="",'DU DOAN'!R92=""),0,IF(AND('DU DOAN'!Q92='DU DOAN'!K92,'DU DOAN'!R92='DU DOAN'!L92),3*'DU DOAN'!C92,IF(('DU DOAN'!Q92-'DU DOAN'!R92)=('DU DOAN'!K92-'DU DOAN'!L92),2*'DU DOAN'!C92,IF(SIGN('DU DOAN'!Q92-'DU DOAN'!R92)=SIGN('DU DOAN'!K92-'DU DOAN'!L92),1*'DU DOAN'!C92,0))))</f>
        <v>0</v>
      </c>
      <c r="J92" s="98">
        <f>IF(OR('DU DOAN'!K92="",'DU DOAN'!L92="",'DU DOAN'!S92="",'DU DOAN'!T92=""),0,IF(AND('DU DOAN'!S92='DU DOAN'!K92,'DU DOAN'!T92='DU DOAN'!L92),3*'DU DOAN'!C92,IF(('DU DOAN'!S92-'DU DOAN'!T92)=('DU DOAN'!K92-'DU DOAN'!L92),2*'DU DOAN'!C92,IF(SIGN('DU DOAN'!S92-'DU DOAN'!T92)=SIGN('DU DOAN'!K92-'DU DOAN'!L92),1*'DU DOAN'!C92,0))))</f>
        <v>0</v>
      </c>
      <c r="K92" s="98">
        <f>IF(OR('DU DOAN'!K92="",'DU DOAN'!L92="",'DU DOAN'!U92="",'DU DOAN'!V92=""),0,IF(AND('DU DOAN'!U92='DU DOAN'!K92,'DU DOAN'!V92='DU DOAN'!L92),3*'DU DOAN'!C92,IF(('DU DOAN'!U92-'DU DOAN'!V92)=('DU DOAN'!K92-'DU DOAN'!L92),2*'DU DOAN'!C92,IF(SIGN('DU DOAN'!U92-'DU DOAN'!V92)=SIGN('DU DOAN'!K92-'DU DOAN'!L92),1*'DU DOAN'!C92,0))))</f>
        <v>0</v>
      </c>
      <c r="L92" s="98">
        <f>IF(OR('DU DOAN'!K92="",'DU DOAN'!L92="",'DU DOAN'!W92="",'DU DOAN'!X92=""),0,IF(AND('DU DOAN'!W92='DU DOAN'!K92,'DU DOAN'!X92='DU DOAN'!L92),3*'DU DOAN'!C92,IF(('DU DOAN'!W92-'DU DOAN'!X92)=('DU DOAN'!K92-'DU DOAN'!L92),2*'DU DOAN'!C92,IF(SIGN('DU DOAN'!W92-'DU DOAN'!X92)=SIGN('DU DOAN'!K92-'DU DOAN'!L92),1*'DU DOAN'!C92,0))))</f>
        <v>0</v>
      </c>
      <c r="M92" s="98">
        <f>IF(OR('DU DOAN'!K92="",'DU DOAN'!L92="",'DU DOAN'!Y92="",'DU DOAN'!Z92=""),0,IF(AND('DU DOAN'!Y92='DU DOAN'!K92,'DU DOAN'!Z92='DU DOAN'!L92),3*'DU DOAN'!C92,IF(('DU DOAN'!Y92-'DU DOAN'!Z92)=('DU DOAN'!K92-'DU DOAN'!L92),2*'DU DOAN'!C92,IF(SIGN('DU DOAN'!Y92-'DU DOAN'!Z92)=SIGN('DU DOAN'!K92-'DU DOAN'!L92),1*'DU DOAN'!C92,0))))</f>
        <v>0</v>
      </c>
      <c r="N92" s="98">
        <f>IF(OR('DU DOAN'!K92="",'DU DOAN'!L92="",'DU DOAN'!AA92="",'DU DOAN'!AB92=""),0,IF(AND('DU DOAN'!AA92='DU DOAN'!K92,'DU DOAN'!AB92='DU DOAN'!L92),3*'DU DOAN'!C92,IF(('DU DOAN'!AA92-'DU DOAN'!AB92)=('DU DOAN'!K92-'DU DOAN'!L92),2*'DU DOAN'!C92,IF(SIGN('DU DOAN'!AA92-'DU DOAN'!AB92)=SIGN('DU DOAN'!K92-'DU DOAN'!L92),1*'DU DOAN'!C92,0))))</f>
        <v>0</v>
      </c>
      <c r="O92" s="98">
        <f>IF(OR('DU DOAN'!K92="",'DU DOAN'!L92="",'DU DOAN'!AC92="",'DU DOAN'!AD92=""),0,IF(AND('DU DOAN'!AC92='DU DOAN'!K92,'DU DOAN'!AD92='DU DOAN'!L92),3*'DU DOAN'!C92,IF(('DU DOAN'!AC92-'DU DOAN'!AD92)=('DU DOAN'!K92-'DU DOAN'!L92),2*'DU DOAN'!C92,IF(SIGN('DU DOAN'!AC92-'DU DOAN'!AD92)=SIGN('DU DOAN'!K92-'DU DOAN'!L92),1*'DU DOAN'!C92,0))))</f>
        <v>0</v>
      </c>
      <c r="P92" s="98">
        <f>IF(OR('DU DOAN'!K92="",'DU DOAN'!L92="",'DU DOAN'!AE92="",'DU DOAN'!AF92=""),0,IF(AND('DU DOAN'!AE92='DU DOAN'!K92,'DU DOAN'!AF92='DU DOAN'!L92),3*'DU DOAN'!C92,IF(('DU DOAN'!AE92-'DU DOAN'!AF92)=('DU DOAN'!K92-'DU DOAN'!L92),2*'DU DOAN'!C92,IF(SIGN('DU DOAN'!AE92-'DU DOAN'!AF92)=SIGN('DU DOAN'!K92-'DU DOAN'!L92),1*'DU DOAN'!C92,0))))</f>
        <v>0</v>
      </c>
      <c r="Q92" s="98">
        <f>IF(OR('DU DOAN'!K92="",'DU DOAN'!L92="",'DU DOAN'!AG92="",'DU DOAN'!AH92=""),0,IF(AND('DU DOAN'!AG92='DU DOAN'!K92,'DU DOAN'!AH92='DU DOAN'!L92),3*'DU DOAN'!C92,IF(('DU DOAN'!AG92-'DU DOAN'!AH92)=('DU DOAN'!K92-'DU DOAN'!L92),2*'DU DOAN'!C92,IF(SIGN('DU DOAN'!AG92-'DU DOAN'!AH92)=SIGN('DU DOAN'!K92-'DU DOAN'!L92),1*'DU DOAN'!C92,0))))</f>
        <v>0</v>
      </c>
      <c r="R92" s="98">
        <f>IF(OR('DU DOAN'!K92="",'DU DOAN'!L92="",'DU DOAN'!AI92="",'DU DOAN'!AJ92=""),0,IF(AND('DU DOAN'!AI92='DU DOAN'!K92,'DU DOAN'!AJ92='DU DOAN'!L92),3*'DU DOAN'!C92,IF(('DU DOAN'!AI92-'DU DOAN'!AJ92)=('DU DOAN'!K92-'DU DOAN'!L92),2*'DU DOAN'!C92,IF(SIGN('DU DOAN'!AI92-'DU DOAN'!AJ92)=SIGN('DU DOAN'!K92-'DU DOAN'!L92),1*'DU DOAN'!C92,0))))</f>
        <v>0</v>
      </c>
      <c r="S92" s="98">
        <f>IF(OR('DU DOAN'!K92="",'DU DOAN'!L92="",'DU DOAN'!AK92="",'DU DOAN'!AL92=""),0,IF(AND('DU DOAN'!AK92='DU DOAN'!K92,'DU DOAN'!AL92='DU DOAN'!L92),3*'DU DOAN'!C92,IF(('DU DOAN'!AK92-'DU DOAN'!AL92)=('DU DOAN'!K92-'DU DOAN'!L92),2*'DU DOAN'!C92,IF(SIGN('DU DOAN'!AK92-'DU DOAN'!AL92)=SIGN('DU DOAN'!K92-'DU DOAN'!L92),1*'DU DOAN'!C92,0))))</f>
        <v>0</v>
      </c>
      <c r="T92" s="98">
        <f>IF(OR('DU DOAN'!K92="",'DU DOAN'!L92="",'DU DOAN'!AM92="",'DU DOAN'!AN92=""),0,IF(AND('DU DOAN'!AM92='DU DOAN'!K92,'DU DOAN'!AN92='DU DOAN'!L92),3*'DU DOAN'!C92,IF(('DU DOAN'!AM92-'DU DOAN'!AN92)=('DU DOAN'!K92-'DU DOAN'!L92),2*'DU DOAN'!C92,IF(SIGN('DU DOAN'!AM92-'DU DOAN'!AN92)=SIGN('DU DOAN'!K92-'DU DOAN'!L92),1*'DU DOAN'!C92,0))))</f>
        <v>0</v>
      </c>
      <c r="U92" s="98">
        <f>IF(OR('DU DOAN'!K92="",'DU DOAN'!L92="",'DU DOAN'!AO92="",'DU DOAN'!AP92=""),0,IF(AND('DU DOAN'!AO92='DU DOAN'!K92,'DU DOAN'!AP92='DU DOAN'!L92),3*'DU DOAN'!C92,IF(('DU DOAN'!AO92-'DU DOAN'!AP92)=('DU DOAN'!K92-'DU DOAN'!L92),2*'DU DOAN'!C92,IF(SIGN('DU DOAN'!AO92-'DU DOAN'!AP92)=SIGN('DU DOAN'!K92-'DU DOAN'!L92),1*'DU DOAN'!C92,0))))</f>
        <v>0</v>
      </c>
      <c r="V92" s="98">
        <f>IF(OR('DU DOAN'!K92="",'DU DOAN'!L92="",'DU DOAN'!AQ92="",'DU DOAN'!AR92=""),0,IF(AND('DU DOAN'!AQ92='DU DOAN'!K92,'DU DOAN'!AR92='DU DOAN'!L92),3*'DU DOAN'!C92,IF(('DU DOAN'!AQ92-'DU DOAN'!AR92)=('DU DOAN'!K92-'DU DOAN'!L92),2*'DU DOAN'!C92,IF(SIGN('DU DOAN'!AQ92-'DU DOAN'!AR92)=SIGN('DU DOAN'!K92-'DU DOAN'!L92),1*'DU DOAN'!C92,0))))</f>
        <v>0</v>
      </c>
      <c r="W92" s="98">
        <f>IF(OR('DU DOAN'!K92="",'DU DOAN'!L92="",'DU DOAN'!AS92="",'DU DOAN'!AT92=""),0,IF(AND('DU DOAN'!AS92='DU DOAN'!K92,'DU DOAN'!AT92='DU DOAN'!L92),3*'DU DOAN'!C92,IF(('DU DOAN'!AS92-'DU DOAN'!AT92)=('DU DOAN'!K92-'DU DOAN'!L92),2*'DU DOAN'!C92,IF(SIGN('DU DOAN'!AS92-'DU DOAN'!AT92)=SIGN('DU DOAN'!K92-'DU DOAN'!L92),1*'DU DOAN'!C92,0))))</f>
        <v>0</v>
      </c>
      <c r="X92" s="98">
        <f>IF(OR('DU DOAN'!K92="",'DU DOAN'!L92="",'DU DOAN'!AU92="",'DU DOAN'!AV92=""),0,IF(AND('DU DOAN'!AU92='DU DOAN'!K92,'DU DOAN'!AV92='DU DOAN'!L92),3*'DU DOAN'!C92,IF(('DU DOAN'!AU92-'DU DOAN'!AV92)=('DU DOAN'!K92-'DU DOAN'!L92),2*'DU DOAN'!C92,IF(SIGN('DU DOAN'!AU92-'DU DOAN'!AV92)=SIGN('DU DOAN'!K92-'DU DOAN'!L92),1*'DU DOAN'!C92,0))))</f>
        <v>0</v>
      </c>
      <c r="Y92" s="98">
        <f>IF(OR('DU DOAN'!K92="",'DU DOAN'!L92="",'DU DOAN'!AW92="",'DU DOAN'!AX92=""),0,IF(AND('DU DOAN'!AW92='DU DOAN'!K92,'DU DOAN'!AX92='DU DOAN'!L92),3*'DU DOAN'!C92,IF(('DU DOAN'!AW92-'DU DOAN'!AX92)=('DU DOAN'!K92-'DU DOAN'!L92),2*'DU DOAN'!C92,IF(SIGN('DU DOAN'!AW92-'DU DOAN'!AX92)=SIGN('DU DOAN'!K92-'DU DOAN'!L92),1*'DU DOAN'!C92,0))))</f>
        <v>0</v>
      </c>
      <c r="Z92" s="98">
        <f>IF(OR('DU DOAN'!K92="",'DU DOAN'!L92="",'DU DOAN'!AY92="",'DU DOAN'!AZ92=""),0,IF(AND('DU DOAN'!AY92='DU DOAN'!K92,'DU DOAN'!AZ92='DU DOAN'!L92),3*'DU DOAN'!C92,IF(('DU DOAN'!AY92-'DU DOAN'!AZ92)=('DU DOAN'!K92-'DU DOAN'!L92),2*'DU DOAN'!C92,IF(SIGN('DU DOAN'!AY92-'DU DOAN'!AZ92)=SIGN('DU DOAN'!K92-'DU DOAN'!L92),1*'DU DOAN'!C92,0))))</f>
        <v>0</v>
      </c>
      <c r="AA92" s="98">
        <f>IF(OR('DU DOAN'!K92="",'DU DOAN'!L92="",'DU DOAN'!BA92="",'DU DOAN'!BB92=""),0,IF(AND('DU DOAN'!BA92='DU DOAN'!K92,'DU DOAN'!BB92='DU DOAN'!L92),3*'DU DOAN'!C92,IF(('DU DOAN'!BA92-'DU DOAN'!BB92)=('DU DOAN'!K92-'DU DOAN'!L92),2*'DU DOAN'!C92,IF(SIGN('DU DOAN'!BA92-'DU DOAN'!BB92)=SIGN('DU DOAN'!K92-'DU DOAN'!L92),1*'DU DOAN'!C92,0))))</f>
        <v>0</v>
      </c>
      <c r="AB92" s="98">
        <f>IF(OR('DU DOAN'!K92="",'DU DOAN'!L92="",'DU DOAN'!BC92="",'DU DOAN'!BD92=""),0,IF(AND('DU DOAN'!BC92='DU DOAN'!K92,'DU DOAN'!BD92='DU DOAN'!L92),3*'DU DOAN'!C92,IF(('DU DOAN'!BC92-'DU DOAN'!BD92)=('DU DOAN'!K92-'DU DOAN'!L92),2*'DU DOAN'!C92,IF(SIGN('DU DOAN'!BC92-'DU DOAN'!BD92)=SIGN('DU DOAN'!K92-'DU DOAN'!L92),1*'DU DOAN'!C92,0))))</f>
        <v>0</v>
      </c>
      <c r="AC92" s="98">
        <f>IF(OR('DU DOAN'!K92="",'DU DOAN'!L92="",'DU DOAN'!BE92="",'DU DOAN'!BF92=""),0,IF(AND('DU DOAN'!BE92='DU DOAN'!K92,'DU DOAN'!BF92='DU DOAN'!L92),3*'DU DOAN'!C92,IF(('DU DOAN'!BE92-'DU DOAN'!BF92)=('DU DOAN'!K92-'DU DOAN'!L92),2*'DU DOAN'!C92,IF(SIGN('DU DOAN'!BE92-'DU DOAN'!BF92)=SIGN('DU DOAN'!K92-'DU DOAN'!L92),1*'DU DOAN'!C92,0))))</f>
        <v>0</v>
      </c>
      <c r="AD92" s="98">
        <f>IF(OR('DU DOAN'!K92="",'DU DOAN'!L92="",'DU DOAN'!BG92="",'DU DOAN'!BH92=""),0,IF(AND('DU DOAN'!BG92='DU DOAN'!K92,'DU DOAN'!BH92='DU DOAN'!L92),3*'DU DOAN'!C92,IF(('DU DOAN'!BG92-'DU DOAN'!BH92)=('DU DOAN'!K92-'DU DOAN'!L92),2*'DU DOAN'!C92,IF(SIGN('DU DOAN'!BG92-'DU DOAN'!BH92)=SIGN('DU DOAN'!K92-'DU DOAN'!L92),1*'DU DOAN'!C92,0))))</f>
        <v>0</v>
      </c>
      <c r="AE92" s="98">
        <f>IF(OR('DU DOAN'!K92="",'DU DOAN'!L92="",'DU DOAN'!BI92="",'DU DOAN'!BJ92=""),0,IF(AND('DU DOAN'!BI92='DU DOAN'!K92,'DU DOAN'!BJ92='DU DOAN'!L92),3*'DU DOAN'!C92,IF(('DU DOAN'!BI92-'DU DOAN'!BJ92)=('DU DOAN'!K92-'DU DOAN'!L92),2*'DU DOAN'!C92,IF(SIGN('DU DOAN'!BI92-'DU DOAN'!BJ92)=SIGN('DU DOAN'!K92-'DU DOAN'!L92),1*'DU DOAN'!C92,0))))</f>
        <v>0</v>
      </c>
      <c r="AF92" s="98">
        <f>IF(OR('DU DOAN'!K92="",'DU DOAN'!L92="",'DU DOAN'!BK92="",'DU DOAN'!BL92=""),0,IF(AND('DU DOAN'!BK92='DU DOAN'!K92,'DU DOAN'!BL92='DU DOAN'!L92),3*'DU DOAN'!C92,IF(('DU DOAN'!BK92-'DU DOAN'!BL92)=('DU DOAN'!K92-'DU DOAN'!L92),2*'DU DOAN'!C92,IF(SIGN('DU DOAN'!BK92-'DU DOAN'!BL92)=SIGN('DU DOAN'!K92-'DU DOAN'!L92),1*'DU DOAN'!C92,0))))</f>
        <v>0</v>
      </c>
      <c r="AG92" s="98">
        <f>IF(OR('DU DOAN'!K92="",'DU DOAN'!L92="",'DU DOAN'!BM92="",'DU DOAN'!BN92=""),0,IF(AND('DU DOAN'!BM92='DU DOAN'!K92,'DU DOAN'!BN92='DU DOAN'!L92),3*'DU DOAN'!C92,IF(('DU DOAN'!BM92-'DU DOAN'!BN92)=('DU DOAN'!K92-'DU DOAN'!L92),2*'DU DOAN'!C92,IF(SIGN('DU DOAN'!BM92-'DU DOAN'!BN92)=SIGN('DU DOAN'!K92-'DU DOAN'!L92),1*'DU DOAN'!C92,0))))</f>
        <v>0</v>
      </c>
      <c r="AH92" s="98">
        <f>IF(OR('DU DOAN'!K92="",'DU DOAN'!L92="",'DU DOAN'!BO92="",'DU DOAN'!BP92=""),0,IF(AND('DU DOAN'!BO92='DU DOAN'!K92,'DU DOAN'!BP92='DU DOAN'!L92),3*'DU DOAN'!C92,IF(('DU DOAN'!BO92-'DU DOAN'!BP92)=('DU DOAN'!K92-'DU DOAN'!L92),2*'DU DOAN'!C92,IF(SIGN('DU DOAN'!BO92-'DU DOAN'!BP92)=SIGN('DU DOAN'!K92-'DU DOAN'!L92),1*'DU DOAN'!C92,0))))</f>
        <v>0</v>
      </c>
      <c r="AI92" s="98">
        <f>IF(OR('DU DOAN'!K92="",'DU DOAN'!L92="",'DU DOAN'!BQ92="",'DU DOAN'!BR92=""),0,IF(AND('DU DOAN'!BQ92='DU DOAN'!K92,'DU DOAN'!BR92='DU DOAN'!L92),3*'DU DOAN'!C92,IF(('DU DOAN'!BQ92-'DU DOAN'!BR92)=('DU DOAN'!K92-'DU DOAN'!L92),2*'DU DOAN'!C92,IF(SIGN('DU DOAN'!BQ92-'DU DOAN'!BR92)=SIGN('DU DOAN'!K92-'DU DOAN'!L92),1*'DU DOAN'!C92,0))))</f>
        <v>0</v>
      </c>
      <c r="AJ92" s="98">
        <f>IF(OR('DU DOAN'!K92="",'DU DOAN'!L92="",'DU DOAN'!BS92="",'DU DOAN'!BT92=""),0,IF(AND('DU DOAN'!BS92='DU DOAN'!K92,'DU DOAN'!BT92='DU DOAN'!L92),3*'DU DOAN'!C92,IF(('DU DOAN'!BS92-'DU DOAN'!BT92)=('DU DOAN'!K92-'DU DOAN'!L92),2*'DU DOAN'!C92,IF(SIGN('DU DOAN'!BS92-'DU DOAN'!BT92)=SIGN('DU DOAN'!K92-'DU DOAN'!L92),1*'DU DOAN'!C92,0))))</f>
        <v>0</v>
      </c>
      <c r="AK92" s="98">
        <f>IF(OR('DU DOAN'!K92="",'DU DOAN'!L92="",'DU DOAN'!BU92="",'DU DOAN'!BV92=""),0,IF(AND('DU DOAN'!BU92='DU DOAN'!K92,'DU DOAN'!BV92='DU DOAN'!L92),3*'DU DOAN'!C92,IF(('DU DOAN'!BU92-'DU DOAN'!BV92)=('DU DOAN'!K92-'DU DOAN'!L92),2*'DU DOAN'!C92,IF(SIGN('DU DOAN'!BU92-'DU DOAN'!BV92)=SIGN('DU DOAN'!K92-'DU DOAN'!L92),1*'DU DOAN'!C92,0))))</f>
        <v>0</v>
      </c>
      <c r="AL92" s="98">
        <f>IF(OR('DU DOAN'!K92="",'DU DOAN'!L92="",'DU DOAN'!BW92="",'DU DOAN'!BX92=""),0,IF(AND('DU DOAN'!BW92='DU DOAN'!K92,'DU DOAN'!BX92='DU DOAN'!L92),3*'DU DOAN'!C92,IF(('DU DOAN'!BW92-'DU DOAN'!BX92)=('DU DOAN'!K92-'DU DOAN'!L92),2*'DU DOAN'!C92,IF(SIGN('DU DOAN'!BW92-'DU DOAN'!BX92)=SIGN('DU DOAN'!K92-'DU DOAN'!L92),1*'DU DOAN'!C92,0))))</f>
        <v>0</v>
      </c>
      <c r="AM92" s="98">
        <f>IF(OR('DU DOAN'!K92="",'DU DOAN'!L92="",'DU DOAN'!BY92="",'DU DOAN'!BZ92=""),0,IF(AND('DU DOAN'!BY92='DU DOAN'!K92,'DU DOAN'!BZ92='DU DOAN'!L92),3*'DU DOAN'!C92,IF(('DU DOAN'!BY92-'DU DOAN'!BZ92)=('DU DOAN'!K92-'DU DOAN'!L92),2*'DU DOAN'!C92,IF(SIGN('DU DOAN'!BY92-'DU DOAN'!BZ92)=SIGN('DU DOAN'!K92-'DU DOAN'!L92),1*'DU DOAN'!C92,0))))</f>
        <v>0</v>
      </c>
      <c r="AN92" s="98">
        <f>IF(OR('DU DOAN'!K92="",'DU DOAN'!L92="",'DU DOAN'!CA92="",'DU DOAN'!CB92=""),0,IF(AND('DU DOAN'!CA92='DU DOAN'!K92,'DU DOAN'!CB92='DU DOAN'!L92),3*'DU DOAN'!C92,IF(('DU DOAN'!CA92-'DU DOAN'!CB92)=('DU DOAN'!K92-'DU DOAN'!L92),2*'DU DOAN'!C92,IF(SIGN('DU DOAN'!CA92-'DU DOAN'!CB92)=SIGN('DU DOAN'!K92-'DU DOAN'!L92),1*'DU DOAN'!C92,0))))</f>
        <v>0</v>
      </c>
      <c r="AO92" s="98">
        <f>IF(OR('DU DOAN'!K92="",'DU DOAN'!L92="",'DU DOAN'!CC92="",'DU DOAN'!CD92=""),0,IF(AND('DU DOAN'!CC92='DU DOAN'!K92,'DU DOAN'!CD92='DU DOAN'!L92),3*'DU DOAN'!C92,IF(('DU DOAN'!CC92-'DU DOAN'!CD92)=('DU DOAN'!K92-'DU DOAN'!L92),2*'DU DOAN'!C92,IF(SIGN('DU DOAN'!CC92-'DU DOAN'!CD92)=SIGN('DU DOAN'!K92-'DU DOAN'!L92),1*'DU DOAN'!C92,0))))</f>
        <v>0</v>
      </c>
      <c r="AP92" s="98">
        <f>IF(OR('DU DOAN'!K92="",'DU DOAN'!L92="",'DU DOAN'!CE92="",'DU DOAN'!CF92=""),0,IF(AND('DU DOAN'!CE92='DU DOAN'!K92,'DU DOAN'!CF92='DU DOAN'!L92),3*'DU DOAN'!C92,IF(('DU DOAN'!CE92-'DU DOAN'!CF92)=('DU DOAN'!K92-'DU DOAN'!L92),2*'DU DOAN'!C92,IF(SIGN('DU DOAN'!CE92-'DU DOAN'!CF92)=SIGN('DU DOAN'!K92-'DU DOAN'!L92),1*'DU DOAN'!C92,0))))</f>
        <v>0</v>
      </c>
      <c r="AQ92" s="98">
        <f>IF(OR('DU DOAN'!K92="",'DU DOAN'!L92="",'DU DOAN'!CG92="",'DU DOAN'!CH92=""),0,IF(AND('DU DOAN'!CG92='DU DOAN'!K92,'DU DOAN'!CH92='DU DOAN'!L92),3*'DU DOAN'!C92,IF(('DU DOAN'!CG92-'DU DOAN'!CH92)=('DU DOAN'!K92-'DU DOAN'!L92),2*'DU DOAN'!C92,IF(SIGN('DU DOAN'!CG92-'DU DOAN'!CH92)=SIGN('DU DOAN'!K92-'DU DOAN'!L92),1*'DU DOAN'!C92,0))))</f>
        <v>0</v>
      </c>
      <c r="AR92" s="98">
        <f>IF(OR('DU DOAN'!K92="",'DU DOAN'!L92="",'DU DOAN'!CI92="",'DU DOAN'!CJ92=""),0,IF(AND('DU DOAN'!CI92='DU DOAN'!K92,'DU DOAN'!CJ92='DU DOAN'!L92),3*'DU DOAN'!C92,IF(('DU DOAN'!CI92-'DU DOAN'!CJ92)=('DU DOAN'!K92-'DU DOAN'!L92),2*'DU DOAN'!C92,IF(SIGN('DU DOAN'!CI92-'DU DOAN'!CJ92)=SIGN('DU DOAN'!K92-'DU DOAN'!L92),1*'DU DOAN'!C92,0))))</f>
        <v>0</v>
      </c>
      <c r="AS92" s="98">
        <f>IF(OR('DU DOAN'!K92="",'DU DOAN'!L92="",'DU DOAN'!CK92="",'DU DOAN'!CL92=""),0,IF(AND('DU DOAN'!CK92='DU DOAN'!K92,'DU DOAN'!CL92='DU DOAN'!L92),3*'DU DOAN'!C92,IF(('DU DOAN'!CK92-'DU DOAN'!CL92)=('DU DOAN'!K92-'DU DOAN'!L92),2*'DU DOAN'!C92,IF(SIGN('DU DOAN'!CK92-'DU DOAN'!CL92)=SIGN('DU DOAN'!K92-'DU DOAN'!L92),1*'DU DOAN'!C92,0))))</f>
        <v>0</v>
      </c>
      <c r="AT92" s="98">
        <f>IF(OR('DU DOAN'!K92="",'DU DOAN'!L92="",'DU DOAN'!CM92="",'DU DOAN'!CN92=""),0,IF(AND('DU DOAN'!CM92='DU DOAN'!K92,'DU DOAN'!CN92='DU DOAN'!L92),3*'DU DOAN'!C92,IF(('DU DOAN'!CM92-'DU DOAN'!CN92)=('DU DOAN'!K92-'DU DOAN'!L92),2*'DU DOAN'!C92,IF(SIGN('DU DOAN'!CM92-'DU DOAN'!CN92)=SIGN('DU DOAN'!K92-'DU DOAN'!L92),1*'DU DOAN'!C92,0))))</f>
        <v>0</v>
      </c>
      <c r="AU92" s="98">
        <f>IF(OR('DU DOAN'!K92="",'DU DOAN'!L92="",'DU DOAN'!CO92="",'DU DOAN'!CP92=""),0,IF(AND('DU DOAN'!CO92='DU DOAN'!K92,'DU DOAN'!CP92='DU DOAN'!L92),3*'DU DOAN'!C92,IF(('DU DOAN'!CO92-'DU DOAN'!CP92)=('DU DOAN'!K92-'DU DOAN'!L92),2*'DU DOAN'!C92,IF(SIGN('DU DOAN'!CO92-'DU DOAN'!CP92)=SIGN('DU DOAN'!K92-'DU DOAN'!L92),1*'DU DOAN'!C92,0))))</f>
        <v>0</v>
      </c>
      <c r="AV92" s="98">
        <f>IF(OR('DU DOAN'!K92="",'DU DOAN'!L92="",'DU DOAN'!CQ92="",'DU DOAN'!CR92=""),0,IF(AND('DU DOAN'!CQ92='DU DOAN'!K92,'DU DOAN'!CR92='DU DOAN'!L92),3*'DU DOAN'!C92,IF(('DU DOAN'!CQ92-'DU DOAN'!CR92)=('DU DOAN'!K92-'DU DOAN'!L92),2*'DU DOAN'!C92,IF(SIGN('DU DOAN'!CQ92-'DU DOAN'!CR92)=SIGN('DU DOAN'!K92-'DU DOAN'!L92),1*'DU DOAN'!C92,0))))</f>
        <v>0</v>
      </c>
      <c r="AW92" s="98">
        <f>IF(OR('DU DOAN'!K92="",'DU DOAN'!L92="",'DU DOAN'!CS92="",'DU DOAN'!CT92=""),0,IF(AND('DU DOAN'!CS92='DU DOAN'!K92,'DU DOAN'!CT92='DU DOAN'!L92),3*'DU DOAN'!C92,IF(('DU DOAN'!CS92-'DU DOAN'!CT92)=('DU DOAN'!K92-'DU DOAN'!L92),2*'DU DOAN'!C92,IF(SIGN('DU DOAN'!CS92-'DU DOAN'!CT92)=SIGN('DU DOAN'!K92-'DU DOAN'!L92),1*'DU DOAN'!C92,0))))</f>
        <v>0</v>
      </c>
      <c r="AX92" s="98">
        <f>IF(OR('DU DOAN'!K92="",'DU DOAN'!L92="",'DU DOAN'!CU92="",'DU DOAN'!CV92=""),0,IF(AND('DU DOAN'!CU92='DU DOAN'!K92,'DU DOAN'!CV92='DU DOAN'!L92),3*'DU DOAN'!C92,IF(('DU DOAN'!CU92-'DU DOAN'!CV92)=('DU DOAN'!K92-'DU DOAN'!L92),2*'DU DOAN'!C92,IF(SIGN('DU DOAN'!CU92-'DU DOAN'!CV92)=SIGN('DU DOAN'!K92-'DU DOAN'!L92),1*'DU DOAN'!C92,0))))</f>
        <v>0</v>
      </c>
      <c r="AY92" s="98">
        <f>IF(OR('DU DOAN'!K92="",'DU DOAN'!L92="",'DU DOAN'!CW92="",'DU DOAN'!CX92=""),0,IF(AND('DU DOAN'!CW92='DU DOAN'!K92,'DU DOAN'!CX92='DU DOAN'!L92),3*'DU DOAN'!C92,IF(('DU DOAN'!CW92-'DU DOAN'!CX92)=('DU DOAN'!K92-'DU DOAN'!L92),2*'DU DOAN'!C92,IF(SIGN('DU DOAN'!CW92-'DU DOAN'!CX92)=SIGN('DU DOAN'!K92-'DU DOAN'!L92),1*'DU DOAN'!C92,0))))</f>
        <v>0</v>
      </c>
      <c r="AZ92" s="98">
        <f>IF(OR('DU DOAN'!K92="",'DU DOAN'!L92="",'DU DOAN'!CY92="",'DU DOAN'!CZ92=""),0,IF(AND('DU DOAN'!CY92='DU DOAN'!K92,'DU DOAN'!CZ92='DU DOAN'!L92),3*'DU DOAN'!C92,IF(('DU DOAN'!CY92-'DU DOAN'!CZ92)=('DU DOAN'!K92-'DU DOAN'!L92),2*'DU DOAN'!C92,IF(SIGN('DU DOAN'!CY92-'DU DOAN'!CZ92)=SIGN('DU DOAN'!K92-'DU DOAN'!L92),1*'DU DOAN'!C92,0))))</f>
        <v>0</v>
      </c>
      <c r="BA92" s="98">
        <f>IF(OR('DU DOAN'!K92="",'DU DOAN'!L92="",'DU DOAN'!DA92="",'DU DOAN'!DB92=""),0,IF(AND('DU DOAN'!DA92='DU DOAN'!K92,'DU DOAN'!DB92='DU DOAN'!L92),3*'DU DOAN'!C92,IF(('DU DOAN'!DA92-'DU DOAN'!DB92)=('DU DOAN'!K92-'DU DOAN'!L92),2*'DU DOAN'!C92,IF(SIGN('DU DOAN'!DA92-'DU DOAN'!DB92)=SIGN('DU DOAN'!K92-'DU DOAN'!L92),1*'DU DOAN'!C92,0))))</f>
        <v>0</v>
      </c>
      <c r="BB92" s="98">
        <f>IF(OR('DU DOAN'!K92="",'DU DOAN'!L92="",'DU DOAN'!DC92="",'DU DOAN'!DD92=""),0,IF(AND('DU DOAN'!DC92='DU DOAN'!K92,'DU DOAN'!DD92='DU DOAN'!L92),3*'DU DOAN'!C92,IF(('DU DOAN'!DC92-'DU DOAN'!DD92)=('DU DOAN'!K92-'DU DOAN'!L92),2*'DU DOAN'!C92,IF(SIGN('DU DOAN'!DC92-'DU DOAN'!DD92)=SIGN('DU DOAN'!K92-'DU DOAN'!L92),1*'DU DOAN'!C92,0))))</f>
        <v>0</v>
      </c>
      <c r="BC92" s="98">
        <f>IF(OR('DU DOAN'!K92="",'DU DOAN'!L92="",'DU DOAN'!DE92="",'DU DOAN'!DF92=""),0,IF(AND('DU DOAN'!DE92='DU DOAN'!K92,'DU DOAN'!DF92='DU DOAN'!L92),3*'DU DOAN'!C92,IF(('DU DOAN'!DE92-'DU DOAN'!DF92)=('DU DOAN'!K92-'DU DOAN'!L92),2*'DU DOAN'!C92,IF(SIGN('DU DOAN'!DE92-'DU DOAN'!DF92)=SIGN('DU DOAN'!K92-'DU DOAN'!L92),1*'DU DOAN'!C92,0))))</f>
        <v>0</v>
      </c>
      <c r="BD92" s="98">
        <f>IF(OR('DU DOAN'!K92="",'DU DOAN'!L92="",'DU DOAN'!DG92="",'DU DOAN'!DH92=""),0,IF(AND('DU DOAN'!DG92='DU DOAN'!K92,'DU DOAN'!DH92='DU DOAN'!L92),3*'DU DOAN'!C92,IF(('DU DOAN'!DG92-'DU DOAN'!DH92)=('DU DOAN'!K92-'DU DOAN'!L92),2*'DU DOAN'!C92,IF(SIGN('DU DOAN'!DG92-'DU DOAN'!DH92)=SIGN('DU DOAN'!K92-'DU DOAN'!L92),1*'DU DOAN'!C92,0))))</f>
        <v>0</v>
      </c>
      <c r="BE92" s="98">
        <f>IF(OR('DU DOAN'!K92="",'DU DOAN'!L92="",'DU DOAN'!DI92="",'DU DOAN'!DJ92=""),0,IF(AND('DU DOAN'!DI92='DU DOAN'!K92,'DU DOAN'!DJ92='DU DOAN'!L92),3*'DU DOAN'!C92,IF(('DU DOAN'!DI92-'DU DOAN'!DJ92)=('DU DOAN'!K92-'DU DOAN'!L92),2*'DU DOAN'!C92,IF(SIGN('DU DOAN'!DI92-'DU DOAN'!DJ92)=SIGN('DU DOAN'!K92-'DU DOAN'!L92),1*'DU DOAN'!C92,0))))</f>
        <v>0</v>
      </c>
      <c r="BF92" s="98">
        <f>IF(OR('DU DOAN'!K92="",'DU DOAN'!L92="",'DU DOAN'!DK92="",'DU DOAN'!DL92=""),0,IF(AND('DU DOAN'!DK92='DU DOAN'!K92,'DU DOAN'!DL92='DU DOAN'!L92),3*'DU DOAN'!C92,IF(('DU DOAN'!DK92-'DU DOAN'!DL92)=('DU DOAN'!K92-'DU DOAN'!L92),2*'DU DOAN'!C92,IF(SIGN('DU DOAN'!DK92-'DU DOAN'!DL92)=SIGN('DU DOAN'!K92-'DU DOAN'!L92),1*'DU DOAN'!C92,0))))</f>
        <v>0</v>
      </c>
      <c r="BG92" s="98">
        <f>IF(OR('DU DOAN'!K92="",'DU DOAN'!L92="",'DU DOAN'!DM92="",'DU DOAN'!DN92=""),0,IF(AND('DU DOAN'!DM92='DU DOAN'!K92,'DU DOAN'!DN92='DU DOAN'!L92),3*'DU DOAN'!C92,IF(('DU DOAN'!DM92-'DU DOAN'!DN92)=('DU DOAN'!K92-'DU DOAN'!L92),2*'DU DOAN'!C92,IF(SIGN('DU DOAN'!DM92-'DU DOAN'!DN92)=SIGN('DU DOAN'!K92-'DU DOAN'!L92),1*'DU DOAN'!C92,0))))</f>
        <v>0</v>
      </c>
      <c r="BH92" s="98">
        <f>IF(OR('DU DOAN'!K92="",'DU DOAN'!L92="",'DU DOAN'!DO92="",'DU DOAN'!DP92=""),0,IF(AND('DU DOAN'!DO92='DU DOAN'!K92,'DU DOAN'!DP92='DU DOAN'!L92),3*'DU DOAN'!C92,IF(('DU DOAN'!DO92-'DU DOAN'!DP92)=('DU DOAN'!K92-'DU DOAN'!L92),2*'DU DOAN'!C92,IF(SIGN('DU DOAN'!DO92-'DU DOAN'!DP92)=SIGN('DU DOAN'!K92-'DU DOAN'!L92),1*'DU DOAN'!C92,0))))</f>
        <v>0</v>
      </c>
      <c r="BI92" s="98">
        <f>IF(OR('DU DOAN'!K92="",'DU DOAN'!L92="",'DU DOAN'!DQ92="",'DU DOAN'!DR92=""),0,IF(AND('DU DOAN'!DQ92='DU DOAN'!K92,'DU DOAN'!DR92='DU DOAN'!L92),3*'DU DOAN'!C92,IF(('DU DOAN'!DQ92-'DU DOAN'!DR92)=('DU DOAN'!K92-'DU DOAN'!L92),2*'DU DOAN'!C92,IF(SIGN('DU DOAN'!DQ92-'DU DOAN'!DR92)=SIGN('DU DOAN'!K92-'DU DOAN'!L92),1*'DU DOAN'!C92,0))))</f>
        <v>0</v>
      </c>
      <c r="BJ92" s="98">
        <f>IF(OR('DU DOAN'!K92="",'DU DOAN'!L92="",'DU DOAN'!DS92="",'DU DOAN'!DT92=""),0,IF(AND('DU DOAN'!DS92='DU DOAN'!K92,'DU DOAN'!DT92='DU DOAN'!L92),3*'DU DOAN'!C92,IF(('DU DOAN'!DS92-'DU DOAN'!DT92)=('DU DOAN'!K92-'DU DOAN'!L92),2*'DU DOAN'!C92,IF(SIGN('DU DOAN'!DS92-'DU DOAN'!DT92)=SIGN('DU DOAN'!K92-'DU DOAN'!L92),1*'DU DOAN'!C92,0))))</f>
        <v>0</v>
      </c>
      <c r="BK92" s="98">
        <f>IF(OR('DU DOAN'!K92="",'DU DOAN'!L92="",'DU DOAN'!DU92="",'DU DOAN'!DV92=""),0,IF(AND('DU DOAN'!DU92='DU DOAN'!K92,'DU DOAN'!DV92='DU DOAN'!L92),3*'DU DOAN'!C92,IF(('DU DOAN'!DU92-'DU DOAN'!DV92)=('DU DOAN'!K92-'DU DOAN'!L92),2*'DU DOAN'!C92,IF(SIGN('DU DOAN'!DU92-'DU DOAN'!DV92)=SIGN('DU DOAN'!K92-'DU DOAN'!L92),1*'DU DOAN'!C92,0))))</f>
        <v>0</v>
      </c>
      <c r="BL92" s="98">
        <f>IF(OR('DU DOAN'!K92="",'DU DOAN'!L92="",'DU DOAN'!DW92="",'DU DOAN'!DX92=""),0,IF(AND('DU DOAN'!DW92='DU DOAN'!K92,'DU DOAN'!DX92='DU DOAN'!L92),3*'DU DOAN'!C92,IF(('DU DOAN'!DW92-'DU DOAN'!DX92)=('DU DOAN'!K92-'DU DOAN'!L92),2*'DU DOAN'!C92,IF(SIGN('DU DOAN'!DW92-'DU DOAN'!DX92)=SIGN('DU DOAN'!K92-'DU DOAN'!L92),1*'DU DOAN'!C92,0))))</f>
        <v>0</v>
      </c>
      <c r="BM92" s="98">
        <f>IF(OR('DU DOAN'!K92="",'DU DOAN'!L92="",'DU DOAN'!DY92="",'DU DOAN'!DZ92=""),0,IF(AND('DU DOAN'!DY92='DU DOAN'!K92,'DU DOAN'!DZ92='DU DOAN'!L92),3*'DU DOAN'!C92,IF(('DU DOAN'!DY92-'DU DOAN'!DZ92)=('DU DOAN'!K92-'DU DOAN'!L92),2*'DU DOAN'!C92,IF(SIGN('DU DOAN'!DY92-'DU DOAN'!DZ92)=SIGN('DU DOAN'!K92-'DU DOAN'!L92),1*'DU DOAN'!C92,0))))</f>
        <v>0</v>
      </c>
      <c r="BN92" s="98">
        <f>IF(OR('DU DOAN'!K92="",'DU DOAN'!L92="",'DU DOAN'!EA92="",'DU DOAN'!EB92=""),0,IF(AND('DU DOAN'!EA92='DU DOAN'!K92,'DU DOAN'!EB92='DU DOAN'!L92),3*'DU DOAN'!C92,IF(('DU DOAN'!EA92-'DU DOAN'!EB92)=('DU DOAN'!K92-'DU DOAN'!L92),2*'DU DOAN'!C92,IF(SIGN('DU DOAN'!EA92-'DU DOAN'!EB92)=SIGN('DU DOAN'!K92-'DU DOAN'!L92),1*'DU DOAN'!C92,0))))</f>
        <v>0</v>
      </c>
      <c r="BO92" s="98">
        <f>IF(OR('DU DOAN'!K92="",'DU DOAN'!L92="",'DU DOAN'!EC92="",'DU DOAN'!ED92=""),0,IF(AND('DU DOAN'!EC92='DU DOAN'!K92,'DU DOAN'!ED92='DU DOAN'!L92),3*'DU DOAN'!C92,IF(('DU DOAN'!EC92-'DU DOAN'!ED92)=('DU DOAN'!K92-'DU DOAN'!L92),2*'DU DOAN'!C92,IF(SIGN('DU DOAN'!EC92-'DU DOAN'!ED92)=SIGN('DU DOAN'!K92-'DU DOAN'!L92),1*'DU DOAN'!C92,0))))</f>
        <v>0</v>
      </c>
      <c r="BP92" s="98">
        <f>IF(OR('DU DOAN'!K92="",'DU DOAN'!L92="",'DU DOAN'!EE92="",'DU DOAN'!EF92=""),0,IF(AND('DU DOAN'!EE92='DU DOAN'!K92,'DU DOAN'!EF92='DU DOAN'!L92),3*'DU DOAN'!C92,IF(('DU DOAN'!EE92-'DU DOAN'!EF92)=('DU DOAN'!K92-'DU DOAN'!L92),2*'DU DOAN'!C92,IF(SIGN('DU DOAN'!EE92-'DU DOAN'!EF92)=SIGN('DU DOAN'!K92-'DU DOAN'!L92),1*'DU DOAN'!C92,0))))</f>
        <v>0</v>
      </c>
      <c r="BQ92" s="98">
        <f>IF(OR('DU DOAN'!K92="",'DU DOAN'!L92="",'DU DOAN'!EG92="",'DU DOAN'!EH92=""),0,IF(AND('DU DOAN'!EG92='DU DOAN'!K92,'DU DOAN'!EH92='DU DOAN'!L92),3*'DU DOAN'!C92,IF(('DU DOAN'!EG92-'DU DOAN'!EH92)=('DU DOAN'!K92-'DU DOAN'!L92),2*'DU DOAN'!C92,IF(SIGN('DU DOAN'!EG92-'DU DOAN'!EH92)=SIGN('DU DOAN'!K92-'DU DOAN'!L92),1*'DU DOAN'!C92,0))))</f>
        <v>0</v>
      </c>
      <c r="BR92" s="98">
        <f>IF(OR('DU DOAN'!K92="",'DU DOAN'!L92="",'DU DOAN'!EI92="",'DU DOAN'!EJ92=""),0,IF(AND('DU DOAN'!EI92='DU DOAN'!K92,'DU DOAN'!EJ92='DU DOAN'!L92),3*'DU DOAN'!C92,IF(('DU DOAN'!EI92-'DU DOAN'!EJ92)=('DU DOAN'!K92-'DU DOAN'!L92),2*'DU DOAN'!C92,IF(SIGN('DU DOAN'!EI92-'DU DOAN'!EJ92)=SIGN('DU DOAN'!K92-'DU DOAN'!L92),1*'DU DOAN'!C92,0))))</f>
        <v>0</v>
      </c>
      <c r="BS92" s="98">
        <f>IF(OR('DU DOAN'!K92="",'DU DOAN'!L92="",'DU DOAN'!EK92="",'DU DOAN'!EL92=""),0,IF(AND('DU DOAN'!EK92='DU DOAN'!K92,'DU DOAN'!EL92='DU DOAN'!L92),3*'DU DOAN'!C92,IF(('DU DOAN'!EK92-'DU DOAN'!EL92)=('DU DOAN'!K92-'DU DOAN'!L92),2*'DU DOAN'!C92,IF(SIGN('DU DOAN'!EK92-'DU DOAN'!EL92)=SIGN('DU DOAN'!K92-'DU DOAN'!L92),1*'DU DOAN'!C92,0))))</f>
        <v>0</v>
      </c>
      <c r="BT92" s="98">
        <f>IF(OR('DU DOAN'!K92="",'DU DOAN'!L92="",'DU DOAN'!EM92="",'DU DOAN'!EN92=""),0,IF(AND('DU DOAN'!EM92='DU DOAN'!K92,'DU DOAN'!EN92='DU DOAN'!L92),3*'DU DOAN'!C92,IF(('DU DOAN'!EM92-'DU DOAN'!EN92)=('DU DOAN'!K92-'DU DOAN'!L92),2*'DU DOAN'!C92,IF(SIGN('DU DOAN'!EM92-'DU DOAN'!EN92)=SIGN('DU DOAN'!K92-'DU DOAN'!L92),1*'DU DOAN'!C92,0))))</f>
        <v>0</v>
      </c>
      <c r="BU92" s="98">
        <f>IF(OR('DU DOAN'!K92="",'DU DOAN'!L92="",'DU DOAN'!EO92="",'DU DOAN'!EP92=""),0,IF(AND('DU DOAN'!EO92='DU DOAN'!K92,'DU DOAN'!EP92='DU DOAN'!L92),3*'DU DOAN'!C92,IF(('DU DOAN'!EO92-'DU DOAN'!EP92)=('DU DOAN'!K92-'DU DOAN'!L92),2*'DU DOAN'!C92,IF(SIGN('DU DOAN'!EO92-'DU DOAN'!EP92)=SIGN('DU DOAN'!K92-'DU DOAN'!L92),1*'DU DOAN'!C92,0))))</f>
        <v>0</v>
      </c>
      <c r="BV92" s="98">
        <f>IF(OR('DU DOAN'!K92="",'DU DOAN'!L92="",'DU DOAN'!EQ92="",'DU DOAN'!ER92=""),0,IF(AND('DU DOAN'!EQ92='DU DOAN'!K92,'DU DOAN'!ER92='DU DOAN'!L92),3*'DU DOAN'!C92,IF(('DU DOAN'!EQ92-'DU DOAN'!ER92)=('DU DOAN'!K92-'DU DOAN'!L92),2*'DU DOAN'!C92,IF(SIGN('DU DOAN'!EQ92-'DU DOAN'!ER92)=SIGN('DU DOAN'!K92-'DU DOAN'!L92),1*'DU DOAN'!C92,0))))</f>
        <v>0</v>
      </c>
      <c r="BW92" s="98">
        <f>IF(OR('DU DOAN'!K92="",'DU DOAN'!L92="",'DU DOAN'!ES92="",'DU DOAN'!ET92=""),0,IF(AND('DU DOAN'!ES92='DU DOAN'!K92,'DU DOAN'!ET92='DU DOAN'!L92),3*'DU DOAN'!C92,IF(('DU DOAN'!ES92-'DU DOAN'!ET92)=('DU DOAN'!K92-'DU DOAN'!L92),2*'DU DOAN'!C92,IF(SIGN('DU DOAN'!ES92-'DU DOAN'!ET92)=SIGN('DU DOAN'!K92-'DU DOAN'!L92),1*'DU DOAN'!C92,0))))</f>
        <v>0</v>
      </c>
      <c r="BX92" s="98">
        <f>IF(OR('DU DOAN'!K92="",'DU DOAN'!L92="",'DU DOAN'!EU92="",'DU DOAN'!EV92=""),0,IF(AND('DU DOAN'!EU92='DU DOAN'!K92,'DU DOAN'!EV92='DU DOAN'!L92),3*'DU DOAN'!C92,IF(('DU DOAN'!EU92-'DU DOAN'!EV92)=('DU DOAN'!K92-'DU DOAN'!L92),2*'DU DOAN'!C92,IF(SIGN('DU DOAN'!EU92-'DU DOAN'!EV92)=SIGN('DU DOAN'!K92-'DU DOAN'!L92),1*'DU DOAN'!C92,0))))</f>
        <v>0</v>
      </c>
      <c r="BY92" s="98">
        <f>IF(OR('DU DOAN'!K92="",'DU DOAN'!L92="",'DU DOAN'!EW92="",'DU DOAN'!EX92=""),0,IF(AND('DU DOAN'!EW92='DU DOAN'!K92,'DU DOAN'!EX92='DU DOAN'!L92),3*'DU DOAN'!C92,IF(('DU DOAN'!EW92-'DU DOAN'!EX92)=('DU DOAN'!K92-'DU DOAN'!L92),2*'DU DOAN'!C92,IF(SIGN('DU DOAN'!EW92-'DU DOAN'!EX92)=SIGN('DU DOAN'!K92-'DU DOAN'!L92),1*'DU DOAN'!C92,0))))</f>
        <v>0</v>
      </c>
      <c r="BZ92" s="98">
        <f>IF(OR('DU DOAN'!K92="",'DU DOAN'!L92="",'DU DOAN'!EY92="",'DU DOAN'!EZ92=""),0,IF(AND('DU DOAN'!EY92='DU DOAN'!K92,'DU DOAN'!EZ92='DU DOAN'!L92),3*'DU DOAN'!C92,IF(('DU DOAN'!EY92-'DU DOAN'!EZ92)=('DU DOAN'!K92-'DU DOAN'!L92),2*'DU DOAN'!C92,IF(SIGN('DU DOAN'!EY92-'DU DOAN'!EZ92)=SIGN('DU DOAN'!K92-'DU DOAN'!L92),1*'DU DOAN'!C92,0))))</f>
        <v>0</v>
      </c>
      <c r="CA92" s="98">
        <f>IF(OR('DU DOAN'!K92="",'DU DOAN'!L92="",'DU DOAN'!FA92="",'DU DOAN'!FB92=""),0,IF(AND('DU DOAN'!FA92='DU DOAN'!K92,'DU DOAN'!FB92='DU DOAN'!L92),3*'DU DOAN'!C92,IF(('DU DOAN'!FA92-'DU DOAN'!FB92)=('DU DOAN'!K92-'DU DOAN'!L92),2*'DU DOAN'!C92,IF(SIGN('DU DOAN'!FA92-'DU DOAN'!FB92)=SIGN('DU DOAN'!K92-'DU DOAN'!L92),1*'DU DOAN'!C92,0))))</f>
        <v>0</v>
      </c>
      <c r="CB92" s="98">
        <f>IF(OR('DU DOAN'!K92="",'DU DOAN'!L92="",'DU DOAN'!FC92="",'DU DOAN'!FD92=""),0,IF(AND('DU DOAN'!FC92='DU DOAN'!K92,'DU DOAN'!FD92='DU DOAN'!L92),3*'DU DOAN'!C92,IF(('DU DOAN'!FC92-'DU DOAN'!FD92)=('DU DOAN'!K92-'DU DOAN'!L92),2*'DU DOAN'!C92,IF(SIGN('DU DOAN'!FC92-'DU DOAN'!FD92)=SIGN('DU DOAN'!K92-'DU DOAN'!L92),1*'DU DOAN'!C92,0))))</f>
        <v>0</v>
      </c>
      <c r="CC92" s="98">
        <f>IF(OR('DU DOAN'!K92="",'DU DOAN'!L92="",'DU DOAN'!FE92="",'DU DOAN'!FF92=""),0,IF(AND('DU DOAN'!FE92='DU DOAN'!K92,'DU DOAN'!FF92='DU DOAN'!L92),3*'DU DOAN'!C92,IF(('DU DOAN'!FE92-'DU DOAN'!FF92)=('DU DOAN'!K92-'DU DOAN'!L92),2*'DU DOAN'!C92,IF(SIGN('DU DOAN'!FE92-'DU DOAN'!FF92)=SIGN('DU DOAN'!K92-'DU DOAN'!L92),1*'DU DOAN'!C92,0))))</f>
        <v>0</v>
      </c>
      <c r="CD92" s="98">
        <f>IF(OR('DU DOAN'!K92="",'DU DOAN'!L92="",'DU DOAN'!FG92="",'DU DOAN'!FH92=""),0,IF(AND('DU DOAN'!FG92='DU DOAN'!K92,'DU DOAN'!FH92='DU DOAN'!L92),3*'DU DOAN'!C92,IF(('DU DOAN'!FG92-'DU DOAN'!FH92)=('DU DOAN'!K92-'DU DOAN'!L92),2*'DU DOAN'!C92,IF(SIGN('DU DOAN'!FG92-'DU DOAN'!FH92)=SIGN('DU DOAN'!K92-'DU DOAN'!L92),1*'DU DOAN'!C92,0))))</f>
        <v>0</v>
      </c>
      <c r="CE92" s="98">
        <f>IF(OR('DU DOAN'!K92="",'DU DOAN'!L92="",'DU DOAN'!FI92="",'DU DOAN'!FJ92=""),0,IF(AND('DU DOAN'!FI92='DU DOAN'!K92,'DU DOAN'!FJ92='DU DOAN'!L92),3*'DU DOAN'!C92,IF(('DU DOAN'!FI92-'DU DOAN'!FJ92)=('DU DOAN'!K92-'DU DOAN'!L92),2*'DU DOAN'!C92,IF(SIGN('DU DOAN'!FI92-'DU DOAN'!FJ92)=SIGN('DU DOAN'!K92-'DU DOAN'!L92),1*'DU DOAN'!C92,0))))</f>
        <v>0</v>
      </c>
      <c r="CF92" s="98">
        <f>IF(OR('DU DOAN'!K92="",'DU DOAN'!L92="",'DU DOAN'!FK92="",'DU DOAN'!FL92=""),0,IF(AND('DU DOAN'!FK92='DU DOAN'!K92,'DU DOAN'!FL92='DU DOAN'!L92),3*'DU DOAN'!C92,IF(('DU DOAN'!FK92-'DU DOAN'!FL92)=('DU DOAN'!K92-'DU DOAN'!L92),2*'DU DOAN'!C92,IF(SIGN('DU DOAN'!FK92-'DU DOAN'!FL92)=SIGN('DU DOAN'!K92-'DU DOAN'!L92),1*'DU DOAN'!C92,0))))</f>
        <v>0</v>
      </c>
      <c r="CG92" s="98">
        <f>IF(OR('DU DOAN'!K92="",'DU DOAN'!L92="",'DU DOAN'!FM92="",'DU DOAN'!FN92=""),0,IF(AND('DU DOAN'!FM92='DU DOAN'!K92,'DU DOAN'!FN92='DU DOAN'!L92),3*'DU DOAN'!C92,IF(('DU DOAN'!FM92-'DU DOAN'!FN92)=('DU DOAN'!K92-'DU DOAN'!L92),2*'DU DOAN'!C92,IF(SIGN('DU DOAN'!FM92-'DU DOAN'!FN92)=SIGN('DU DOAN'!K92-'DU DOAN'!L92),1*'DU DOAN'!C92,0))))</f>
        <v>0</v>
      </c>
      <c r="CH92" s="98">
        <f>IF(OR('DU DOAN'!K92="",'DU DOAN'!L92="",'DU DOAN'!FO92="",'DU DOAN'!FP92=""),0,IF(AND('DU DOAN'!FO92='DU DOAN'!K92,'DU DOAN'!FP92='DU DOAN'!L92),3*'DU DOAN'!C92,IF(('DU DOAN'!FO92-'DU DOAN'!FP92)=('DU DOAN'!K92-'DU DOAN'!L92),2*'DU DOAN'!C92,IF(SIGN('DU DOAN'!FO92-'DU DOAN'!FP92)=SIGN('DU DOAN'!K92-'DU DOAN'!L92),1*'DU DOAN'!C92,0))))</f>
        <v>0</v>
      </c>
      <c r="CI92" s="98">
        <f>IF(OR('DU DOAN'!K92="",'DU DOAN'!L92="",'DU DOAN'!FQ92="",'DU DOAN'!FR92=""),0,IF(AND('DU DOAN'!FQ92='DU DOAN'!K92,'DU DOAN'!FR92='DU DOAN'!L92),3*'DU DOAN'!C92,IF(('DU DOAN'!FQ92-'DU DOAN'!FR92)=('DU DOAN'!K92-'DU DOAN'!L92),2*'DU DOAN'!C92,IF(SIGN('DU DOAN'!FQ92-'DU DOAN'!FR92)=SIGN('DU DOAN'!K92-'DU DOAN'!L92),1*'DU DOAN'!C92,0))))</f>
        <v>0</v>
      </c>
      <c r="CJ92" s="98">
        <f>IF(OR('DU DOAN'!K92="",'DU DOAN'!L92="",'DU DOAN'!FS92="",'DU DOAN'!FT92=""),0,IF(AND('DU DOAN'!FS92='DU DOAN'!K92,'DU DOAN'!FT92='DU DOAN'!L92),3*'DU DOAN'!C92,IF(('DU DOAN'!FS92-'DU DOAN'!FT92)=('DU DOAN'!K92-'DU DOAN'!L92),2*'DU DOAN'!C92,IF(SIGN('DU DOAN'!FS92-'DU DOAN'!FT92)=SIGN('DU DOAN'!K92-'DU DOAN'!L92),1*'DU DOAN'!C92,0))))</f>
        <v>0</v>
      </c>
      <c r="CK92" s="98">
        <f>IF(OR('DU DOAN'!K92="",'DU DOAN'!L92="",'DU DOAN'!FU92="",'DU DOAN'!FV92=""),0,IF(AND('DU DOAN'!FU92='DU DOAN'!K92,'DU DOAN'!FV92='DU DOAN'!L92),3*'DU DOAN'!C92,IF(('DU DOAN'!FU92-'DU DOAN'!FV92)=('DU DOAN'!K92-'DU DOAN'!L92),2*'DU DOAN'!C92,IF(SIGN('DU DOAN'!FU92-'DU DOAN'!FV92)=SIGN('DU DOAN'!K92-'DU DOAN'!L92),1*'DU DOAN'!C92,0))))</f>
        <v>0</v>
      </c>
      <c r="CL92" s="98">
        <f>IF(OR('DU DOAN'!K92="",'DU DOAN'!L92="",'DU DOAN'!FW92="",'DU DOAN'!FX92=""),0,IF(AND('DU DOAN'!FW92='DU DOAN'!K92,'DU DOAN'!FX92='DU DOAN'!L92),3*'DU DOAN'!C92,IF(('DU DOAN'!FW92-'DU DOAN'!FX92)=('DU DOAN'!K92-'DU DOAN'!L92),2*'DU DOAN'!C92,IF(SIGN('DU DOAN'!FW92-'DU DOAN'!FX92)=SIGN('DU DOAN'!K92-'DU DOAN'!L92),1*'DU DOAN'!C92,0))))</f>
        <v>0</v>
      </c>
      <c r="CM92" s="98">
        <f>IF(OR('DU DOAN'!K92="",'DU DOAN'!L92="",'DU DOAN'!FY92="",'DU DOAN'!FZ92=""),0,IF(AND('DU DOAN'!FY92='DU DOAN'!K92,'DU DOAN'!FZ92='DU DOAN'!L92),3*'DU DOAN'!C92,IF(('DU DOAN'!FY92-'DU DOAN'!FZ92)=('DU DOAN'!K92-'DU DOAN'!L92),2*'DU DOAN'!C92,IF(SIGN('DU DOAN'!FY92-'DU DOAN'!FZ92)=SIGN('DU DOAN'!K92-'DU DOAN'!L92),1*'DU DOAN'!C92,0))))</f>
        <v>0</v>
      </c>
      <c r="CN92" s="98">
        <f>IF(OR('DU DOAN'!K92="",'DU DOAN'!L92="",'DU DOAN'!GA92="",'DU DOAN'!GB92=""),0,IF(AND('DU DOAN'!GA92='DU DOAN'!K92,'DU DOAN'!GB92='DU DOAN'!L92),3*'DU DOAN'!C92,IF(('DU DOAN'!GA92-'DU DOAN'!GB92)=('DU DOAN'!K92-'DU DOAN'!L92),2*'DU DOAN'!C92,IF(SIGN('DU DOAN'!GA92-'DU DOAN'!GB92)=SIGN('DU DOAN'!K92-'DU DOAN'!L92),1*'DU DOAN'!C92,0))))</f>
        <v>0</v>
      </c>
      <c r="CO92" s="98">
        <f>IF(OR('DU DOAN'!K92="",'DU DOAN'!L92="",'DU DOAN'!GC92="",'DU DOAN'!GD92=""),0,IF(AND('DU DOAN'!GC92='DU DOAN'!K92,'DU DOAN'!GD92='DU DOAN'!L92),3*'DU DOAN'!C92,IF(('DU DOAN'!GC92-'DU DOAN'!GD92)=('DU DOAN'!K92-'DU DOAN'!L92),2*'DU DOAN'!C92,IF(SIGN('DU DOAN'!GC92-'DU DOAN'!GD92)=SIGN('DU DOAN'!K92-'DU DOAN'!L92),1*'DU DOAN'!C92,0))))</f>
        <v>0</v>
      </c>
      <c r="CP92" s="98">
        <f>IF(OR('DU DOAN'!K92="",'DU DOAN'!L92="",'DU DOAN'!GE92="",'DU DOAN'!GF92=""),0,IF(AND('DU DOAN'!GE92='DU DOAN'!K92,'DU DOAN'!GF92='DU DOAN'!L92),3*'DU DOAN'!C92,IF(('DU DOAN'!GE92-'DU DOAN'!GF92)=('DU DOAN'!K92-'DU DOAN'!L92),2*'DU DOAN'!C92,IF(SIGN('DU DOAN'!GE92-'DU DOAN'!GF92)=SIGN('DU DOAN'!K92-'DU DOAN'!L92),1*'DU DOAN'!C92,0))))</f>
        <v>0</v>
      </c>
      <c r="CQ92" s="98">
        <f>IF(OR('DU DOAN'!K92="",'DU DOAN'!L92="",'DU DOAN'!GG92="",'DU DOAN'!GH92=""),0,IF(AND('DU DOAN'!GG92='DU DOAN'!K92,'DU DOAN'!GH92='DU DOAN'!L92),3*'DU DOAN'!C92,IF(('DU DOAN'!GG92-'DU DOAN'!GH92)=('DU DOAN'!K92-'DU DOAN'!L92),2*'DU DOAN'!C92,IF(SIGN('DU DOAN'!GG92-'DU DOAN'!GH92)=SIGN('DU DOAN'!K92-'DU DOAN'!L92),1*'DU DOAN'!C92,0))))</f>
        <v>0</v>
      </c>
      <c r="CR92" s="98">
        <f>IF(OR('DU DOAN'!K92="",'DU DOAN'!L92="",'DU DOAN'!GI92="",'DU DOAN'!GJ92=""),0,IF(AND('DU DOAN'!GI92='DU DOAN'!K92,'DU DOAN'!GJ92='DU DOAN'!L92),3*'DU DOAN'!C92,IF(('DU DOAN'!GI92-'DU DOAN'!GJ92)=('DU DOAN'!K92-'DU DOAN'!L92),2*'DU DOAN'!C92,IF(SIGN('DU DOAN'!GI92-'DU DOAN'!GJ92)=SIGN('DU DOAN'!K92-'DU DOAN'!L92),1*'DU DOAN'!C92,0))))</f>
        <v>0</v>
      </c>
      <c r="CS92" s="98">
        <f>IF(OR('DU DOAN'!K92="",'DU DOAN'!L92="",'DU DOAN'!GK92="",'DU DOAN'!GL92=""),0,IF(AND('DU DOAN'!GK92='DU DOAN'!K92,'DU DOAN'!GL92='DU DOAN'!L92),3*'DU DOAN'!C92,IF(('DU DOAN'!GK92-'DU DOAN'!GL92)=('DU DOAN'!K92-'DU DOAN'!L92),2*'DU DOAN'!C92,IF(SIGN('DU DOAN'!GK92-'DU DOAN'!GL92)=SIGN('DU DOAN'!K92-'DU DOAN'!L92),1*'DU DOAN'!C92,0))))</f>
        <v>0</v>
      </c>
      <c r="CT92" s="98">
        <f>IF(OR('DU DOAN'!K92="",'DU DOAN'!L92="",'DU DOAN'!GM92="",'DU DOAN'!GN92=""),0,IF(AND('DU DOAN'!GM92='DU DOAN'!K92,'DU DOAN'!GN92='DU DOAN'!L92),3*'DU DOAN'!C92,IF(('DU DOAN'!GM92-'DU DOAN'!GN92)=('DU DOAN'!K92-'DU DOAN'!L92),2*'DU DOAN'!C92,IF(SIGN('DU DOAN'!GM92-'DU DOAN'!GN92)=SIGN('DU DOAN'!K92-'DU DOAN'!L92),1*'DU DOAN'!C92,0))))</f>
        <v>0</v>
      </c>
      <c r="CU92" s="98">
        <f>IF(OR('DU DOAN'!K92="",'DU DOAN'!L92="",'DU DOAN'!GO92="",'DU DOAN'!GP92=""),0,IF(AND('DU DOAN'!GO92='DU DOAN'!K92,'DU DOAN'!GP92='DU DOAN'!L92),3*'DU DOAN'!C92,IF(('DU DOAN'!GO92-'DU DOAN'!GP92)=('DU DOAN'!K92-'DU DOAN'!L92),2*'DU DOAN'!C92,IF(SIGN('DU DOAN'!GO92-'DU DOAN'!GP92)=SIGN('DU DOAN'!K92-'DU DOAN'!L92),1*'DU DOAN'!C92,0))))</f>
        <v>0</v>
      </c>
      <c r="CV92" s="98">
        <f>IF(OR('DU DOAN'!K92="",'DU DOAN'!L92="",'DU DOAN'!GQ92="",'DU DOAN'!GR92=""),0,IF(AND('DU DOAN'!GQ92='DU DOAN'!K92,'DU DOAN'!GR92='DU DOAN'!L92),3*'DU DOAN'!C92,IF(('DU DOAN'!GQ92-'DU DOAN'!GR92)=('DU DOAN'!K92-'DU DOAN'!L92),2*'DU DOAN'!C92,IF(SIGN('DU DOAN'!GQ92-'DU DOAN'!GR92)=SIGN('DU DOAN'!K92-'DU DOAN'!L92),1*'DU DOAN'!C92,0))))</f>
        <v>0</v>
      </c>
      <c r="CW92" s="98">
        <f>IF(OR('DU DOAN'!K92="",'DU DOAN'!L92="",'DU DOAN'!GS92="",'DU DOAN'!GT92=""),0,IF(AND('DU DOAN'!GS92='DU DOAN'!K92,'DU DOAN'!GT92='DU DOAN'!L92),3*'DU DOAN'!C92,IF(('DU DOAN'!GS92-'DU DOAN'!GT92)=('DU DOAN'!K92-'DU DOAN'!L92),2*'DU DOAN'!C92,IF(SIGN('DU DOAN'!GS92-'DU DOAN'!GT92)=SIGN('DU DOAN'!K92-'DU DOAN'!L92),1*'DU DOAN'!C92,0))))</f>
        <v>0</v>
      </c>
      <c r="CX92" s="98">
        <f>IF(OR('DU DOAN'!K92="",'DU DOAN'!L92="",'DU DOAN'!GU92="",'DU DOAN'!GV92=""),0,IF(AND('DU DOAN'!GU92='DU DOAN'!K92,'DU DOAN'!GV92='DU DOAN'!L92),3*'DU DOAN'!C92,IF(('DU DOAN'!GU92-'DU DOAN'!GV92)=('DU DOAN'!K92-'DU DOAN'!L92),2*'DU DOAN'!C92,IF(SIGN('DU DOAN'!GU92-'DU DOAN'!GV92)=SIGN('DU DOAN'!K92-'DU DOAN'!L92),1*'DU DOAN'!C92,0))))</f>
        <v>0</v>
      </c>
      <c r="CY92" s="98">
        <f>IF(OR('DU DOAN'!K92="",'DU DOAN'!L92="",'DU DOAN'!GW92="",'DU DOAN'!GX92=""),0,IF(AND('DU DOAN'!GW92='DU DOAN'!K92,'DU DOAN'!GX92='DU DOAN'!L92),3*'DU DOAN'!C92,IF(('DU DOAN'!GW92-'DU DOAN'!GX92)=('DU DOAN'!K92-'DU DOAN'!L92),2*'DU DOAN'!C92,IF(SIGN('DU DOAN'!GW92-'DU DOAN'!GX92)=SIGN('DU DOAN'!K92-'DU DOAN'!L92),1*'DU DOAN'!C92,0))))</f>
        <v>0</v>
      </c>
      <c r="CZ92" s="98">
        <f>IF(OR('DU DOAN'!K92="",'DU DOAN'!L92="",'DU DOAN'!GY92="",'DU DOAN'!GZ92=""),0,IF(AND('DU DOAN'!GY92='DU DOAN'!K92,'DU DOAN'!GZ92='DU DOAN'!L92),3*'DU DOAN'!C92,IF(('DU DOAN'!GY92-'DU DOAN'!GZ92)=('DU DOAN'!K92-'DU DOAN'!L92),2*'DU DOAN'!C92,IF(SIGN('DU DOAN'!GY92-'DU DOAN'!GZ92)=SIGN('DU DOAN'!K92-'DU DOAN'!L92),1*'DU DOAN'!C92,0))))</f>
        <v>0</v>
      </c>
      <c r="DA92" s="98">
        <f>IF(OR('DU DOAN'!K92="",'DU DOAN'!L92="",'DU DOAN'!HA92="",'DU DOAN'!HB92=""),0,IF(AND('DU DOAN'!HA92='DU DOAN'!K92,'DU DOAN'!HB92='DU DOAN'!L92),3*'DU DOAN'!C92,IF(('DU DOAN'!HA92-'DU DOAN'!HB92)=('DU DOAN'!K92-'DU DOAN'!L92),2*'DU DOAN'!C92,IF(SIGN('DU DOAN'!HA92-'DU DOAN'!HB92)=SIGN('DU DOAN'!K92-'DU DOAN'!L92),1*'DU DOAN'!C92,0))))</f>
        <v>0</v>
      </c>
      <c r="DB92" s="98">
        <f>IF(OR('DU DOAN'!K92="",'DU DOAN'!L92="",'DU DOAN'!HC92="",'DU DOAN'!HD92=""),0,IF(AND('DU DOAN'!HC92='DU DOAN'!K92,'DU DOAN'!HD92='DU DOAN'!L92),3*'DU DOAN'!C92,IF(('DU DOAN'!HC92-'DU DOAN'!HD92)=('DU DOAN'!K92-'DU DOAN'!L92),2*'DU DOAN'!C92,IF(SIGN('DU DOAN'!HC92-'DU DOAN'!HD92)=SIGN('DU DOAN'!K92-'DU DOAN'!L92),1*'DU DOAN'!C92,0))))</f>
        <v>0</v>
      </c>
    </row>
    <row r="93" spans="1:106" ht="15" customHeight="1">
      <c r="A93" s="103">
        <f>'DU DOAN'!A93</f>
        <v>90</v>
      </c>
      <c r="B93" s="104" t="str">
        <f>'DU DOAN'!B93</f>
        <v>Vòng 1/8 (R16)</v>
      </c>
      <c r="C93" s="105">
        <f>'DU DOAN'!C93</f>
        <v>2</v>
      </c>
      <c r="D93" s="104" t="str">
        <f>'DU DOAN'!H93</f>
        <v>Thắng R32 trận 73</v>
      </c>
      <c r="E93" s="104" t="str">
        <f>'DU DOAN'!I93</f>
        <v>Thắng R32 trận 88</v>
      </c>
      <c r="F93" s="106" t="str">
        <f>IF(OR('DU DOAN'!K93="",'DU DOAN'!L93=""),"Chưa đá",'DU DOAN'!K93&amp;"-"&amp;'DU DOAN'!L93)</f>
        <v>Chưa đá</v>
      </c>
      <c r="G93" s="98">
        <f>IF(OR('DU DOAN'!K93="",'DU DOAN'!L93="",'DU DOAN'!M93="",'DU DOAN'!N93=""),0,IF(AND('DU DOAN'!M93='DU DOAN'!K93,'DU DOAN'!N93='DU DOAN'!L93),3*'DU DOAN'!C93,IF(('DU DOAN'!M93-'DU DOAN'!N93)=('DU DOAN'!K93-'DU DOAN'!L93),2*'DU DOAN'!C93,IF(SIGN('DU DOAN'!M93-'DU DOAN'!N93)=SIGN('DU DOAN'!K93-'DU DOAN'!L93),1*'DU DOAN'!C93,0))))</f>
        <v>0</v>
      </c>
      <c r="H93" s="98">
        <f>IF(OR('DU DOAN'!K93="",'DU DOAN'!L93="",'DU DOAN'!O93="",'DU DOAN'!P93=""),0,IF(AND('DU DOAN'!O93='DU DOAN'!K93,'DU DOAN'!P93='DU DOAN'!L93),3*'DU DOAN'!C93,IF(('DU DOAN'!O93-'DU DOAN'!P93)=('DU DOAN'!K93-'DU DOAN'!L93),2*'DU DOAN'!C93,IF(SIGN('DU DOAN'!O93-'DU DOAN'!P93)=SIGN('DU DOAN'!K93-'DU DOAN'!L93),1*'DU DOAN'!C93,0))))</f>
        <v>0</v>
      </c>
      <c r="I93" s="98">
        <f>IF(OR('DU DOAN'!K93="",'DU DOAN'!L93="",'DU DOAN'!Q93="",'DU DOAN'!R93=""),0,IF(AND('DU DOAN'!Q93='DU DOAN'!K93,'DU DOAN'!R93='DU DOAN'!L93),3*'DU DOAN'!C93,IF(('DU DOAN'!Q93-'DU DOAN'!R93)=('DU DOAN'!K93-'DU DOAN'!L93),2*'DU DOAN'!C93,IF(SIGN('DU DOAN'!Q93-'DU DOAN'!R93)=SIGN('DU DOAN'!K93-'DU DOAN'!L93),1*'DU DOAN'!C93,0))))</f>
        <v>0</v>
      </c>
      <c r="J93" s="98">
        <f>IF(OR('DU DOAN'!K93="",'DU DOAN'!L93="",'DU DOAN'!S93="",'DU DOAN'!T93=""),0,IF(AND('DU DOAN'!S93='DU DOAN'!K93,'DU DOAN'!T93='DU DOAN'!L93),3*'DU DOAN'!C93,IF(('DU DOAN'!S93-'DU DOAN'!T93)=('DU DOAN'!K93-'DU DOAN'!L93),2*'DU DOAN'!C93,IF(SIGN('DU DOAN'!S93-'DU DOAN'!T93)=SIGN('DU DOAN'!K93-'DU DOAN'!L93),1*'DU DOAN'!C93,0))))</f>
        <v>0</v>
      </c>
      <c r="K93" s="98">
        <f>IF(OR('DU DOAN'!K93="",'DU DOAN'!L93="",'DU DOAN'!U93="",'DU DOAN'!V93=""),0,IF(AND('DU DOAN'!U93='DU DOAN'!K93,'DU DOAN'!V93='DU DOAN'!L93),3*'DU DOAN'!C93,IF(('DU DOAN'!U93-'DU DOAN'!V93)=('DU DOAN'!K93-'DU DOAN'!L93),2*'DU DOAN'!C93,IF(SIGN('DU DOAN'!U93-'DU DOAN'!V93)=SIGN('DU DOAN'!K93-'DU DOAN'!L93),1*'DU DOAN'!C93,0))))</f>
        <v>0</v>
      </c>
      <c r="L93" s="98">
        <f>IF(OR('DU DOAN'!K93="",'DU DOAN'!L93="",'DU DOAN'!W93="",'DU DOAN'!X93=""),0,IF(AND('DU DOAN'!W93='DU DOAN'!K93,'DU DOAN'!X93='DU DOAN'!L93),3*'DU DOAN'!C93,IF(('DU DOAN'!W93-'DU DOAN'!X93)=('DU DOAN'!K93-'DU DOAN'!L93),2*'DU DOAN'!C93,IF(SIGN('DU DOAN'!W93-'DU DOAN'!X93)=SIGN('DU DOAN'!K93-'DU DOAN'!L93),1*'DU DOAN'!C93,0))))</f>
        <v>0</v>
      </c>
      <c r="M93" s="98">
        <f>IF(OR('DU DOAN'!K93="",'DU DOAN'!L93="",'DU DOAN'!Y93="",'DU DOAN'!Z93=""),0,IF(AND('DU DOAN'!Y93='DU DOAN'!K93,'DU DOAN'!Z93='DU DOAN'!L93),3*'DU DOAN'!C93,IF(('DU DOAN'!Y93-'DU DOAN'!Z93)=('DU DOAN'!K93-'DU DOAN'!L93),2*'DU DOAN'!C93,IF(SIGN('DU DOAN'!Y93-'DU DOAN'!Z93)=SIGN('DU DOAN'!K93-'DU DOAN'!L93),1*'DU DOAN'!C93,0))))</f>
        <v>0</v>
      </c>
      <c r="N93" s="98">
        <f>IF(OR('DU DOAN'!K93="",'DU DOAN'!L93="",'DU DOAN'!AA93="",'DU DOAN'!AB93=""),0,IF(AND('DU DOAN'!AA93='DU DOAN'!K93,'DU DOAN'!AB93='DU DOAN'!L93),3*'DU DOAN'!C93,IF(('DU DOAN'!AA93-'DU DOAN'!AB93)=('DU DOAN'!K93-'DU DOAN'!L93),2*'DU DOAN'!C93,IF(SIGN('DU DOAN'!AA93-'DU DOAN'!AB93)=SIGN('DU DOAN'!K93-'DU DOAN'!L93),1*'DU DOAN'!C93,0))))</f>
        <v>0</v>
      </c>
      <c r="O93" s="98">
        <f>IF(OR('DU DOAN'!K93="",'DU DOAN'!L93="",'DU DOAN'!AC93="",'DU DOAN'!AD93=""),0,IF(AND('DU DOAN'!AC93='DU DOAN'!K93,'DU DOAN'!AD93='DU DOAN'!L93),3*'DU DOAN'!C93,IF(('DU DOAN'!AC93-'DU DOAN'!AD93)=('DU DOAN'!K93-'DU DOAN'!L93),2*'DU DOAN'!C93,IF(SIGN('DU DOAN'!AC93-'DU DOAN'!AD93)=SIGN('DU DOAN'!K93-'DU DOAN'!L93),1*'DU DOAN'!C93,0))))</f>
        <v>0</v>
      </c>
      <c r="P93" s="98">
        <f>IF(OR('DU DOAN'!K93="",'DU DOAN'!L93="",'DU DOAN'!AE93="",'DU DOAN'!AF93=""),0,IF(AND('DU DOAN'!AE93='DU DOAN'!K93,'DU DOAN'!AF93='DU DOAN'!L93),3*'DU DOAN'!C93,IF(('DU DOAN'!AE93-'DU DOAN'!AF93)=('DU DOAN'!K93-'DU DOAN'!L93),2*'DU DOAN'!C93,IF(SIGN('DU DOAN'!AE93-'DU DOAN'!AF93)=SIGN('DU DOAN'!K93-'DU DOAN'!L93),1*'DU DOAN'!C93,0))))</f>
        <v>0</v>
      </c>
      <c r="Q93" s="98">
        <f>IF(OR('DU DOAN'!K93="",'DU DOAN'!L93="",'DU DOAN'!AG93="",'DU DOAN'!AH93=""),0,IF(AND('DU DOAN'!AG93='DU DOAN'!K93,'DU DOAN'!AH93='DU DOAN'!L93),3*'DU DOAN'!C93,IF(('DU DOAN'!AG93-'DU DOAN'!AH93)=('DU DOAN'!K93-'DU DOAN'!L93),2*'DU DOAN'!C93,IF(SIGN('DU DOAN'!AG93-'DU DOAN'!AH93)=SIGN('DU DOAN'!K93-'DU DOAN'!L93),1*'DU DOAN'!C93,0))))</f>
        <v>0</v>
      </c>
      <c r="R93" s="98">
        <f>IF(OR('DU DOAN'!K93="",'DU DOAN'!L93="",'DU DOAN'!AI93="",'DU DOAN'!AJ93=""),0,IF(AND('DU DOAN'!AI93='DU DOAN'!K93,'DU DOAN'!AJ93='DU DOAN'!L93),3*'DU DOAN'!C93,IF(('DU DOAN'!AI93-'DU DOAN'!AJ93)=('DU DOAN'!K93-'DU DOAN'!L93),2*'DU DOAN'!C93,IF(SIGN('DU DOAN'!AI93-'DU DOAN'!AJ93)=SIGN('DU DOAN'!K93-'DU DOAN'!L93),1*'DU DOAN'!C93,0))))</f>
        <v>0</v>
      </c>
      <c r="S93" s="98">
        <f>IF(OR('DU DOAN'!K93="",'DU DOAN'!L93="",'DU DOAN'!AK93="",'DU DOAN'!AL93=""),0,IF(AND('DU DOAN'!AK93='DU DOAN'!K93,'DU DOAN'!AL93='DU DOAN'!L93),3*'DU DOAN'!C93,IF(('DU DOAN'!AK93-'DU DOAN'!AL93)=('DU DOAN'!K93-'DU DOAN'!L93),2*'DU DOAN'!C93,IF(SIGN('DU DOAN'!AK93-'DU DOAN'!AL93)=SIGN('DU DOAN'!K93-'DU DOAN'!L93),1*'DU DOAN'!C93,0))))</f>
        <v>0</v>
      </c>
      <c r="T93" s="98">
        <f>IF(OR('DU DOAN'!K93="",'DU DOAN'!L93="",'DU DOAN'!AM93="",'DU DOAN'!AN93=""),0,IF(AND('DU DOAN'!AM93='DU DOAN'!K93,'DU DOAN'!AN93='DU DOAN'!L93),3*'DU DOAN'!C93,IF(('DU DOAN'!AM93-'DU DOAN'!AN93)=('DU DOAN'!K93-'DU DOAN'!L93),2*'DU DOAN'!C93,IF(SIGN('DU DOAN'!AM93-'DU DOAN'!AN93)=SIGN('DU DOAN'!K93-'DU DOAN'!L93),1*'DU DOAN'!C93,0))))</f>
        <v>0</v>
      </c>
      <c r="U93" s="98">
        <f>IF(OR('DU DOAN'!K93="",'DU DOAN'!L93="",'DU DOAN'!AO93="",'DU DOAN'!AP93=""),0,IF(AND('DU DOAN'!AO93='DU DOAN'!K93,'DU DOAN'!AP93='DU DOAN'!L93),3*'DU DOAN'!C93,IF(('DU DOAN'!AO93-'DU DOAN'!AP93)=('DU DOAN'!K93-'DU DOAN'!L93),2*'DU DOAN'!C93,IF(SIGN('DU DOAN'!AO93-'DU DOAN'!AP93)=SIGN('DU DOAN'!K93-'DU DOAN'!L93),1*'DU DOAN'!C93,0))))</f>
        <v>0</v>
      </c>
      <c r="V93" s="98">
        <f>IF(OR('DU DOAN'!K93="",'DU DOAN'!L93="",'DU DOAN'!AQ93="",'DU DOAN'!AR93=""),0,IF(AND('DU DOAN'!AQ93='DU DOAN'!K93,'DU DOAN'!AR93='DU DOAN'!L93),3*'DU DOAN'!C93,IF(('DU DOAN'!AQ93-'DU DOAN'!AR93)=('DU DOAN'!K93-'DU DOAN'!L93),2*'DU DOAN'!C93,IF(SIGN('DU DOAN'!AQ93-'DU DOAN'!AR93)=SIGN('DU DOAN'!K93-'DU DOAN'!L93),1*'DU DOAN'!C93,0))))</f>
        <v>0</v>
      </c>
      <c r="W93" s="98">
        <f>IF(OR('DU DOAN'!K93="",'DU DOAN'!L93="",'DU DOAN'!AS93="",'DU DOAN'!AT93=""),0,IF(AND('DU DOAN'!AS93='DU DOAN'!K93,'DU DOAN'!AT93='DU DOAN'!L93),3*'DU DOAN'!C93,IF(('DU DOAN'!AS93-'DU DOAN'!AT93)=('DU DOAN'!K93-'DU DOAN'!L93),2*'DU DOAN'!C93,IF(SIGN('DU DOAN'!AS93-'DU DOAN'!AT93)=SIGN('DU DOAN'!K93-'DU DOAN'!L93),1*'DU DOAN'!C93,0))))</f>
        <v>0</v>
      </c>
      <c r="X93" s="98">
        <f>IF(OR('DU DOAN'!K93="",'DU DOAN'!L93="",'DU DOAN'!AU93="",'DU DOAN'!AV93=""),0,IF(AND('DU DOAN'!AU93='DU DOAN'!K93,'DU DOAN'!AV93='DU DOAN'!L93),3*'DU DOAN'!C93,IF(('DU DOAN'!AU93-'DU DOAN'!AV93)=('DU DOAN'!K93-'DU DOAN'!L93),2*'DU DOAN'!C93,IF(SIGN('DU DOAN'!AU93-'DU DOAN'!AV93)=SIGN('DU DOAN'!K93-'DU DOAN'!L93),1*'DU DOAN'!C93,0))))</f>
        <v>0</v>
      </c>
      <c r="Y93" s="98">
        <f>IF(OR('DU DOAN'!K93="",'DU DOAN'!L93="",'DU DOAN'!AW93="",'DU DOAN'!AX93=""),0,IF(AND('DU DOAN'!AW93='DU DOAN'!K93,'DU DOAN'!AX93='DU DOAN'!L93),3*'DU DOAN'!C93,IF(('DU DOAN'!AW93-'DU DOAN'!AX93)=('DU DOAN'!K93-'DU DOAN'!L93),2*'DU DOAN'!C93,IF(SIGN('DU DOAN'!AW93-'DU DOAN'!AX93)=SIGN('DU DOAN'!K93-'DU DOAN'!L93),1*'DU DOAN'!C93,0))))</f>
        <v>0</v>
      </c>
      <c r="Z93" s="98">
        <f>IF(OR('DU DOAN'!K93="",'DU DOAN'!L93="",'DU DOAN'!AY93="",'DU DOAN'!AZ93=""),0,IF(AND('DU DOAN'!AY93='DU DOAN'!K93,'DU DOAN'!AZ93='DU DOAN'!L93),3*'DU DOAN'!C93,IF(('DU DOAN'!AY93-'DU DOAN'!AZ93)=('DU DOAN'!K93-'DU DOAN'!L93),2*'DU DOAN'!C93,IF(SIGN('DU DOAN'!AY93-'DU DOAN'!AZ93)=SIGN('DU DOAN'!K93-'DU DOAN'!L93),1*'DU DOAN'!C93,0))))</f>
        <v>0</v>
      </c>
      <c r="AA93" s="98">
        <f>IF(OR('DU DOAN'!K93="",'DU DOAN'!L93="",'DU DOAN'!BA93="",'DU DOAN'!BB93=""),0,IF(AND('DU DOAN'!BA93='DU DOAN'!K93,'DU DOAN'!BB93='DU DOAN'!L93),3*'DU DOAN'!C93,IF(('DU DOAN'!BA93-'DU DOAN'!BB93)=('DU DOAN'!K93-'DU DOAN'!L93),2*'DU DOAN'!C93,IF(SIGN('DU DOAN'!BA93-'DU DOAN'!BB93)=SIGN('DU DOAN'!K93-'DU DOAN'!L93),1*'DU DOAN'!C93,0))))</f>
        <v>0</v>
      </c>
      <c r="AB93" s="98">
        <f>IF(OR('DU DOAN'!K93="",'DU DOAN'!L93="",'DU DOAN'!BC93="",'DU DOAN'!BD93=""),0,IF(AND('DU DOAN'!BC93='DU DOAN'!K93,'DU DOAN'!BD93='DU DOAN'!L93),3*'DU DOAN'!C93,IF(('DU DOAN'!BC93-'DU DOAN'!BD93)=('DU DOAN'!K93-'DU DOAN'!L93),2*'DU DOAN'!C93,IF(SIGN('DU DOAN'!BC93-'DU DOAN'!BD93)=SIGN('DU DOAN'!K93-'DU DOAN'!L93),1*'DU DOAN'!C93,0))))</f>
        <v>0</v>
      </c>
      <c r="AC93" s="98">
        <f>IF(OR('DU DOAN'!K93="",'DU DOAN'!L93="",'DU DOAN'!BE93="",'DU DOAN'!BF93=""),0,IF(AND('DU DOAN'!BE93='DU DOAN'!K93,'DU DOAN'!BF93='DU DOAN'!L93),3*'DU DOAN'!C93,IF(('DU DOAN'!BE93-'DU DOAN'!BF93)=('DU DOAN'!K93-'DU DOAN'!L93),2*'DU DOAN'!C93,IF(SIGN('DU DOAN'!BE93-'DU DOAN'!BF93)=SIGN('DU DOAN'!K93-'DU DOAN'!L93),1*'DU DOAN'!C93,0))))</f>
        <v>0</v>
      </c>
      <c r="AD93" s="98">
        <f>IF(OR('DU DOAN'!K93="",'DU DOAN'!L93="",'DU DOAN'!BG93="",'DU DOAN'!BH93=""),0,IF(AND('DU DOAN'!BG93='DU DOAN'!K93,'DU DOAN'!BH93='DU DOAN'!L93),3*'DU DOAN'!C93,IF(('DU DOAN'!BG93-'DU DOAN'!BH93)=('DU DOAN'!K93-'DU DOAN'!L93),2*'DU DOAN'!C93,IF(SIGN('DU DOAN'!BG93-'DU DOAN'!BH93)=SIGN('DU DOAN'!K93-'DU DOAN'!L93),1*'DU DOAN'!C93,0))))</f>
        <v>0</v>
      </c>
      <c r="AE93" s="98">
        <f>IF(OR('DU DOAN'!K93="",'DU DOAN'!L93="",'DU DOAN'!BI93="",'DU DOAN'!BJ93=""),0,IF(AND('DU DOAN'!BI93='DU DOAN'!K93,'DU DOAN'!BJ93='DU DOAN'!L93),3*'DU DOAN'!C93,IF(('DU DOAN'!BI93-'DU DOAN'!BJ93)=('DU DOAN'!K93-'DU DOAN'!L93),2*'DU DOAN'!C93,IF(SIGN('DU DOAN'!BI93-'DU DOAN'!BJ93)=SIGN('DU DOAN'!K93-'DU DOAN'!L93),1*'DU DOAN'!C93,0))))</f>
        <v>0</v>
      </c>
      <c r="AF93" s="98">
        <f>IF(OR('DU DOAN'!K93="",'DU DOAN'!L93="",'DU DOAN'!BK93="",'DU DOAN'!BL93=""),0,IF(AND('DU DOAN'!BK93='DU DOAN'!K93,'DU DOAN'!BL93='DU DOAN'!L93),3*'DU DOAN'!C93,IF(('DU DOAN'!BK93-'DU DOAN'!BL93)=('DU DOAN'!K93-'DU DOAN'!L93),2*'DU DOAN'!C93,IF(SIGN('DU DOAN'!BK93-'DU DOAN'!BL93)=SIGN('DU DOAN'!K93-'DU DOAN'!L93),1*'DU DOAN'!C93,0))))</f>
        <v>0</v>
      </c>
      <c r="AG93" s="98">
        <f>IF(OR('DU DOAN'!K93="",'DU DOAN'!L93="",'DU DOAN'!BM93="",'DU DOAN'!BN93=""),0,IF(AND('DU DOAN'!BM93='DU DOAN'!K93,'DU DOAN'!BN93='DU DOAN'!L93),3*'DU DOAN'!C93,IF(('DU DOAN'!BM93-'DU DOAN'!BN93)=('DU DOAN'!K93-'DU DOAN'!L93),2*'DU DOAN'!C93,IF(SIGN('DU DOAN'!BM93-'DU DOAN'!BN93)=SIGN('DU DOAN'!K93-'DU DOAN'!L93),1*'DU DOAN'!C93,0))))</f>
        <v>0</v>
      </c>
      <c r="AH93" s="98">
        <f>IF(OR('DU DOAN'!K93="",'DU DOAN'!L93="",'DU DOAN'!BO93="",'DU DOAN'!BP93=""),0,IF(AND('DU DOAN'!BO93='DU DOAN'!K93,'DU DOAN'!BP93='DU DOAN'!L93),3*'DU DOAN'!C93,IF(('DU DOAN'!BO93-'DU DOAN'!BP93)=('DU DOAN'!K93-'DU DOAN'!L93),2*'DU DOAN'!C93,IF(SIGN('DU DOAN'!BO93-'DU DOAN'!BP93)=SIGN('DU DOAN'!K93-'DU DOAN'!L93),1*'DU DOAN'!C93,0))))</f>
        <v>0</v>
      </c>
      <c r="AI93" s="98">
        <f>IF(OR('DU DOAN'!K93="",'DU DOAN'!L93="",'DU DOAN'!BQ93="",'DU DOAN'!BR93=""),0,IF(AND('DU DOAN'!BQ93='DU DOAN'!K93,'DU DOAN'!BR93='DU DOAN'!L93),3*'DU DOAN'!C93,IF(('DU DOAN'!BQ93-'DU DOAN'!BR93)=('DU DOAN'!K93-'DU DOAN'!L93),2*'DU DOAN'!C93,IF(SIGN('DU DOAN'!BQ93-'DU DOAN'!BR93)=SIGN('DU DOAN'!K93-'DU DOAN'!L93),1*'DU DOAN'!C93,0))))</f>
        <v>0</v>
      </c>
      <c r="AJ93" s="98">
        <f>IF(OR('DU DOAN'!K93="",'DU DOAN'!L93="",'DU DOAN'!BS93="",'DU DOAN'!BT93=""),0,IF(AND('DU DOAN'!BS93='DU DOAN'!K93,'DU DOAN'!BT93='DU DOAN'!L93),3*'DU DOAN'!C93,IF(('DU DOAN'!BS93-'DU DOAN'!BT93)=('DU DOAN'!K93-'DU DOAN'!L93),2*'DU DOAN'!C93,IF(SIGN('DU DOAN'!BS93-'DU DOAN'!BT93)=SIGN('DU DOAN'!K93-'DU DOAN'!L93),1*'DU DOAN'!C93,0))))</f>
        <v>0</v>
      </c>
      <c r="AK93" s="98">
        <f>IF(OR('DU DOAN'!K93="",'DU DOAN'!L93="",'DU DOAN'!BU93="",'DU DOAN'!BV93=""),0,IF(AND('DU DOAN'!BU93='DU DOAN'!K93,'DU DOAN'!BV93='DU DOAN'!L93),3*'DU DOAN'!C93,IF(('DU DOAN'!BU93-'DU DOAN'!BV93)=('DU DOAN'!K93-'DU DOAN'!L93),2*'DU DOAN'!C93,IF(SIGN('DU DOAN'!BU93-'DU DOAN'!BV93)=SIGN('DU DOAN'!K93-'DU DOAN'!L93),1*'DU DOAN'!C93,0))))</f>
        <v>0</v>
      </c>
      <c r="AL93" s="98">
        <f>IF(OR('DU DOAN'!K93="",'DU DOAN'!L93="",'DU DOAN'!BW93="",'DU DOAN'!BX93=""),0,IF(AND('DU DOAN'!BW93='DU DOAN'!K93,'DU DOAN'!BX93='DU DOAN'!L93),3*'DU DOAN'!C93,IF(('DU DOAN'!BW93-'DU DOAN'!BX93)=('DU DOAN'!K93-'DU DOAN'!L93),2*'DU DOAN'!C93,IF(SIGN('DU DOAN'!BW93-'DU DOAN'!BX93)=SIGN('DU DOAN'!K93-'DU DOAN'!L93),1*'DU DOAN'!C93,0))))</f>
        <v>0</v>
      </c>
      <c r="AM93" s="98">
        <f>IF(OR('DU DOAN'!K93="",'DU DOAN'!L93="",'DU DOAN'!BY93="",'DU DOAN'!BZ93=""),0,IF(AND('DU DOAN'!BY93='DU DOAN'!K93,'DU DOAN'!BZ93='DU DOAN'!L93),3*'DU DOAN'!C93,IF(('DU DOAN'!BY93-'DU DOAN'!BZ93)=('DU DOAN'!K93-'DU DOAN'!L93),2*'DU DOAN'!C93,IF(SIGN('DU DOAN'!BY93-'DU DOAN'!BZ93)=SIGN('DU DOAN'!K93-'DU DOAN'!L93),1*'DU DOAN'!C93,0))))</f>
        <v>0</v>
      </c>
      <c r="AN93" s="98">
        <f>IF(OR('DU DOAN'!K93="",'DU DOAN'!L93="",'DU DOAN'!CA93="",'DU DOAN'!CB93=""),0,IF(AND('DU DOAN'!CA93='DU DOAN'!K93,'DU DOAN'!CB93='DU DOAN'!L93),3*'DU DOAN'!C93,IF(('DU DOAN'!CA93-'DU DOAN'!CB93)=('DU DOAN'!K93-'DU DOAN'!L93),2*'DU DOAN'!C93,IF(SIGN('DU DOAN'!CA93-'DU DOAN'!CB93)=SIGN('DU DOAN'!K93-'DU DOAN'!L93),1*'DU DOAN'!C93,0))))</f>
        <v>0</v>
      </c>
      <c r="AO93" s="98">
        <f>IF(OR('DU DOAN'!K93="",'DU DOAN'!L93="",'DU DOAN'!CC93="",'DU DOAN'!CD93=""),0,IF(AND('DU DOAN'!CC93='DU DOAN'!K93,'DU DOAN'!CD93='DU DOAN'!L93),3*'DU DOAN'!C93,IF(('DU DOAN'!CC93-'DU DOAN'!CD93)=('DU DOAN'!K93-'DU DOAN'!L93),2*'DU DOAN'!C93,IF(SIGN('DU DOAN'!CC93-'DU DOAN'!CD93)=SIGN('DU DOAN'!K93-'DU DOAN'!L93),1*'DU DOAN'!C93,0))))</f>
        <v>0</v>
      </c>
      <c r="AP93" s="98">
        <f>IF(OR('DU DOAN'!K93="",'DU DOAN'!L93="",'DU DOAN'!CE93="",'DU DOAN'!CF93=""),0,IF(AND('DU DOAN'!CE93='DU DOAN'!K93,'DU DOAN'!CF93='DU DOAN'!L93),3*'DU DOAN'!C93,IF(('DU DOAN'!CE93-'DU DOAN'!CF93)=('DU DOAN'!K93-'DU DOAN'!L93),2*'DU DOAN'!C93,IF(SIGN('DU DOAN'!CE93-'DU DOAN'!CF93)=SIGN('DU DOAN'!K93-'DU DOAN'!L93),1*'DU DOAN'!C93,0))))</f>
        <v>0</v>
      </c>
      <c r="AQ93" s="98">
        <f>IF(OR('DU DOAN'!K93="",'DU DOAN'!L93="",'DU DOAN'!CG93="",'DU DOAN'!CH93=""),0,IF(AND('DU DOAN'!CG93='DU DOAN'!K93,'DU DOAN'!CH93='DU DOAN'!L93),3*'DU DOAN'!C93,IF(('DU DOAN'!CG93-'DU DOAN'!CH93)=('DU DOAN'!K93-'DU DOAN'!L93),2*'DU DOAN'!C93,IF(SIGN('DU DOAN'!CG93-'DU DOAN'!CH93)=SIGN('DU DOAN'!K93-'DU DOAN'!L93),1*'DU DOAN'!C93,0))))</f>
        <v>0</v>
      </c>
      <c r="AR93" s="98">
        <f>IF(OR('DU DOAN'!K93="",'DU DOAN'!L93="",'DU DOAN'!CI93="",'DU DOAN'!CJ93=""),0,IF(AND('DU DOAN'!CI93='DU DOAN'!K93,'DU DOAN'!CJ93='DU DOAN'!L93),3*'DU DOAN'!C93,IF(('DU DOAN'!CI93-'DU DOAN'!CJ93)=('DU DOAN'!K93-'DU DOAN'!L93),2*'DU DOAN'!C93,IF(SIGN('DU DOAN'!CI93-'DU DOAN'!CJ93)=SIGN('DU DOAN'!K93-'DU DOAN'!L93),1*'DU DOAN'!C93,0))))</f>
        <v>0</v>
      </c>
      <c r="AS93" s="98">
        <f>IF(OR('DU DOAN'!K93="",'DU DOAN'!L93="",'DU DOAN'!CK93="",'DU DOAN'!CL93=""),0,IF(AND('DU DOAN'!CK93='DU DOAN'!K93,'DU DOAN'!CL93='DU DOAN'!L93),3*'DU DOAN'!C93,IF(('DU DOAN'!CK93-'DU DOAN'!CL93)=('DU DOAN'!K93-'DU DOAN'!L93),2*'DU DOAN'!C93,IF(SIGN('DU DOAN'!CK93-'DU DOAN'!CL93)=SIGN('DU DOAN'!K93-'DU DOAN'!L93),1*'DU DOAN'!C93,0))))</f>
        <v>0</v>
      </c>
      <c r="AT93" s="98">
        <f>IF(OR('DU DOAN'!K93="",'DU DOAN'!L93="",'DU DOAN'!CM93="",'DU DOAN'!CN93=""),0,IF(AND('DU DOAN'!CM93='DU DOAN'!K93,'DU DOAN'!CN93='DU DOAN'!L93),3*'DU DOAN'!C93,IF(('DU DOAN'!CM93-'DU DOAN'!CN93)=('DU DOAN'!K93-'DU DOAN'!L93),2*'DU DOAN'!C93,IF(SIGN('DU DOAN'!CM93-'DU DOAN'!CN93)=SIGN('DU DOAN'!K93-'DU DOAN'!L93),1*'DU DOAN'!C93,0))))</f>
        <v>0</v>
      </c>
      <c r="AU93" s="98">
        <f>IF(OR('DU DOAN'!K93="",'DU DOAN'!L93="",'DU DOAN'!CO93="",'DU DOAN'!CP93=""),0,IF(AND('DU DOAN'!CO93='DU DOAN'!K93,'DU DOAN'!CP93='DU DOAN'!L93),3*'DU DOAN'!C93,IF(('DU DOAN'!CO93-'DU DOAN'!CP93)=('DU DOAN'!K93-'DU DOAN'!L93),2*'DU DOAN'!C93,IF(SIGN('DU DOAN'!CO93-'DU DOAN'!CP93)=SIGN('DU DOAN'!K93-'DU DOAN'!L93),1*'DU DOAN'!C93,0))))</f>
        <v>0</v>
      </c>
      <c r="AV93" s="98">
        <f>IF(OR('DU DOAN'!K93="",'DU DOAN'!L93="",'DU DOAN'!CQ93="",'DU DOAN'!CR93=""),0,IF(AND('DU DOAN'!CQ93='DU DOAN'!K93,'DU DOAN'!CR93='DU DOAN'!L93),3*'DU DOAN'!C93,IF(('DU DOAN'!CQ93-'DU DOAN'!CR93)=('DU DOAN'!K93-'DU DOAN'!L93),2*'DU DOAN'!C93,IF(SIGN('DU DOAN'!CQ93-'DU DOAN'!CR93)=SIGN('DU DOAN'!K93-'DU DOAN'!L93),1*'DU DOAN'!C93,0))))</f>
        <v>0</v>
      </c>
      <c r="AW93" s="98">
        <f>IF(OR('DU DOAN'!K93="",'DU DOAN'!L93="",'DU DOAN'!CS93="",'DU DOAN'!CT93=""),0,IF(AND('DU DOAN'!CS93='DU DOAN'!K93,'DU DOAN'!CT93='DU DOAN'!L93),3*'DU DOAN'!C93,IF(('DU DOAN'!CS93-'DU DOAN'!CT93)=('DU DOAN'!K93-'DU DOAN'!L93),2*'DU DOAN'!C93,IF(SIGN('DU DOAN'!CS93-'DU DOAN'!CT93)=SIGN('DU DOAN'!K93-'DU DOAN'!L93),1*'DU DOAN'!C93,0))))</f>
        <v>0</v>
      </c>
      <c r="AX93" s="98">
        <f>IF(OR('DU DOAN'!K93="",'DU DOAN'!L93="",'DU DOAN'!CU93="",'DU DOAN'!CV93=""),0,IF(AND('DU DOAN'!CU93='DU DOAN'!K93,'DU DOAN'!CV93='DU DOAN'!L93),3*'DU DOAN'!C93,IF(('DU DOAN'!CU93-'DU DOAN'!CV93)=('DU DOAN'!K93-'DU DOAN'!L93),2*'DU DOAN'!C93,IF(SIGN('DU DOAN'!CU93-'DU DOAN'!CV93)=SIGN('DU DOAN'!K93-'DU DOAN'!L93),1*'DU DOAN'!C93,0))))</f>
        <v>0</v>
      </c>
      <c r="AY93" s="98">
        <f>IF(OR('DU DOAN'!K93="",'DU DOAN'!L93="",'DU DOAN'!CW93="",'DU DOAN'!CX93=""),0,IF(AND('DU DOAN'!CW93='DU DOAN'!K93,'DU DOAN'!CX93='DU DOAN'!L93),3*'DU DOAN'!C93,IF(('DU DOAN'!CW93-'DU DOAN'!CX93)=('DU DOAN'!K93-'DU DOAN'!L93),2*'DU DOAN'!C93,IF(SIGN('DU DOAN'!CW93-'DU DOAN'!CX93)=SIGN('DU DOAN'!K93-'DU DOAN'!L93),1*'DU DOAN'!C93,0))))</f>
        <v>0</v>
      </c>
      <c r="AZ93" s="98">
        <f>IF(OR('DU DOAN'!K93="",'DU DOAN'!L93="",'DU DOAN'!CY93="",'DU DOAN'!CZ93=""),0,IF(AND('DU DOAN'!CY93='DU DOAN'!K93,'DU DOAN'!CZ93='DU DOAN'!L93),3*'DU DOAN'!C93,IF(('DU DOAN'!CY93-'DU DOAN'!CZ93)=('DU DOAN'!K93-'DU DOAN'!L93),2*'DU DOAN'!C93,IF(SIGN('DU DOAN'!CY93-'DU DOAN'!CZ93)=SIGN('DU DOAN'!K93-'DU DOAN'!L93),1*'DU DOAN'!C93,0))))</f>
        <v>0</v>
      </c>
      <c r="BA93" s="98">
        <f>IF(OR('DU DOAN'!K93="",'DU DOAN'!L93="",'DU DOAN'!DA93="",'DU DOAN'!DB93=""),0,IF(AND('DU DOAN'!DA93='DU DOAN'!K93,'DU DOAN'!DB93='DU DOAN'!L93),3*'DU DOAN'!C93,IF(('DU DOAN'!DA93-'DU DOAN'!DB93)=('DU DOAN'!K93-'DU DOAN'!L93),2*'DU DOAN'!C93,IF(SIGN('DU DOAN'!DA93-'DU DOAN'!DB93)=SIGN('DU DOAN'!K93-'DU DOAN'!L93),1*'DU DOAN'!C93,0))))</f>
        <v>0</v>
      </c>
      <c r="BB93" s="98">
        <f>IF(OR('DU DOAN'!K93="",'DU DOAN'!L93="",'DU DOAN'!DC93="",'DU DOAN'!DD93=""),0,IF(AND('DU DOAN'!DC93='DU DOAN'!K93,'DU DOAN'!DD93='DU DOAN'!L93),3*'DU DOAN'!C93,IF(('DU DOAN'!DC93-'DU DOAN'!DD93)=('DU DOAN'!K93-'DU DOAN'!L93),2*'DU DOAN'!C93,IF(SIGN('DU DOAN'!DC93-'DU DOAN'!DD93)=SIGN('DU DOAN'!K93-'DU DOAN'!L93),1*'DU DOAN'!C93,0))))</f>
        <v>0</v>
      </c>
      <c r="BC93" s="98">
        <f>IF(OR('DU DOAN'!K93="",'DU DOAN'!L93="",'DU DOAN'!DE93="",'DU DOAN'!DF93=""),0,IF(AND('DU DOAN'!DE93='DU DOAN'!K93,'DU DOAN'!DF93='DU DOAN'!L93),3*'DU DOAN'!C93,IF(('DU DOAN'!DE93-'DU DOAN'!DF93)=('DU DOAN'!K93-'DU DOAN'!L93),2*'DU DOAN'!C93,IF(SIGN('DU DOAN'!DE93-'DU DOAN'!DF93)=SIGN('DU DOAN'!K93-'DU DOAN'!L93),1*'DU DOAN'!C93,0))))</f>
        <v>0</v>
      </c>
      <c r="BD93" s="98">
        <f>IF(OR('DU DOAN'!K93="",'DU DOAN'!L93="",'DU DOAN'!DG93="",'DU DOAN'!DH93=""),0,IF(AND('DU DOAN'!DG93='DU DOAN'!K93,'DU DOAN'!DH93='DU DOAN'!L93),3*'DU DOAN'!C93,IF(('DU DOAN'!DG93-'DU DOAN'!DH93)=('DU DOAN'!K93-'DU DOAN'!L93),2*'DU DOAN'!C93,IF(SIGN('DU DOAN'!DG93-'DU DOAN'!DH93)=SIGN('DU DOAN'!K93-'DU DOAN'!L93),1*'DU DOAN'!C93,0))))</f>
        <v>0</v>
      </c>
      <c r="BE93" s="98">
        <f>IF(OR('DU DOAN'!K93="",'DU DOAN'!L93="",'DU DOAN'!DI93="",'DU DOAN'!DJ93=""),0,IF(AND('DU DOAN'!DI93='DU DOAN'!K93,'DU DOAN'!DJ93='DU DOAN'!L93),3*'DU DOAN'!C93,IF(('DU DOAN'!DI93-'DU DOAN'!DJ93)=('DU DOAN'!K93-'DU DOAN'!L93),2*'DU DOAN'!C93,IF(SIGN('DU DOAN'!DI93-'DU DOAN'!DJ93)=SIGN('DU DOAN'!K93-'DU DOAN'!L93),1*'DU DOAN'!C93,0))))</f>
        <v>0</v>
      </c>
      <c r="BF93" s="98">
        <f>IF(OR('DU DOAN'!K93="",'DU DOAN'!L93="",'DU DOAN'!DK93="",'DU DOAN'!DL93=""),0,IF(AND('DU DOAN'!DK93='DU DOAN'!K93,'DU DOAN'!DL93='DU DOAN'!L93),3*'DU DOAN'!C93,IF(('DU DOAN'!DK93-'DU DOAN'!DL93)=('DU DOAN'!K93-'DU DOAN'!L93),2*'DU DOAN'!C93,IF(SIGN('DU DOAN'!DK93-'DU DOAN'!DL93)=SIGN('DU DOAN'!K93-'DU DOAN'!L93),1*'DU DOAN'!C93,0))))</f>
        <v>0</v>
      </c>
      <c r="BG93" s="98">
        <f>IF(OR('DU DOAN'!K93="",'DU DOAN'!L93="",'DU DOAN'!DM93="",'DU DOAN'!DN93=""),0,IF(AND('DU DOAN'!DM93='DU DOAN'!K93,'DU DOAN'!DN93='DU DOAN'!L93),3*'DU DOAN'!C93,IF(('DU DOAN'!DM93-'DU DOAN'!DN93)=('DU DOAN'!K93-'DU DOAN'!L93),2*'DU DOAN'!C93,IF(SIGN('DU DOAN'!DM93-'DU DOAN'!DN93)=SIGN('DU DOAN'!K93-'DU DOAN'!L93),1*'DU DOAN'!C93,0))))</f>
        <v>0</v>
      </c>
      <c r="BH93" s="98">
        <f>IF(OR('DU DOAN'!K93="",'DU DOAN'!L93="",'DU DOAN'!DO93="",'DU DOAN'!DP93=""),0,IF(AND('DU DOAN'!DO93='DU DOAN'!K93,'DU DOAN'!DP93='DU DOAN'!L93),3*'DU DOAN'!C93,IF(('DU DOAN'!DO93-'DU DOAN'!DP93)=('DU DOAN'!K93-'DU DOAN'!L93),2*'DU DOAN'!C93,IF(SIGN('DU DOAN'!DO93-'DU DOAN'!DP93)=SIGN('DU DOAN'!K93-'DU DOAN'!L93),1*'DU DOAN'!C93,0))))</f>
        <v>0</v>
      </c>
      <c r="BI93" s="98">
        <f>IF(OR('DU DOAN'!K93="",'DU DOAN'!L93="",'DU DOAN'!DQ93="",'DU DOAN'!DR93=""),0,IF(AND('DU DOAN'!DQ93='DU DOAN'!K93,'DU DOAN'!DR93='DU DOAN'!L93),3*'DU DOAN'!C93,IF(('DU DOAN'!DQ93-'DU DOAN'!DR93)=('DU DOAN'!K93-'DU DOAN'!L93),2*'DU DOAN'!C93,IF(SIGN('DU DOAN'!DQ93-'DU DOAN'!DR93)=SIGN('DU DOAN'!K93-'DU DOAN'!L93),1*'DU DOAN'!C93,0))))</f>
        <v>0</v>
      </c>
      <c r="BJ93" s="98">
        <f>IF(OR('DU DOAN'!K93="",'DU DOAN'!L93="",'DU DOAN'!DS93="",'DU DOAN'!DT93=""),0,IF(AND('DU DOAN'!DS93='DU DOAN'!K93,'DU DOAN'!DT93='DU DOAN'!L93),3*'DU DOAN'!C93,IF(('DU DOAN'!DS93-'DU DOAN'!DT93)=('DU DOAN'!K93-'DU DOAN'!L93),2*'DU DOAN'!C93,IF(SIGN('DU DOAN'!DS93-'DU DOAN'!DT93)=SIGN('DU DOAN'!K93-'DU DOAN'!L93),1*'DU DOAN'!C93,0))))</f>
        <v>0</v>
      </c>
      <c r="BK93" s="98">
        <f>IF(OR('DU DOAN'!K93="",'DU DOAN'!L93="",'DU DOAN'!DU93="",'DU DOAN'!DV93=""),0,IF(AND('DU DOAN'!DU93='DU DOAN'!K93,'DU DOAN'!DV93='DU DOAN'!L93),3*'DU DOAN'!C93,IF(('DU DOAN'!DU93-'DU DOAN'!DV93)=('DU DOAN'!K93-'DU DOAN'!L93),2*'DU DOAN'!C93,IF(SIGN('DU DOAN'!DU93-'DU DOAN'!DV93)=SIGN('DU DOAN'!K93-'DU DOAN'!L93),1*'DU DOAN'!C93,0))))</f>
        <v>0</v>
      </c>
      <c r="BL93" s="98">
        <f>IF(OR('DU DOAN'!K93="",'DU DOAN'!L93="",'DU DOAN'!DW93="",'DU DOAN'!DX93=""),0,IF(AND('DU DOAN'!DW93='DU DOAN'!K93,'DU DOAN'!DX93='DU DOAN'!L93),3*'DU DOAN'!C93,IF(('DU DOAN'!DW93-'DU DOAN'!DX93)=('DU DOAN'!K93-'DU DOAN'!L93),2*'DU DOAN'!C93,IF(SIGN('DU DOAN'!DW93-'DU DOAN'!DX93)=SIGN('DU DOAN'!K93-'DU DOAN'!L93),1*'DU DOAN'!C93,0))))</f>
        <v>0</v>
      </c>
      <c r="BM93" s="98">
        <f>IF(OR('DU DOAN'!K93="",'DU DOAN'!L93="",'DU DOAN'!DY93="",'DU DOAN'!DZ93=""),0,IF(AND('DU DOAN'!DY93='DU DOAN'!K93,'DU DOAN'!DZ93='DU DOAN'!L93),3*'DU DOAN'!C93,IF(('DU DOAN'!DY93-'DU DOAN'!DZ93)=('DU DOAN'!K93-'DU DOAN'!L93),2*'DU DOAN'!C93,IF(SIGN('DU DOAN'!DY93-'DU DOAN'!DZ93)=SIGN('DU DOAN'!K93-'DU DOAN'!L93),1*'DU DOAN'!C93,0))))</f>
        <v>0</v>
      </c>
      <c r="BN93" s="98">
        <f>IF(OR('DU DOAN'!K93="",'DU DOAN'!L93="",'DU DOAN'!EA93="",'DU DOAN'!EB93=""),0,IF(AND('DU DOAN'!EA93='DU DOAN'!K93,'DU DOAN'!EB93='DU DOAN'!L93),3*'DU DOAN'!C93,IF(('DU DOAN'!EA93-'DU DOAN'!EB93)=('DU DOAN'!K93-'DU DOAN'!L93),2*'DU DOAN'!C93,IF(SIGN('DU DOAN'!EA93-'DU DOAN'!EB93)=SIGN('DU DOAN'!K93-'DU DOAN'!L93),1*'DU DOAN'!C93,0))))</f>
        <v>0</v>
      </c>
      <c r="BO93" s="98">
        <f>IF(OR('DU DOAN'!K93="",'DU DOAN'!L93="",'DU DOAN'!EC93="",'DU DOAN'!ED93=""),0,IF(AND('DU DOAN'!EC93='DU DOAN'!K93,'DU DOAN'!ED93='DU DOAN'!L93),3*'DU DOAN'!C93,IF(('DU DOAN'!EC93-'DU DOAN'!ED93)=('DU DOAN'!K93-'DU DOAN'!L93),2*'DU DOAN'!C93,IF(SIGN('DU DOAN'!EC93-'DU DOAN'!ED93)=SIGN('DU DOAN'!K93-'DU DOAN'!L93),1*'DU DOAN'!C93,0))))</f>
        <v>0</v>
      </c>
      <c r="BP93" s="98">
        <f>IF(OR('DU DOAN'!K93="",'DU DOAN'!L93="",'DU DOAN'!EE93="",'DU DOAN'!EF93=""),0,IF(AND('DU DOAN'!EE93='DU DOAN'!K93,'DU DOAN'!EF93='DU DOAN'!L93),3*'DU DOAN'!C93,IF(('DU DOAN'!EE93-'DU DOAN'!EF93)=('DU DOAN'!K93-'DU DOAN'!L93),2*'DU DOAN'!C93,IF(SIGN('DU DOAN'!EE93-'DU DOAN'!EF93)=SIGN('DU DOAN'!K93-'DU DOAN'!L93),1*'DU DOAN'!C93,0))))</f>
        <v>0</v>
      </c>
      <c r="BQ93" s="98">
        <f>IF(OR('DU DOAN'!K93="",'DU DOAN'!L93="",'DU DOAN'!EG93="",'DU DOAN'!EH93=""),0,IF(AND('DU DOAN'!EG93='DU DOAN'!K93,'DU DOAN'!EH93='DU DOAN'!L93),3*'DU DOAN'!C93,IF(('DU DOAN'!EG93-'DU DOAN'!EH93)=('DU DOAN'!K93-'DU DOAN'!L93),2*'DU DOAN'!C93,IF(SIGN('DU DOAN'!EG93-'DU DOAN'!EH93)=SIGN('DU DOAN'!K93-'DU DOAN'!L93),1*'DU DOAN'!C93,0))))</f>
        <v>0</v>
      </c>
      <c r="BR93" s="98">
        <f>IF(OR('DU DOAN'!K93="",'DU DOAN'!L93="",'DU DOAN'!EI93="",'DU DOAN'!EJ93=""),0,IF(AND('DU DOAN'!EI93='DU DOAN'!K93,'DU DOAN'!EJ93='DU DOAN'!L93),3*'DU DOAN'!C93,IF(('DU DOAN'!EI93-'DU DOAN'!EJ93)=('DU DOAN'!K93-'DU DOAN'!L93),2*'DU DOAN'!C93,IF(SIGN('DU DOAN'!EI93-'DU DOAN'!EJ93)=SIGN('DU DOAN'!K93-'DU DOAN'!L93),1*'DU DOAN'!C93,0))))</f>
        <v>0</v>
      </c>
      <c r="BS93" s="98">
        <f>IF(OR('DU DOAN'!K93="",'DU DOAN'!L93="",'DU DOAN'!EK93="",'DU DOAN'!EL93=""),0,IF(AND('DU DOAN'!EK93='DU DOAN'!K93,'DU DOAN'!EL93='DU DOAN'!L93),3*'DU DOAN'!C93,IF(('DU DOAN'!EK93-'DU DOAN'!EL93)=('DU DOAN'!K93-'DU DOAN'!L93),2*'DU DOAN'!C93,IF(SIGN('DU DOAN'!EK93-'DU DOAN'!EL93)=SIGN('DU DOAN'!K93-'DU DOAN'!L93),1*'DU DOAN'!C93,0))))</f>
        <v>0</v>
      </c>
      <c r="BT93" s="98">
        <f>IF(OR('DU DOAN'!K93="",'DU DOAN'!L93="",'DU DOAN'!EM93="",'DU DOAN'!EN93=""),0,IF(AND('DU DOAN'!EM93='DU DOAN'!K93,'DU DOAN'!EN93='DU DOAN'!L93),3*'DU DOAN'!C93,IF(('DU DOAN'!EM93-'DU DOAN'!EN93)=('DU DOAN'!K93-'DU DOAN'!L93),2*'DU DOAN'!C93,IF(SIGN('DU DOAN'!EM93-'DU DOAN'!EN93)=SIGN('DU DOAN'!K93-'DU DOAN'!L93),1*'DU DOAN'!C93,0))))</f>
        <v>0</v>
      </c>
      <c r="BU93" s="98">
        <f>IF(OR('DU DOAN'!K93="",'DU DOAN'!L93="",'DU DOAN'!EO93="",'DU DOAN'!EP93=""),0,IF(AND('DU DOAN'!EO93='DU DOAN'!K93,'DU DOAN'!EP93='DU DOAN'!L93),3*'DU DOAN'!C93,IF(('DU DOAN'!EO93-'DU DOAN'!EP93)=('DU DOAN'!K93-'DU DOAN'!L93),2*'DU DOAN'!C93,IF(SIGN('DU DOAN'!EO93-'DU DOAN'!EP93)=SIGN('DU DOAN'!K93-'DU DOAN'!L93),1*'DU DOAN'!C93,0))))</f>
        <v>0</v>
      </c>
      <c r="BV93" s="98">
        <f>IF(OR('DU DOAN'!K93="",'DU DOAN'!L93="",'DU DOAN'!EQ93="",'DU DOAN'!ER93=""),0,IF(AND('DU DOAN'!EQ93='DU DOAN'!K93,'DU DOAN'!ER93='DU DOAN'!L93),3*'DU DOAN'!C93,IF(('DU DOAN'!EQ93-'DU DOAN'!ER93)=('DU DOAN'!K93-'DU DOAN'!L93),2*'DU DOAN'!C93,IF(SIGN('DU DOAN'!EQ93-'DU DOAN'!ER93)=SIGN('DU DOAN'!K93-'DU DOAN'!L93),1*'DU DOAN'!C93,0))))</f>
        <v>0</v>
      </c>
      <c r="BW93" s="98">
        <f>IF(OR('DU DOAN'!K93="",'DU DOAN'!L93="",'DU DOAN'!ES93="",'DU DOAN'!ET93=""),0,IF(AND('DU DOAN'!ES93='DU DOAN'!K93,'DU DOAN'!ET93='DU DOAN'!L93),3*'DU DOAN'!C93,IF(('DU DOAN'!ES93-'DU DOAN'!ET93)=('DU DOAN'!K93-'DU DOAN'!L93),2*'DU DOAN'!C93,IF(SIGN('DU DOAN'!ES93-'DU DOAN'!ET93)=SIGN('DU DOAN'!K93-'DU DOAN'!L93),1*'DU DOAN'!C93,0))))</f>
        <v>0</v>
      </c>
      <c r="BX93" s="98">
        <f>IF(OR('DU DOAN'!K93="",'DU DOAN'!L93="",'DU DOAN'!EU93="",'DU DOAN'!EV93=""),0,IF(AND('DU DOAN'!EU93='DU DOAN'!K93,'DU DOAN'!EV93='DU DOAN'!L93),3*'DU DOAN'!C93,IF(('DU DOAN'!EU93-'DU DOAN'!EV93)=('DU DOAN'!K93-'DU DOAN'!L93),2*'DU DOAN'!C93,IF(SIGN('DU DOAN'!EU93-'DU DOAN'!EV93)=SIGN('DU DOAN'!K93-'DU DOAN'!L93),1*'DU DOAN'!C93,0))))</f>
        <v>0</v>
      </c>
      <c r="BY93" s="98">
        <f>IF(OR('DU DOAN'!K93="",'DU DOAN'!L93="",'DU DOAN'!EW93="",'DU DOAN'!EX93=""),0,IF(AND('DU DOAN'!EW93='DU DOAN'!K93,'DU DOAN'!EX93='DU DOAN'!L93),3*'DU DOAN'!C93,IF(('DU DOAN'!EW93-'DU DOAN'!EX93)=('DU DOAN'!K93-'DU DOAN'!L93),2*'DU DOAN'!C93,IF(SIGN('DU DOAN'!EW93-'DU DOAN'!EX93)=SIGN('DU DOAN'!K93-'DU DOAN'!L93),1*'DU DOAN'!C93,0))))</f>
        <v>0</v>
      </c>
      <c r="BZ93" s="98">
        <f>IF(OR('DU DOAN'!K93="",'DU DOAN'!L93="",'DU DOAN'!EY93="",'DU DOAN'!EZ93=""),0,IF(AND('DU DOAN'!EY93='DU DOAN'!K93,'DU DOAN'!EZ93='DU DOAN'!L93),3*'DU DOAN'!C93,IF(('DU DOAN'!EY93-'DU DOAN'!EZ93)=('DU DOAN'!K93-'DU DOAN'!L93),2*'DU DOAN'!C93,IF(SIGN('DU DOAN'!EY93-'DU DOAN'!EZ93)=SIGN('DU DOAN'!K93-'DU DOAN'!L93),1*'DU DOAN'!C93,0))))</f>
        <v>0</v>
      </c>
      <c r="CA93" s="98">
        <f>IF(OR('DU DOAN'!K93="",'DU DOAN'!L93="",'DU DOAN'!FA93="",'DU DOAN'!FB93=""),0,IF(AND('DU DOAN'!FA93='DU DOAN'!K93,'DU DOAN'!FB93='DU DOAN'!L93),3*'DU DOAN'!C93,IF(('DU DOAN'!FA93-'DU DOAN'!FB93)=('DU DOAN'!K93-'DU DOAN'!L93),2*'DU DOAN'!C93,IF(SIGN('DU DOAN'!FA93-'DU DOAN'!FB93)=SIGN('DU DOAN'!K93-'DU DOAN'!L93),1*'DU DOAN'!C93,0))))</f>
        <v>0</v>
      </c>
      <c r="CB93" s="98">
        <f>IF(OR('DU DOAN'!K93="",'DU DOAN'!L93="",'DU DOAN'!FC93="",'DU DOAN'!FD93=""),0,IF(AND('DU DOAN'!FC93='DU DOAN'!K93,'DU DOAN'!FD93='DU DOAN'!L93),3*'DU DOAN'!C93,IF(('DU DOAN'!FC93-'DU DOAN'!FD93)=('DU DOAN'!K93-'DU DOAN'!L93),2*'DU DOAN'!C93,IF(SIGN('DU DOAN'!FC93-'DU DOAN'!FD93)=SIGN('DU DOAN'!K93-'DU DOAN'!L93),1*'DU DOAN'!C93,0))))</f>
        <v>0</v>
      </c>
      <c r="CC93" s="98">
        <f>IF(OR('DU DOAN'!K93="",'DU DOAN'!L93="",'DU DOAN'!FE93="",'DU DOAN'!FF93=""),0,IF(AND('DU DOAN'!FE93='DU DOAN'!K93,'DU DOAN'!FF93='DU DOAN'!L93),3*'DU DOAN'!C93,IF(('DU DOAN'!FE93-'DU DOAN'!FF93)=('DU DOAN'!K93-'DU DOAN'!L93),2*'DU DOAN'!C93,IF(SIGN('DU DOAN'!FE93-'DU DOAN'!FF93)=SIGN('DU DOAN'!K93-'DU DOAN'!L93),1*'DU DOAN'!C93,0))))</f>
        <v>0</v>
      </c>
      <c r="CD93" s="98">
        <f>IF(OR('DU DOAN'!K93="",'DU DOAN'!L93="",'DU DOAN'!FG93="",'DU DOAN'!FH93=""),0,IF(AND('DU DOAN'!FG93='DU DOAN'!K93,'DU DOAN'!FH93='DU DOAN'!L93),3*'DU DOAN'!C93,IF(('DU DOAN'!FG93-'DU DOAN'!FH93)=('DU DOAN'!K93-'DU DOAN'!L93),2*'DU DOAN'!C93,IF(SIGN('DU DOAN'!FG93-'DU DOAN'!FH93)=SIGN('DU DOAN'!K93-'DU DOAN'!L93),1*'DU DOAN'!C93,0))))</f>
        <v>0</v>
      </c>
      <c r="CE93" s="98">
        <f>IF(OR('DU DOAN'!K93="",'DU DOAN'!L93="",'DU DOAN'!FI93="",'DU DOAN'!FJ93=""),0,IF(AND('DU DOAN'!FI93='DU DOAN'!K93,'DU DOAN'!FJ93='DU DOAN'!L93),3*'DU DOAN'!C93,IF(('DU DOAN'!FI93-'DU DOAN'!FJ93)=('DU DOAN'!K93-'DU DOAN'!L93),2*'DU DOAN'!C93,IF(SIGN('DU DOAN'!FI93-'DU DOAN'!FJ93)=SIGN('DU DOAN'!K93-'DU DOAN'!L93),1*'DU DOAN'!C93,0))))</f>
        <v>0</v>
      </c>
      <c r="CF93" s="98">
        <f>IF(OR('DU DOAN'!K93="",'DU DOAN'!L93="",'DU DOAN'!FK93="",'DU DOAN'!FL93=""),0,IF(AND('DU DOAN'!FK93='DU DOAN'!K93,'DU DOAN'!FL93='DU DOAN'!L93),3*'DU DOAN'!C93,IF(('DU DOAN'!FK93-'DU DOAN'!FL93)=('DU DOAN'!K93-'DU DOAN'!L93),2*'DU DOAN'!C93,IF(SIGN('DU DOAN'!FK93-'DU DOAN'!FL93)=SIGN('DU DOAN'!K93-'DU DOAN'!L93),1*'DU DOAN'!C93,0))))</f>
        <v>0</v>
      </c>
      <c r="CG93" s="98">
        <f>IF(OR('DU DOAN'!K93="",'DU DOAN'!L93="",'DU DOAN'!FM93="",'DU DOAN'!FN93=""),0,IF(AND('DU DOAN'!FM93='DU DOAN'!K93,'DU DOAN'!FN93='DU DOAN'!L93),3*'DU DOAN'!C93,IF(('DU DOAN'!FM93-'DU DOAN'!FN93)=('DU DOAN'!K93-'DU DOAN'!L93),2*'DU DOAN'!C93,IF(SIGN('DU DOAN'!FM93-'DU DOAN'!FN93)=SIGN('DU DOAN'!K93-'DU DOAN'!L93),1*'DU DOAN'!C93,0))))</f>
        <v>0</v>
      </c>
      <c r="CH93" s="98">
        <f>IF(OR('DU DOAN'!K93="",'DU DOAN'!L93="",'DU DOAN'!FO93="",'DU DOAN'!FP93=""),0,IF(AND('DU DOAN'!FO93='DU DOAN'!K93,'DU DOAN'!FP93='DU DOAN'!L93),3*'DU DOAN'!C93,IF(('DU DOAN'!FO93-'DU DOAN'!FP93)=('DU DOAN'!K93-'DU DOAN'!L93),2*'DU DOAN'!C93,IF(SIGN('DU DOAN'!FO93-'DU DOAN'!FP93)=SIGN('DU DOAN'!K93-'DU DOAN'!L93),1*'DU DOAN'!C93,0))))</f>
        <v>0</v>
      </c>
      <c r="CI93" s="98">
        <f>IF(OR('DU DOAN'!K93="",'DU DOAN'!L93="",'DU DOAN'!FQ93="",'DU DOAN'!FR93=""),0,IF(AND('DU DOAN'!FQ93='DU DOAN'!K93,'DU DOAN'!FR93='DU DOAN'!L93),3*'DU DOAN'!C93,IF(('DU DOAN'!FQ93-'DU DOAN'!FR93)=('DU DOAN'!K93-'DU DOAN'!L93),2*'DU DOAN'!C93,IF(SIGN('DU DOAN'!FQ93-'DU DOAN'!FR93)=SIGN('DU DOAN'!K93-'DU DOAN'!L93),1*'DU DOAN'!C93,0))))</f>
        <v>0</v>
      </c>
      <c r="CJ93" s="98">
        <f>IF(OR('DU DOAN'!K93="",'DU DOAN'!L93="",'DU DOAN'!FS93="",'DU DOAN'!FT93=""),0,IF(AND('DU DOAN'!FS93='DU DOAN'!K93,'DU DOAN'!FT93='DU DOAN'!L93),3*'DU DOAN'!C93,IF(('DU DOAN'!FS93-'DU DOAN'!FT93)=('DU DOAN'!K93-'DU DOAN'!L93),2*'DU DOAN'!C93,IF(SIGN('DU DOAN'!FS93-'DU DOAN'!FT93)=SIGN('DU DOAN'!K93-'DU DOAN'!L93),1*'DU DOAN'!C93,0))))</f>
        <v>0</v>
      </c>
      <c r="CK93" s="98">
        <f>IF(OR('DU DOAN'!K93="",'DU DOAN'!L93="",'DU DOAN'!FU93="",'DU DOAN'!FV93=""),0,IF(AND('DU DOAN'!FU93='DU DOAN'!K93,'DU DOAN'!FV93='DU DOAN'!L93),3*'DU DOAN'!C93,IF(('DU DOAN'!FU93-'DU DOAN'!FV93)=('DU DOAN'!K93-'DU DOAN'!L93),2*'DU DOAN'!C93,IF(SIGN('DU DOAN'!FU93-'DU DOAN'!FV93)=SIGN('DU DOAN'!K93-'DU DOAN'!L93),1*'DU DOAN'!C93,0))))</f>
        <v>0</v>
      </c>
      <c r="CL93" s="98">
        <f>IF(OR('DU DOAN'!K93="",'DU DOAN'!L93="",'DU DOAN'!FW93="",'DU DOAN'!FX93=""),0,IF(AND('DU DOAN'!FW93='DU DOAN'!K93,'DU DOAN'!FX93='DU DOAN'!L93),3*'DU DOAN'!C93,IF(('DU DOAN'!FW93-'DU DOAN'!FX93)=('DU DOAN'!K93-'DU DOAN'!L93),2*'DU DOAN'!C93,IF(SIGN('DU DOAN'!FW93-'DU DOAN'!FX93)=SIGN('DU DOAN'!K93-'DU DOAN'!L93),1*'DU DOAN'!C93,0))))</f>
        <v>0</v>
      </c>
      <c r="CM93" s="98">
        <f>IF(OR('DU DOAN'!K93="",'DU DOAN'!L93="",'DU DOAN'!FY93="",'DU DOAN'!FZ93=""),0,IF(AND('DU DOAN'!FY93='DU DOAN'!K93,'DU DOAN'!FZ93='DU DOAN'!L93),3*'DU DOAN'!C93,IF(('DU DOAN'!FY93-'DU DOAN'!FZ93)=('DU DOAN'!K93-'DU DOAN'!L93),2*'DU DOAN'!C93,IF(SIGN('DU DOAN'!FY93-'DU DOAN'!FZ93)=SIGN('DU DOAN'!K93-'DU DOAN'!L93),1*'DU DOAN'!C93,0))))</f>
        <v>0</v>
      </c>
      <c r="CN93" s="98">
        <f>IF(OR('DU DOAN'!K93="",'DU DOAN'!L93="",'DU DOAN'!GA93="",'DU DOAN'!GB93=""),0,IF(AND('DU DOAN'!GA93='DU DOAN'!K93,'DU DOAN'!GB93='DU DOAN'!L93),3*'DU DOAN'!C93,IF(('DU DOAN'!GA93-'DU DOAN'!GB93)=('DU DOAN'!K93-'DU DOAN'!L93),2*'DU DOAN'!C93,IF(SIGN('DU DOAN'!GA93-'DU DOAN'!GB93)=SIGN('DU DOAN'!K93-'DU DOAN'!L93),1*'DU DOAN'!C93,0))))</f>
        <v>0</v>
      </c>
      <c r="CO93" s="98">
        <f>IF(OR('DU DOAN'!K93="",'DU DOAN'!L93="",'DU DOAN'!GC93="",'DU DOAN'!GD93=""),0,IF(AND('DU DOAN'!GC93='DU DOAN'!K93,'DU DOAN'!GD93='DU DOAN'!L93),3*'DU DOAN'!C93,IF(('DU DOAN'!GC93-'DU DOAN'!GD93)=('DU DOAN'!K93-'DU DOAN'!L93),2*'DU DOAN'!C93,IF(SIGN('DU DOAN'!GC93-'DU DOAN'!GD93)=SIGN('DU DOAN'!K93-'DU DOAN'!L93),1*'DU DOAN'!C93,0))))</f>
        <v>0</v>
      </c>
      <c r="CP93" s="98">
        <f>IF(OR('DU DOAN'!K93="",'DU DOAN'!L93="",'DU DOAN'!GE93="",'DU DOAN'!GF93=""),0,IF(AND('DU DOAN'!GE93='DU DOAN'!K93,'DU DOAN'!GF93='DU DOAN'!L93),3*'DU DOAN'!C93,IF(('DU DOAN'!GE93-'DU DOAN'!GF93)=('DU DOAN'!K93-'DU DOAN'!L93),2*'DU DOAN'!C93,IF(SIGN('DU DOAN'!GE93-'DU DOAN'!GF93)=SIGN('DU DOAN'!K93-'DU DOAN'!L93),1*'DU DOAN'!C93,0))))</f>
        <v>0</v>
      </c>
      <c r="CQ93" s="98">
        <f>IF(OR('DU DOAN'!K93="",'DU DOAN'!L93="",'DU DOAN'!GG93="",'DU DOAN'!GH93=""),0,IF(AND('DU DOAN'!GG93='DU DOAN'!K93,'DU DOAN'!GH93='DU DOAN'!L93),3*'DU DOAN'!C93,IF(('DU DOAN'!GG93-'DU DOAN'!GH93)=('DU DOAN'!K93-'DU DOAN'!L93),2*'DU DOAN'!C93,IF(SIGN('DU DOAN'!GG93-'DU DOAN'!GH93)=SIGN('DU DOAN'!K93-'DU DOAN'!L93),1*'DU DOAN'!C93,0))))</f>
        <v>0</v>
      </c>
      <c r="CR93" s="98">
        <f>IF(OR('DU DOAN'!K93="",'DU DOAN'!L93="",'DU DOAN'!GI93="",'DU DOAN'!GJ93=""),0,IF(AND('DU DOAN'!GI93='DU DOAN'!K93,'DU DOAN'!GJ93='DU DOAN'!L93),3*'DU DOAN'!C93,IF(('DU DOAN'!GI93-'DU DOAN'!GJ93)=('DU DOAN'!K93-'DU DOAN'!L93),2*'DU DOAN'!C93,IF(SIGN('DU DOAN'!GI93-'DU DOAN'!GJ93)=SIGN('DU DOAN'!K93-'DU DOAN'!L93),1*'DU DOAN'!C93,0))))</f>
        <v>0</v>
      </c>
      <c r="CS93" s="98">
        <f>IF(OR('DU DOAN'!K93="",'DU DOAN'!L93="",'DU DOAN'!GK93="",'DU DOAN'!GL93=""),0,IF(AND('DU DOAN'!GK93='DU DOAN'!K93,'DU DOAN'!GL93='DU DOAN'!L93),3*'DU DOAN'!C93,IF(('DU DOAN'!GK93-'DU DOAN'!GL93)=('DU DOAN'!K93-'DU DOAN'!L93),2*'DU DOAN'!C93,IF(SIGN('DU DOAN'!GK93-'DU DOAN'!GL93)=SIGN('DU DOAN'!K93-'DU DOAN'!L93),1*'DU DOAN'!C93,0))))</f>
        <v>0</v>
      </c>
      <c r="CT93" s="98">
        <f>IF(OR('DU DOAN'!K93="",'DU DOAN'!L93="",'DU DOAN'!GM93="",'DU DOAN'!GN93=""),0,IF(AND('DU DOAN'!GM93='DU DOAN'!K93,'DU DOAN'!GN93='DU DOAN'!L93),3*'DU DOAN'!C93,IF(('DU DOAN'!GM93-'DU DOAN'!GN93)=('DU DOAN'!K93-'DU DOAN'!L93),2*'DU DOAN'!C93,IF(SIGN('DU DOAN'!GM93-'DU DOAN'!GN93)=SIGN('DU DOAN'!K93-'DU DOAN'!L93),1*'DU DOAN'!C93,0))))</f>
        <v>0</v>
      </c>
      <c r="CU93" s="98">
        <f>IF(OR('DU DOAN'!K93="",'DU DOAN'!L93="",'DU DOAN'!GO93="",'DU DOAN'!GP93=""),0,IF(AND('DU DOAN'!GO93='DU DOAN'!K93,'DU DOAN'!GP93='DU DOAN'!L93),3*'DU DOAN'!C93,IF(('DU DOAN'!GO93-'DU DOAN'!GP93)=('DU DOAN'!K93-'DU DOAN'!L93),2*'DU DOAN'!C93,IF(SIGN('DU DOAN'!GO93-'DU DOAN'!GP93)=SIGN('DU DOAN'!K93-'DU DOAN'!L93),1*'DU DOAN'!C93,0))))</f>
        <v>0</v>
      </c>
      <c r="CV93" s="98">
        <f>IF(OR('DU DOAN'!K93="",'DU DOAN'!L93="",'DU DOAN'!GQ93="",'DU DOAN'!GR93=""),0,IF(AND('DU DOAN'!GQ93='DU DOAN'!K93,'DU DOAN'!GR93='DU DOAN'!L93),3*'DU DOAN'!C93,IF(('DU DOAN'!GQ93-'DU DOAN'!GR93)=('DU DOAN'!K93-'DU DOAN'!L93),2*'DU DOAN'!C93,IF(SIGN('DU DOAN'!GQ93-'DU DOAN'!GR93)=SIGN('DU DOAN'!K93-'DU DOAN'!L93),1*'DU DOAN'!C93,0))))</f>
        <v>0</v>
      </c>
      <c r="CW93" s="98">
        <f>IF(OR('DU DOAN'!K93="",'DU DOAN'!L93="",'DU DOAN'!GS93="",'DU DOAN'!GT93=""),0,IF(AND('DU DOAN'!GS93='DU DOAN'!K93,'DU DOAN'!GT93='DU DOAN'!L93),3*'DU DOAN'!C93,IF(('DU DOAN'!GS93-'DU DOAN'!GT93)=('DU DOAN'!K93-'DU DOAN'!L93),2*'DU DOAN'!C93,IF(SIGN('DU DOAN'!GS93-'DU DOAN'!GT93)=SIGN('DU DOAN'!K93-'DU DOAN'!L93),1*'DU DOAN'!C93,0))))</f>
        <v>0</v>
      </c>
      <c r="CX93" s="98">
        <f>IF(OR('DU DOAN'!K93="",'DU DOAN'!L93="",'DU DOAN'!GU93="",'DU DOAN'!GV93=""),0,IF(AND('DU DOAN'!GU93='DU DOAN'!K93,'DU DOAN'!GV93='DU DOAN'!L93),3*'DU DOAN'!C93,IF(('DU DOAN'!GU93-'DU DOAN'!GV93)=('DU DOAN'!K93-'DU DOAN'!L93),2*'DU DOAN'!C93,IF(SIGN('DU DOAN'!GU93-'DU DOAN'!GV93)=SIGN('DU DOAN'!K93-'DU DOAN'!L93),1*'DU DOAN'!C93,0))))</f>
        <v>0</v>
      </c>
      <c r="CY93" s="98">
        <f>IF(OR('DU DOAN'!K93="",'DU DOAN'!L93="",'DU DOAN'!GW93="",'DU DOAN'!GX93=""),0,IF(AND('DU DOAN'!GW93='DU DOAN'!K93,'DU DOAN'!GX93='DU DOAN'!L93),3*'DU DOAN'!C93,IF(('DU DOAN'!GW93-'DU DOAN'!GX93)=('DU DOAN'!K93-'DU DOAN'!L93),2*'DU DOAN'!C93,IF(SIGN('DU DOAN'!GW93-'DU DOAN'!GX93)=SIGN('DU DOAN'!K93-'DU DOAN'!L93),1*'DU DOAN'!C93,0))))</f>
        <v>0</v>
      </c>
      <c r="CZ93" s="98">
        <f>IF(OR('DU DOAN'!K93="",'DU DOAN'!L93="",'DU DOAN'!GY93="",'DU DOAN'!GZ93=""),0,IF(AND('DU DOAN'!GY93='DU DOAN'!K93,'DU DOAN'!GZ93='DU DOAN'!L93),3*'DU DOAN'!C93,IF(('DU DOAN'!GY93-'DU DOAN'!GZ93)=('DU DOAN'!K93-'DU DOAN'!L93),2*'DU DOAN'!C93,IF(SIGN('DU DOAN'!GY93-'DU DOAN'!GZ93)=SIGN('DU DOAN'!K93-'DU DOAN'!L93),1*'DU DOAN'!C93,0))))</f>
        <v>0</v>
      </c>
      <c r="DA93" s="98">
        <f>IF(OR('DU DOAN'!K93="",'DU DOAN'!L93="",'DU DOAN'!HA93="",'DU DOAN'!HB93=""),0,IF(AND('DU DOAN'!HA93='DU DOAN'!K93,'DU DOAN'!HB93='DU DOAN'!L93),3*'DU DOAN'!C93,IF(('DU DOAN'!HA93-'DU DOAN'!HB93)=('DU DOAN'!K93-'DU DOAN'!L93),2*'DU DOAN'!C93,IF(SIGN('DU DOAN'!HA93-'DU DOAN'!HB93)=SIGN('DU DOAN'!K93-'DU DOAN'!L93),1*'DU DOAN'!C93,0))))</f>
        <v>0</v>
      </c>
      <c r="DB93" s="98">
        <f>IF(OR('DU DOAN'!K93="",'DU DOAN'!L93="",'DU DOAN'!HC93="",'DU DOAN'!HD93=""),0,IF(AND('DU DOAN'!HC93='DU DOAN'!K93,'DU DOAN'!HD93='DU DOAN'!L93),3*'DU DOAN'!C93,IF(('DU DOAN'!HC93-'DU DOAN'!HD93)=('DU DOAN'!K93-'DU DOAN'!L93),2*'DU DOAN'!C93,IF(SIGN('DU DOAN'!HC93-'DU DOAN'!HD93)=SIGN('DU DOAN'!K93-'DU DOAN'!L93),1*'DU DOAN'!C93,0))))</f>
        <v>0</v>
      </c>
    </row>
    <row r="94" spans="1:106" ht="15" customHeight="1">
      <c r="A94" s="103">
        <f>'DU DOAN'!A94</f>
        <v>91</v>
      </c>
      <c r="B94" s="104" t="str">
        <f>'DU DOAN'!B94</f>
        <v>Vòng 1/8 (R16)</v>
      </c>
      <c r="C94" s="105">
        <f>'DU DOAN'!C94</f>
        <v>2</v>
      </c>
      <c r="D94" s="104" t="str">
        <f>'DU DOAN'!H94</f>
        <v>Thắng R32 trận 76</v>
      </c>
      <c r="E94" s="104" t="str">
        <f>'DU DOAN'!I94</f>
        <v>Thắng R32 trận 77</v>
      </c>
      <c r="F94" s="106" t="str">
        <f>IF(OR('DU DOAN'!K94="",'DU DOAN'!L94=""),"Chưa đá",'DU DOAN'!K94&amp;"-"&amp;'DU DOAN'!L94)</f>
        <v>Chưa đá</v>
      </c>
      <c r="G94" s="98">
        <f>IF(OR('DU DOAN'!K94="",'DU DOAN'!L94="",'DU DOAN'!M94="",'DU DOAN'!N94=""),0,IF(AND('DU DOAN'!M94='DU DOAN'!K94,'DU DOAN'!N94='DU DOAN'!L94),3*'DU DOAN'!C94,IF(('DU DOAN'!M94-'DU DOAN'!N94)=('DU DOAN'!K94-'DU DOAN'!L94),2*'DU DOAN'!C94,IF(SIGN('DU DOAN'!M94-'DU DOAN'!N94)=SIGN('DU DOAN'!K94-'DU DOAN'!L94),1*'DU DOAN'!C94,0))))</f>
        <v>0</v>
      </c>
      <c r="H94" s="98">
        <f>IF(OR('DU DOAN'!K94="",'DU DOAN'!L94="",'DU DOAN'!O94="",'DU DOAN'!P94=""),0,IF(AND('DU DOAN'!O94='DU DOAN'!K94,'DU DOAN'!P94='DU DOAN'!L94),3*'DU DOAN'!C94,IF(('DU DOAN'!O94-'DU DOAN'!P94)=('DU DOAN'!K94-'DU DOAN'!L94),2*'DU DOAN'!C94,IF(SIGN('DU DOAN'!O94-'DU DOAN'!P94)=SIGN('DU DOAN'!K94-'DU DOAN'!L94),1*'DU DOAN'!C94,0))))</f>
        <v>0</v>
      </c>
      <c r="I94" s="98">
        <f>IF(OR('DU DOAN'!K94="",'DU DOAN'!L94="",'DU DOAN'!Q94="",'DU DOAN'!R94=""),0,IF(AND('DU DOAN'!Q94='DU DOAN'!K94,'DU DOAN'!R94='DU DOAN'!L94),3*'DU DOAN'!C94,IF(('DU DOAN'!Q94-'DU DOAN'!R94)=('DU DOAN'!K94-'DU DOAN'!L94),2*'DU DOAN'!C94,IF(SIGN('DU DOAN'!Q94-'DU DOAN'!R94)=SIGN('DU DOAN'!K94-'DU DOAN'!L94),1*'DU DOAN'!C94,0))))</f>
        <v>0</v>
      </c>
      <c r="J94" s="98">
        <f>IF(OR('DU DOAN'!K94="",'DU DOAN'!L94="",'DU DOAN'!S94="",'DU DOAN'!T94=""),0,IF(AND('DU DOAN'!S94='DU DOAN'!K94,'DU DOAN'!T94='DU DOAN'!L94),3*'DU DOAN'!C94,IF(('DU DOAN'!S94-'DU DOAN'!T94)=('DU DOAN'!K94-'DU DOAN'!L94),2*'DU DOAN'!C94,IF(SIGN('DU DOAN'!S94-'DU DOAN'!T94)=SIGN('DU DOAN'!K94-'DU DOAN'!L94),1*'DU DOAN'!C94,0))))</f>
        <v>0</v>
      </c>
      <c r="K94" s="98">
        <f>IF(OR('DU DOAN'!K94="",'DU DOAN'!L94="",'DU DOAN'!U94="",'DU DOAN'!V94=""),0,IF(AND('DU DOAN'!U94='DU DOAN'!K94,'DU DOAN'!V94='DU DOAN'!L94),3*'DU DOAN'!C94,IF(('DU DOAN'!U94-'DU DOAN'!V94)=('DU DOAN'!K94-'DU DOAN'!L94),2*'DU DOAN'!C94,IF(SIGN('DU DOAN'!U94-'DU DOAN'!V94)=SIGN('DU DOAN'!K94-'DU DOAN'!L94),1*'DU DOAN'!C94,0))))</f>
        <v>0</v>
      </c>
      <c r="L94" s="98">
        <f>IF(OR('DU DOAN'!K94="",'DU DOAN'!L94="",'DU DOAN'!W94="",'DU DOAN'!X94=""),0,IF(AND('DU DOAN'!W94='DU DOAN'!K94,'DU DOAN'!X94='DU DOAN'!L94),3*'DU DOAN'!C94,IF(('DU DOAN'!W94-'DU DOAN'!X94)=('DU DOAN'!K94-'DU DOAN'!L94),2*'DU DOAN'!C94,IF(SIGN('DU DOAN'!W94-'DU DOAN'!X94)=SIGN('DU DOAN'!K94-'DU DOAN'!L94),1*'DU DOAN'!C94,0))))</f>
        <v>0</v>
      </c>
      <c r="M94" s="98">
        <f>IF(OR('DU DOAN'!K94="",'DU DOAN'!L94="",'DU DOAN'!Y94="",'DU DOAN'!Z94=""),0,IF(AND('DU DOAN'!Y94='DU DOAN'!K94,'DU DOAN'!Z94='DU DOAN'!L94),3*'DU DOAN'!C94,IF(('DU DOAN'!Y94-'DU DOAN'!Z94)=('DU DOAN'!K94-'DU DOAN'!L94),2*'DU DOAN'!C94,IF(SIGN('DU DOAN'!Y94-'DU DOAN'!Z94)=SIGN('DU DOAN'!K94-'DU DOAN'!L94),1*'DU DOAN'!C94,0))))</f>
        <v>0</v>
      </c>
      <c r="N94" s="98">
        <f>IF(OR('DU DOAN'!K94="",'DU DOAN'!L94="",'DU DOAN'!AA94="",'DU DOAN'!AB94=""),0,IF(AND('DU DOAN'!AA94='DU DOAN'!K94,'DU DOAN'!AB94='DU DOAN'!L94),3*'DU DOAN'!C94,IF(('DU DOAN'!AA94-'DU DOAN'!AB94)=('DU DOAN'!K94-'DU DOAN'!L94),2*'DU DOAN'!C94,IF(SIGN('DU DOAN'!AA94-'DU DOAN'!AB94)=SIGN('DU DOAN'!K94-'DU DOAN'!L94),1*'DU DOAN'!C94,0))))</f>
        <v>0</v>
      </c>
      <c r="O94" s="98">
        <f>IF(OR('DU DOAN'!K94="",'DU DOAN'!L94="",'DU DOAN'!AC94="",'DU DOAN'!AD94=""),0,IF(AND('DU DOAN'!AC94='DU DOAN'!K94,'DU DOAN'!AD94='DU DOAN'!L94),3*'DU DOAN'!C94,IF(('DU DOAN'!AC94-'DU DOAN'!AD94)=('DU DOAN'!K94-'DU DOAN'!L94),2*'DU DOAN'!C94,IF(SIGN('DU DOAN'!AC94-'DU DOAN'!AD94)=SIGN('DU DOAN'!K94-'DU DOAN'!L94),1*'DU DOAN'!C94,0))))</f>
        <v>0</v>
      </c>
      <c r="P94" s="98">
        <f>IF(OR('DU DOAN'!K94="",'DU DOAN'!L94="",'DU DOAN'!AE94="",'DU DOAN'!AF94=""),0,IF(AND('DU DOAN'!AE94='DU DOAN'!K94,'DU DOAN'!AF94='DU DOAN'!L94),3*'DU DOAN'!C94,IF(('DU DOAN'!AE94-'DU DOAN'!AF94)=('DU DOAN'!K94-'DU DOAN'!L94),2*'DU DOAN'!C94,IF(SIGN('DU DOAN'!AE94-'DU DOAN'!AF94)=SIGN('DU DOAN'!K94-'DU DOAN'!L94),1*'DU DOAN'!C94,0))))</f>
        <v>0</v>
      </c>
      <c r="Q94" s="98">
        <f>IF(OR('DU DOAN'!K94="",'DU DOAN'!L94="",'DU DOAN'!AG94="",'DU DOAN'!AH94=""),0,IF(AND('DU DOAN'!AG94='DU DOAN'!K94,'DU DOAN'!AH94='DU DOAN'!L94),3*'DU DOAN'!C94,IF(('DU DOAN'!AG94-'DU DOAN'!AH94)=('DU DOAN'!K94-'DU DOAN'!L94),2*'DU DOAN'!C94,IF(SIGN('DU DOAN'!AG94-'DU DOAN'!AH94)=SIGN('DU DOAN'!K94-'DU DOAN'!L94),1*'DU DOAN'!C94,0))))</f>
        <v>0</v>
      </c>
      <c r="R94" s="98">
        <f>IF(OR('DU DOAN'!K94="",'DU DOAN'!L94="",'DU DOAN'!AI94="",'DU DOAN'!AJ94=""),0,IF(AND('DU DOAN'!AI94='DU DOAN'!K94,'DU DOAN'!AJ94='DU DOAN'!L94),3*'DU DOAN'!C94,IF(('DU DOAN'!AI94-'DU DOAN'!AJ94)=('DU DOAN'!K94-'DU DOAN'!L94),2*'DU DOAN'!C94,IF(SIGN('DU DOAN'!AI94-'DU DOAN'!AJ94)=SIGN('DU DOAN'!K94-'DU DOAN'!L94),1*'DU DOAN'!C94,0))))</f>
        <v>0</v>
      </c>
      <c r="S94" s="98">
        <f>IF(OR('DU DOAN'!K94="",'DU DOAN'!L94="",'DU DOAN'!AK94="",'DU DOAN'!AL94=""),0,IF(AND('DU DOAN'!AK94='DU DOAN'!K94,'DU DOAN'!AL94='DU DOAN'!L94),3*'DU DOAN'!C94,IF(('DU DOAN'!AK94-'DU DOAN'!AL94)=('DU DOAN'!K94-'DU DOAN'!L94),2*'DU DOAN'!C94,IF(SIGN('DU DOAN'!AK94-'DU DOAN'!AL94)=SIGN('DU DOAN'!K94-'DU DOAN'!L94),1*'DU DOAN'!C94,0))))</f>
        <v>0</v>
      </c>
      <c r="T94" s="98">
        <f>IF(OR('DU DOAN'!K94="",'DU DOAN'!L94="",'DU DOAN'!AM94="",'DU DOAN'!AN94=""),0,IF(AND('DU DOAN'!AM94='DU DOAN'!K94,'DU DOAN'!AN94='DU DOAN'!L94),3*'DU DOAN'!C94,IF(('DU DOAN'!AM94-'DU DOAN'!AN94)=('DU DOAN'!K94-'DU DOAN'!L94),2*'DU DOAN'!C94,IF(SIGN('DU DOAN'!AM94-'DU DOAN'!AN94)=SIGN('DU DOAN'!K94-'DU DOAN'!L94),1*'DU DOAN'!C94,0))))</f>
        <v>0</v>
      </c>
      <c r="U94" s="98">
        <f>IF(OR('DU DOAN'!K94="",'DU DOAN'!L94="",'DU DOAN'!AO94="",'DU DOAN'!AP94=""),0,IF(AND('DU DOAN'!AO94='DU DOAN'!K94,'DU DOAN'!AP94='DU DOAN'!L94),3*'DU DOAN'!C94,IF(('DU DOAN'!AO94-'DU DOAN'!AP94)=('DU DOAN'!K94-'DU DOAN'!L94),2*'DU DOAN'!C94,IF(SIGN('DU DOAN'!AO94-'DU DOAN'!AP94)=SIGN('DU DOAN'!K94-'DU DOAN'!L94),1*'DU DOAN'!C94,0))))</f>
        <v>0</v>
      </c>
      <c r="V94" s="98">
        <f>IF(OR('DU DOAN'!K94="",'DU DOAN'!L94="",'DU DOAN'!AQ94="",'DU DOAN'!AR94=""),0,IF(AND('DU DOAN'!AQ94='DU DOAN'!K94,'DU DOAN'!AR94='DU DOAN'!L94),3*'DU DOAN'!C94,IF(('DU DOAN'!AQ94-'DU DOAN'!AR94)=('DU DOAN'!K94-'DU DOAN'!L94),2*'DU DOAN'!C94,IF(SIGN('DU DOAN'!AQ94-'DU DOAN'!AR94)=SIGN('DU DOAN'!K94-'DU DOAN'!L94),1*'DU DOAN'!C94,0))))</f>
        <v>0</v>
      </c>
      <c r="W94" s="98">
        <f>IF(OR('DU DOAN'!K94="",'DU DOAN'!L94="",'DU DOAN'!AS94="",'DU DOAN'!AT94=""),0,IF(AND('DU DOAN'!AS94='DU DOAN'!K94,'DU DOAN'!AT94='DU DOAN'!L94),3*'DU DOAN'!C94,IF(('DU DOAN'!AS94-'DU DOAN'!AT94)=('DU DOAN'!K94-'DU DOAN'!L94),2*'DU DOAN'!C94,IF(SIGN('DU DOAN'!AS94-'DU DOAN'!AT94)=SIGN('DU DOAN'!K94-'DU DOAN'!L94),1*'DU DOAN'!C94,0))))</f>
        <v>0</v>
      </c>
      <c r="X94" s="98">
        <f>IF(OR('DU DOAN'!K94="",'DU DOAN'!L94="",'DU DOAN'!AU94="",'DU DOAN'!AV94=""),0,IF(AND('DU DOAN'!AU94='DU DOAN'!K94,'DU DOAN'!AV94='DU DOAN'!L94),3*'DU DOAN'!C94,IF(('DU DOAN'!AU94-'DU DOAN'!AV94)=('DU DOAN'!K94-'DU DOAN'!L94),2*'DU DOAN'!C94,IF(SIGN('DU DOAN'!AU94-'DU DOAN'!AV94)=SIGN('DU DOAN'!K94-'DU DOAN'!L94),1*'DU DOAN'!C94,0))))</f>
        <v>0</v>
      </c>
      <c r="Y94" s="98">
        <f>IF(OR('DU DOAN'!K94="",'DU DOAN'!L94="",'DU DOAN'!AW94="",'DU DOAN'!AX94=""),0,IF(AND('DU DOAN'!AW94='DU DOAN'!K94,'DU DOAN'!AX94='DU DOAN'!L94),3*'DU DOAN'!C94,IF(('DU DOAN'!AW94-'DU DOAN'!AX94)=('DU DOAN'!K94-'DU DOAN'!L94),2*'DU DOAN'!C94,IF(SIGN('DU DOAN'!AW94-'DU DOAN'!AX94)=SIGN('DU DOAN'!K94-'DU DOAN'!L94),1*'DU DOAN'!C94,0))))</f>
        <v>0</v>
      </c>
      <c r="Z94" s="98">
        <f>IF(OR('DU DOAN'!K94="",'DU DOAN'!L94="",'DU DOAN'!AY94="",'DU DOAN'!AZ94=""),0,IF(AND('DU DOAN'!AY94='DU DOAN'!K94,'DU DOAN'!AZ94='DU DOAN'!L94),3*'DU DOAN'!C94,IF(('DU DOAN'!AY94-'DU DOAN'!AZ94)=('DU DOAN'!K94-'DU DOAN'!L94),2*'DU DOAN'!C94,IF(SIGN('DU DOAN'!AY94-'DU DOAN'!AZ94)=SIGN('DU DOAN'!K94-'DU DOAN'!L94),1*'DU DOAN'!C94,0))))</f>
        <v>0</v>
      </c>
      <c r="AA94" s="98">
        <f>IF(OR('DU DOAN'!K94="",'DU DOAN'!L94="",'DU DOAN'!BA94="",'DU DOAN'!BB94=""),0,IF(AND('DU DOAN'!BA94='DU DOAN'!K94,'DU DOAN'!BB94='DU DOAN'!L94),3*'DU DOAN'!C94,IF(('DU DOAN'!BA94-'DU DOAN'!BB94)=('DU DOAN'!K94-'DU DOAN'!L94),2*'DU DOAN'!C94,IF(SIGN('DU DOAN'!BA94-'DU DOAN'!BB94)=SIGN('DU DOAN'!K94-'DU DOAN'!L94),1*'DU DOAN'!C94,0))))</f>
        <v>0</v>
      </c>
      <c r="AB94" s="98">
        <f>IF(OR('DU DOAN'!K94="",'DU DOAN'!L94="",'DU DOAN'!BC94="",'DU DOAN'!BD94=""),0,IF(AND('DU DOAN'!BC94='DU DOAN'!K94,'DU DOAN'!BD94='DU DOAN'!L94),3*'DU DOAN'!C94,IF(('DU DOAN'!BC94-'DU DOAN'!BD94)=('DU DOAN'!K94-'DU DOAN'!L94),2*'DU DOAN'!C94,IF(SIGN('DU DOAN'!BC94-'DU DOAN'!BD94)=SIGN('DU DOAN'!K94-'DU DOAN'!L94),1*'DU DOAN'!C94,0))))</f>
        <v>0</v>
      </c>
      <c r="AC94" s="98">
        <f>IF(OR('DU DOAN'!K94="",'DU DOAN'!L94="",'DU DOAN'!BE94="",'DU DOAN'!BF94=""),0,IF(AND('DU DOAN'!BE94='DU DOAN'!K94,'DU DOAN'!BF94='DU DOAN'!L94),3*'DU DOAN'!C94,IF(('DU DOAN'!BE94-'DU DOAN'!BF94)=('DU DOAN'!K94-'DU DOAN'!L94),2*'DU DOAN'!C94,IF(SIGN('DU DOAN'!BE94-'DU DOAN'!BF94)=SIGN('DU DOAN'!K94-'DU DOAN'!L94),1*'DU DOAN'!C94,0))))</f>
        <v>0</v>
      </c>
      <c r="AD94" s="98">
        <f>IF(OR('DU DOAN'!K94="",'DU DOAN'!L94="",'DU DOAN'!BG94="",'DU DOAN'!BH94=""),0,IF(AND('DU DOAN'!BG94='DU DOAN'!K94,'DU DOAN'!BH94='DU DOAN'!L94),3*'DU DOAN'!C94,IF(('DU DOAN'!BG94-'DU DOAN'!BH94)=('DU DOAN'!K94-'DU DOAN'!L94),2*'DU DOAN'!C94,IF(SIGN('DU DOAN'!BG94-'DU DOAN'!BH94)=SIGN('DU DOAN'!K94-'DU DOAN'!L94),1*'DU DOAN'!C94,0))))</f>
        <v>0</v>
      </c>
      <c r="AE94" s="98">
        <f>IF(OR('DU DOAN'!K94="",'DU DOAN'!L94="",'DU DOAN'!BI94="",'DU DOAN'!BJ94=""),0,IF(AND('DU DOAN'!BI94='DU DOAN'!K94,'DU DOAN'!BJ94='DU DOAN'!L94),3*'DU DOAN'!C94,IF(('DU DOAN'!BI94-'DU DOAN'!BJ94)=('DU DOAN'!K94-'DU DOAN'!L94),2*'DU DOAN'!C94,IF(SIGN('DU DOAN'!BI94-'DU DOAN'!BJ94)=SIGN('DU DOAN'!K94-'DU DOAN'!L94),1*'DU DOAN'!C94,0))))</f>
        <v>0</v>
      </c>
      <c r="AF94" s="98">
        <f>IF(OR('DU DOAN'!K94="",'DU DOAN'!L94="",'DU DOAN'!BK94="",'DU DOAN'!BL94=""),0,IF(AND('DU DOAN'!BK94='DU DOAN'!K94,'DU DOAN'!BL94='DU DOAN'!L94),3*'DU DOAN'!C94,IF(('DU DOAN'!BK94-'DU DOAN'!BL94)=('DU DOAN'!K94-'DU DOAN'!L94),2*'DU DOAN'!C94,IF(SIGN('DU DOAN'!BK94-'DU DOAN'!BL94)=SIGN('DU DOAN'!K94-'DU DOAN'!L94),1*'DU DOAN'!C94,0))))</f>
        <v>0</v>
      </c>
      <c r="AG94" s="98">
        <f>IF(OR('DU DOAN'!K94="",'DU DOAN'!L94="",'DU DOAN'!BM94="",'DU DOAN'!BN94=""),0,IF(AND('DU DOAN'!BM94='DU DOAN'!K94,'DU DOAN'!BN94='DU DOAN'!L94),3*'DU DOAN'!C94,IF(('DU DOAN'!BM94-'DU DOAN'!BN94)=('DU DOAN'!K94-'DU DOAN'!L94),2*'DU DOAN'!C94,IF(SIGN('DU DOAN'!BM94-'DU DOAN'!BN94)=SIGN('DU DOAN'!K94-'DU DOAN'!L94),1*'DU DOAN'!C94,0))))</f>
        <v>0</v>
      </c>
      <c r="AH94" s="98">
        <f>IF(OR('DU DOAN'!K94="",'DU DOAN'!L94="",'DU DOAN'!BO94="",'DU DOAN'!BP94=""),0,IF(AND('DU DOAN'!BO94='DU DOAN'!K94,'DU DOAN'!BP94='DU DOAN'!L94),3*'DU DOAN'!C94,IF(('DU DOAN'!BO94-'DU DOAN'!BP94)=('DU DOAN'!K94-'DU DOAN'!L94),2*'DU DOAN'!C94,IF(SIGN('DU DOAN'!BO94-'DU DOAN'!BP94)=SIGN('DU DOAN'!K94-'DU DOAN'!L94),1*'DU DOAN'!C94,0))))</f>
        <v>0</v>
      </c>
      <c r="AI94" s="98">
        <f>IF(OR('DU DOAN'!K94="",'DU DOAN'!L94="",'DU DOAN'!BQ94="",'DU DOAN'!BR94=""),0,IF(AND('DU DOAN'!BQ94='DU DOAN'!K94,'DU DOAN'!BR94='DU DOAN'!L94),3*'DU DOAN'!C94,IF(('DU DOAN'!BQ94-'DU DOAN'!BR94)=('DU DOAN'!K94-'DU DOAN'!L94),2*'DU DOAN'!C94,IF(SIGN('DU DOAN'!BQ94-'DU DOAN'!BR94)=SIGN('DU DOAN'!K94-'DU DOAN'!L94),1*'DU DOAN'!C94,0))))</f>
        <v>0</v>
      </c>
      <c r="AJ94" s="98">
        <f>IF(OR('DU DOAN'!K94="",'DU DOAN'!L94="",'DU DOAN'!BS94="",'DU DOAN'!BT94=""),0,IF(AND('DU DOAN'!BS94='DU DOAN'!K94,'DU DOAN'!BT94='DU DOAN'!L94),3*'DU DOAN'!C94,IF(('DU DOAN'!BS94-'DU DOAN'!BT94)=('DU DOAN'!K94-'DU DOAN'!L94),2*'DU DOAN'!C94,IF(SIGN('DU DOAN'!BS94-'DU DOAN'!BT94)=SIGN('DU DOAN'!K94-'DU DOAN'!L94),1*'DU DOAN'!C94,0))))</f>
        <v>0</v>
      </c>
      <c r="AK94" s="98">
        <f>IF(OR('DU DOAN'!K94="",'DU DOAN'!L94="",'DU DOAN'!BU94="",'DU DOAN'!BV94=""),0,IF(AND('DU DOAN'!BU94='DU DOAN'!K94,'DU DOAN'!BV94='DU DOAN'!L94),3*'DU DOAN'!C94,IF(('DU DOAN'!BU94-'DU DOAN'!BV94)=('DU DOAN'!K94-'DU DOAN'!L94),2*'DU DOAN'!C94,IF(SIGN('DU DOAN'!BU94-'DU DOAN'!BV94)=SIGN('DU DOAN'!K94-'DU DOAN'!L94),1*'DU DOAN'!C94,0))))</f>
        <v>0</v>
      </c>
      <c r="AL94" s="98">
        <f>IF(OR('DU DOAN'!K94="",'DU DOAN'!L94="",'DU DOAN'!BW94="",'DU DOAN'!BX94=""),0,IF(AND('DU DOAN'!BW94='DU DOAN'!K94,'DU DOAN'!BX94='DU DOAN'!L94),3*'DU DOAN'!C94,IF(('DU DOAN'!BW94-'DU DOAN'!BX94)=('DU DOAN'!K94-'DU DOAN'!L94),2*'DU DOAN'!C94,IF(SIGN('DU DOAN'!BW94-'DU DOAN'!BX94)=SIGN('DU DOAN'!K94-'DU DOAN'!L94),1*'DU DOAN'!C94,0))))</f>
        <v>0</v>
      </c>
      <c r="AM94" s="98">
        <f>IF(OR('DU DOAN'!K94="",'DU DOAN'!L94="",'DU DOAN'!BY94="",'DU DOAN'!BZ94=""),0,IF(AND('DU DOAN'!BY94='DU DOAN'!K94,'DU DOAN'!BZ94='DU DOAN'!L94),3*'DU DOAN'!C94,IF(('DU DOAN'!BY94-'DU DOAN'!BZ94)=('DU DOAN'!K94-'DU DOAN'!L94),2*'DU DOAN'!C94,IF(SIGN('DU DOAN'!BY94-'DU DOAN'!BZ94)=SIGN('DU DOAN'!K94-'DU DOAN'!L94),1*'DU DOAN'!C94,0))))</f>
        <v>0</v>
      </c>
      <c r="AN94" s="98">
        <f>IF(OR('DU DOAN'!K94="",'DU DOAN'!L94="",'DU DOAN'!CA94="",'DU DOAN'!CB94=""),0,IF(AND('DU DOAN'!CA94='DU DOAN'!K94,'DU DOAN'!CB94='DU DOAN'!L94),3*'DU DOAN'!C94,IF(('DU DOAN'!CA94-'DU DOAN'!CB94)=('DU DOAN'!K94-'DU DOAN'!L94),2*'DU DOAN'!C94,IF(SIGN('DU DOAN'!CA94-'DU DOAN'!CB94)=SIGN('DU DOAN'!K94-'DU DOAN'!L94),1*'DU DOAN'!C94,0))))</f>
        <v>0</v>
      </c>
      <c r="AO94" s="98">
        <f>IF(OR('DU DOAN'!K94="",'DU DOAN'!L94="",'DU DOAN'!CC94="",'DU DOAN'!CD94=""),0,IF(AND('DU DOAN'!CC94='DU DOAN'!K94,'DU DOAN'!CD94='DU DOAN'!L94),3*'DU DOAN'!C94,IF(('DU DOAN'!CC94-'DU DOAN'!CD94)=('DU DOAN'!K94-'DU DOAN'!L94),2*'DU DOAN'!C94,IF(SIGN('DU DOAN'!CC94-'DU DOAN'!CD94)=SIGN('DU DOAN'!K94-'DU DOAN'!L94),1*'DU DOAN'!C94,0))))</f>
        <v>0</v>
      </c>
      <c r="AP94" s="98">
        <f>IF(OR('DU DOAN'!K94="",'DU DOAN'!L94="",'DU DOAN'!CE94="",'DU DOAN'!CF94=""),0,IF(AND('DU DOAN'!CE94='DU DOAN'!K94,'DU DOAN'!CF94='DU DOAN'!L94),3*'DU DOAN'!C94,IF(('DU DOAN'!CE94-'DU DOAN'!CF94)=('DU DOAN'!K94-'DU DOAN'!L94),2*'DU DOAN'!C94,IF(SIGN('DU DOAN'!CE94-'DU DOAN'!CF94)=SIGN('DU DOAN'!K94-'DU DOAN'!L94),1*'DU DOAN'!C94,0))))</f>
        <v>0</v>
      </c>
      <c r="AQ94" s="98">
        <f>IF(OR('DU DOAN'!K94="",'DU DOAN'!L94="",'DU DOAN'!CG94="",'DU DOAN'!CH94=""),0,IF(AND('DU DOAN'!CG94='DU DOAN'!K94,'DU DOAN'!CH94='DU DOAN'!L94),3*'DU DOAN'!C94,IF(('DU DOAN'!CG94-'DU DOAN'!CH94)=('DU DOAN'!K94-'DU DOAN'!L94),2*'DU DOAN'!C94,IF(SIGN('DU DOAN'!CG94-'DU DOAN'!CH94)=SIGN('DU DOAN'!K94-'DU DOAN'!L94),1*'DU DOAN'!C94,0))))</f>
        <v>0</v>
      </c>
      <c r="AR94" s="98">
        <f>IF(OR('DU DOAN'!K94="",'DU DOAN'!L94="",'DU DOAN'!CI94="",'DU DOAN'!CJ94=""),0,IF(AND('DU DOAN'!CI94='DU DOAN'!K94,'DU DOAN'!CJ94='DU DOAN'!L94),3*'DU DOAN'!C94,IF(('DU DOAN'!CI94-'DU DOAN'!CJ94)=('DU DOAN'!K94-'DU DOAN'!L94),2*'DU DOAN'!C94,IF(SIGN('DU DOAN'!CI94-'DU DOAN'!CJ94)=SIGN('DU DOAN'!K94-'DU DOAN'!L94),1*'DU DOAN'!C94,0))))</f>
        <v>0</v>
      </c>
      <c r="AS94" s="98">
        <f>IF(OR('DU DOAN'!K94="",'DU DOAN'!L94="",'DU DOAN'!CK94="",'DU DOAN'!CL94=""),0,IF(AND('DU DOAN'!CK94='DU DOAN'!K94,'DU DOAN'!CL94='DU DOAN'!L94),3*'DU DOAN'!C94,IF(('DU DOAN'!CK94-'DU DOAN'!CL94)=('DU DOAN'!K94-'DU DOAN'!L94),2*'DU DOAN'!C94,IF(SIGN('DU DOAN'!CK94-'DU DOAN'!CL94)=SIGN('DU DOAN'!K94-'DU DOAN'!L94),1*'DU DOAN'!C94,0))))</f>
        <v>0</v>
      </c>
      <c r="AT94" s="98">
        <f>IF(OR('DU DOAN'!K94="",'DU DOAN'!L94="",'DU DOAN'!CM94="",'DU DOAN'!CN94=""),0,IF(AND('DU DOAN'!CM94='DU DOAN'!K94,'DU DOAN'!CN94='DU DOAN'!L94),3*'DU DOAN'!C94,IF(('DU DOAN'!CM94-'DU DOAN'!CN94)=('DU DOAN'!K94-'DU DOAN'!L94),2*'DU DOAN'!C94,IF(SIGN('DU DOAN'!CM94-'DU DOAN'!CN94)=SIGN('DU DOAN'!K94-'DU DOAN'!L94),1*'DU DOAN'!C94,0))))</f>
        <v>0</v>
      </c>
      <c r="AU94" s="98">
        <f>IF(OR('DU DOAN'!K94="",'DU DOAN'!L94="",'DU DOAN'!CO94="",'DU DOAN'!CP94=""),0,IF(AND('DU DOAN'!CO94='DU DOAN'!K94,'DU DOAN'!CP94='DU DOAN'!L94),3*'DU DOAN'!C94,IF(('DU DOAN'!CO94-'DU DOAN'!CP94)=('DU DOAN'!K94-'DU DOAN'!L94),2*'DU DOAN'!C94,IF(SIGN('DU DOAN'!CO94-'DU DOAN'!CP94)=SIGN('DU DOAN'!K94-'DU DOAN'!L94),1*'DU DOAN'!C94,0))))</f>
        <v>0</v>
      </c>
      <c r="AV94" s="98">
        <f>IF(OR('DU DOAN'!K94="",'DU DOAN'!L94="",'DU DOAN'!CQ94="",'DU DOAN'!CR94=""),0,IF(AND('DU DOAN'!CQ94='DU DOAN'!K94,'DU DOAN'!CR94='DU DOAN'!L94),3*'DU DOAN'!C94,IF(('DU DOAN'!CQ94-'DU DOAN'!CR94)=('DU DOAN'!K94-'DU DOAN'!L94),2*'DU DOAN'!C94,IF(SIGN('DU DOAN'!CQ94-'DU DOAN'!CR94)=SIGN('DU DOAN'!K94-'DU DOAN'!L94),1*'DU DOAN'!C94,0))))</f>
        <v>0</v>
      </c>
      <c r="AW94" s="98">
        <f>IF(OR('DU DOAN'!K94="",'DU DOAN'!L94="",'DU DOAN'!CS94="",'DU DOAN'!CT94=""),0,IF(AND('DU DOAN'!CS94='DU DOAN'!K94,'DU DOAN'!CT94='DU DOAN'!L94),3*'DU DOAN'!C94,IF(('DU DOAN'!CS94-'DU DOAN'!CT94)=('DU DOAN'!K94-'DU DOAN'!L94),2*'DU DOAN'!C94,IF(SIGN('DU DOAN'!CS94-'DU DOAN'!CT94)=SIGN('DU DOAN'!K94-'DU DOAN'!L94),1*'DU DOAN'!C94,0))))</f>
        <v>0</v>
      </c>
      <c r="AX94" s="98">
        <f>IF(OR('DU DOAN'!K94="",'DU DOAN'!L94="",'DU DOAN'!CU94="",'DU DOAN'!CV94=""),0,IF(AND('DU DOAN'!CU94='DU DOAN'!K94,'DU DOAN'!CV94='DU DOAN'!L94),3*'DU DOAN'!C94,IF(('DU DOAN'!CU94-'DU DOAN'!CV94)=('DU DOAN'!K94-'DU DOAN'!L94),2*'DU DOAN'!C94,IF(SIGN('DU DOAN'!CU94-'DU DOAN'!CV94)=SIGN('DU DOAN'!K94-'DU DOAN'!L94),1*'DU DOAN'!C94,0))))</f>
        <v>0</v>
      </c>
      <c r="AY94" s="98">
        <f>IF(OR('DU DOAN'!K94="",'DU DOAN'!L94="",'DU DOAN'!CW94="",'DU DOAN'!CX94=""),0,IF(AND('DU DOAN'!CW94='DU DOAN'!K94,'DU DOAN'!CX94='DU DOAN'!L94),3*'DU DOAN'!C94,IF(('DU DOAN'!CW94-'DU DOAN'!CX94)=('DU DOAN'!K94-'DU DOAN'!L94),2*'DU DOAN'!C94,IF(SIGN('DU DOAN'!CW94-'DU DOAN'!CX94)=SIGN('DU DOAN'!K94-'DU DOAN'!L94),1*'DU DOAN'!C94,0))))</f>
        <v>0</v>
      </c>
      <c r="AZ94" s="98">
        <f>IF(OR('DU DOAN'!K94="",'DU DOAN'!L94="",'DU DOAN'!CY94="",'DU DOAN'!CZ94=""),0,IF(AND('DU DOAN'!CY94='DU DOAN'!K94,'DU DOAN'!CZ94='DU DOAN'!L94),3*'DU DOAN'!C94,IF(('DU DOAN'!CY94-'DU DOAN'!CZ94)=('DU DOAN'!K94-'DU DOAN'!L94),2*'DU DOAN'!C94,IF(SIGN('DU DOAN'!CY94-'DU DOAN'!CZ94)=SIGN('DU DOAN'!K94-'DU DOAN'!L94),1*'DU DOAN'!C94,0))))</f>
        <v>0</v>
      </c>
      <c r="BA94" s="98">
        <f>IF(OR('DU DOAN'!K94="",'DU DOAN'!L94="",'DU DOAN'!DA94="",'DU DOAN'!DB94=""),0,IF(AND('DU DOAN'!DA94='DU DOAN'!K94,'DU DOAN'!DB94='DU DOAN'!L94),3*'DU DOAN'!C94,IF(('DU DOAN'!DA94-'DU DOAN'!DB94)=('DU DOAN'!K94-'DU DOAN'!L94),2*'DU DOAN'!C94,IF(SIGN('DU DOAN'!DA94-'DU DOAN'!DB94)=SIGN('DU DOAN'!K94-'DU DOAN'!L94),1*'DU DOAN'!C94,0))))</f>
        <v>0</v>
      </c>
      <c r="BB94" s="98">
        <f>IF(OR('DU DOAN'!K94="",'DU DOAN'!L94="",'DU DOAN'!DC94="",'DU DOAN'!DD94=""),0,IF(AND('DU DOAN'!DC94='DU DOAN'!K94,'DU DOAN'!DD94='DU DOAN'!L94),3*'DU DOAN'!C94,IF(('DU DOAN'!DC94-'DU DOAN'!DD94)=('DU DOAN'!K94-'DU DOAN'!L94),2*'DU DOAN'!C94,IF(SIGN('DU DOAN'!DC94-'DU DOAN'!DD94)=SIGN('DU DOAN'!K94-'DU DOAN'!L94),1*'DU DOAN'!C94,0))))</f>
        <v>0</v>
      </c>
      <c r="BC94" s="98">
        <f>IF(OR('DU DOAN'!K94="",'DU DOAN'!L94="",'DU DOAN'!DE94="",'DU DOAN'!DF94=""),0,IF(AND('DU DOAN'!DE94='DU DOAN'!K94,'DU DOAN'!DF94='DU DOAN'!L94),3*'DU DOAN'!C94,IF(('DU DOAN'!DE94-'DU DOAN'!DF94)=('DU DOAN'!K94-'DU DOAN'!L94),2*'DU DOAN'!C94,IF(SIGN('DU DOAN'!DE94-'DU DOAN'!DF94)=SIGN('DU DOAN'!K94-'DU DOAN'!L94),1*'DU DOAN'!C94,0))))</f>
        <v>0</v>
      </c>
      <c r="BD94" s="98">
        <f>IF(OR('DU DOAN'!K94="",'DU DOAN'!L94="",'DU DOAN'!DG94="",'DU DOAN'!DH94=""),0,IF(AND('DU DOAN'!DG94='DU DOAN'!K94,'DU DOAN'!DH94='DU DOAN'!L94),3*'DU DOAN'!C94,IF(('DU DOAN'!DG94-'DU DOAN'!DH94)=('DU DOAN'!K94-'DU DOAN'!L94),2*'DU DOAN'!C94,IF(SIGN('DU DOAN'!DG94-'DU DOAN'!DH94)=SIGN('DU DOAN'!K94-'DU DOAN'!L94),1*'DU DOAN'!C94,0))))</f>
        <v>0</v>
      </c>
      <c r="BE94" s="98">
        <f>IF(OR('DU DOAN'!K94="",'DU DOAN'!L94="",'DU DOAN'!DI94="",'DU DOAN'!DJ94=""),0,IF(AND('DU DOAN'!DI94='DU DOAN'!K94,'DU DOAN'!DJ94='DU DOAN'!L94),3*'DU DOAN'!C94,IF(('DU DOAN'!DI94-'DU DOAN'!DJ94)=('DU DOAN'!K94-'DU DOAN'!L94),2*'DU DOAN'!C94,IF(SIGN('DU DOAN'!DI94-'DU DOAN'!DJ94)=SIGN('DU DOAN'!K94-'DU DOAN'!L94),1*'DU DOAN'!C94,0))))</f>
        <v>0</v>
      </c>
      <c r="BF94" s="98">
        <f>IF(OR('DU DOAN'!K94="",'DU DOAN'!L94="",'DU DOAN'!DK94="",'DU DOAN'!DL94=""),0,IF(AND('DU DOAN'!DK94='DU DOAN'!K94,'DU DOAN'!DL94='DU DOAN'!L94),3*'DU DOAN'!C94,IF(('DU DOAN'!DK94-'DU DOAN'!DL94)=('DU DOAN'!K94-'DU DOAN'!L94),2*'DU DOAN'!C94,IF(SIGN('DU DOAN'!DK94-'DU DOAN'!DL94)=SIGN('DU DOAN'!K94-'DU DOAN'!L94),1*'DU DOAN'!C94,0))))</f>
        <v>0</v>
      </c>
      <c r="BG94" s="98">
        <f>IF(OR('DU DOAN'!K94="",'DU DOAN'!L94="",'DU DOAN'!DM94="",'DU DOAN'!DN94=""),0,IF(AND('DU DOAN'!DM94='DU DOAN'!K94,'DU DOAN'!DN94='DU DOAN'!L94),3*'DU DOAN'!C94,IF(('DU DOAN'!DM94-'DU DOAN'!DN94)=('DU DOAN'!K94-'DU DOAN'!L94),2*'DU DOAN'!C94,IF(SIGN('DU DOAN'!DM94-'DU DOAN'!DN94)=SIGN('DU DOAN'!K94-'DU DOAN'!L94),1*'DU DOAN'!C94,0))))</f>
        <v>0</v>
      </c>
      <c r="BH94" s="98">
        <f>IF(OR('DU DOAN'!K94="",'DU DOAN'!L94="",'DU DOAN'!DO94="",'DU DOAN'!DP94=""),0,IF(AND('DU DOAN'!DO94='DU DOAN'!K94,'DU DOAN'!DP94='DU DOAN'!L94),3*'DU DOAN'!C94,IF(('DU DOAN'!DO94-'DU DOAN'!DP94)=('DU DOAN'!K94-'DU DOAN'!L94),2*'DU DOAN'!C94,IF(SIGN('DU DOAN'!DO94-'DU DOAN'!DP94)=SIGN('DU DOAN'!K94-'DU DOAN'!L94),1*'DU DOAN'!C94,0))))</f>
        <v>0</v>
      </c>
      <c r="BI94" s="98">
        <f>IF(OR('DU DOAN'!K94="",'DU DOAN'!L94="",'DU DOAN'!DQ94="",'DU DOAN'!DR94=""),0,IF(AND('DU DOAN'!DQ94='DU DOAN'!K94,'DU DOAN'!DR94='DU DOAN'!L94),3*'DU DOAN'!C94,IF(('DU DOAN'!DQ94-'DU DOAN'!DR94)=('DU DOAN'!K94-'DU DOAN'!L94),2*'DU DOAN'!C94,IF(SIGN('DU DOAN'!DQ94-'DU DOAN'!DR94)=SIGN('DU DOAN'!K94-'DU DOAN'!L94),1*'DU DOAN'!C94,0))))</f>
        <v>0</v>
      </c>
      <c r="BJ94" s="98">
        <f>IF(OR('DU DOAN'!K94="",'DU DOAN'!L94="",'DU DOAN'!DS94="",'DU DOAN'!DT94=""),0,IF(AND('DU DOAN'!DS94='DU DOAN'!K94,'DU DOAN'!DT94='DU DOAN'!L94),3*'DU DOAN'!C94,IF(('DU DOAN'!DS94-'DU DOAN'!DT94)=('DU DOAN'!K94-'DU DOAN'!L94),2*'DU DOAN'!C94,IF(SIGN('DU DOAN'!DS94-'DU DOAN'!DT94)=SIGN('DU DOAN'!K94-'DU DOAN'!L94),1*'DU DOAN'!C94,0))))</f>
        <v>0</v>
      </c>
      <c r="BK94" s="98">
        <f>IF(OR('DU DOAN'!K94="",'DU DOAN'!L94="",'DU DOAN'!DU94="",'DU DOAN'!DV94=""),0,IF(AND('DU DOAN'!DU94='DU DOAN'!K94,'DU DOAN'!DV94='DU DOAN'!L94),3*'DU DOAN'!C94,IF(('DU DOAN'!DU94-'DU DOAN'!DV94)=('DU DOAN'!K94-'DU DOAN'!L94),2*'DU DOAN'!C94,IF(SIGN('DU DOAN'!DU94-'DU DOAN'!DV94)=SIGN('DU DOAN'!K94-'DU DOAN'!L94),1*'DU DOAN'!C94,0))))</f>
        <v>0</v>
      </c>
      <c r="BL94" s="98">
        <f>IF(OR('DU DOAN'!K94="",'DU DOAN'!L94="",'DU DOAN'!DW94="",'DU DOAN'!DX94=""),0,IF(AND('DU DOAN'!DW94='DU DOAN'!K94,'DU DOAN'!DX94='DU DOAN'!L94),3*'DU DOAN'!C94,IF(('DU DOAN'!DW94-'DU DOAN'!DX94)=('DU DOAN'!K94-'DU DOAN'!L94),2*'DU DOAN'!C94,IF(SIGN('DU DOAN'!DW94-'DU DOAN'!DX94)=SIGN('DU DOAN'!K94-'DU DOAN'!L94),1*'DU DOAN'!C94,0))))</f>
        <v>0</v>
      </c>
      <c r="BM94" s="98">
        <f>IF(OR('DU DOAN'!K94="",'DU DOAN'!L94="",'DU DOAN'!DY94="",'DU DOAN'!DZ94=""),0,IF(AND('DU DOAN'!DY94='DU DOAN'!K94,'DU DOAN'!DZ94='DU DOAN'!L94),3*'DU DOAN'!C94,IF(('DU DOAN'!DY94-'DU DOAN'!DZ94)=('DU DOAN'!K94-'DU DOAN'!L94),2*'DU DOAN'!C94,IF(SIGN('DU DOAN'!DY94-'DU DOAN'!DZ94)=SIGN('DU DOAN'!K94-'DU DOAN'!L94),1*'DU DOAN'!C94,0))))</f>
        <v>0</v>
      </c>
      <c r="BN94" s="98">
        <f>IF(OR('DU DOAN'!K94="",'DU DOAN'!L94="",'DU DOAN'!EA94="",'DU DOAN'!EB94=""),0,IF(AND('DU DOAN'!EA94='DU DOAN'!K94,'DU DOAN'!EB94='DU DOAN'!L94),3*'DU DOAN'!C94,IF(('DU DOAN'!EA94-'DU DOAN'!EB94)=('DU DOAN'!K94-'DU DOAN'!L94),2*'DU DOAN'!C94,IF(SIGN('DU DOAN'!EA94-'DU DOAN'!EB94)=SIGN('DU DOAN'!K94-'DU DOAN'!L94),1*'DU DOAN'!C94,0))))</f>
        <v>0</v>
      </c>
      <c r="BO94" s="98">
        <f>IF(OR('DU DOAN'!K94="",'DU DOAN'!L94="",'DU DOAN'!EC94="",'DU DOAN'!ED94=""),0,IF(AND('DU DOAN'!EC94='DU DOAN'!K94,'DU DOAN'!ED94='DU DOAN'!L94),3*'DU DOAN'!C94,IF(('DU DOAN'!EC94-'DU DOAN'!ED94)=('DU DOAN'!K94-'DU DOAN'!L94),2*'DU DOAN'!C94,IF(SIGN('DU DOAN'!EC94-'DU DOAN'!ED94)=SIGN('DU DOAN'!K94-'DU DOAN'!L94),1*'DU DOAN'!C94,0))))</f>
        <v>0</v>
      </c>
      <c r="BP94" s="98">
        <f>IF(OR('DU DOAN'!K94="",'DU DOAN'!L94="",'DU DOAN'!EE94="",'DU DOAN'!EF94=""),0,IF(AND('DU DOAN'!EE94='DU DOAN'!K94,'DU DOAN'!EF94='DU DOAN'!L94),3*'DU DOAN'!C94,IF(('DU DOAN'!EE94-'DU DOAN'!EF94)=('DU DOAN'!K94-'DU DOAN'!L94),2*'DU DOAN'!C94,IF(SIGN('DU DOAN'!EE94-'DU DOAN'!EF94)=SIGN('DU DOAN'!K94-'DU DOAN'!L94),1*'DU DOAN'!C94,0))))</f>
        <v>0</v>
      </c>
      <c r="BQ94" s="98">
        <f>IF(OR('DU DOAN'!K94="",'DU DOAN'!L94="",'DU DOAN'!EG94="",'DU DOAN'!EH94=""),0,IF(AND('DU DOAN'!EG94='DU DOAN'!K94,'DU DOAN'!EH94='DU DOAN'!L94),3*'DU DOAN'!C94,IF(('DU DOAN'!EG94-'DU DOAN'!EH94)=('DU DOAN'!K94-'DU DOAN'!L94),2*'DU DOAN'!C94,IF(SIGN('DU DOAN'!EG94-'DU DOAN'!EH94)=SIGN('DU DOAN'!K94-'DU DOAN'!L94),1*'DU DOAN'!C94,0))))</f>
        <v>0</v>
      </c>
      <c r="BR94" s="98">
        <f>IF(OR('DU DOAN'!K94="",'DU DOAN'!L94="",'DU DOAN'!EI94="",'DU DOAN'!EJ94=""),0,IF(AND('DU DOAN'!EI94='DU DOAN'!K94,'DU DOAN'!EJ94='DU DOAN'!L94),3*'DU DOAN'!C94,IF(('DU DOAN'!EI94-'DU DOAN'!EJ94)=('DU DOAN'!K94-'DU DOAN'!L94),2*'DU DOAN'!C94,IF(SIGN('DU DOAN'!EI94-'DU DOAN'!EJ94)=SIGN('DU DOAN'!K94-'DU DOAN'!L94),1*'DU DOAN'!C94,0))))</f>
        <v>0</v>
      </c>
      <c r="BS94" s="98">
        <f>IF(OR('DU DOAN'!K94="",'DU DOAN'!L94="",'DU DOAN'!EK94="",'DU DOAN'!EL94=""),0,IF(AND('DU DOAN'!EK94='DU DOAN'!K94,'DU DOAN'!EL94='DU DOAN'!L94),3*'DU DOAN'!C94,IF(('DU DOAN'!EK94-'DU DOAN'!EL94)=('DU DOAN'!K94-'DU DOAN'!L94),2*'DU DOAN'!C94,IF(SIGN('DU DOAN'!EK94-'DU DOAN'!EL94)=SIGN('DU DOAN'!K94-'DU DOAN'!L94),1*'DU DOAN'!C94,0))))</f>
        <v>0</v>
      </c>
      <c r="BT94" s="98">
        <f>IF(OR('DU DOAN'!K94="",'DU DOAN'!L94="",'DU DOAN'!EM94="",'DU DOAN'!EN94=""),0,IF(AND('DU DOAN'!EM94='DU DOAN'!K94,'DU DOAN'!EN94='DU DOAN'!L94),3*'DU DOAN'!C94,IF(('DU DOAN'!EM94-'DU DOAN'!EN94)=('DU DOAN'!K94-'DU DOAN'!L94),2*'DU DOAN'!C94,IF(SIGN('DU DOAN'!EM94-'DU DOAN'!EN94)=SIGN('DU DOAN'!K94-'DU DOAN'!L94),1*'DU DOAN'!C94,0))))</f>
        <v>0</v>
      </c>
      <c r="BU94" s="98">
        <f>IF(OR('DU DOAN'!K94="",'DU DOAN'!L94="",'DU DOAN'!EO94="",'DU DOAN'!EP94=""),0,IF(AND('DU DOAN'!EO94='DU DOAN'!K94,'DU DOAN'!EP94='DU DOAN'!L94),3*'DU DOAN'!C94,IF(('DU DOAN'!EO94-'DU DOAN'!EP94)=('DU DOAN'!K94-'DU DOAN'!L94),2*'DU DOAN'!C94,IF(SIGN('DU DOAN'!EO94-'DU DOAN'!EP94)=SIGN('DU DOAN'!K94-'DU DOAN'!L94),1*'DU DOAN'!C94,0))))</f>
        <v>0</v>
      </c>
      <c r="BV94" s="98">
        <f>IF(OR('DU DOAN'!K94="",'DU DOAN'!L94="",'DU DOAN'!EQ94="",'DU DOAN'!ER94=""),0,IF(AND('DU DOAN'!EQ94='DU DOAN'!K94,'DU DOAN'!ER94='DU DOAN'!L94),3*'DU DOAN'!C94,IF(('DU DOAN'!EQ94-'DU DOAN'!ER94)=('DU DOAN'!K94-'DU DOAN'!L94),2*'DU DOAN'!C94,IF(SIGN('DU DOAN'!EQ94-'DU DOAN'!ER94)=SIGN('DU DOAN'!K94-'DU DOAN'!L94),1*'DU DOAN'!C94,0))))</f>
        <v>0</v>
      </c>
      <c r="BW94" s="98">
        <f>IF(OR('DU DOAN'!K94="",'DU DOAN'!L94="",'DU DOAN'!ES94="",'DU DOAN'!ET94=""),0,IF(AND('DU DOAN'!ES94='DU DOAN'!K94,'DU DOAN'!ET94='DU DOAN'!L94),3*'DU DOAN'!C94,IF(('DU DOAN'!ES94-'DU DOAN'!ET94)=('DU DOAN'!K94-'DU DOAN'!L94),2*'DU DOAN'!C94,IF(SIGN('DU DOAN'!ES94-'DU DOAN'!ET94)=SIGN('DU DOAN'!K94-'DU DOAN'!L94),1*'DU DOAN'!C94,0))))</f>
        <v>0</v>
      </c>
      <c r="BX94" s="98">
        <f>IF(OR('DU DOAN'!K94="",'DU DOAN'!L94="",'DU DOAN'!EU94="",'DU DOAN'!EV94=""),0,IF(AND('DU DOAN'!EU94='DU DOAN'!K94,'DU DOAN'!EV94='DU DOAN'!L94),3*'DU DOAN'!C94,IF(('DU DOAN'!EU94-'DU DOAN'!EV94)=('DU DOAN'!K94-'DU DOAN'!L94),2*'DU DOAN'!C94,IF(SIGN('DU DOAN'!EU94-'DU DOAN'!EV94)=SIGN('DU DOAN'!K94-'DU DOAN'!L94),1*'DU DOAN'!C94,0))))</f>
        <v>0</v>
      </c>
      <c r="BY94" s="98">
        <f>IF(OR('DU DOAN'!K94="",'DU DOAN'!L94="",'DU DOAN'!EW94="",'DU DOAN'!EX94=""),0,IF(AND('DU DOAN'!EW94='DU DOAN'!K94,'DU DOAN'!EX94='DU DOAN'!L94),3*'DU DOAN'!C94,IF(('DU DOAN'!EW94-'DU DOAN'!EX94)=('DU DOAN'!K94-'DU DOAN'!L94),2*'DU DOAN'!C94,IF(SIGN('DU DOAN'!EW94-'DU DOAN'!EX94)=SIGN('DU DOAN'!K94-'DU DOAN'!L94),1*'DU DOAN'!C94,0))))</f>
        <v>0</v>
      </c>
      <c r="BZ94" s="98">
        <f>IF(OR('DU DOAN'!K94="",'DU DOAN'!L94="",'DU DOAN'!EY94="",'DU DOAN'!EZ94=""),0,IF(AND('DU DOAN'!EY94='DU DOAN'!K94,'DU DOAN'!EZ94='DU DOAN'!L94),3*'DU DOAN'!C94,IF(('DU DOAN'!EY94-'DU DOAN'!EZ94)=('DU DOAN'!K94-'DU DOAN'!L94),2*'DU DOAN'!C94,IF(SIGN('DU DOAN'!EY94-'DU DOAN'!EZ94)=SIGN('DU DOAN'!K94-'DU DOAN'!L94),1*'DU DOAN'!C94,0))))</f>
        <v>0</v>
      </c>
      <c r="CA94" s="98">
        <f>IF(OR('DU DOAN'!K94="",'DU DOAN'!L94="",'DU DOAN'!FA94="",'DU DOAN'!FB94=""),0,IF(AND('DU DOAN'!FA94='DU DOAN'!K94,'DU DOAN'!FB94='DU DOAN'!L94),3*'DU DOAN'!C94,IF(('DU DOAN'!FA94-'DU DOAN'!FB94)=('DU DOAN'!K94-'DU DOAN'!L94),2*'DU DOAN'!C94,IF(SIGN('DU DOAN'!FA94-'DU DOAN'!FB94)=SIGN('DU DOAN'!K94-'DU DOAN'!L94),1*'DU DOAN'!C94,0))))</f>
        <v>0</v>
      </c>
      <c r="CB94" s="98">
        <f>IF(OR('DU DOAN'!K94="",'DU DOAN'!L94="",'DU DOAN'!FC94="",'DU DOAN'!FD94=""),0,IF(AND('DU DOAN'!FC94='DU DOAN'!K94,'DU DOAN'!FD94='DU DOAN'!L94),3*'DU DOAN'!C94,IF(('DU DOAN'!FC94-'DU DOAN'!FD94)=('DU DOAN'!K94-'DU DOAN'!L94),2*'DU DOAN'!C94,IF(SIGN('DU DOAN'!FC94-'DU DOAN'!FD94)=SIGN('DU DOAN'!K94-'DU DOAN'!L94),1*'DU DOAN'!C94,0))))</f>
        <v>0</v>
      </c>
      <c r="CC94" s="98">
        <f>IF(OR('DU DOAN'!K94="",'DU DOAN'!L94="",'DU DOAN'!FE94="",'DU DOAN'!FF94=""),0,IF(AND('DU DOAN'!FE94='DU DOAN'!K94,'DU DOAN'!FF94='DU DOAN'!L94),3*'DU DOAN'!C94,IF(('DU DOAN'!FE94-'DU DOAN'!FF94)=('DU DOAN'!K94-'DU DOAN'!L94),2*'DU DOAN'!C94,IF(SIGN('DU DOAN'!FE94-'DU DOAN'!FF94)=SIGN('DU DOAN'!K94-'DU DOAN'!L94),1*'DU DOAN'!C94,0))))</f>
        <v>0</v>
      </c>
      <c r="CD94" s="98">
        <f>IF(OR('DU DOAN'!K94="",'DU DOAN'!L94="",'DU DOAN'!FG94="",'DU DOAN'!FH94=""),0,IF(AND('DU DOAN'!FG94='DU DOAN'!K94,'DU DOAN'!FH94='DU DOAN'!L94),3*'DU DOAN'!C94,IF(('DU DOAN'!FG94-'DU DOAN'!FH94)=('DU DOAN'!K94-'DU DOAN'!L94),2*'DU DOAN'!C94,IF(SIGN('DU DOAN'!FG94-'DU DOAN'!FH94)=SIGN('DU DOAN'!K94-'DU DOAN'!L94),1*'DU DOAN'!C94,0))))</f>
        <v>0</v>
      </c>
      <c r="CE94" s="98">
        <f>IF(OR('DU DOAN'!K94="",'DU DOAN'!L94="",'DU DOAN'!FI94="",'DU DOAN'!FJ94=""),0,IF(AND('DU DOAN'!FI94='DU DOAN'!K94,'DU DOAN'!FJ94='DU DOAN'!L94),3*'DU DOAN'!C94,IF(('DU DOAN'!FI94-'DU DOAN'!FJ94)=('DU DOAN'!K94-'DU DOAN'!L94),2*'DU DOAN'!C94,IF(SIGN('DU DOAN'!FI94-'DU DOAN'!FJ94)=SIGN('DU DOAN'!K94-'DU DOAN'!L94),1*'DU DOAN'!C94,0))))</f>
        <v>0</v>
      </c>
      <c r="CF94" s="98">
        <f>IF(OR('DU DOAN'!K94="",'DU DOAN'!L94="",'DU DOAN'!FK94="",'DU DOAN'!FL94=""),0,IF(AND('DU DOAN'!FK94='DU DOAN'!K94,'DU DOAN'!FL94='DU DOAN'!L94),3*'DU DOAN'!C94,IF(('DU DOAN'!FK94-'DU DOAN'!FL94)=('DU DOAN'!K94-'DU DOAN'!L94),2*'DU DOAN'!C94,IF(SIGN('DU DOAN'!FK94-'DU DOAN'!FL94)=SIGN('DU DOAN'!K94-'DU DOAN'!L94),1*'DU DOAN'!C94,0))))</f>
        <v>0</v>
      </c>
      <c r="CG94" s="98">
        <f>IF(OR('DU DOAN'!K94="",'DU DOAN'!L94="",'DU DOAN'!FM94="",'DU DOAN'!FN94=""),0,IF(AND('DU DOAN'!FM94='DU DOAN'!K94,'DU DOAN'!FN94='DU DOAN'!L94),3*'DU DOAN'!C94,IF(('DU DOAN'!FM94-'DU DOAN'!FN94)=('DU DOAN'!K94-'DU DOAN'!L94),2*'DU DOAN'!C94,IF(SIGN('DU DOAN'!FM94-'DU DOAN'!FN94)=SIGN('DU DOAN'!K94-'DU DOAN'!L94),1*'DU DOAN'!C94,0))))</f>
        <v>0</v>
      </c>
      <c r="CH94" s="98">
        <f>IF(OR('DU DOAN'!K94="",'DU DOAN'!L94="",'DU DOAN'!FO94="",'DU DOAN'!FP94=""),0,IF(AND('DU DOAN'!FO94='DU DOAN'!K94,'DU DOAN'!FP94='DU DOAN'!L94),3*'DU DOAN'!C94,IF(('DU DOAN'!FO94-'DU DOAN'!FP94)=('DU DOAN'!K94-'DU DOAN'!L94),2*'DU DOAN'!C94,IF(SIGN('DU DOAN'!FO94-'DU DOAN'!FP94)=SIGN('DU DOAN'!K94-'DU DOAN'!L94),1*'DU DOAN'!C94,0))))</f>
        <v>0</v>
      </c>
      <c r="CI94" s="98">
        <f>IF(OR('DU DOAN'!K94="",'DU DOAN'!L94="",'DU DOAN'!FQ94="",'DU DOAN'!FR94=""),0,IF(AND('DU DOAN'!FQ94='DU DOAN'!K94,'DU DOAN'!FR94='DU DOAN'!L94),3*'DU DOAN'!C94,IF(('DU DOAN'!FQ94-'DU DOAN'!FR94)=('DU DOAN'!K94-'DU DOAN'!L94),2*'DU DOAN'!C94,IF(SIGN('DU DOAN'!FQ94-'DU DOAN'!FR94)=SIGN('DU DOAN'!K94-'DU DOAN'!L94),1*'DU DOAN'!C94,0))))</f>
        <v>0</v>
      </c>
      <c r="CJ94" s="98">
        <f>IF(OR('DU DOAN'!K94="",'DU DOAN'!L94="",'DU DOAN'!FS94="",'DU DOAN'!FT94=""),0,IF(AND('DU DOAN'!FS94='DU DOAN'!K94,'DU DOAN'!FT94='DU DOAN'!L94),3*'DU DOAN'!C94,IF(('DU DOAN'!FS94-'DU DOAN'!FT94)=('DU DOAN'!K94-'DU DOAN'!L94),2*'DU DOAN'!C94,IF(SIGN('DU DOAN'!FS94-'DU DOAN'!FT94)=SIGN('DU DOAN'!K94-'DU DOAN'!L94),1*'DU DOAN'!C94,0))))</f>
        <v>0</v>
      </c>
      <c r="CK94" s="98">
        <f>IF(OR('DU DOAN'!K94="",'DU DOAN'!L94="",'DU DOAN'!FU94="",'DU DOAN'!FV94=""),0,IF(AND('DU DOAN'!FU94='DU DOAN'!K94,'DU DOAN'!FV94='DU DOAN'!L94),3*'DU DOAN'!C94,IF(('DU DOAN'!FU94-'DU DOAN'!FV94)=('DU DOAN'!K94-'DU DOAN'!L94),2*'DU DOAN'!C94,IF(SIGN('DU DOAN'!FU94-'DU DOAN'!FV94)=SIGN('DU DOAN'!K94-'DU DOAN'!L94),1*'DU DOAN'!C94,0))))</f>
        <v>0</v>
      </c>
      <c r="CL94" s="98">
        <f>IF(OR('DU DOAN'!K94="",'DU DOAN'!L94="",'DU DOAN'!FW94="",'DU DOAN'!FX94=""),0,IF(AND('DU DOAN'!FW94='DU DOAN'!K94,'DU DOAN'!FX94='DU DOAN'!L94),3*'DU DOAN'!C94,IF(('DU DOAN'!FW94-'DU DOAN'!FX94)=('DU DOAN'!K94-'DU DOAN'!L94),2*'DU DOAN'!C94,IF(SIGN('DU DOAN'!FW94-'DU DOAN'!FX94)=SIGN('DU DOAN'!K94-'DU DOAN'!L94),1*'DU DOAN'!C94,0))))</f>
        <v>0</v>
      </c>
      <c r="CM94" s="98">
        <f>IF(OR('DU DOAN'!K94="",'DU DOAN'!L94="",'DU DOAN'!FY94="",'DU DOAN'!FZ94=""),0,IF(AND('DU DOAN'!FY94='DU DOAN'!K94,'DU DOAN'!FZ94='DU DOAN'!L94),3*'DU DOAN'!C94,IF(('DU DOAN'!FY94-'DU DOAN'!FZ94)=('DU DOAN'!K94-'DU DOAN'!L94),2*'DU DOAN'!C94,IF(SIGN('DU DOAN'!FY94-'DU DOAN'!FZ94)=SIGN('DU DOAN'!K94-'DU DOAN'!L94),1*'DU DOAN'!C94,0))))</f>
        <v>0</v>
      </c>
      <c r="CN94" s="98">
        <f>IF(OR('DU DOAN'!K94="",'DU DOAN'!L94="",'DU DOAN'!GA94="",'DU DOAN'!GB94=""),0,IF(AND('DU DOAN'!GA94='DU DOAN'!K94,'DU DOAN'!GB94='DU DOAN'!L94),3*'DU DOAN'!C94,IF(('DU DOAN'!GA94-'DU DOAN'!GB94)=('DU DOAN'!K94-'DU DOAN'!L94),2*'DU DOAN'!C94,IF(SIGN('DU DOAN'!GA94-'DU DOAN'!GB94)=SIGN('DU DOAN'!K94-'DU DOAN'!L94),1*'DU DOAN'!C94,0))))</f>
        <v>0</v>
      </c>
      <c r="CO94" s="98">
        <f>IF(OR('DU DOAN'!K94="",'DU DOAN'!L94="",'DU DOAN'!GC94="",'DU DOAN'!GD94=""),0,IF(AND('DU DOAN'!GC94='DU DOAN'!K94,'DU DOAN'!GD94='DU DOAN'!L94),3*'DU DOAN'!C94,IF(('DU DOAN'!GC94-'DU DOAN'!GD94)=('DU DOAN'!K94-'DU DOAN'!L94),2*'DU DOAN'!C94,IF(SIGN('DU DOAN'!GC94-'DU DOAN'!GD94)=SIGN('DU DOAN'!K94-'DU DOAN'!L94),1*'DU DOAN'!C94,0))))</f>
        <v>0</v>
      </c>
      <c r="CP94" s="98">
        <f>IF(OR('DU DOAN'!K94="",'DU DOAN'!L94="",'DU DOAN'!GE94="",'DU DOAN'!GF94=""),0,IF(AND('DU DOAN'!GE94='DU DOAN'!K94,'DU DOAN'!GF94='DU DOAN'!L94),3*'DU DOAN'!C94,IF(('DU DOAN'!GE94-'DU DOAN'!GF94)=('DU DOAN'!K94-'DU DOAN'!L94),2*'DU DOAN'!C94,IF(SIGN('DU DOAN'!GE94-'DU DOAN'!GF94)=SIGN('DU DOAN'!K94-'DU DOAN'!L94),1*'DU DOAN'!C94,0))))</f>
        <v>0</v>
      </c>
      <c r="CQ94" s="98">
        <f>IF(OR('DU DOAN'!K94="",'DU DOAN'!L94="",'DU DOAN'!GG94="",'DU DOAN'!GH94=""),0,IF(AND('DU DOAN'!GG94='DU DOAN'!K94,'DU DOAN'!GH94='DU DOAN'!L94),3*'DU DOAN'!C94,IF(('DU DOAN'!GG94-'DU DOAN'!GH94)=('DU DOAN'!K94-'DU DOAN'!L94),2*'DU DOAN'!C94,IF(SIGN('DU DOAN'!GG94-'DU DOAN'!GH94)=SIGN('DU DOAN'!K94-'DU DOAN'!L94),1*'DU DOAN'!C94,0))))</f>
        <v>0</v>
      </c>
      <c r="CR94" s="98">
        <f>IF(OR('DU DOAN'!K94="",'DU DOAN'!L94="",'DU DOAN'!GI94="",'DU DOAN'!GJ94=""),0,IF(AND('DU DOAN'!GI94='DU DOAN'!K94,'DU DOAN'!GJ94='DU DOAN'!L94),3*'DU DOAN'!C94,IF(('DU DOAN'!GI94-'DU DOAN'!GJ94)=('DU DOAN'!K94-'DU DOAN'!L94),2*'DU DOAN'!C94,IF(SIGN('DU DOAN'!GI94-'DU DOAN'!GJ94)=SIGN('DU DOAN'!K94-'DU DOAN'!L94),1*'DU DOAN'!C94,0))))</f>
        <v>0</v>
      </c>
      <c r="CS94" s="98">
        <f>IF(OR('DU DOAN'!K94="",'DU DOAN'!L94="",'DU DOAN'!GK94="",'DU DOAN'!GL94=""),0,IF(AND('DU DOAN'!GK94='DU DOAN'!K94,'DU DOAN'!GL94='DU DOAN'!L94),3*'DU DOAN'!C94,IF(('DU DOAN'!GK94-'DU DOAN'!GL94)=('DU DOAN'!K94-'DU DOAN'!L94),2*'DU DOAN'!C94,IF(SIGN('DU DOAN'!GK94-'DU DOAN'!GL94)=SIGN('DU DOAN'!K94-'DU DOAN'!L94),1*'DU DOAN'!C94,0))))</f>
        <v>0</v>
      </c>
      <c r="CT94" s="98">
        <f>IF(OR('DU DOAN'!K94="",'DU DOAN'!L94="",'DU DOAN'!GM94="",'DU DOAN'!GN94=""),0,IF(AND('DU DOAN'!GM94='DU DOAN'!K94,'DU DOAN'!GN94='DU DOAN'!L94),3*'DU DOAN'!C94,IF(('DU DOAN'!GM94-'DU DOAN'!GN94)=('DU DOAN'!K94-'DU DOAN'!L94),2*'DU DOAN'!C94,IF(SIGN('DU DOAN'!GM94-'DU DOAN'!GN94)=SIGN('DU DOAN'!K94-'DU DOAN'!L94),1*'DU DOAN'!C94,0))))</f>
        <v>0</v>
      </c>
      <c r="CU94" s="98">
        <f>IF(OR('DU DOAN'!K94="",'DU DOAN'!L94="",'DU DOAN'!GO94="",'DU DOAN'!GP94=""),0,IF(AND('DU DOAN'!GO94='DU DOAN'!K94,'DU DOAN'!GP94='DU DOAN'!L94),3*'DU DOAN'!C94,IF(('DU DOAN'!GO94-'DU DOAN'!GP94)=('DU DOAN'!K94-'DU DOAN'!L94),2*'DU DOAN'!C94,IF(SIGN('DU DOAN'!GO94-'DU DOAN'!GP94)=SIGN('DU DOAN'!K94-'DU DOAN'!L94),1*'DU DOAN'!C94,0))))</f>
        <v>0</v>
      </c>
      <c r="CV94" s="98">
        <f>IF(OR('DU DOAN'!K94="",'DU DOAN'!L94="",'DU DOAN'!GQ94="",'DU DOAN'!GR94=""),0,IF(AND('DU DOAN'!GQ94='DU DOAN'!K94,'DU DOAN'!GR94='DU DOAN'!L94),3*'DU DOAN'!C94,IF(('DU DOAN'!GQ94-'DU DOAN'!GR94)=('DU DOAN'!K94-'DU DOAN'!L94),2*'DU DOAN'!C94,IF(SIGN('DU DOAN'!GQ94-'DU DOAN'!GR94)=SIGN('DU DOAN'!K94-'DU DOAN'!L94),1*'DU DOAN'!C94,0))))</f>
        <v>0</v>
      </c>
      <c r="CW94" s="98">
        <f>IF(OR('DU DOAN'!K94="",'DU DOAN'!L94="",'DU DOAN'!GS94="",'DU DOAN'!GT94=""),0,IF(AND('DU DOAN'!GS94='DU DOAN'!K94,'DU DOAN'!GT94='DU DOAN'!L94),3*'DU DOAN'!C94,IF(('DU DOAN'!GS94-'DU DOAN'!GT94)=('DU DOAN'!K94-'DU DOAN'!L94),2*'DU DOAN'!C94,IF(SIGN('DU DOAN'!GS94-'DU DOAN'!GT94)=SIGN('DU DOAN'!K94-'DU DOAN'!L94),1*'DU DOAN'!C94,0))))</f>
        <v>0</v>
      </c>
      <c r="CX94" s="98">
        <f>IF(OR('DU DOAN'!K94="",'DU DOAN'!L94="",'DU DOAN'!GU94="",'DU DOAN'!GV94=""),0,IF(AND('DU DOAN'!GU94='DU DOAN'!K94,'DU DOAN'!GV94='DU DOAN'!L94),3*'DU DOAN'!C94,IF(('DU DOAN'!GU94-'DU DOAN'!GV94)=('DU DOAN'!K94-'DU DOAN'!L94),2*'DU DOAN'!C94,IF(SIGN('DU DOAN'!GU94-'DU DOAN'!GV94)=SIGN('DU DOAN'!K94-'DU DOAN'!L94),1*'DU DOAN'!C94,0))))</f>
        <v>0</v>
      </c>
      <c r="CY94" s="98">
        <f>IF(OR('DU DOAN'!K94="",'DU DOAN'!L94="",'DU DOAN'!GW94="",'DU DOAN'!GX94=""),0,IF(AND('DU DOAN'!GW94='DU DOAN'!K94,'DU DOAN'!GX94='DU DOAN'!L94),3*'DU DOAN'!C94,IF(('DU DOAN'!GW94-'DU DOAN'!GX94)=('DU DOAN'!K94-'DU DOAN'!L94),2*'DU DOAN'!C94,IF(SIGN('DU DOAN'!GW94-'DU DOAN'!GX94)=SIGN('DU DOAN'!K94-'DU DOAN'!L94),1*'DU DOAN'!C94,0))))</f>
        <v>0</v>
      </c>
      <c r="CZ94" s="98">
        <f>IF(OR('DU DOAN'!K94="",'DU DOAN'!L94="",'DU DOAN'!GY94="",'DU DOAN'!GZ94=""),0,IF(AND('DU DOAN'!GY94='DU DOAN'!K94,'DU DOAN'!GZ94='DU DOAN'!L94),3*'DU DOAN'!C94,IF(('DU DOAN'!GY94-'DU DOAN'!GZ94)=('DU DOAN'!K94-'DU DOAN'!L94),2*'DU DOAN'!C94,IF(SIGN('DU DOAN'!GY94-'DU DOAN'!GZ94)=SIGN('DU DOAN'!K94-'DU DOAN'!L94),1*'DU DOAN'!C94,0))))</f>
        <v>0</v>
      </c>
      <c r="DA94" s="98">
        <f>IF(OR('DU DOAN'!K94="",'DU DOAN'!L94="",'DU DOAN'!HA94="",'DU DOAN'!HB94=""),0,IF(AND('DU DOAN'!HA94='DU DOAN'!K94,'DU DOAN'!HB94='DU DOAN'!L94),3*'DU DOAN'!C94,IF(('DU DOAN'!HA94-'DU DOAN'!HB94)=('DU DOAN'!K94-'DU DOAN'!L94),2*'DU DOAN'!C94,IF(SIGN('DU DOAN'!HA94-'DU DOAN'!HB94)=SIGN('DU DOAN'!K94-'DU DOAN'!L94),1*'DU DOAN'!C94,0))))</f>
        <v>0</v>
      </c>
      <c r="DB94" s="98">
        <f>IF(OR('DU DOAN'!K94="",'DU DOAN'!L94="",'DU DOAN'!HC94="",'DU DOAN'!HD94=""),0,IF(AND('DU DOAN'!HC94='DU DOAN'!K94,'DU DOAN'!HD94='DU DOAN'!L94),3*'DU DOAN'!C94,IF(('DU DOAN'!HC94-'DU DOAN'!HD94)=('DU DOAN'!K94-'DU DOAN'!L94),2*'DU DOAN'!C94,IF(SIGN('DU DOAN'!HC94-'DU DOAN'!HD94)=SIGN('DU DOAN'!K94-'DU DOAN'!L94),1*'DU DOAN'!C94,0))))</f>
        <v>0</v>
      </c>
    </row>
    <row r="95" spans="1:106" ht="15" customHeight="1">
      <c r="A95" s="103">
        <f>'DU DOAN'!A95</f>
        <v>92</v>
      </c>
      <c r="B95" s="104" t="str">
        <f>'DU DOAN'!B95</f>
        <v>Vòng 1/8 (R16)</v>
      </c>
      <c r="C95" s="105">
        <f>'DU DOAN'!C95</f>
        <v>2</v>
      </c>
      <c r="D95" s="104" t="str">
        <f>'DU DOAN'!H95</f>
        <v>Thắng R32 trận 78</v>
      </c>
      <c r="E95" s="104" t="str">
        <f>'DU DOAN'!I95</f>
        <v>Thắng R32 trận 79</v>
      </c>
      <c r="F95" s="106" t="str">
        <f>IF(OR('DU DOAN'!K95="",'DU DOAN'!L95=""),"Chưa đá",'DU DOAN'!K95&amp;"-"&amp;'DU DOAN'!L95)</f>
        <v>Chưa đá</v>
      </c>
      <c r="G95" s="98">
        <f>IF(OR('DU DOAN'!K95="",'DU DOAN'!L95="",'DU DOAN'!M95="",'DU DOAN'!N95=""),0,IF(AND('DU DOAN'!M95='DU DOAN'!K95,'DU DOAN'!N95='DU DOAN'!L95),3*'DU DOAN'!C95,IF(('DU DOAN'!M95-'DU DOAN'!N95)=('DU DOAN'!K95-'DU DOAN'!L95),2*'DU DOAN'!C95,IF(SIGN('DU DOAN'!M95-'DU DOAN'!N95)=SIGN('DU DOAN'!K95-'DU DOAN'!L95),1*'DU DOAN'!C95,0))))</f>
        <v>0</v>
      </c>
      <c r="H95" s="98">
        <f>IF(OR('DU DOAN'!K95="",'DU DOAN'!L95="",'DU DOAN'!O95="",'DU DOAN'!P95=""),0,IF(AND('DU DOAN'!O95='DU DOAN'!K95,'DU DOAN'!P95='DU DOAN'!L95),3*'DU DOAN'!C95,IF(('DU DOAN'!O95-'DU DOAN'!P95)=('DU DOAN'!K95-'DU DOAN'!L95),2*'DU DOAN'!C95,IF(SIGN('DU DOAN'!O95-'DU DOAN'!P95)=SIGN('DU DOAN'!K95-'DU DOAN'!L95),1*'DU DOAN'!C95,0))))</f>
        <v>0</v>
      </c>
      <c r="I95" s="98">
        <f>IF(OR('DU DOAN'!K95="",'DU DOAN'!L95="",'DU DOAN'!Q95="",'DU DOAN'!R95=""),0,IF(AND('DU DOAN'!Q95='DU DOAN'!K95,'DU DOAN'!R95='DU DOAN'!L95),3*'DU DOAN'!C95,IF(('DU DOAN'!Q95-'DU DOAN'!R95)=('DU DOAN'!K95-'DU DOAN'!L95),2*'DU DOAN'!C95,IF(SIGN('DU DOAN'!Q95-'DU DOAN'!R95)=SIGN('DU DOAN'!K95-'DU DOAN'!L95),1*'DU DOAN'!C95,0))))</f>
        <v>0</v>
      </c>
      <c r="J95" s="98">
        <f>IF(OR('DU DOAN'!K95="",'DU DOAN'!L95="",'DU DOAN'!S95="",'DU DOAN'!T95=""),0,IF(AND('DU DOAN'!S95='DU DOAN'!K95,'DU DOAN'!T95='DU DOAN'!L95),3*'DU DOAN'!C95,IF(('DU DOAN'!S95-'DU DOAN'!T95)=('DU DOAN'!K95-'DU DOAN'!L95),2*'DU DOAN'!C95,IF(SIGN('DU DOAN'!S95-'DU DOAN'!T95)=SIGN('DU DOAN'!K95-'DU DOAN'!L95),1*'DU DOAN'!C95,0))))</f>
        <v>0</v>
      </c>
      <c r="K95" s="98">
        <f>IF(OR('DU DOAN'!K95="",'DU DOAN'!L95="",'DU DOAN'!U95="",'DU DOAN'!V95=""),0,IF(AND('DU DOAN'!U95='DU DOAN'!K95,'DU DOAN'!V95='DU DOAN'!L95),3*'DU DOAN'!C95,IF(('DU DOAN'!U95-'DU DOAN'!V95)=('DU DOAN'!K95-'DU DOAN'!L95),2*'DU DOAN'!C95,IF(SIGN('DU DOAN'!U95-'DU DOAN'!V95)=SIGN('DU DOAN'!K95-'DU DOAN'!L95),1*'DU DOAN'!C95,0))))</f>
        <v>0</v>
      </c>
      <c r="L95" s="98">
        <f>IF(OR('DU DOAN'!K95="",'DU DOAN'!L95="",'DU DOAN'!W95="",'DU DOAN'!X95=""),0,IF(AND('DU DOAN'!W95='DU DOAN'!K95,'DU DOAN'!X95='DU DOAN'!L95),3*'DU DOAN'!C95,IF(('DU DOAN'!W95-'DU DOAN'!X95)=('DU DOAN'!K95-'DU DOAN'!L95),2*'DU DOAN'!C95,IF(SIGN('DU DOAN'!W95-'DU DOAN'!X95)=SIGN('DU DOAN'!K95-'DU DOAN'!L95),1*'DU DOAN'!C95,0))))</f>
        <v>0</v>
      </c>
      <c r="M95" s="98">
        <f>IF(OR('DU DOAN'!K95="",'DU DOAN'!L95="",'DU DOAN'!Y95="",'DU DOAN'!Z95=""),0,IF(AND('DU DOAN'!Y95='DU DOAN'!K95,'DU DOAN'!Z95='DU DOAN'!L95),3*'DU DOAN'!C95,IF(('DU DOAN'!Y95-'DU DOAN'!Z95)=('DU DOAN'!K95-'DU DOAN'!L95),2*'DU DOAN'!C95,IF(SIGN('DU DOAN'!Y95-'DU DOAN'!Z95)=SIGN('DU DOAN'!K95-'DU DOAN'!L95),1*'DU DOAN'!C95,0))))</f>
        <v>0</v>
      </c>
      <c r="N95" s="98">
        <f>IF(OR('DU DOAN'!K95="",'DU DOAN'!L95="",'DU DOAN'!AA95="",'DU DOAN'!AB95=""),0,IF(AND('DU DOAN'!AA95='DU DOAN'!K95,'DU DOAN'!AB95='DU DOAN'!L95),3*'DU DOAN'!C95,IF(('DU DOAN'!AA95-'DU DOAN'!AB95)=('DU DOAN'!K95-'DU DOAN'!L95),2*'DU DOAN'!C95,IF(SIGN('DU DOAN'!AA95-'DU DOAN'!AB95)=SIGN('DU DOAN'!K95-'DU DOAN'!L95),1*'DU DOAN'!C95,0))))</f>
        <v>0</v>
      </c>
      <c r="O95" s="98">
        <f>IF(OR('DU DOAN'!K95="",'DU DOAN'!L95="",'DU DOAN'!AC95="",'DU DOAN'!AD95=""),0,IF(AND('DU DOAN'!AC95='DU DOAN'!K95,'DU DOAN'!AD95='DU DOAN'!L95),3*'DU DOAN'!C95,IF(('DU DOAN'!AC95-'DU DOAN'!AD95)=('DU DOAN'!K95-'DU DOAN'!L95),2*'DU DOAN'!C95,IF(SIGN('DU DOAN'!AC95-'DU DOAN'!AD95)=SIGN('DU DOAN'!K95-'DU DOAN'!L95),1*'DU DOAN'!C95,0))))</f>
        <v>0</v>
      </c>
      <c r="P95" s="98">
        <f>IF(OR('DU DOAN'!K95="",'DU DOAN'!L95="",'DU DOAN'!AE95="",'DU DOAN'!AF95=""),0,IF(AND('DU DOAN'!AE95='DU DOAN'!K95,'DU DOAN'!AF95='DU DOAN'!L95),3*'DU DOAN'!C95,IF(('DU DOAN'!AE95-'DU DOAN'!AF95)=('DU DOAN'!K95-'DU DOAN'!L95),2*'DU DOAN'!C95,IF(SIGN('DU DOAN'!AE95-'DU DOAN'!AF95)=SIGN('DU DOAN'!K95-'DU DOAN'!L95),1*'DU DOAN'!C95,0))))</f>
        <v>0</v>
      </c>
      <c r="Q95" s="98">
        <f>IF(OR('DU DOAN'!K95="",'DU DOAN'!L95="",'DU DOAN'!AG95="",'DU DOAN'!AH95=""),0,IF(AND('DU DOAN'!AG95='DU DOAN'!K95,'DU DOAN'!AH95='DU DOAN'!L95),3*'DU DOAN'!C95,IF(('DU DOAN'!AG95-'DU DOAN'!AH95)=('DU DOAN'!K95-'DU DOAN'!L95),2*'DU DOAN'!C95,IF(SIGN('DU DOAN'!AG95-'DU DOAN'!AH95)=SIGN('DU DOAN'!K95-'DU DOAN'!L95),1*'DU DOAN'!C95,0))))</f>
        <v>0</v>
      </c>
      <c r="R95" s="98">
        <f>IF(OR('DU DOAN'!K95="",'DU DOAN'!L95="",'DU DOAN'!AI95="",'DU DOAN'!AJ95=""),0,IF(AND('DU DOAN'!AI95='DU DOAN'!K95,'DU DOAN'!AJ95='DU DOAN'!L95),3*'DU DOAN'!C95,IF(('DU DOAN'!AI95-'DU DOAN'!AJ95)=('DU DOAN'!K95-'DU DOAN'!L95),2*'DU DOAN'!C95,IF(SIGN('DU DOAN'!AI95-'DU DOAN'!AJ95)=SIGN('DU DOAN'!K95-'DU DOAN'!L95),1*'DU DOAN'!C95,0))))</f>
        <v>0</v>
      </c>
      <c r="S95" s="98">
        <f>IF(OR('DU DOAN'!K95="",'DU DOAN'!L95="",'DU DOAN'!AK95="",'DU DOAN'!AL95=""),0,IF(AND('DU DOAN'!AK95='DU DOAN'!K95,'DU DOAN'!AL95='DU DOAN'!L95),3*'DU DOAN'!C95,IF(('DU DOAN'!AK95-'DU DOAN'!AL95)=('DU DOAN'!K95-'DU DOAN'!L95),2*'DU DOAN'!C95,IF(SIGN('DU DOAN'!AK95-'DU DOAN'!AL95)=SIGN('DU DOAN'!K95-'DU DOAN'!L95),1*'DU DOAN'!C95,0))))</f>
        <v>0</v>
      </c>
      <c r="T95" s="98">
        <f>IF(OR('DU DOAN'!K95="",'DU DOAN'!L95="",'DU DOAN'!AM95="",'DU DOAN'!AN95=""),0,IF(AND('DU DOAN'!AM95='DU DOAN'!K95,'DU DOAN'!AN95='DU DOAN'!L95),3*'DU DOAN'!C95,IF(('DU DOAN'!AM95-'DU DOAN'!AN95)=('DU DOAN'!K95-'DU DOAN'!L95),2*'DU DOAN'!C95,IF(SIGN('DU DOAN'!AM95-'DU DOAN'!AN95)=SIGN('DU DOAN'!K95-'DU DOAN'!L95),1*'DU DOAN'!C95,0))))</f>
        <v>0</v>
      </c>
      <c r="U95" s="98">
        <f>IF(OR('DU DOAN'!K95="",'DU DOAN'!L95="",'DU DOAN'!AO95="",'DU DOAN'!AP95=""),0,IF(AND('DU DOAN'!AO95='DU DOAN'!K95,'DU DOAN'!AP95='DU DOAN'!L95),3*'DU DOAN'!C95,IF(('DU DOAN'!AO95-'DU DOAN'!AP95)=('DU DOAN'!K95-'DU DOAN'!L95),2*'DU DOAN'!C95,IF(SIGN('DU DOAN'!AO95-'DU DOAN'!AP95)=SIGN('DU DOAN'!K95-'DU DOAN'!L95),1*'DU DOAN'!C95,0))))</f>
        <v>0</v>
      </c>
      <c r="V95" s="98">
        <f>IF(OR('DU DOAN'!K95="",'DU DOAN'!L95="",'DU DOAN'!AQ95="",'DU DOAN'!AR95=""),0,IF(AND('DU DOAN'!AQ95='DU DOAN'!K95,'DU DOAN'!AR95='DU DOAN'!L95),3*'DU DOAN'!C95,IF(('DU DOAN'!AQ95-'DU DOAN'!AR95)=('DU DOAN'!K95-'DU DOAN'!L95),2*'DU DOAN'!C95,IF(SIGN('DU DOAN'!AQ95-'DU DOAN'!AR95)=SIGN('DU DOAN'!K95-'DU DOAN'!L95),1*'DU DOAN'!C95,0))))</f>
        <v>0</v>
      </c>
      <c r="W95" s="98">
        <f>IF(OR('DU DOAN'!K95="",'DU DOAN'!L95="",'DU DOAN'!AS95="",'DU DOAN'!AT95=""),0,IF(AND('DU DOAN'!AS95='DU DOAN'!K95,'DU DOAN'!AT95='DU DOAN'!L95),3*'DU DOAN'!C95,IF(('DU DOAN'!AS95-'DU DOAN'!AT95)=('DU DOAN'!K95-'DU DOAN'!L95),2*'DU DOAN'!C95,IF(SIGN('DU DOAN'!AS95-'DU DOAN'!AT95)=SIGN('DU DOAN'!K95-'DU DOAN'!L95),1*'DU DOAN'!C95,0))))</f>
        <v>0</v>
      </c>
      <c r="X95" s="98">
        <f>IF(OR('DU DOAN'!K95="",'DU DOAN'!L95="",'DU DOAN'!AU95="",'DU DOAN'!AV95=""),0,IF(AND('DU DOAN'!AU95='DU DOAN'!K95,'DU DOAN'!AV95='DU DOAN'!L95),3*'DU DOAN'!C95,IF(('DU DOAN'!AU95-'DU DOAN'!AV95)=('DU DOAN'!K95-'DU DOAN'!L95),2*'DU DOAN'!C95,IF(SIGN('DU DOAN'!AU95-'DU DOAN'!AV95)=SIGN('DU DOAN'!K95-'DU DOAN'!L95),1*'DU DOAN'!C95,0))))</f>
        <v>0</v>
      </c>
      <c r="Y95" s="98">
        <f>IF(OR('DU DOAN'!K95="",'DU DOAN'!L95="",'DU DOAN'!AW95="",'DU DOAN'!AX95=""),0,IF(AND('DU DOAN'!AW95='DU DOAN'!K95,'DU DOAN'!AX95='DU DOAN'!L95),3*'DU DOAN'!C95,IF(('DU DOAN'!AW95-'DU DOAN'!AX95)=('DU DOAN'!K95-'DU DOAN'!L95),2*'DU DOAN'!C95,IF(SIGN('DU DOAN'!AW95-'DU DOAN'!AX95)=SIGN('DU DOAN'!K95-'DU DOAN'!L95),1*'DU DOAN'!C95,0))))</f>
        <v>0</v>
      </c>
      <c r="Z95" s="98">
        <f>IF(OR('DU DOAN'!K95="",'DU DOAN'!L95="",'DU DOAN'!AY95="",'DU DOAN'!AZ95=""),0,IF(AND('DU DOAN'!AY95='DU DOAN'!K95,'DU DOAN'!AZ95='DU DOAN'!L95),3*'DU DOAN'!C95,IF(('DU DOAN'!AY95-'DU DOAN'!AZ95)=('DU DOAN'!K95-'DU DOAN'!L95),2*'DU DOAN'!C95,IF(SIGN('DU DOAN'!AY95-'DU DOAN'!AZ95)=SIGN('DU DOAN'!K95-'DU DOAN'!L95),1*'DU DOAN'!C95,0))))</f>
        <v>0</v>
      </c>
      <c r="AA95" s="98">
        <f>IF(OR('DU DOAN'!K95="",'DU DOAN'!L95="",'DU DOAN'!BA95="",'DU DOAN'!BB95=""),0,IF(AND('DU DOAN'!BA95='DU DOAN'!K95,'DU DOAN'!BB95='DU DOAN'!L95),3*'DU DOAN'!C95,IF(('DU DOAN'!BA95-'DU DOAN'!BB95)=('DU DOAN'!K95-'DU DOAN'!L95),2*'DU DOAN'!C95,IF(SIGN('DU DOAN'!BA95-'DU DOAN'!BB95)=SIGN('DU DOAN'!K95-'DU DOAN'!L95),1*'DU DOAN'!C95,0))))</f>
        <v>0</v>
      </c>
      <c r="AB95" s="98">
        <f>IF(OR('DU DOAN'!K95="",'DU DOAN'!L95="",'DU DOAN'!BC95="",'DU DOAN'!BD95=""),0,IF(AND('DU DOAN'!BC95='DU DOAN'!K95,'DU DOAN'!BD95='DU DOAN'!L95),3*'DU DOAN'!C95,IF(('DU DOAN'!BC95-'DU DOAN'!BD95)=('DU DOAN'!K95-'DU DOAN'!L95),2*'DU DOAN'!C95,IF(SIGN('DU DOAN'!BC95-'DU DOAN'!BD95)=SIGN('DU DOAN'!K95-'DU DOAN'!L95),1*'DU DOAN'!C95,0))))</f>
        <v>0</v>
      </c>
      <c r="AC95" s="98">
        <f>IF(OR('DU DOAN'!K95="",'DU DOAN'!L95="",'DU DOAN'!BE95="",'DU DOAN'!BF95=""),0,IF(AND('DU DOAN'!BE95='DU DOAN'!K95,'DU DOAN'!BF95='DU DOAN'!L95),3*'DU DOAN'!C95,IF(('DU DOAN'!BE95-'DU DOAN'!BF95)=('DU DOAN'!K95-'DU DOAN'!L95),2*'DU DOAN'!C95,IF(SIGN('DU DOAN'!BE95-'DU DOAN'!BF95)=SIGN('DU DOAN'!K95-'DU DOAN'!L95),1*'DU DOAN'!C95,0))))</f>
        <v>0</v>
      </c>
      <c r="AD95" s="98">
        <f>IF(OR('DU DOAN'!K95="",'DU DOAN'!L95="",'DU DOAN'!BG95="",'DU DOAN'!BH95=""),0,IF(AND('DU DOAN'!BG95='DU DOAN'!K95,'DU DOAN'!BH95='DU DOAN'!L95),3*'DU DOAN'!C95,IF(('DU DOAN'!BG95-'DU DOAN'!BH95)=('DU DOAN'!K95-'DU DOAN'!L95),2*'DU DOAN'!C95,IF(SIGN('DU DOAN'!BG95-'DU DOAN'!BH95)=SIGN('DU DOAN'!K95-'DU DOAN'!L95),1*'DU DOAN'!C95,0))))</f>
        <v>0</v>
      </c>
      <c r="AE95" s="98">
        <f>IF(OR('DU DOAN'!K95="",'DU DOAN'!L95="",'DU DOAN'!BI95="",'DU DOAN'!BJ95=""),0,IF(AND('DU DOAN'!BI95='DU DOAN'!K95,'DU DOAN'!BJ95='DU DOAN'!L95),3*'DU DOAN'!C95,IF(('DU DOAN'!BI95-'DU DOAN'!BJ95)=('DU DOAN'!K95-'DU DOAN'!L95),2*'DU DOAN'!C95,IF(SIGN('DU DOAN'!BI95-'DU DOAN'!BJ95)=SIGN('DU DOAN'!K95-'DU DOAN'!L95),1*'DU DOAN'!C95,0))))</f>
        <v>0</v>
      </c>
      <c r="AF95" s="98">
        <f>IF(OR('DU DOAN'!K95="",'DU DOAN'!L95="",'DU DOAN'!BK95="",'DU DOAN'!BL95=""),0,IF(AND('DU DOAN'!BK95='DU DOAN'!K95,'DU DOAN'!BL95='DU DOAN'!L95),3*'DU DOAN'!C95,IF(('DU DOAN'!BK95-'DU DOAN'!BL95)=('DU DOAN'!K95-'DU DOAN'!L95),2*'DU DOAN'!C95,IF(SIGN('DU DOAN'!BK95-'DU DOAN'!BL95)=SIGN('DU DOAN'!K95-'DU DOAN'!L95),1*'DU DOAN'!C95,0))))</f>
        <v>0</v>
      </c>
      <c r="AG95" s="98">
        <f>IF(OR('DU DOAN'!K95="",'DU DOAN'!L95="",'DU DOAN'!BM95="",'DU DOAN'!BN95=""),0,IF(AND('DU DOAN'!BM95='DU DOAN'!K95,'DU DOAN'!BN95='DU DOAN'!L95),3*'DU DOAN'!C95,IF(('DU DOAN'!BM95-'DU DOAN'!BN95)=('DU DOAN'!K95-'DU DOAN'!L95),2*'DU DOAN'!C95,IF(SIGN('DU DOAN'!BM95-'DU DOAN'!BN95)=SIGN('DU DOAN'!K95-'DU DOAN'!L95),1*'DU DOAN'!C95,0))))</f>
        <v>0</v>
      </c>
      <c r="AH95" s="98">
        <f>IF(OR('DU DOAN'!K95="",'DU DOAN'!L95="",'DU DOAN'!BO95="",'DU DOAN'!BP95=""),0,IF(AND('DU DOAN'!BO95='DU DOAN'!K95,'DU DOAN'!BP95='DU DOAN'!L95),3*'DU DOAN'!C95,IF(('DU DOAN'!BO95-'DU DOAN'!BP95)=('DU DOAN'!K95-'DU DOAN'!L95),2*'DU DOAN'!C95,IF(SIGN('DU DOAN'!BO95-'DU DOAN'!BP95)=SIGN('DU DOAN'!K95-'DU DOAN'!L95),1*'DU DOAN'!C95,0))))</f>
        <v>0</v>
      </c>
      <c r="AI95" s="98">
        <f>IF(OR('DU DOAN'!K95="",'DU DOAN'!L95="",'DU DOAN'!BQ95="",'DU DOAN'!BR95=""),0,IF(AND('DU DOAN'!BQ95='DU DOAN'!K95,'DU DOAN'!BR95='DU DOAN'!L95),3*'DU DOAN'!C95,IF(('DU DOAN'!BQ95-'DU DOAN'!BR95)=('DU DOAN'!K95-'DU DOAN'!L95),2*'DU DOAN'!C95,IF(SIGN('DU DOAN'!BQ95-'DU DOAN'!BR95)=SIGN('DU DOAN'!K95-'DU DOAN'!L95),1*'DU DOAN'!C95,0))))</f>
        <v>0</v>
      </c>
      <c r="AJ95" s="98">
        <f>IF(OR('DU DOAN'!K95="",'DU DOAN'!L95="",'DU DOAN'!BS95="",'DU DOAN'!BT95=""),0,IF(AND('DU DOAN'!BS95='DU DOAN'!K95,'DU DOAN'!BT95='DU DOAN'!L95),3*'DU DOAN'!C95,IF(('DU DOAN'!BS95-'DU DOAN'!BT95)=('DU DOAN'!K95-'DU DOAN'!L95),2*'DU DOAN'!C95,IF(SIGN('DU DOAN'!BS95-'DU DOAN'!BT95)=SIGN('DU DOAN'!K95-'DU DOAN'!L95),1*'DU DOAN'!C95,0))))</f>
        <v>0</v>
      </c>
      <c r="AK95" s="98">
        <f>IF(OR('DU DOAN'!K95="",'DU DOAN'!L95="",'DU DOAN'!BU95="",'DU DOAN'!BV95=""),0,IF(AND('DU DOAN'!BU95='DU DOAN'!K95,'DU DOAN'!BV95='DU DOAN'!L95),3*'DU DOAN'!C95,IF(('DU DOAN'!BU95-'DU DOAN'!BV95)=('DU DOAN'!K95-'DU DOAN'!L95),2*'DU DOAN'!C95,IF(SIGN('DU DOAN'!BU95-'DU DOAN'!BV95)=SIGN('DU DOAN'!K95-'DU DOAN'!L95),1*'DU DOAN'!C95,0))))</f>
        <v>0</v>
      </c>
      <c r="AL95" s="98">
        <f>IF(OR('DU DOAN'!K95="",'DU DOAN'!L95="",'DU DOAN'!BW95="",'DU DOAN'!BX95=""),0,IF(AND('DU DOAN'!BW95='DU DOAN'!K95,'DU DOAN'!BX95='DU DOAN'!L95),3*'DU DOAN'!C95,IF(('DU DOAN'!BW95-'DU DOAN'!BX95)=('DU DOAN'!K95-'DU DOAN'!L95),2*'DU DOAN'!C95,IF(SIGN('DU DOAN'!BW95-'DU DOAN'!BX95)=SIGN('DU DOAN'!K95-'DU DOAN'!L95),1*'DU DOAN'!C95,0))))</f>
        <v>0</v>
      </c>
      <c r="AM95" s="98">
        <f>IF(OR('DU DOAN'!K95="",'DU DOAN'!L95="",'DU DOAN'!BY95="",'DU DOAN'!BZ95=""),0,IF(AND('DU DOAN'!BY95='DU DOAN'!K95,'DU DOAN'!BZ95='DU DOAN'!L95),3*'DU DOAN'!C95,IF(('DU DOAN'!BY95-'DU DOAN'!BZ95)=('DU DOAN'!K95-'DU DOAN'!L95),2*'DU DOAN'!C95,IF(SIGN('DU DOAN'!BY95-'DU DOAN'!BZ95)=SIGN('DU DOAN'!K95-'DU DOAN'!L95),1*'DU DOAN'!C95,0))))</f>
        <v>0</v>
      </c>
      <c r="AN95" s="98">
        <f>IF(OR('DU DOAN'!K95="",'DU DOAN'!L95="",'DU DOAN'!CA95="",'DU DOAN'!CB95=""),0,IF(AND('DU DOAN'!CA95='DU DOAN'!K95,'DU DOAN'!CB95='DU DOAN'!L95),3*'DU DOAN'!C95,IF(('DU DOAN'!CA95-'DU DOAN'!CB95)=('DU DOAN'!K95-'DU DOAN'!L95),2*'DU DOAN'!C95,IF(SIGN('DU DOAN'!CA95-'DU DOAN'!CB95)=SIGN('DU DOAN'!K95-'DU DOAN'!L95),1*'DU DOAN'!C95,0))))</f>
        <v>0</v>
      </c>
      <c r="AO95" s="98">
        <f>IF(OR('DU DOAN'!K95="",'DU DOAN'!L95="",'DU DOAN'!CC95="",'DU DOAN'!CD95=""),0,IF(AND('DU DOAN'!CC95='DU DOAN'!K95,'DU DOAN'!CD95='DU DOAN'!L95),3*'DU DOAN'!C95,IF(('DU DOAN'!CC95-'DU DOAN'!CD95)=('DU DOAN'!K95-'DU DOAN'!L95),2*'DU DOAN'!C95,IF(SIGN('DU DOAN'!CC95-'DU DOAN'!CD95)=SIGN('DU DOAN'!K95-'DU DOAN'!L95),1*'DU DOAN'!C95,0))))</f>
        <v>0</v>
      </c>
      <c r="AP95" s="98">
        <f>IF(OR('DU DOAN'!K95="",'DU DOAN'!L95="",'DU DOAN'!CE95="",'DU DOAN'!CF95=""),0,IF(AND('DU DOAN'!CE95='DU DOAN'!K95,'DU DOAN'!CF95='DU DOAN'!L95),3*'DU DOAN'!C95,IF(('DU DOAN'!CE95-'DU DOAN'!CF95)=('DU DOAN'!K95-'DU DOAN'!L95),2*'DU DOAN'!C95,IF(SIGN('DU DOAN'!CE95-'DU DOAN'!CF95)=SIGN('DU DOAN'!K95-'DU DOAN'!L95),1*'DU DOAN'!C95,0))))</f>
        <v>0</v>
      </c>
      <c r="AQ95" s="98">
        <f>IF(OR('DU DOAN'!K95="",'DU DOAN'!L95="",'DU DOAN'!CG95="",'DU DOAN'!CH95=""),0,IF(AND('DU DOAN'!CG95='DU DOAN'!K95,'DU DOAN'!CH95='DU DOAN'!L95),3*'DU DOAN'!C95,IF(('DU DOAN'!CG95-'DU DOAN'!CH95)=('DU DOAN'!K95-'DU DOAN'!L95),2*'DU DOAN'!C95,IF(SIGN('DU DOAN'!CG95-'DU DOAN'!CH95)=SIGN('DU DOAN'!K95-'DU DOAN'!L95),1*'DU DOAN'!C95,0))))</f>
        <v>0</v>
      </c>
      <c r="AR95" s="98">
        <f>IF(OR('DU DOAN'!K95="",'DU DOAN'!L95="",'DU DOAN'!CI95="",'DU DOAN'!CJ95=""),0,IF(AND('DU DOAN'!CI95='DU DOAN'!K95,'DU DOAN'!CJ95='DU DOAN'!L95),3*'DU DOAN'!C95,IF(('DU DOAN'!CI95-'DU DOAN'!CJ95)=('DU DOAN'!K95-'DU DOAN'!L95),2*'DU DOAN'!C95,IF(SIGN('DU DOAN'!CI95-'DU DOAN'!CJ95)=SIGN('DU DOAN'!K95-'DU DOAN'!L95),1*'DU DOAN'!C95,0))))</f>
        <v>0</v>
      </c>
      <c r="AS95" s="98">
        <f>IF(OR('DU DOAN'!K95="",'DU DOAN'!L95="",'DU DOAN'!CK95="",'DU DOAN'!CL95=""),0,IF(AND('DU DOAN'!CK95='DU DOAN'!K95,'DU DOAN'!CL95='DU DOAN'!L95),3*'DU DOAN'!C95,IF(('DU DOAN'!CK95-'DU DOAN'!CL95)=('DU DOAN'!K95-'DU DOAN'!L95),2*'DU DOAN'!C95,IF(SIGN('DU DOAN'!CK95-'DU DOAN'!CL95)=SIGN('DU DOAN'!K95-'DU DOAN'!L95),1*'DU DOAN'!C95,0))))</f>
        <v>0</v>
      </c>
      <c r="AT95" s="98">
        <f>IF(OR('DU DOAN'!K95="",'DU DOAN'!L95="",'DU DOAN'!CM95="",'DU DOAN'!CN95=""),0,IF(AND('DU DOAN'!CM95='DU DOAN'!K95,'DU DOAN'!CN95='DU DOAN'!L95),3*'DU DOAN'!C95,IF(('DU DOAN'!CM95-'DU DOAN'!CN95)=('DU DOAN'!K95-'DU DOAN'!L95),2*'DU DOAN'!C95,IF(SIGN('DU DOAN'!CM95-'DU DOAN'!CN95)=SIGN('DU DOAN'!K95-'DU DOAN'!L95),1*'DU DOAN'!C95,0))))</f>
        <v>0</v>
      </c>
      <c r="AU95" s="98">
        <f>IF(OR('DU DOAN'!K95="",'DU DOAN'!L95="",'DU DOAN'!CO95="",'DU DOAN'!CP95=""),0,IF(AND('DU DOAN'!CO95='DU DOAN'!K95,'DU DOAN'!CP95='DU DOAN'!L95),3*'DU DOAN'!C95,IF(('DU DOAN'!CO95-'DU DOAN'!CP95)=('DU DOAN'!K95-'DU DOAN'!L95),2*'DU DOAN'!C95,IF(SIGN('DU DOAN'!CO95-'DU DOAN'!CP95)=SIGN('DU DOAN'!K95-'DU DOAN'!L95),1*'DU DOAN'!C95,0))))</f>
        <v>0</v>
      </c>
      <c r="AV95" s="98">
        <f>IF(OR('DU DOAN'!K95="",'DU DOAN'!L95="",'DU DOAN'!CQ95="",'DU DOAN'!CR95=""),0,IF(AND('DU DOAN'!CQ95='DU DOAN'!K95,'DU DOAN'!CR95='DU DOAN'!L95),3*'DU DOAN'!C95,IF(('DU DOAN'!CQ95-'DU DOAN'!CR95)=('DU DOAN'!K95-'DU DOAN'!L95),2*'DU DOAN'!C95,IF(SIGN('DU DOAN'!CQ95-'DU DOAN'!CR95)=SIGN('DU DOAN'!K95-'DU DOAN'!L95),1*'DU DOAN'!C95,0))))</f>
        <v>0</v>
      </c>
      <c r="AW95" s="98">
        <f>IF(OR('DU DOAN'!K95="",'DU DOAN'!L95="",'DU DOAN'!CS95="",'DU DOAN'!CT95=""),0,IF(AND('DU DOAN'!CS95='DU DOAN'!K95,'DU DOAN'!CT95='DU DOAN'!L95),3*'DU DOAN'!C95,IF(('DU DOAN'!CS95-'DU DOAN'!CT95)=('DU DOAN'!K95-'DU DOAN'!L95),2*'DU DOAN'!C95,IF(SIGN('DU DOAN'!CS95-'DU DOAN'!CT95)=SIGN('DU DOAN'!K95-'DU DOAN'!L95),1*'DU DOAN'!C95,0))))</f>
        <v>0</v>
      </c>
      <c r="AX95" s="98">
        <f>IF(OR('DU DOAN'!K95="",'DU DOAN'!L95="",'DU DOAN'!CU95="",'DU DOAN'!CV95=""),0,IF(AND('DU DOAN'!CU95='DU DOAN'!K95,'DU DOAN'!CV95='DU DOAN'!L95),3*'DU DOAN'!C95,IF(('DU DOAN'!CU95-'DU DOAN'!CV95)=('DU DOAN'!K95-'DU DOAN'!L95),2*'DU DOAN'!C95,IF(SIGN('DU DOAN'!CU95-'DU DOAN'!CV95)=SIGN('DU DOAN'!K95-'DU DOAN'!L95),1*'DU DOAN'!C95,0))))</f>
        <v>0</v>
      </c>
      <c r="AY95" s="98">
        <f>IF(OR('DU DOAN'!K95="",'DU DOAN'!L95="",'DU DOAN'!CW95="",'DU DOAN'!CX95=""),0,IF(AND('DU DOAN'!CW95='DU DOAN'!K95,'DU DOAN'!CX95='DU DOAN'!L95),3*'DU DOAN'!C95,IF(('DU DOAN'!CW95-'DU DOAN'!CX95)=('DU DOAN'!K95-'DU DOAN'!L95),2*'DU DOAN'!C95,IF(SIGN('DU DOAN'!CW95-'DU DOAN'!CX95)=SIGN('DU DOAN'!K95-'DU DOAN'!L95),1*'DU DOAN'!C95,0))))</f>
        <v>0</v>
      </c>
      <c r="AZ95" s="98">
        <f>IF(OR('DU DOAN'!K95="",'DU DOAN'!L95="",'DU DOAN'!CY95="",'DU DOAN'!CZ95=""),0,IF(AND('DU DOAN'!CY95='DU DOAN'!K95,'DU DOAN'!CZ95='DU DOAN'!L95),3*'DU DOAN'!C95,IF(('DU DOAN'!CY95-'DU DOAN'!CZ95)=('DU DOAN'!K95-'DU DOAN'!L95),2*'DU DOAN'!C95,IF(SIGN('DU DOAN'!CY95-'DU DOAN'!CZ95)=SIGN('DU DOAN'!K95-'DU DOAN'!L95),1*'DU DOAN'!C95,0))))</f>
        <v>0</v>
      </c>
      <c r="BA95" s="98">
        <f>IF(OR('DU DOAN'!K95="",'DU DOAN'!L95="",'DU DOAN'!DA95="",'DU DOAN'!DB95=""),0,IF(AND('DU DOAN'!DA95='DU DOAN'!K95,'DU DOAN'!DB95='DU DOAN'!L95),3*'DU DOAN'!C95,IF(('DU DOAN'!DA95-'DU DOAN'!DB95)=('DU DOAN'!K95-'DU DOAN'!L95),2*'DU DOAN'!C95,IF(SIGN('DU DOAN'!DA95-'DU DOAN'!DB95)=SIGN('DU DOAN'!K95-'DU DOAN'!L95),1*'DU DOAN'!C95,0))))</f>
        <v>0</v>
      </c>
      <c r="BB95" s="98">
        <f>IF(OR('DU DOAN'!K95="",'DU DOAN'!L95="",'DU DOAN'!DC95="",'DU DOAN'!DD95=""),0,IF(AND('DU DOAN'!DC95='DU DOAN'!K95,'DU DOAN'!DD95='DU DOAN'!L95),3*'DU DOAN'!C95,IF(('DU DOAN'!DC95-'DU DOAN'!DD95)=('DU DOAN'!K95-'DU DOAN'!L95),2*'DU DOAN'!C95,IF(SIGN('DU DOAN'!DC95-'DU DOAN'!DD95)=SIGN('DU DOAN'!K95-'DU DOAN'!L95),1*'DU DOAN'!C95,0))))</f>
        <v>0</v>
      </c>
      <c r="BC95" s="98">
        <f>IF(OR('DU DOAN'!K95="",'DU DOAN'!L95="",'DU DOAN'!DE95="",'DU DOAN'!DF95=""),0,IF(AND('DU DOAN'!DE95='DU DOAN'!K95,'DU DOAN'!DF95='DU DOAN'!L95),3*'DU DOAN'!C95,IF(('DU DOAN'!DE95-'DU DOAN'!DF95)=('DU DOAN'!K95-'DU DOAN'!L95),2*'DU DOAN'!C95,IF(SIGN('DU DOAN'!DE95-'DU DOAN'!DF95)=SIGN('DU DOAN'!K95-'DU DOAN'!L95),1*'DU DOAN'!C95,0))))</f>
        <v>0</v>
      </c>
      <c r="BD95" s="98">
        <f>IF(OR('DU DOAN'!K95="",'DU DOAN'!L95="",'DU DOAN'!DG95="",'DU DOAN'!DH95=""),0,IF(AND('DU DOAN'!DG95='DU DOAN'!K95,'DU DOAN'!DH95='DU DOAN'!L95),3*'DU DOAN'!C95,IF(('DU DOAN'!DG95-'DU DOAN'!DH95)=('DU DOAN'!K95-'DU DOAN'!L95),2*'DU DOAN'!C95,IF(SIGN('DU DOAN'!DG95-'DU DOAN'!DH95)=SIGN('DU DOAN'!K95-'DU DOAN'!L95),1*'DU DOAN'!C95,0))))</f>
        <v>0</v>
      </c>
      <c r="BE95" s="98">
        <f>IF(OR('DU DOAN'!K95="",'DU DOAN'!L95="",'DU DOAN'!DI95="",'DU DOAN'!DJ95=""),0,IF(AND('DU DOAN'!DI95='DU DOAN'!K95,'DU DOAN'!DJ95='DU DOAN'!L95),3*'DU DOAN'!C95,IF(('DU DOAN'!DI95-'DU DOAN'!DJ95)=('DU DOAN'!K95-'DU DOAN'!L95),2*'DU DOAN'!C95,IF(SIGN('DU DOAN'!DI95-'DU DOAN'!DJ95)=SIGN('DU DOAN'!K95-'DU DOAN'!L95),1*'DU DOAN'!C95,0))))</f>
        <v>0</v>
      </c>
      <c r="BF95" s="98">
        <f>IF(OR('DU DOAN'!K95="",'DU DOAN'!L95="",'DU DOAN'!DK95="",'DU DOAN'!DL95=""),0,IF(AND('DU DOAN'!DK95='DU DOAN'!K95,'DU DOAN'!DL95='DU DOAN'!L95),3*'DU DOAN'!C95,IF(('DU DOAN'!DK95-'DU DOAN'!DL95)=('DU DOAN'!K95-'DU DOAN'!L95),2*'DU DOAN'!C95,IF(SIGN('DU DOAN'!DK95-'DU DOAN'!DL95)=SIGN('DU DOAN'!K95-'DU DOAN'!L95),1*'DU DOAN'!C95,0))))</f>
        <v>0</v>
      </c>
      <c r="BG95" s="98">
        <f>IF(OR('DU DOAN'!K95="",'DU DOAN'!L95="",'DU DOAN'!DM95="",'DU DOAN'!DN95=""),0,IF(AND('DU DOAN'!DM95='DU DOAN'!K95,'DU DOAN'!DN95='DU DOAN'!L95),3*'DU DOAN'!C95,IF(('DU DOAN'!DM95-'DU DOAN'!DN95)=('DU DOAN'!K95-'DU DOAN'!L95),2*'DU DOAN'!C95,IF(SIGN('DU DOAN'!DM95-'DU DOAN'!DN95)=SIGN('DU DOAN'!K95-'DU DOAN'!L95),1*'DU DOAN'!C95,0))))</f>
        <v>0</v>
      </c>
      <c r="BH95" s="98">
        <f>IF(OR('DU DOAN'!K95="",'DU DOAN'!L95="",'DU DOAN'!DO95="",'DU DOAN'!DP95=""),0,IF(AND('DU DOAN'!DO95='DU DOAN'!K95,'DU DOAN'!DP95='DU DOAN'!L95),3*'DU DOAN'!C95,IF(('DU DOAN'!DO95-'DU DOAN'!DP95)=('DU DOAN'!K95-'DU DOAN'!L95),2*'DU DOAN'!C95,IF(SIGN('DU DOAN'!DO95-'DU DOAN'!DP95)=SIGN('DU DOAN'!K95-'DU DOAN'!L95),1*'DU DOAN'!C95,0))))</f>
        <v>0</v>
      </c>
      <c r="BI95" s="98">
        <f>IF(OR('DU DOAN'!K95="",'DU DOAN'!L95="",'DU DOAN'!DQ95="",'DU DOAN'!DR95=""),0,IF(AND('DU DOAN'!DQ95='DU DOAN'!K95,'DU DOAN'!DR95='DU DOAN'!L95),3*'DU DOAN'!C95,IF(('DU DOAN'!DQ95-'DU DOAN'!DR95)=('DU DOAN'!K95-'DU DOAN'!L95),2*'DU DOAN'!C95,IF(SIGN('DU DOAN'!DQ95-'DU DOAN'!DR95)=SIGN('DU DOAN'!K95-'DU DOAN'!L95),1*'DU DOAN'!C95,0))))</f>
        <v>0</v>
      </c>
      <c r="BJ95" s="98">
        <f>IF(OR('DU DOAN'!K95="",'DU DOAN'!L95="",'DU DOAN'!DS95="",'DU DOAN'!DT95=""),0,IF(AND('DU DOAN'!DS95='DU DOAN'!K95,'DU DOAN'!DT95='DU DOAN'!L95),3*'DU DOAN'!C95,IF(('DU DOAN'!DS95-'DU DOAN'!DT95)=('DU DOAN'!K95-'DU DOAN'!L95),2*'DU DOAN'!C95,IF(SIGN('DU DOAN'!DS95-'DU DOAN'!DT95)=SIGN('DU DOAN'!K95-'DU DOAN'!L95),1*'DU DOAN'!C95,0))))</f>
        <v>0</v>
      </c>
      <c r="BK95" s="98">
        <f>IF(OR('DU DOAN'!K95="",'DU DOAN'!L95="",'DU DOAN'!DU95="",'DU DOAN'!DV95=""),0,IF(AND('DU DOAN'!DU95='DU DOAN'!K95,'DU DOAN'!DV95='DU DOAN'!L95),3*'DU DOAN'!C95,IF(('DU DOAN'!DU95-'DU DOAN'!DV95)=('DU DOAN'!K95-'DU DOAN'!L95),2*'DU DOAN'!C95,IF(SIGN('DU DOAN'!DU95-'DU DOAN'!DV95)=SIGN('DU DOAN'!K95-'DU DOAN'!L95),1*'DU DOAN'!C95,0))))</f>
        <v>0</v>
      </c>
      <c r="BL95" s="98">
        <f>IF(OR('DU DOAN'!K95="",'DU DOAN'!L95="",'DU DOAN'!DW95="",'DU DOAN'!DX95=""),0,IF(AND('DU DOAN'!DW95='DU DOAN'!K95,'DU DOAN'!DX95='DU DOAN'!L95),3*'DU DOAN'!C95,IF(('DU DOAN'!DW95-'DU DOAN'!DX95)=('DU DOAN'!K95-'DU DOAN'!L95),2*'DU DOAN'!C95,IF(SIGN('DU DOAN'!DW95-'DU DOAN'!DX95)=SIGN('DU DOAN'!K95-'DU DOAN'!L95),1*'DU DOAN'!C95,0))))</f>
        <v>0</v>
      </c>
      <c r="BM95" s="98">
        <f>IF(OR('DU DOAN'!K95="",'DU DOAN'!L95="",'DU DOAN'!DY95="",'DU DOAN'!DZ95=""),0,IF(AND('DU DOAN'!DY95='DU DOAN'!K95,'DU DOAN'!DZ95='DU DOAN'!L95),3*'DU DOAN'!C95,IF(('DU DOAN'!DY95-'DU DOAN'!DZ95)=('DU DOAN'!K95-'DU DOAN'!L95),2*'DU DOAN'!C95,IF(SIGN('DU DOAN'!DY95-'DU DOAN'!DZ95)=SIGN('DU DOAN'!K95-'DU DOAN'!L95),1*'DU DOAN'!C95,0))))</f>
        <v>0</v>
      </c>
      <c r="BN95" s="98">
        <f>IF(OR('DU DOAN'!K95="",'DU DOAN'!L95="",'DU DOAN'!EA95="",'DU DOAN'!EB95=""),0,IF(AND('DU DOAN'!EA95='DU DOAN'!K95,'DU DOAN'!EB95='DU DOAN'!L95),3*'DU DOAN'!C95,IF(('DU DOAN'!EA95-'DU DOAN'!EB95)=('DU DOAN'!K95-'DU DOAN'!L95),2*'DU DOAN'!C95,IF(SIGN('DU DOAN'!EA95-'DU DOAN'!EB95)=SIGN('DU DOAN'!K95-'DU DOAN'!L95),1*'DU DOAN'!C95,0))))</f>
        <v>0</v>
      </c>
      <c r="BO95" s="98">
        <f>IF(OR('DU DOAN'!K95="",'DU DOAN'!L95="",'DU DOAN'!EC95="",'DU DOAN'!ED95=""),0,IF(AND('DU DOAN'!EC95='DU DOAN'!K95,'DU DOAN'!ED95='DU DOAN'!L95),3*'DU DOAN'!C95,IF(('DU DOAN'!EC95-'DU DOAN'!ED95)=('DU DOAN'!K95-'DU DOAN'!L95),2*'DU DOAN'!C95,IF(SIGN('DU DOAN'!EC95-'DU DOAN'!ED95)=SIGN('DU DOAN'!K95-'DU DOAN'!L95),1*'DU DOAN'!C95,0))))</f>
        <v>0</v>
      </c>
      <c r="BP95" s="98">
        <f>IF(OR('DU DOAN'!K95="",'DU DOAN'!L95="",'DU DOAN'!EE95="",'DU DOAN'!EF95=""),0,IF(AND('DU DOAN'!EE95='DU DOAN'!K95,'DU DOAN'!EF95='DU DOAN'!L95),3*'DU DOAN'!C95,IF(('DU DOAN'!EE95-'DU DOAN'!EF95)=('DU DOAN'!K95-'DU DOAN'!L95),2*'DU DOAN'!C95,IF(SIGN('DU DOAN'!EE95-'DU DOAN'!EF95)=SIGN('DU DOAN'!K95-'DU DOAN'!L95),1*'DU DOAN'!C95,0))))</f>
        <v>0</v>
      </c>
      <c r="BQ95" s="98">
        <f>IF(OR('DU DOAN'!K95="",'DU DOAN'!L95="",'DU DOAN'!EG95="",'DU DOAN'!EH95=""),0,IF(AND('DU DOAN'!EG95='DU DOAN'!K95,'DU DOAN'!EH95='DU DOAN'!L95),3*'DU DOAN'!C95,IF(('DU DOAN'!EG95-'DU DOAN'!EH95)=('DU DOAN'!K95-'DU DOAN'!L95),2*'DU DOAN'!C95,IF(SIGN('DU DOAN'!EG95-'DU DOAN'!EH95)=SIGN('DU DOAN'!K95-'DU DOAN'!L95),1*'DU DOAN'!C95,0))))</f>
        <v>0</v>
      </c>
      <c r="BR95" s="98">
        <f>IF(OR('DU DOAN'!K95="",'DU DOAN'!L95="",'DU DOAN'!EI95="",'DU DOAN'!EJ95=""),0,IF(AND('DU DOAN'!EI95='DU DOAN'!K95,'DU DOAN'!EJ95='DU DOAN'!L95),3*'DU DOAN'!C95,IF(('DU DOAN'!EI95-'DU DOAN'!EJ95)=('DU DOAN'!K95-'DU DOAN'!L95),2*'DU DOAN'!C95,IF(SIGN('DU DOAN'!EI95-'DU DOAN'!EJ95)=SIGN('DU DOAN'!K95-'DU DOAN'!L95),1*'DU DOAN'!C95,0))))</f>
        <v>0</v>
      </c>
      <c r="BS95" s="98">
        <f>IF(OR('DU DOAN'!K95="",'DU DOAN'!L95="",'DU DOAN'!EK95="",'DU DOAN'!EL95=""),0,IF(AND('DU DOAN'!EK95='DU DOAN'!K95,'DU DOAN'!EL95='DU DOAN'!L95),3*'DU DOAN'!C95,IF(('DU DOAN'!EK95-'DU DOAN'!EL95)=('DU DOAN'!K95-'DU DOAN'!L95),2*'DU DOAN'!C95,IF(SIGN('DU DOAN'!EK95-'DU DOAN'!EL95)=SIGN('DU DOAN'!K95-'DU DOAN'!L95),1*'DU DOAN'!C95,0))))</f>
        <v>0</v>
      </c>
      <c r="BT95" s="98">
        <f>IF(OR('DU DOAN'!K95="",'DU DOAN'!L95="",'DU DOAN'!EM95="",'DU DOAN'!EN95=""),0,IF(AND('DU DOAN'!EM95='DU DOAN'!K95,'DU DOAN'!EN95='DU DOAN'!L95),3*'DU DOAN'!C95,IF(('DU DOAN'!EM95-'DU DOAN'!EN95)=('DU DOAN'!K95-'DU DOAN'!L95),2*'DU DOAN'!C95,IF(SIGN('DU DOAN'!EM95-'DU DOAN'!EN95)=SIGN('DU DOAN'!K95-'DU DOAN'!L95),1*'DU DOAN'!C95,0))))</f>
        <v>0</v>
      </c>
      <c r="BU95" s="98">
        <f>IF(OR('DU DOAN'!K95="",'DU DOAN'!L95="",'DU DOAN'!EO95="",'DU DOAN'!EP95=""),0,IF(AND('DU DOAN'!EO95='DU DOAN'!K95,'DU DOAN'!EP95='DU DOAN'!L95),3*'DU DOAN'!C95,IF(('DU DOAN'!EO95-'DU DOAN'!EP95)=('DU DOAN'!K95-'DU DOAN'!L95),2*'DU DOAN'!C95,IF(SIGN('DU DOAN'!EO95-'DU DOAN'!EP95)=SIGN('DU DOAN'!K95-'DU DOAN'!L95),1*'DU DOAN'!C95,0))))</f>
        <v>0</v>
      </c>
      <c r="BV95" s="98">
        <f>IF(OR('DU DOAN'!K95="",'DU DOAN'!L95="",'DU DOAN'!EQ95="",'DU DOAN'!ER95=""),0,IF(AND('DU DOAN'!EQ95='DU DOAN'!K95,'DU DOAN'!ER95='DU DOAN'!L95),3*'DU DOAN'!C95,IF(('DU DOAN'!EQ95-'DU DOAN'!ER95)=('DU DOAN'!K95-'DU DOAN'!L95),2*'DU DOAN'!C95,IF(SIGN('DU DOAN'!EQ95-'DU DOAN'!ER95)=SIGN('DU DOAN'!K95-'DU DOAN'!L95),1*'DU DOAN'!C95,0))))</f>
        <v>0</v>
      </c>
      <c r="BW95" s="98">
        <f>IF(OR('DU DOAN'!K95="",'DU DOAN'!L95="",'DU DOAN'!ES95="",'DU DOAN'!ET95=""),0,IF(AND('DU DOAN'!ES95='DU DOAN'!K95,'DU DOAN'!ET95='DU DOAN'!L95),3*'DU DOAN'!C95,IF(('DU DOAN'!ES95-'DU DOAN'!ET95)=('DU DOAN'!K95-'DU DOAN'!L95),2*'DU DOAN'!C95,IF(SIGN('DU DOAN'!ES95-'DU DOAN'!ET95)=SIGN('DU DOAN'!K95-'DU DOAN'!L95),1*'DU DOAN'!C95,0))))</f>
        <v>0</v>
      </c>
      <c r="BX95" s="98">
        <f>IF(OR('DU DOAN'!K95="",'DU DOAN'!L95="",'DU DOAN'!EU95="",'DU DOAN'!EV95=""),0,IF(AND('DU DOAN'!EU95='DU DOAN'!K95,'DU DOAN'!EV95='DU DOAN'!L95),3*'DU DOAN'!C95,IF(('DU DOAN'!EU95-'DU DOAN'!EV95)=('DU DOAN'!K95-'DU DOAN'!L95),2*'DU DOAN'!C95,IF(SIGN('DU DOAN'!EU95-'DU DOAN'!EV95)=SIGN('DU DOAN'!K95-'DU DOAN'!L95),1*'DU DOAN'!C95,0))))</f>
        <v>0</v>
      </c>
      <c r="BY95" s="98">
        <f>IF(OR('DU DOAN'!K95="",'DU DOAN'!L95="",'DU DOAN'!EW95="",'DU DOAN'!EX95=""),0,IF(AND('DU DOAN'!EW95='DU DOAN'!K95,'DU DOAN'!EX95='DU DOAN'!L95),3*'DU DOAN'!C95,IF(('DU DOAN'!EW95-'DU DOAN'!EX95)=('DU DOAN'!K95-'DU DOAN'!L95),2*'DU DOAN'!C95,IF(SIGN('DU DOAN'!EW95-'DU DOAN'!EX95)=SIGN('DU DOAN'!K95-'DU DOAN'!L95),1*'DU DOAN'!C95,0))))</f>
        <v>0</v>
      </c>
      <c r="BZ95" s="98">
        <f>IF(OR('DU DOAN'!K95="",'DU DOAN'!L95="",'DU DOAN'!EY95="",'DU DOAN'!EZ95=""),0,IF(AND('DU DOAN'!EY95='DU DOAN'!K95,'DU DOAN'!EZ95='DU DOAN'!L95),3*'DU DOAN'!C95,IF(('DU DOAN'!EY95-'DU DOAN'!EZ95)=('DU DOAN'!K95-'DU DOAN'!L95),2*'DU DOAN'!C95,IF(SIGN('DU DOAN'!EY95-'DU DOAN'!EZ95)=SIGN('DU DOAN'!K95-'DU DOAN'!L95),1*'DU DOAN'!C95,0))))</f>
        <v>0</v>
      </c>
      <c r="CA95" s="98">
        <f>IF(OR('DU DOAN'!K95="",'DU DOAN'!L95="",'DU DOAN'!FA95="",'DU DOAN'!FB95=""),0,IF(AND('DU DOAN'!FA95='DU DOAN'!K95,'DU DOAN'!FB95='DU DOAN'!L95),3*'DU DOAN'!C95,IF(('DU DOAN'!FA95-'DU DOAN'!FB95)=('DU DOAN'!K95-'DU DOAN'!L95),2*'DU DOAN'!C95,IF(SIGN('DU DOAN'!FA95-'DU DOAN'!FB95)=SIGN('DU DOAN'!K95-'DU DOAN'!L95),1*'DU DOAN'!C95,0))))</f>
        <v>0</v>
      </c>
      <c r="CB95" s="98">
        <f>IF(OR('DU DOAN'!K95="",'DU DOAN'!L95="",'DU DOAN'!FC95="",'DU DOAN'!FD95=""),0,IF(AND('DU DOAN'!FC95='DU DOAN'!K95,'DU DOAN'!FD95='DU DOAN'!L95),3*'DU DOAN'!C95,IF(('DU DOAN'!FC95-'DU DOAN'!FD95)=('DU DOAN'!K95-'DU DOAN'!L95),2*'DU DOAN'!C95,IF(SIGN('DU DOAN'!FC95-'DU DOAN'!FD95)=SIGN('DU DOAN'!K95-'DU DOAN'!L95),1*'DU DOAN'!C95,0))))</f>
        <v>0</v>
      </c>
      <c r="CC95" s="98">
        <f>IF(OR('DU DOAN'!K95="",'DU DOAN'!L95="",'DU DOAN'!FE95="",'DU DOAN'!FF95=""),0,IF(AND('DU DOAN'!FE95='DU DOAN'!K95,'DU DOAN'!FF95='DU DOAN'!L95),3*'DU DOAN'!C95,IF(('DU DOAN'!FE95-'DU DOAN'!FF95)=('DU DOAN'!K95-'DU DOAN'!L95),2*'DU DOAN'!C95,IF(SIGN('DU DOAN'!FE95-'DU DOAN'!FF95)=SIGN('DU DOAN'!K95-'DU DOAN'!L95),1*'DU DOAN'!C95,0))))</f>
        <v>0</v>
      </c>
      <c r="CD95" s="98">
        <f>IF(OR('DU DOAN'!K95="",'DU DOAN'!L95="",'DU DOAN'!FG95="",'DU DOAN'!FH95=""),0,IF(AND('DU DOAN'!FG95='DU DOAN'!K95,'DU DOAN'!FH95='DU DOAN'!L95),3*'DU DOAN'!C95,IF(('DU DOAN'!FG95-'DU DOAN'!FH95)=('DU DOAN'!K95-'DU DOAN'!L95),2*'DU DOAN'!C95,IF(SIGN('DU DOAN'!FG95-'DU DOAN'!FH95)=SIGN('DU DOAN'!K95-'DU DOAN'!L95),1*'DU DOAN'!C95,0))))</f>
        <v>0</v>
      </c>
      <c r="CE95" s="98">
        <f>IF(OR('DU DOAN'!K95="",'DU DOAN'!L95="",'DU DOAN'!FI95="",'DU DOAN'!FJ95=""),0,IF(AND('DU DOAN'!FI95='DU DOAN'!K95,'DU DOAN'!FJ95='DU DOAN'!L95),3*'DU DOAN'!C95,IF(('DU DOAN'!FI95-'DU DOAN'!FJ95)=('DU DOAN'!K95-'DU DOAN'!L95),2*'DU DOAN'!C95,IF(SIGN('DU DOAN'!FI95-'DU DOAN'!FJ95)=SIGN('DU DOAN'!K95-'DU DOAN'!L95),1*'DU DOAN'!C95,0))))</f>
        <v>0</v>
      </c>
      <c r="CF95" s="98">
        <f>IF(OR('DU DOAN'!K95="",'DU DOAN'!L95="",'DU DOAN'!FK95="",'DU DOAN'!FL95=""),0,IF(AND('DU DOAN'!FK95='DU DOAN'!K95,'DU DOAN'!FL95='DU DOAN'!L95),3*'DU DOAN'!C95,IF(('DU DOAN'!FK95-'DU DOAN'!FL95)=('DU DOAN'!K95-'DU DOAN'!L95),2*'DU DOAN'!C95,IF(SIGN('DU DOAN'!FK95-'DU DOAN'!FL95)=SIGN('DU DOAN'!K95-'DU DOAN'!L95),1*'DU DOAN'!C95,0))))</f>
        <v>0</v>
      </c>
      <c r="CG95" s="98">
        <f>IF(OR('DU DOAN'!K95="",'DU DOAN'!L95="",'DU DOAN'!FM95="",'DU DOAN'!FN95=""),0,IF(AND('DU DOAN'!FM95='DU DOAN'!K95,'DU DOAN'!FN95='DU DOAN'!L95),3*'DU DOAN'!C95,IF(('DU DOAN'!FM95-'DU DOAN'!FN95)=('DU DOAN'!K95-'DU DOAN'!L95),2*'DU DOAN'!C95,IF(SIGN('DU DOAN'!FM95-'DU DOAN'!FN95)=SIGN('DU DOAN'!K95-'DU DOAN'!L95),1*'DU DOAN'!C95,0))))</f>
        <v>0</v>
      </c>
      <c r="CH95" s="98">
        <f>IF(OR('DU DOAN'!K95="",'DU DOAN'!L95="",'DU DOAN'!FO95="",'DU DOAN'!FP95=""),0,IF(AND('DU DOAN'!FO95='DU DOAN'!K95,'DU DOAN'!FP95='DU DOAN'!L95),3*'DU DOAN'!C95,IF(('DU DOAN'!FO95-'DU DOAN'!FP95)=('DU DOAN'!K95-'DU DOAN'!L95),2*'DU DOAN'!C95,IF(SIGN('DU DOAN'!FO95-'DU DOAN'!FP95)=SIGN('DU DOAN'!K95-'DU DOAN'!L95),1*'DU DOAN'!C95,0))))</f>
        <v>0</v>
      </c>
      <c r="CI95" s="98">
        <f>IF(OR('DU DOAN'!K95="",'DU DOAN'!L95="",'DU DOAN'!FQ95="",'DU DOAN'!FR95=""),0,IF(AND('DU DOAN'!FQ95='DU DOAN'!K95,'DU DOAN'!FR95='DU DOAN'!L95),3*'DU DOAN'!C95,IF(('DU DOAN'!FQ95-'DU DOAN'!FR95)=('DU DOAN'!K95-'DU DOAN'!L95),2*'DU DOAN'!C95,IF(SIGN('DU DOAN'!FQ95-'DU DOAN'!FR95)=SIGN('DU DOAN'!K95-'DU DOAN'!L95),1*'DU DOAN'!C95,0))))</f>
        <v>0</v>
      </c>
      <c r="CJ95" s="98">
        <f>IF(OR('DU DOAN'!K95="",'DU DOAN'!L95="",'DU DOAN'!FS95="",'DU DOAN'!FT95=""),0,IF(AND('DU DOAN'!FS95='DU DOAN'!K95,'DU DOAN'!FT95='DU DOAN'!L95),3*'DU DOAN'!C95,IF(('DU DOAN'!FS95-'DU DOAN'!FT95)=('DU DOAN'!K95-'DU DOAN'!L95),2*'DU DOAN'!C95,IF(SIGN('DU DOAN'!FS95-'DU DOAN'!FT95)=SIGN('DU DOAN'!K95-'DU DOAN'!L95),1*'DU DOAN'!C95,0))))</f>
        <v>0</v>
      </c>
      <c r="CK95" s="98">
        <f>IF(OR('DU DOAN'!K95="",'DU DOAN'!L95="",'DU DOAN'!FU95="",'DU DOAN'!FV95=""),0,IF(AND('DU DOAN'!FU95='DU DOAN'!K95,'DU DOAN'!FV95='DU DOAN'!L95),3*'DU DOAN'!C95,IF(('DU DOAN'!FU95-'DU DOAN'!FV95)=('DU DOAN'!K95-'DU DOAN'!L95),2*'DU DOAN'!C95,IF(SIGN('DU DOAN'!FU95-'DU DOAN'!FV95)=SIGN('DU DOAN'!K95-'DU DOAN'!L95),1*'DU DOAN'!C95,0))))</f>
        <v>0</v>
      </c>
      <c r="CL95" s="98">
        <f>IF(OR('DU DOAN'!K95="",'DU DOAN'!L95="",'DU DOAN'!FW95="",'DU DOAN'!FX95=""),0,IF(AND('DU DOAN'!FW95='DU DOAN'!K95,'DU DOAN'!FX95='DU DOAN'!L95),3*'DU DOAN'!C95,IF(('DU DOAN'!FW95-'DU DOAN'!FX95)=('DU DOAN'!K95-'DU DOAN'!L95),2*'DU DOAN'!C95,IF(SIGN('DU DOAN'!FW95-'DU DOAN'!FX95)=SIGN('DU DOAN'!K95-'DU DOAN'!L95),1*'DU DOAN'!C95,0))))</f>
        <v>0</v>
      </c>
      <c r="CM95" s="98">
        <f>IF(OR('DU DOAN'!K95="",'DU DOAN'!L95="",'DU DOAN'!FY95="",'DU DOAN'!FZ95=""),0,IF(AND('DU DOAN'!FY95='DU DOAN'!K95,'DU DOAN'!FZ95='DU DOAN'!L95),3*'DU DOAN'!C95,IF(('DU DOAN'!FY95-'DU DOAN'!FZ95)=('DU DOAN'!K95-'DU DOAN'!L95),2*'DU DOAN'!C95,IF(SIGN('DU DOAN'!FY95-'DU DOAN'!FZ95)=SIGN('DU DOAN'!K95-'DU DOAN'!L95),1*'DU DOAN'!C95,0))))</f>
        <v>0</v>
      </c>
      <c r="CN95" s="98">
        <f>IF(OR('DU DOAN'!K95="",'DU DOAN'!L95="",'DU DOAN'!GA95="",'DU DOAN'!GB95=""),0,IF(AND('DU DOAN'!GA95='DU DOAN'!K95,'DU DOAN'!GB95='DU DOAN'!L95),3*'DU DOAN'!C95,IF(('DU DOAN'!GA95-'DU DOAN'!GB95)=('DU DOAN'!K95-'DU DOAN'!L95),2*'DU DOAN'!C95,IF(SIGN('DU DOAN'!GA95-'DU DOAN'!GB95)=SIGN('DU DOAN'!K95-'DU DOAN'!L95),1*'DU DOAN'!C95,0))))</f>
        <v>0</v>
      </c>
      <c r="CO95" s="98">
        <f>IF(OR('DU DOAN'!K95="",'DU DOAN'!L95="",'DU DOAN'!GC95="",'DU DOAN'!GD95=""),0,IF(AND('DU DOAN'!GC95='DU DOAN'!K95,'DU DOAN'!GD95='DU DOAN'!L95),3*'DU DOAN'!C95,IF(('DU DOAN'!GC95-'DU DOAN'!GD95)=('DU DOAN'!K95-'DU DOAN'!L95),2*'DU DOAN'!C95,IF(SIGN('DU DOAN'!GC95-'DU DOAN'!GD95)=SIGN('DU DOAN'!K95-'DU DOAN'!L95),1*'DU DOAN'!C95,0))))</f>
        <v>0</v>
      </c>
      <c r="CP95" s="98">
        <f>IF(OR('DU DOAN'!K95="",'DU DOAN'!L95="",'DU DOAN'!GE95="",'DU DOAN'!GF95=""),0,IF(AND('DU DOAN'!GE95='DU DOAN'!K95,'DU DOAN'!GF95='DU DOAN'!L95),3*'DU DOAN'!C95,IF(('DU DOAN'!GE95-'DU DOAN'!GF95)=('DU DOAN'!K95-'DU DOAN'!L95),2*'DU DOAN'!C95,IF(SIGN('DU DOAN'!GE95-'DU DOAN'!GF95)=SIGN('DU DOAN'!K95-'DU DOAN'!L95),1*'DU DOAN'!C95,0))))</f>
        <v>0</v>
      </c>
      <c r="CQ95" s="98">
        <f>IF(OR('DU DOAN'!K95="",'DU DOAN'!L95="",'DU DOAN'!GG95="",'DU DOAN'!GH95=""),0,IF(AND('DU DOAN'!GG95='DU DOAN'!K95,'DU DOAN'!GH95='DU DOAN'!L95),3*'DU DOAN'!C95,IF(('DU DOAN'!GG95-'DU DOAN'!GH95)=('DU DOAN'!K95-'DU DOAN'!L95),2*'DU DOAN'!C95,IF(SIGN('DU DOAN'!GG95-'DU DOAN'!GH95)=SIGN('DU DOAN'!K95-'DU DOAN'!L95),1*'DU DOAN'!C95,0))))</f>
        <v>0</v>
      </c>
      <c r="CR95" s="98">
        <f>IF(OR('DU DOAN'!K95="",'DU DOAN'!L95="",'DU DOAN'!GI95="",'DU DOAN'!GJ95=""),0,IF(AND('DU DOAN'!GI95='DU DOAN'!K95,'DU DOAN'!GJ95='DU DOAN'!L95),3*'DU DOAN'!C95,IF(('DU DOAN'!GI95-'DU DOAN'!GJ95)=('DU DOAN'!K95-'DU DOAN'!L95),2*'DU DOAN'!C95,IF(SIGN('DU DOAN'!GI95-'DU DOAN'!GJ95)=SIGN('DU DOAN'!K95-'DU DOAN'!L95),1*'DU DOAN'!C95,0))))</f>
        <v>0</v>
      </c>
      <c r="CS95" s="98">
        <f>IF(OR('DU DOAN'!K95="",'DU DOAN'!L95="",'DU DOAN'!GK95="",'DU DOAN'!GL95=""),0,IF(AND('DU DOAN'!GK95='DU DOAN'!K95,'DU DOAN'!GL95='DU DOAN'!L95),3*'DU DOAN'!C95,IF(('DU DOAN'!GK95-'DU DOAN'!GL95)=('DU DOAN'!K95-'DU DOAN'!L95),2*'DU DOAN'!C95,IF(SIGN('DU DOAN'!GK95-'DU DOAN'!GL95)=SIGN('DU DOAN'!K95-'DU DOAN'!L95),1*'DU DOAN'!C95,0))))</f>
        <v>0</v>
      </c>
      <c r="CT95" s="98">
        <f>IF(OR('DU DOAN'!K95="",'DU DOAN'!L95="",'DU DOAN'!GM95="",'DU DOAN'!GN95=""),0,IF(AND('DU DOAN'!GM95='DU DOAN'!K95,'DU DOAN'!GN95='DU DOAN'!L95),3*'DU DOAN'!C95,IF(('DU DOAN'!GM95-'DU DOAN'!GN95)=('DU DOAN'!K95-'DU DOAN'!L95),2*'DU DOAN'!C95,IF(SIGN('DU DOAN'!GM95-'DU DOAN'!GN95)=SIGN('DU DOAN'!K95-'DU DOAN'!L95),1*'DU DOAN'!C95,0))))</f>
        <v>0</v>
      </c>
      <c r="CU95" s="98">
        <f>IF(OR('DU DOAN'!K95="",'DU DOAN'!L95="",'DU DOAN'!GO95="",'DU DOAN'!GP95=""),0,IF(AND('DU DOAN'!GO95='DU DOAN'!K95,'DU DOAN'!GP95='DU DOAN'!L95),3*'DU DOAN'!C95,IF(('DU DOAN'!GO95-'DU DOAN'!GP95)=('DU DOAN'!K95-'DU DOAN'!L95),2*'DU DOAN'!C95,IF(SIGN('DU DOAN'!GO95-'DU DOAN'!GP95)=SIGN('DU DOAN'!K95-'DU DOAN'!L95),1*'DU DOAN'!C95,0))))</f>
        <v>0</v>
      </c>
      <c r="CV95" s="98">
        <f>IF(OR('DU DOAN'!K95="",'DU DOAN'!L95="",'DU DOAN'!GQ95="",'DU DOAN'!GR95=""),0,IF(AND('DU DOAN'!GQ95='DU DOAN'!K95,'DU DOAN'!GR95='DU DOAN'!L95),3*'DU DOAN'!C95,IF(('DU DOAN'!GQ95-'DU DOAN'!GR95)=('DU DOAN'!K95-'DU DOAN'!L95),2*'DU DOAN'!C95,IF(SIGN('DU DOAN'!GQ95-'DU DOAN'!GR95)=SIGN('DU DOAN'!K95-'DU DOAN'!L95),1*'DU DOAN'!C95,0))))</f>
        <v>0</v>
      </c>
      <c r="CW95" s="98">
        <f>IF(OR('DU DOAN'!K95="",'DU DOAN'!L95="",'DU DOAN'!GS95="",'DU DOAN'!GT95=""),0,IF(AND('DU DOAN'!GS95='DU DOAN'!K95,'DU DOAN'!GT95='DU DOAN'!L95),3*'DU DOAN'!C95,IF(('DU DOAN'!GS95-'DU DOAN'!GT95)=('DU DOAN'!K95-'DU DOAN'!L95),2*'DU DOAN'!C95,IF(SIGN('DU DOAN'!GS95-'DU DOAN'!GT95)=SIGN('DU DOAN'!K95-'DU DOAN'!L95),1*'DU DOAN'!C95,0))))</f>
        <v>0</v>
      </c>
      <c r="CX95" s="98">
        <f>IF(OR('DU DOAN'!K95="",'DU DOAN'!L95="",'DU DOAN'!GU95="",'DU DOAN'!GV95=""),0,IF(AND('DU DOAN'!GU95='DU DOAN'!K95,'DU DOAN'!GV95='DU DOAN'!L95),3*'DU DOAN'!C95,IF(('DU DOAN'!GU95-'DU DOAN'!GV95)=('DU DOAN'!K95-'DU DOAN'!L95),2*'DU DOAN'!C95,IF(SIGN('DU DOAN'!GU95-'DU DOAN'!GV95)=SIGN('DU DOAN'!K95-'DU DOAN'!L95),1*'DU DOAN'!C95,0))))</f>
        <v>0</v>
      </c>
      <c r="CY95" s="98">
        <f>IF(OR('DU DOAN'!K95="",'DU DOAN'!L95="",'DU DOAN'!GW95="",'DU DOAN'!GX95=""),0,IF(AND('DU DOAN'!GW95='DU DOAN'!K95,'DU DOAN'!GX95='DU DOAN'!L95),3*'DU DOAN'!C95,IF(('DU DOAN'!GW95-'DU DOAN'!GX95)=('DU DOAN'!K95-'DU DOAN'!L95),2*'DU DOAN'!C95,IF(SIGN('DU DOAN'!GW95-'DU DOAN'!GX95)=SIGN('DU DOAN'!K95-'DU DOAN'!L95),1*'DU DOAN'!C95,0))))</f>
        <v>0</v>
      </c>
      <c r="CZ95" s="98">
        <f>IF(OR('DU DOAN'!K95="",'DU DOAN'!L95="",'DU DOAN'!GY95="",'DU DOAN'!GZ95=""),0,IF(AND('DU DOAN'!GY95='DU DOAN'!K95,'DU DOAN'!GZ95='DU DOAN'!L95),3*'DU DOAN'!C95,IF(('DU DOAN'!GY95-'DU DOAN'!GZ95)=('DU DOAN'!K95-'DU DOAN'!L95),2*'DU DOAN'!C95,IF(SIGN('DU DOAN'!GY95-'DU DOAN'!GZ95)=SIGN('DU DOAN'!K95-'DU DOAN'!L95),1*'DU DOAN'!C95,0))))</f>
        <v>0</v>
      </c>
      <c r="DA95" s="98">
        <f>IF(OR('DU DOAN'!K95="",'DU DOAN'!L95="",'DU DOAN'!HA95="",'DU DOAN'!HB95=""),0,IF(AND('DU DOAN'!HA95='DU DOAN'!K95,'DU DOAN'!HB95='DU DOAN'!L95),3*'DU DOAN'!C95,IF(('DU DOAN'!HA95-'DU DOAN'!HB95)=('DU DOAN'!K95-'DU DOAN'!L95),2*'DU DOAN'!C95,IF(SIGN('DU DOAN'!HA95-'DU DOAN'!HB95)=SIGN('DU DOAN'!K95-'DU DOAN'!L95),1*'DU DOAN'!C95,0))))</f>
        <v>0</v>
      </c>
      <c r="DB95" s="98">
        <f>IF(OR('DU DOAN'!K95="",'DU DOAN'!L95="",'DU DOAN'!HC95="",'DU DOAN'!HD95=""),0,IF(AND('DU DOAN'!HC95='DU DOAN'!K95,'DU DOAN'!HD95='DU DOAN'!L95),3*'DU DOAN'!C95,IF(('DU DOAN'!HC95-'DU DOAN'!HD95)=('DU DOAN'!K95-'DU DOAN'!L95),2*'DU DOAN'!C95,IF(SIGN('DU DOAN'!HC95-'DU DOAN'!HD95)=SIGN('DU DOAN'!K95-'DU DOAN'!L95),1*'DU DOAN'!C95,0))))</f>
        <v>0</v>
      </c>
    </row>
    <row r="96" spans="1:106" ht="15" customHeight="1">
      <c r="A96" s="103">
        <f>'DU DOAN'!A96</f>
        <v>93</v>
      </c>
      <c r="B96" s="104" t="str">
        <f>'DU DOAN'!B96</f>
        <v>Vòng 1/8 (R16)</v>
      </c>
      <c r="C96" s="105">
        <f>'DU DOAN'!C96</f>
        <v>2</v>
      </c>
      <c r="D96" s="104" t="str">
        <f>'DU DOAN'!H96</f>
        <v>Thắng R32 trận 82</v>
      </c>
      <c r="E96" s="104" t="str">
        <f>'DU DOAN'!I96</f>
        <v>Thắng R32 trận 86</v>
      </c>
      <c r="F96" s="106" t="str">
        <f>IF(OR('DU DOAN'!K96="",'DU DOAN'!L96=""),"Chưa đá",'DU DOAN'!K96&amp;"-"&amp;'DU DOAN'!L96)</f>
        <v>Chưa đá</v>
      </c>
      <c r="G96" s="98">
        <f>IF(OR('DU DOAN'!K96="",'DU DOAN'!L96="",'DU DOAN'!M96="",'DU DOAN'!N96=""),0,IF(AND('DU DOAN'!M96='DU DOAN'!K96,'DU DOAN'!N96='DU DOAN'!L96),3*'DU DOAN'!C96,IF(('DU DOAN'!M96-'DU DOAN'!N96)=('DU DOAN'!K96-'DU DOAN'!L96),2*'DU DOAN'!C96,IF(SIGN('DU DOAN'!M96-'DU DOAN'!N96)=SIGN('DU DOAN'!K96-'DU DOAN'!L96),1*'DU DOAN'!C96,0))))</f>
        <v>0</v>
      </c>
      <c r="H96" s="98">
        <f>IF(OR('DU DOAN'!K96="",'DU DOAN'!L96="",'DU DOAN'!O96="",'DU DOAN'!P96=""),0,IF(AND('DU DOAN'!O96='DU DOAN'!K96,'DU DOAN'!P96='DU DOAN'!L96),3*'DU DOAN'!C96,IF(('DU DOAN'!O96-'DU DOAN'!P96)=('DU DOAN'!K96-'DU DOAN'!L96),2*'DU DOAN'!C96,IF(SIGN('DU DOAN'!O96-'DU DOAN'!P96)=SIGN('DU DOAN'!K96-'DU DOAN'!L96),1*'DU DOAN'!C96,0))))</f>
        <v>0</v>
      </c>
      <c r="I96" s="98">
        <f>IF(OR('DU DOAN'!K96="",'DU DOAN'!L96="",'DU DOAN'!Q96="",'DU DOAN'!R96=""),0,IF(AND('DU DOAN'!Q96='DU DOAN'!K96,'DU DOAN'!R96='DU DOAN'!L96),3*'DU DOAN'!C96,IF(('DU DOAN'!Q96-'DU DOAN'!R96)=('DU DOAN'!K96-'DU DOAN'!L96),2*'DU DOAN'!C96,IF(SIGN('DU DOAN'!Q96-'DU DOAN'!R96)=SIGN('DU DOAN'!K96-'DU DOAN'!L96),1*'DU DOAN'!C96,0))))</f>
        <v>0</v>
      </c>
      <c r="J96" s="98">
        <f>IF(OR('DU DOAN'!K96="",'DU DOAN'!L96="",'DU DOAN'!S96="",'DU DOAN'!T96=""),0,IF(AND('DU DOAN'!S96='DU DOAN'!K96,'DU DOAN'!T96='DU DOAN'!L96),3*'DU DOAN'!C96,IF(('DU DOAN'!S96-'DU DOAN'!T96)=('DU DOAN'!K96-'DU DOAN'!L96),2*'DU DOAN'!C96,IF(SIGN('DU DOAN'!S96-'DU DOAN'!T96)=SIGN('DU DOAN'!K96-'DU DOAN'!L96),1*'DU DOAN'!C96,0))))</f>
        <v>0</v>
      </c>
      <c r="K96" s="98">
        <f>IF(OR('DU DOAN'!K96="",'DU DOAN'!L96="",'DU DOAN'!U96="",'DU DOAN'!V96=""),0,IF(AND('DU DOAN'!U96='DU DOAN'!K96,'DU DOAN'!V96='DU DOAN'!L96),3*'DU DOAN'!C96,IF(('DU DOAN'!U96-'DU DOAN'!V96)=('DU DOAN'!K96-'DU DOAN'!L96),2*'DU DOAN'!C96,IF(SIGN('DU DOAN'!U96-'DU DOAN'!V96)=SIGN('DU DOAN'!K96-'DU DOAN'!L96),1*'DU DOAN'!C96,0))))</f>
        <v>0</v>
      </c>
      <c r="L96" s="98">
        <f>IF(OR('DU DOAN'!K96="",'DU DOAN'!L96="",'DU DOAN'!W96="",'DU DOAN'!X96=""),0,IF(AND('DU DOAN'!W96='DU DOAN'!K96,'DU DOAN'!X96='DU DOAN'!L96),3*'DU DOAN'!C96,IF(('DU DOAN'!W96-'DU DOAN'!X96)=('DU DOAN'!K96-'DU DOAN'!L96),2*'DU DOAN'!C96,IF(SIGN('DU DOAN'!W96-'DU DOAN'!X96)=SIGN('DU DOAN'!K96-'DU DOAN'!L96),1*'DU DOAN'!C96,0))))</f>
        <v>0</v>
      </c>
      <c r="M96" s="98">
        <f>IF(OR('DU DOAN'!K96="",'DU DOAN'!L96="",'DU DOAN'!Y96="",'DU DOAN'!Z96=""),0,IF(AND('DU DOAN'!Y96='DU DOAN'!K96,'DU DOAN'!Z96='DU DOAN'!L96),3*'DU DOAN'!C96,IF(('DU DOAN'!Y96-'DU DOAN'!Z96)=('DU DOAN'!K96-'DU DOAN'!L96),2*'DU DOAN'!C96,IF(SIGN('DU DOAN'!Y96-'DU DOAN'!Z96)=SIGN('DU DOAN'!K96-'DU DOAN'!L96),1*'DU DOAN'!C96,0))))</f>
        <v>0</v>
      </c>
      <c r="N96" s="98">
        <f>IF(OR('DU DOAN'!K96="",'DU DOAN'!L96="",'DU DOAN'!AA96="",'DU DOAN'!AB96=""),0,IF(AND('DU DOAN'!AA96='DU DOAN'!K96,'DU DOAN'!AB96='DU DOAN'!L96),3*'DU DOAN'!C96,IF(('DU DOAN'!AA96-'DU DOAN'!AB96)=('DU DOAN'!K96-'DU DOAN'!L96),2*'DU DOAN'!C96,IF(SIGN('DU DOAN'!AA96-'DU DOAN'!AB96)=SIGN('DU DOAN'!K96-'DU DOAN'!L96),1*'DU DOAN'!C96,0))))</f>
        <v>0</v>
      </c>
      <c r="O96" s="98">
        <f>IF(OR('DU DOAN'!K96="",'DU DOAN'!L96="",'DU DOAN'!AC96="",'DU DOAN'!AD96=""),0,IF(AND('DU DOAN'!AC96='DU DOAN'!K96,'DU DOAN'!AD96='DU DOAN'!L96),3*'DU DOAN'!C96,IF(('DU DOAN'!AC96-'DU DOAN'!AD96)=('DU DOAN'!K96-'DU DOAN'!L96),2*'DU DOAN'!C96,IF(SIGN('DU DOAN'!AC96-'DU DOAN'!AD96)=SIGN('DU DOAN'!K96-'DU DOAN'!L96),1*'DU DOAN'!C96,0))))</f>
        <v>0</v>
      </c>
      <c r="P96" s="98">
        <f>IF(OR('DU DOAN'!K96="",'DU DOAN'!L96="",'DU DOAN'!AE96="",'DU DOAN'!AF96=""),0,IF(AND('DU DOAN'!AE96='DU DOAN'!K96,'DU DOAN'!AF96='DU DOAN'!L96),3*'DU DOAN'!C96,IF(('DU DOAN'!AE96-'DU DOAN'!AF96)=('DU DOAN'!K96-'DU DOAN'!L96),2*'DU DOAN'!C96,IF(SIGN('DU DOAN'!AE96-'DU DOAN'!AF96)=SIGN('DU DOAN'!K96-'DU DOAN'!L96),1*'DU DOAN'!C96,0))))</f>
        <v>0</v>
      </c>
      <c r="Q96" s="98">
        <f>IF(OR('DU DOAN'!K96="",'DU DOAN'!L96="",'DU DOAN'!AG96="",'DU DOAN'!AH96=""),0,IF(AND('DU DOAN'!AG96='DU DOAN'!K96,'DU DOAN'!AH96='DU DOAN'!L96),3*'DU DOAN'!C96,IF(('DU DOAN'!AG96-'DU DOAN'!AH96)=('DU DOAN'!K96-'DU DOAN'!L96),2*'DU DOAN'!C96,IF(SIGN('DU DOAN'!AG96-'DU DOAN'!AH96)=SIGN('DU DOAN'!K96-'DU DOAN'!L96),1*'DU DOAN'!C96,0))))</f>
        <v>0</v>
      </c>
      <c r="R96" s="98">
        <f>IF(OR('DU DOAN'!K96="",'DU DOAN'!L96="",'DU DOAN'!AI96="",'DU DOAN'!AJ96=""),0,IF(AND('DU DOAN'!AI96='DU DOAN'!K96,'DU DOAN'!AJ96='DU DOAN'!L96),3*'DU DOAN'!C96,IF(('DU DOAN'!AI96-'DU DOAN'!AJ96)=('DU DOAN'!K96-'DU DOAN'!L96),2*'DU DOAN'!C96,IF(SIGN('DU DOAN'!AI96-'DU DOAN'!AJ96)=SIGN('DU DOAN'!K96-'DU DOAN'!L96),1*'DU DOAN'!C96,0))))</f>
        <v>0</v>
      </c>
      <c r="S96" s="98">
        <f>IF(OR('DU DOAN'!K96="",'DU DOAN'!L96="",'DU DOAN'!AK96="",'DU DOAN'!AL96=""),0,IF(AND('DU DOAN'!AK96='DU DOAN'!K96,'DU DOAN'!AL96='DU DOAN'!L96),3*'DU DOAN'!C96,IF(('DU DOAN'!AK96-'DU DOAN'!AL96)=('DU DOAN'!K96-'DU DOAN'!L96),2*'DU DOAN'!C96,IF(SIGN('DU DOAN'!AK96-'DU DOAN'!AL96)=SIGN('DU DOAN'!K96-'DU DOAN'!L96),1*'DU DOAN'!C96,0))))</f>
        <v>0</v>
      </c>
      <c r="T96" s="98">
        <f>IF(OR('DU DOAN'!K96="",'DU DOAN'!L96="",'DU DOAN'!AM96="",'DU DOAN'!AN96=""),0,IF(AND('DU DOAN'!AM96='DU DOAN'!K96,'DU DOAN'!AN96='DU DOAN'!L96),3*'DU DOAN'!C96,IF(('DU DOAN'!AM96-'DU DOAN'!AN96)=('DU DOAN'!K96-'DU DOAN'!L96),2*'DU DOAN'!C96,IF(SIGN('DU DOAN'!AM96-'DU DOAN'!AN96)=SIGN('DU DOAN'!K96-'DU DOAN'!L96),1*'DU DOAN'!C96,0))))</f>
        <v>0</v>
      </c>
      <c r="U96" s="98">
        <f>IF(OR('DU DOAN'!K96="",'DU DOAN'!L96="",'DU DOAN'!AO96="",'DU DOAN'!AP96=""),0,IF(AND('DU DOAN'!AO96='DU DOAN'!K96,'DU DOAN'!AP96='DU DOAN'!L96),3*'DU DOAN'!C96,IF(('DU DOAN'!AO96-'DU DOAN'!AP96)=('DU DOAN'!K96-'DU DOAN'!L96),2*'DU DOAN'!C96,IF(SIGN('DU DOAN'!AO96-'DU DOAN'!AP96)=SIGN('DU DOAN'!K96-'DU DOAN'!L96),1*'DU DOAN'!C96,0))))</f>
        <v>0</v>
      </c>
      <c r="V96" s="98">
        <f>IF(OR('DU DOAN'!K96="",'DU DOAN'!L96="",'DU DOAN'!AQ96="",'DU DOAN'!AR96=""),0,IF(AND('DU DOAN'!AQ96='DU DOAN'!K96,'DU DOAN'!AR96='DU DOAN'!L96),3*'DU DOAN'!C96,IF(('DU DOAN'!AQ96-'DU DOAN'!AR96)=('DU DOAN'!K96-'DU DOAN'!L96),2*'DU DOAN'!C96,IF(SIGN('DU DOAN'!AQ96-'DU DOAN'!AR96)=SIGN('DU DOAN'!K96-'DU DOAN'!L96),1*'DU DOAN'!C96,0))))</f>
        <v>0</v>
      </c>
      <c r="W96" s="98">
        <f>IF(OR('DU DOAN'!K96="",'DU DOAN'!L96="",'DU DOAN'!AS96="",'DU DOAN'!AT96=""),0,IF(AND('DU DOAN'!AS96='DU DOAN'!K96,'DU DOAN'!AT96='DU DOAN'!L96),3*'DU DOAN'!C96,IF(('DU DOAN'!AS96-'DU DOAN'!AT96)=('DU DOAN'!K96-'DU DOAN'!L96),2*'DU DOAN'!C96,IF(SIGN('DU DOAN'!AS96-'DU DOAN'!AT96)=SIGN('DU DOAN'!K96-'DU DOAN'!L96),1*'DU DOAN'!C96,0))))</f>
        <v>0</v>
      </c>
      <c r="X96" s="98">
        <f>IF(OR('DU DOAN'!K96="",'DU DOAN'!L96="",'DU DOAN'!AU96="",'DU DOAN'!AV96=""),0,IF(AND('DU DOAN'!AU96='DU DOAN'!K96,'DU DOAN'!AV96='DU DOAN'!L96),3*'DU DOAN'!C96,IF(('DU DOAN'!AU96-'DU DOAN'!AV96)=('DU DOAN'!K96-'DU DOAN'!L96),2*'DU DOAN'!C96,IF(SIGN('DU DOAN'!AU96-'DU DOAN'!AV96)=SIGN('DU DOAN'!K96-'DU DOAN'!L96),1*'DU DOAN'!C96,0))))</f>
        <v>0</v>
      </c>
      <c r="Y96" s="98">
        <f>IF(OR('DU DOAN'!K96="",'DU DOAN'!L96="",'DU DOAN'!AW96="",'DU DOAN'!AX96=""),0,IF(AND('DU DOAN'!AW96='DU DOAN'!K96,'DU DOAN'!AX96='DU DOAN'!L96),3*'DU DOAN'!C96,IF(('DU DOAN'!AW96-'DU DOAN'!AX96)=('DU DOAN'!K96-'DU DOAN'!L96),2*'DU DOAN'!C96,IF(SIGN('DU DOAN'!AW96-'DU DOAN'!AX96)=SIGN('DU DOAN'!K96-'DU DOAN'!L96),1*'DU DOAN'!C96,0))))</f>
        <v>0</v>
      </c>
      <c r="Z96" s="98">
        <f>IF(OR('DU DOAN'!K96="",'DU DOAN'!L96="",'DU DOAN'!AY96="",'DU DOAN'!AZ96=""),0,IF(AND('DU DOAN'!AY96='DU DOAN'!K96,'DU DOAN'!AZ96='DU DOAN'!L96),3*'DU DOAN'!C96,IF(('DU DOAN'!AY96-'DU DOAN'!AZ96)=('DU DOAN'!K96-'DU DOAN'!L96),2*'DU DOAN'!C96,IF(SIGN('DU DOAN'!AY96-'DU DOAN'!AZ96)=SIGN('DU DOAN'!K96-'DU DOAN'!L96),1*'DU DOAN'!C96,0))))</f>
        <v>0</v>
      </c>
      <c r="AA96" s="98">
        <f>IF(OR('DU DOAN'!K96="",'DU DOAN'!L96="",'DU DOAN'!BA96="",'DU DOAN'!BB96=""),0,IF(AND('DU DOAN'!BA96='DU DOAN'!K96,'DU DOAN'!BB96='DU DOAN'!L96),3*'DU DOAN'!C96,IF(('DU DOAN'!BA96-'DU DOAN'!BB96)=('DU DOAN'!K96-'DU DOAN'!L96),2*'DU DOAN'!C96,IF(SIGN('DU DOAN'!BA96-'DU DOAN'!BB96)=SIGN('DU DOAN'!K96-'DU DOAN'!L96),1*'DU DOAN'!C96,0))))</f>
        <v>0</v>
      </c>
      <c r="AB96" s="98">
        <f>IF(OR('DU DOAN'!K96="",'DU DOAN'!L96="",'DU DOAN'!BC96="",'DU DOAN'!BD96=""),0,IF(AND('DU DOAN'!BC96='DU DOAN'!K96,'DU DOAN'!BD96='DU DOAN'!L96),3*'DU DOAN'!C96,IF(('DU DOAN'!BC96-'DU DOAN'!BD96)=('DU DOAN'!K96-'DU DOAN'!L96),2*'DU DOAN'!C96,IF(SIGN('DU DOAN'!BC96-'DU DOAN'!BD96)=SIGN('DU DOAN'!K96-'DU DOAN'!L96),1*'DU DOAN'!C96,0))))</f>
        <v>0</v>
      </c>
      <c r="AC96" s="98">
        <f>IF(OR('DU DOAN'!K96="",'DU DOAN'!L96="",'DU DOAN'!BE96="",'DU DOAN'!BF96=""),0,IF(AND('DU DOAN'!BE96='DU DOAN'!K96,'DU DOAN'!BF96='DU DOAN'!L96),3*'DU DOAN'!C96,IF(('DU DOAN'!BE96-'DU DOAN'!BF96)=('DU DOAN'!K96-'DU DOAN'!L96),2*'DU DOAN'!C96,IF(SIGN('DU DOAN'!BE96-'DU DOAN'!BF96)=SIGN('DU DOAN'!K96-'DU DOAN'!L96),1*'DU DOAN'!C96,0))))</f>
        <v>0</v>
      </c>
      <c r="AD96" s="98">
        <f>IF(OR('DU DOAN'!K96="",'DU DOAN'!L96="",'DU DOAN'!BG96="",'DU DOAN'!BH96=""),0,IF(AND('DU DOAN'!BG96='DU DOAN'!K96,'DU DOAN'!BH96='DU DOAN'!L96),3*'DU DOAN'!C96,IF(('DU DOAN'!BG96-'DU DOAN'!BH96)=('DU DOAN'!K96-'DU DOAN'!L96),2*'DU DOAN'!C96,IF(SIGN('DU DOAN'!BG96-'DU DOAN'!BH96)=SIGN('DU DOAN'!K96-'DU DOAN'!L96),1*'DU DOAN'!C96,0))))</f>
        <v>0</v>
      </c>
      <c r="AE96" s="98">
        <f>IF(OR('DU DOAN'!K96="",'DU DOAN'!L96="",'DU DOAN'!BI96="",'DU DOAN'!BJ96=""),0,IF(AND('DU DOAN'!BI96='DU DOAN'!K96,'DU DOAN'!BJ96='DU DOAN'!L96),3*'DU DOAN'!C96,IF(('DU DOAN'!BI96-'DU DOAN'!BJ96)=('DU DOAN'!K96-'DU DOAN'!L96),2*'DU DOAN'!C96,IF(SIGN('DU DOAN'!BI96-'DU DOAN'!BJ96)=SIGN('DU DOAN'!K96-'DU DOAN'!L96),1*'DU DOAN'!C96,0))))</f>
        <v>0</v>
      </c>
      <c r="AF96" s="98">
        <f>IF(OR('DU DOAN'!K96="",'DU DOAN'!L96="",'DU DOAN'!BK96="",'DU DOAN'!BL96=""),0,IF(AND('DU DOAN'!BK96='DU DOAN'!K96,'DU DOAN'!BL96='DU DOAN'!L96),3*'DU DOAN'!C96,IF(('DU DOAN'!BK96-'DU DOAN'!BL96)=('DU DOAN'!K96-'DU DOAN'!L96),2*'DU DOAN'!C96,IF(SIGN('DU DOAN'!BK96-'DU DOAN'!BL96)=SIGN('DU DOAN'!K96-'DU DOAN'!L96),1*'DU DOAN'!C96,0))))</f>
        <v>0</v>
      </c>
      <c r="AG96" s="98">
        <f>IF(OR('DU DOAN'!K96="",'DU DOAN'!L96="",'DU DOAN'!BM96="",'DU DOAN'!BN96=""),0,IF(AND('DU DOAN'!BM96='DU DOAN'!K96,'DU DOAN'!BN96='DU DOAN'!L96),3*'DU DOAN'!C96,IF(('DU DOAN'!BM96-'DU DOAN'!BN96)=('DU DOAN'!K96-'DU DOAN'!L96),2*'DU DOAN'!C96,IF(SIGN('DU DOAN'!BM96-'DU DOAN'!BN96)=SIGN('DU DOAN'!K96-'DU DOAN'!L96),1*'DU DOAN'!C96,0))))</f>
        <v>0</v>
      </c>
      <c r="AH96" s="98">
        <f>IF(OR('DU DOAN'!K96="",'DU DOAN'!L96="",'DU DOAN'!BO96="",'DU DOAN'!BP96=""),0,IF(AND('DU DOAN'!BO96='DU DOAN'!K96,'DU DOAN'!BP96='DU DOAN'!L96),3*'DU DOAN'!C96,IF(('DU DOAN'!BO96-'DU DOAN'!BP96)=('DU DOAN'!K96-'DU DOAN'!L96),2*'DU DOAN'!C96,IF(SIGN('DU DOAN'!BO96-'DU DOAN'!BP96)=SIGN('DU DOAN'!K96-'DU DOAN'!L96),1*'DU DOAN'!C96,0))))</f>
        <v>0</v>
      </c>
      <c r="AI96" s="98">
        <f>IF(OR('DU DOAN'!K96="",'DU DOAN'!L96="",'DU DOAN'!BQ96="",'DU DOAN'!BR96=""),0,IF(AND('DU DOAN'!BQ96='DU DOAN'!K96,'DU DOAN'!BR96='DU DOAN'!L96),3*'DU DOAN'!C96,IF(('DU DOAN'!BQ96-'DU DOAN'!BR96)=('DU DOAN'!K96-'DU DOAN'!L96),2*'DU DOAN'!C96,IF(SIGN('DU DOAN'!BQ96-'DU DOAN'!BR96)=SIGN('DU DOAN'!K96-'DU DOAN'!L96),1*'DU DOAN'!C96,0))))</f>
        <v>0</v>
      </c>
      <c r="AJ96" s="98">
        <f>IF(OR('DU DOAN'!K96="",'DU DOAN'!L96="",'DU DOAN'!BS96="",'DU DOAN'!BT96=""),0,IF(AND('DU DOAN'!BS96='DU DOAN'!K96,'DU DOAN'!BT96='DU DOAN'!L96),3*'DU DOAN'!C96,IF(('DU DOAN'!BS96-'DU DOAN'!BT96)=('DU DOAN'!K96-'DU DOAN'!L96),2*'DU DOAN'!C96,IF(SIGN('DU DOAN'!BS96-'DU DOAN'!BT96)=SIGN('DU DOAN'!K96-'DU DOAN'!L96),1*'DU DOAN'!C96,0))))</f>
        <v>0</v>
      </c>
      <c r="AK96" s="98">
        <f>IF(OR('DU DOAN'!K96="",'DU DOAN'!L96="",'DU DOAN'!BU96="",'DU DOAN'!BV96=""),0,IF(AND('DU DOAN'!BU96='DU DOAN'!K96,'DU DOAN'!BV96='DU DOAN'!L96),3*'DU DOAN'!C96,IF(('DU DOAN'!BU96-'DU DOAN'!BV96)=('DU DOAN'!K96-'DU DOAN'!L96),2*'DU DOAN'!C96,IF(SIGN('DU DOAN'!BU96-'DU DOAN'!BV96)=SIGN('DU DOAN'!K96-'DU DOAN'!L96),1*'DU DOAN'!C96,0))))</f>
        <v>0</v>
      </c>
      <c r="AL96" s="98">
        <f>IF(OR('DU DOAN'!K96="",'DU DOAN'!L96="",'DU DOAN'!BW96="",'DU DOAN'!BX96=""),0,IF(AND('DU DOAN'!BW96='DU DOAN'!K96,'DU DOAN'!BX96='DU DOAN'!L96),3*'DU DOAN'!C96,IF(('DU DOAN'!BW96-'DU DOAN'!BX96)=('DU DOAN'!K96-'DU DOAN'!L96),2*'DU DOAN'!C96,IF(SIGN('DU DOAN'!BW96-'DU DOAN'!BX96)=SIGN('DU DOAN'!K96-'DU DOAN'!L96),1*'DU DOAN'!C96,0))))</f>
        <v>0</v>
      </c>
      <c r="AM96" s="98">
        <f>IF(OR('DU DOAN'!K96="",'DU DOAN'!L96="",'DU DOAN'!BY96="",'DU DOAN'!BZ96=""),0,IF(AND('DU DOAN'!BY96='DU DOAN'!K96,'DU DOAN'!BZ96='DU DOAN'!L96),3*'DU DOAN'!C96,IF(('DU DOAN'!BY96-'DU DOAN'!BZ96)=('DU DOAN'!K96-'DU DOAN'!L96),2*'DU DOAN'!C96,IF(SIGN('DU DOAN'!BY96-'DU DOAN'!BZ96)=SIGN('DU DOAN'!K96-'DU DOAN'!L96),1*'DU DOAN'!C96,0))))</f>
        <v>0</v>
      </c>
      <c r="AN96" s="98">
        <f>IF(OR('DU DOAN'!K96="",'DU DOAN'!L96="",'DU DOAN'!CA96="",'DU DOAN'!CB96=""),0,IF(AND('DU DOAN'!CA96='DU DOAN'!K96,'DU DOAN'!CB96='DU DOAN'!L96),3*'DU DOAN'!C96,IF(('DU DOAN'!CA96-'DU DOAN'!CB96)=('DU DOAN'!K96-'DU DOAN'!L96),2*'DU DOAN'!C96,IF(SIGN('DU DOAN'!CA96-'DU DOAN'!CB96)=SIGN('DU DOAN'!K96-'DU DOAN'!L96),1*'DU DOAN'!C96,0))))</f>
        <v>0</v>
      </c>
      <c r="AO96" s="98">
        <f>IF(OR('DU DOAN'!K96="",'DU DOAN'!L96="",'DU DOAN'!CC96="",'DU DOAN'!CD96=""),0,IF(AND('DU DOAN'!CC96='DU DOAN'!K96,'DU DOAN'!CD96='DU DOAN'!L96),3*'DU DOAN'!C96,IF(('DU DOAN'!CC96-'DU DOAN'!CD96)=('DU DOAN'!K96-'DU DOAN'!L96),2*'DU DOAN'!C96,IF(SIGN('DU DOAN'!CC96-'DU DOAN'!CD96)=SIGN('DU DOAN'!K96-'DU DOAN'!L96),1*'DU DOAN'!C96,0))))</f>
        <v>0</v>
      </c>
      <c r="AP96" s="98">
        <f>IF(OR('DU DOAN'!K96="",'DU DOAN'!L96="",'DU DOAN'!CE96="",'DU DOAN'!CF96=""),0,IF(AND('DU DOAN'!CE96='DU DOAN'!K96,'DU DOAN'!CF96='DU DOAN'!L96),3*'DU DOAN'!C96,IF(('DU DOAN'!CE96-'DU DOAN'!CF96)=('DU DOAN'!K96-'DU DOAN'!L96),2*'DU DOAN'!C96,IF(SIGN('DU DOAN'!CE96-'DU DOAN'!CF96)=SIGN('DU DOAN'!K96-'DU DOAN'!L96),1*'DU DOAN'!C96,0))))</f>
        <v>0</v>
      </c>
      <c r="AQ96" s="98">
        <f>IF(OR('DU DOAN'!K96="",'DU DOAN'!L96="",'DU DOAN'!CG96="",'DU DOAN'!CH96=""),0,IF(AND('DU DOAN'!CG96='DU DOAN'!K96,'DU DOAN'!CH96='DU DOAN'!L96),3*'DU DOAN'!C96,IF(('DU DOAN'!CG96-'DU DOAN'!CH96)=('DU DOAN'!K96-'DU DOAN'!L96),2*'DU DOAN'!C96,IF(SIGN('DU DOAN'!CG96-'DU DOAN'!CH96)=SIGN('DU DOAN'!K96-'DU DOAN'!L96),1*'DU DOAN'!C96,0))))</f>
        <v>0</v>
      </c>
      <c r="AR96" s="98">
        <f>IF(OR('DU DOAN'!K96="",'DU DOAN'!L96="",'DU DOAN'!CI96="",'DU DOAN'!CJ96=""),0,IF(AND('DU DOAN'!CI96='DU DOAN'!K96,'DU DOAN'!CJ96='DU DOAN'!L96),3*'DU DOAN'!C96,IF(('DU DOAN'!CI96-'DU DOAN'!CJ96)=('DU DOAN'!K96-'DU DOAN'!L96),2*'DU DOAN'!C96,IF(SIGN('DU DOAN'!CI96-'DU DOAN'!CJ96)=SIGN('DU DOAN'!K96-'DU DOAN'!L96),1*'DU DOAN'!C96,0))))</f>
        <v>0</v>
      </c>
      <c r="AS96" s="98">
        <f>IF(OR('DU DOAN'!K96="",'DU DOAN'!L96="",'DU DOAN'!CK96="",'DU DOAN'!CL96=""),0,IF(AND('DU DOAN'!CK96='DU DOAN'!K96,'DU DOAN'!CL96='DU DOAN'!L96),3*'DU DOAN'!C96,IF(('DU DOAN'!CK96-'DU DOAN'!CL96)=('DU DOAN'!K96-'DU DOAN'!L96),2*'DU DOAN'!C96,IF(SIGN('DU DOAN'!CK96-'DU DOAN'!CL96)=SIGN('DU DOAN'!K96-'DU DOAN'!L96),1*'DU DOAN'!C96,0))))</f>
        <v>0</v>
      </c>
      <c r="AT96" s="98">
        <f>IF(OR('DU DOAN'!K96="",'DU DOAN'!L96="",'DU DOAN'!CM96="",'DU DOAN'!CN96=""),0,IF(AND('DU DOAN'!CM96='DU DOAN'!K96,'DU DOAN'!CN96='DU DOAN'!L96),3*'DU DOAN'!C96,IF(('DU DOAN'!CM96-'DU DOAN'!CN96)=('DU DOAN'!K96-'DU DOAN'!L96),2*'DU DOAN'!C96,IF(SIGN('DU DOAN'!CM96-'DU DOAN'!CN96)=SIGN('DU DOAN'!K96-'DU DOAN'!L96),1*'DU DOAN'!C96,0))))</f>
        <v>0</v>
      </c>
      <c r="AU96" s="98">
        <f>IF(OR('DU DOAN'!K96="",'DU DOAN'!L96="",'DU DOAN'!CO96="",'DU DOAN'!CP96=""),0,IF(AND('DU DOAN'!CO96='DU DOAN'!K96,'DU DOAN'!CP96='DU DOAN'!L96),3*'DU DOAN'!C96,IF(('DU DOAN'!CO96-'DU DOAN'!CP96)=('DU DOAN'!K96-'DU DOAN'!L96),2*'DU DOAN'!C96,IF(SIGN('DU DOAN'!CO96-'DU DOAN'!CP96)=SIGN('DU DOAN'!K96-'DU DOAN'!L96),1*'DU DOAN'!C96,0))))</f>
        <v>0</v>
      </c>
      <c r="AV96" s="98">
        <f>IF(OR('DU DOAN'!K96="",'DU DOAN'!L96="",'DU DOAN'!CQ96="",'DU DOAN'!CR96=""),0,IF(AND('DU DOAN'!CQ96='DU DOAN'!K96,'DU DOAN'!CR96='DU DOAN'!L96),3*'DU DOAN'!C96,IF(('DU DOAN'!CQ96-'DU DOAN'!CR96)=('DU DOAN'!K96-'DU DOAN'!L96),2*'DU DOAN'!C96,IF(SIGN('DU DOAN'!CQ96-'DU DOAN'!CR96)=SIGN('DU DOAN'!K96-'DU DOAN'!L96),1*'DU DOAN'!C96,0))))</f>
        <v>0</v>
      </c>
      <c r="AW96" s="98">
        <f>IF(OR('DU DOAN'!K96="",'DU DOAN'!L96="",'DU DOAN'!CS96="",'DU DOAN'!CT96=""),0,IF(AND('DU DOAN'!CS96='DU DOAN'!K96,'DU DOAN'!CT96='DU DOAN'!L96),3*'DU DOAN'!C96,IF(('DU DOAN'!CS96-'DU DOAN'!CT96)=('DU DOAN'!K96-'DU DOAN'!L96),2*'DU DOAN'!C96,IF(SIGN('DU DOAN'!CS96-'DU DOAN'!CT96)=SIGN('DU DOAN'!K96-'DU DOAN'!L96),1*'DU DOAN'!C96,0))))</f>
        <v>0</v>
      </c>
      <c r="AX96" s="98">
        <f>IF(OR('DU DOAN'!K96="",'DU DOAN'!L96="",'DU DOAN'!CU96="",'DU DOAN'!CV96=""),0,IF(AND('DU DOAN'!CU96='DU DOAN'!K96,'DU DOAN'!CV96='DU DOAN'!L96),3*'DU DOAN'!C96,IF(('DU DOAN'!CU96-'DU DOAN'!CV96)=('DU DOAN'!K96-'DU DOAN'!L96),2*'DU DOAN'!C96,IF(SIGN('DU DOAN'!CU96-'DU DOAN'!CV96)=SIGN('DU DOAN'!K96-'DU DOAN'!L96),1*'DU DOAN'!C96,0))))</f>
        <v>0</v>
      </c>
      <c r="AY96" s="98">
        <f>IF(OR('DU DOAN'!K96="",'DU DOAN'!L96="",'DU DOAN'!CW96="",'DU DOAN'!CX96=""),0,IF(AND('DU DOAN'!CW96='DU DOAN'!K96,'DU DOAN'!CX96='DU DOAN'!L96),3*'DU DOAN'!C96,IF(('DU DOAN'!CW96-'DU DOAN'!CX96)=('DU DOAN'!K96-'DU DOAN'!L96),2*'DU DOAN'!C96,IF(SIGN('DU DOAN'!CW96-'DU DOAN'!CX96)=SIGN('DU DOAN'!K96-'DU DOAN'!L96),1*'DU DOAN'!C96,0))))</f>
        <v>0</v>
      </c>
      <c r="AZ96" s="98">
        <f>IF(OR('DU DOAN'!K96="",'DU DOAN'!L96="",'DU DOAN'!CY96="",'DU DOAN'!CZ96=""),0,IF(AND('DU DOAN'!CY96='DU DOAN'!K96,'DU DOAN'!CZ96='DU DOAN'!L96),3*'DU DOAN'!C96,IF(('DU DOAN'!CY96-'DU DOAN'!CZ96)=('DU DOAN'!K96-'DU DOAN'!L96),2*'DU DOAN'!C96,IF(SIGN('DU DOAN'!CY96-'DU DOAN'!CZ96)=SIGN('DU DOAN'!K96-'DU DOAN'!L96),1*'DU DOAN'!C96,0))))</f>
        <v>0</v>
      </c>
      <c r="BA96" s="98">
        <f>IF(OR('DU DOAN'!K96="",'DU DOAN'!L96="",'DU DOAN'!DA96="",'DU DOAN'!DB96=""),0,IF(AND('DU DOAN'!DA96='DU DOAN'!K96,'DU DOAN'!DB96='DU DOAN'!L96),3*'DU DOAN'!C96,IF(('DU DOAN'!DA96-'DU DOAN'!DB96)=('DU DOAN'!K96-'DU DOAN'!L96),2*'DU DOAN'!C96,IF(SIGN('DU DOAN'!DA96-'DU DOAN'!DB96)=SIGN('DU DOAN'!K96-'DU DOAN'!L96),1*'DU DOAN'!C96,0))))</f>
        <v>0</v>
      </c>
      <c r="BB96" s="98">
        <f>IF(OR('DU DOAN'!K96="",'DU DOAN'!L96="",'DU DOAN'!DC96="",'DU DOAN'!DD96=""),0,IF(AND('DU DOAN'!DC96='DU DOAN'!K96,'DU DOAN'!DD96='DU DOAN'!L96),3*'DU DOAN'!C96,IF(('DU DOAN'!DC96-'DU DOAN'!DD96)=('DU DOAN'!K96-'DU DOAN'!L96),2*'DU DOAN'!C96,IF(SIGN('DU DOAN'!DC96-'DU DOAN'!DD96)=SIGN('DU DOAN'!K96-'DU DOAN'!L96),1*'DU DOAN'!C96,0))))</f>
        <v>0</v>
      </c>
      <c r="BC96" s="98">
        <f>IF(OR('DU DOAN'!K96="",'DU DOAN'!L96="",'DU DOAN'!DE96="",'DU DOAN'!DF96=""),0,IF(AND('DU DOAN'!DE96='DU DOAN'!K96,'DU DOAN'!DF96='DU DOAN'!L96),3*'DU DOAN'!C96,IF(('DU DOAN'!DE96-'DU DOAN'!DF96)=('DU DOAN'!K96-'DU DOAN'!L96),2*'DU DOAN'!C96,IF(SIGN('DU DOAN'!DE96-'DU DOAN'!DF96)=SIGN('DU DOAN'!K96-'DU DOAN'!L96),1*'DU DOAN'!C96,0))))</f>
        <v>0</v>
      </c>
      <c r="BD96" s="98">
        <f>IF(OR('DU DOAN'!K96="",'DU DOAN'!L96="",'DU DOAN'!DG96="",'DU DOAN'!DH96=""),0,IF(AND('DU DOAN'!DG96='DU DOAN'!K96,'DU DOAN'!DH96='DU DOAN'!L96),3*'DU DOAN'!C96,IF(('DU DOAN'!DG96-'DU DOAN'!DH96)=('DU DOAN'!K96-'DU DOAN'!L96),2*'DU DOAN'!C96,IF(SIGN('DU DOAN'!DG96-'DU DOAN'!DH96)=SIGN('DU DOAN'!K96-'DU DOAN'!L96),1*'DU DOAN'!C96,0))))</f>
        <v>0</v>
      </c>
      <c r="BE96" s="98">
        <f>IF(OR('DU DOAN'!K96="",'DU DOAN'!L96="",'DU DOAN'!DI96="",'DU DOAN'!DJ96=""),0,IF(AND('DU DOAN'!DI96='DU DOAN'!K96,'DU DOAN'!DJ96='DU DOAN'!L96),3*'DU DOAN'!C96,IF(('DU DOAN'!DI96-'DU DOAN'!DJ96)=('DU DOAN'!K96-'DU DOAN'!L96),2*'DU DOAN'!C96,IF(SIGN('DU DOAN'!DI96-'DU DOAN'!DJ96)=SIGN('DU DOAN'!K96-'DU DOAN'!L96),1*'DU DOAN'!C96,0))))</f>
        <v>0</v>
      </c>
      <c r="BF96" s="98">
        <f>IF(OR('DU DOAN'!K96="",'DU DOAN'!L96="",'DU DOAN'!DK96="",'DU DOAN'!DL96=""),0,IF(AND('DU DOAN'!DK96='DU DOAN'!K96,'DU DOAN'!DL96='DU DOAN'!L96),3*'DU DOAN'!C96,IF(('DU DOAN'!DK96-'DU DOAN'!DL96)=('DU DOAN'!K96-'DU DOAN'!L96),2*'DU DOAN'!C96,IF(SIGN('DU DOAN'!DK96-'DU DOAN'!DL96)=SIGN('DU DOAN'!K96-'DU DOAN'!L96),1*'DU DOAN'!C96,0))))</f>
        <v>0</v>
      </c>
      <c r="BG96" s="98">
        <f>IF(OR('DU DOAN'!K96="",'DU DOAN'!L96="",'DU DOAN'!DM96="",'DU DOAN'!DN96=""),0,IF(AND('DU DOAN'!DM96='DU DOAN'!K96,'DU DOAN'!DN96='DU DOAN'!L96),3*'DU DOAN'!C96,IF(('DU DOAN'!DM96-'DU DOAN'!DN96)=('DU DOAN'!K96-'DU DOAN'!L96),2*'DU DOAN'!C96,IF(SIGN('DU DOAN'!DM96-'DU DOAN'!DN96)=SIGN('DU DOAN'!K96-'DU DOAN'!L96),1*'DU DOAN'!C96,0))))</f>
        <v>0</v>
      </c>
      <c r="BH96" s="98">
        <f>IF(OR('DU DOAN'!K96="",'DU DOAN'!L96="",'DU DOAN'!DO96="",'DU DOAN'!DP96=""),0,IF(AND('DU DOAN'!DO96='DU DOAN'!K96,'DU DOAN'!DP96='DU DOAN'!L96),3*'DU DOAN'!C96,IF(('DU DOAN'!DO96-'DU DOAN'!DP96)=('DU DOAN'!K96-'DU DOAN'!L96),2*'DU DOAN'!C96,IF(SIGN('DU DOAN'!DO96-'DU DOAN'!DP96)=SIGN('DU DOAN'!K96-'DU DOAN'!L96),1*'DU DOAN'!C96,0))))</f>
        <v>0</v>
      </c>
      <c r="BI96" s="98">
        <f>IF(OR('DU DOAN'!K96="",'DU DOAN'!L96="",'DU DOAN'!DQ96="",'DU DOAN'!DR96=""),0,IF(AND('DU DOAN'!DQ96='DU DOAN'!K96,'DU DOAN'!DR96='DU DOAN'!L96),3*'DU DOAN'!C96,IF(('DU DOAN'!DQ96-'DU DOAN'!DR96)=('DU DOAN'!K96-'DU DOAN'!L96),2*'DU DOAN'!C96,IF(SIGN('DU DOAN'!DQ96-'DU DOAN'!DR96)=SIGN('DU DOAN'!K96-'DU DOAN'!L96),1*'DU DOAN'!C96,0))))</f>
        <v>0</v>
      </c>
      <c r="BJ96" s="98">
        <f>IF(OR('DU DOAN'!K96="",'DU DOAN'!L96="",'DU DOAN'!DS96="",'DU DOAN'!DT96=""),0,IF(AND('DU DOAN'!DS96='DU DOAN'!K96,'DU DOAN'!DT96='DU DOAN'!L96),3*'DU DOAN'!C96,IF(('DU DOAN'!DS96-'DU DOAN'!DT96)=('DU DOAN'!K96-'DU DOAN'!L96),2*'DU DOAN'!C96,IF(SIGN('DU DOAN'!DS96-'DU DOAN'!DT96)=SIGN('DU DOAN'!K96-'DU DOAN'!L96),1*'DU DOAN'!C96,0))))</f>
        <v>0</v>
      </c>
      <c r="BK96" s="98">
        <f>IF(OR('DU DOAN'!K96="",'DU DOAN'!L96="",'DU DOAN'!DU96="",'DU DOAN'!DV96=""),0,IF(AND('DU DOAN'!DU96='DU DOAN'!K96,'DU DOAN'!DV96='DU DOAN'!L96),3*'DU DOAN'!C96,IF(('DU DOAN'!DU96-'DU DOAN'!DV96)=('DU DOAN'!K96-'DU DOAN'!L96),2*'DU DOAN'!C96,IF(SIGN('DU DOAN'!DU96-'DU DOAN'!DV96)=SIGN('DU DOAN'!K96-'DU DOAN'!L96),1*'DU DOAN'!C96,0))))</f>
        <v>0</v>
      </c>
      <c r="BL96" s="98">
        <f>IF(OR('DU DOAN'!K96="",'DU DOAN'!L96="",'DU DOAN'!DW96="",'DU DOAN'!DX96=""),0,IF(AND('DU DOAN'!DW96='DU DOAN'!K96,'DU DOAN'!DX96='DU DOAN'!L96),3*'DU DOAN'!C96,IF(('DU DOAN'!DW96-'DU DOAN'!DX96)=('DU DOAN'!K96-'DU DOAN'!L96),2*'DU DOAN'!C96,IF(SIGN('DU DOAN'!DW96-'DU DOAN'!DX96)=SIGN('DU DOAN'!K96-'DU DOAN'!L96),1*'DU DOAN'!C96,0))))</f>
        <v>0</v>
      </c>
      <c r="BM96" s="98">
        <f>IF(OR('DU DOAN'!K96="",'DU DOAN'!L96="",'DU DOAN'!DY96="",'DU DOAN'!DZ96=""),0,IF(AND('DU DOAN'!DY96='DU DOAN'!K96,'DU DOAN'!DZ96='DU DOAN'!L96),3*'DU DOAN'!C96,IF(('DU DOAN'!DY96-'DU DOAN'!DZ96)=('DU DOAN'!K96-'DU DOAN'!L96),2*'DU DOAN'!C96,IF(SIGN('DU DOAN'!DY96-'DU DOAN'!DZ96)=SIGN('DU DOAN'!K96-'DU DOAN'!L96),1*'DU DOAN'!C96,0))))</f>
        <v>0</v>
      </c>
      <c r="BN96" s="98">
        <f>IF(OR('DU DOAN'!K96="",'DU DOAN'!L96="",'DU DOAN'!EA96="",'DU DOAN'!EB96=""),0,IF(AND('DU DOAN'!EA96='DU DOAN'!K96,'DU DOAN'!EB96='DU DOAN'!L96),3*'DU DOAN'!C96,IF(('DU DOAN'!EA96-'DU DOAN'!EB96)=('DU DOAN'!K96-'DU DOAN'!L96),2*'DU DOAN'!C96,IF(SIGN('DU DOAN'!EA96-'DU DOAN'!EB96)=SIGN('DU DOAN'!K96-'DU DOAN'!L96),1*'DU DOAN'!C96,0))))</f>
        <v>0</v>
      </c>
      <c r="BO96" s="98">
        <f>IF(OR('DU DOAN'!K96="",'DU DOAN'!L96="",'DU DOAN'!EC96="",'DU DOAN'!ED96=""),0,IF(AND('DU DOAN'!EC96='DU DOAN'!K96,'DU DOAN'!ED96='DU DOAN'!L96),3*'DU DOAN'!C96,IF(('DU DOAN'!EC96-'DU DOAN'!ED96)=('DU DOAN'!K96-'DU DOAN'!L96),2*'DU DOAN'!C96,IF(SIGN('DU DOAN'!EC96-'DU DOAN'!ED96)=SIGN('DU DOAN'!K96-'DU DOAN'!L96),1*'DU DOAN'!C96,0))))</f>
        <v>0</v>
      </c>
      <c r="BP96" s="98">
        <f>IF(OR('DU DOAN'!K96="",'DU DOAN'!L96="",'DU DOAN'!EE96="",'DU DOAN'!EF96=""),0,IF(AND('DU DOAN'!EE96='DU DOAN'!K96,'DU DOAN'!EF96='DU DOAN'!L96),3*'DU DOAN'!C96,IF(('DU DOAN'!EE96-'DU DOAN'!EF96)=('DU DOAN'!K96-'DU DOAN'!L96),2*'DU DOAN'!C96,IF(SIGN('DU DOAN'!EE96-'DU DOAN'!EF96)=SIGN('DU DOAN'!K96-'DU DOAN'!L96),1*'DU DOAN'!C96,0))))</f>
        <v>0</v>
      </c>
      <c r="BQ96" s="98">
        <f>IF(OR('DU DOAN'!K96="",'DU DOAN'!L96="",'DU DOAN'!EG96="",'DU DOAN'!EH96=""),0,IF(AND('DU DOAN'!EG96='DU DOAN'!K96,'DU DOAN'!EH96='DU DOAN'!L96),3*'DU DOAN'!C96,IF(('DU DOAN'!EG96-'DU DOAN'!EH96)=('DU DOAN'!K96-'DU DOAN'!L96),2*'DU DOAN'!C96,IF(SIGN('DU DOAN'!EG96-'DU DOAN'!EH96)=SIGN('DU DOAN'!K96-'DU DOAN'!L96),1*'DU DOAN'!C96,0))))</f>
        <v>0</v>
      </c>
      <c r="BR96" s="98">
        <f>IF(OR('DU DOAN'!K96="",'DU DOAN'!L96="",'DU DOAN'!EI96="",'DU DOAN'!EJ96=""),0,IF(AND('DU DOAN'!EI96='DU DOAN'!K96,'DU DOAN'!EJ96='DU DOAN'!L96),3*'DU DOAN'!C96,IF(('DU DOAN'!EI96-'DU DOAN'!EJ96)=('DU DOAN'!K96-'DU DOAN'!L96),2*'DU DOAN'!C96,IF(SIGN('DU DOAN'!EI96-'DU DOAN'!EJ96)=SIGN('DU DOAN'!K96-'DU DOAN'!L96),1*'DU DOAN'!C96,0))))</f>
        <v>0</v>
      </c>
      <c r="BS96" s="98">
        <f>IF(OR('DU DOAN'!K96="",'DU DOAN'!L96="",'DU DOAN'!EK96="",'DU DOAN'!EL96=""),0,IF(AND('DU DOAN'!EK96='DU DOAN'!K96,'DU DOAN'!EL96='DU DOAN'!L96),3*'DU DOAN'!C96,IF(('DU DOAN'!EK96-'DU DOAN'!EL96)=('DU DOAN'!K96-'DU DOAN'!L96),2*'DU DOAN'!C96,IF(SIGN('DU DOAN'!EK96-'DU DOAN'!EL96)=SIGN('DU DOAN'!K96-'DU DOAN'!L96),1*'DU DOAN'!C96,0))))</f>
        <v>0</v>
      </c>
      <c r="BT96" s="98">
        <f>IF(OR('DU DOAN'!K96="",'DU DOAN'!L96="",'DU DOAN'!EM96="",'DU DOAN'!EN96=""),0,IF(AND('DU DOAN'!EM96='DU DOAN'!K96,'DU DOAN'!EN96='DU DOAN'!L96),3*'DU DOAN'!C96,IF(('DU DOAN'!EM96-'DU DOAN'!EN96)=('DU DOAN'!K96-'DU DOAN'!L96),2*'DU DOAN'!C96,IF(SIGN('DU DOAN'!EM96-'DU DOAN'!EN96)=SIGN('DU DOAN'!K96-'DU DOAN'!L96),1*'DU DOAN'!C96,0))))</f>
        <v>0</v>
      </c>
      <c r="BU96" s="98">
        <f>IF(OR('DU DOAN'!K96="",'DU DOAN'!L96="",'DU DOAN'!EO96="",'DU DOAN'!EP96=""),0,IF(AND('DU DOAN'!EO96='DU DOAN'!K96,'DU DOAN'!EP96='DU DOAN'!L96),3*'DU DOAN'!C96,IF(('DU DOAN'!EO96-'DU DOAN'!EP96)=('DU DOAN'!K96-'DU DOAN'!L96),2*'DU DOAN'!C96,IF(SIGN('DU DOAN'!EO96-'DU DOAN'!EP96)=SIGN('DU DOAN'!K96-'DU DOAN'!L96),1*'DU DOAN'!C96,0))))</f>
        <v>0</v>
      </c>
      <c r="BV96" s="98">
        <f>IF(OR('DU DOAN'!K96="",'DU DOAN'!L96="",'DU DOAN'!EQ96="",'DU DOAN'!ER96=""),0,IF(AND('DU DOAN'!EQ96='DU DOAN'!K96,'DU DOAN'!ER96='DU DOAN'!L96),3*'DU DOAN'!C96,IF(('DU DOAN'!EQ96-'DU DOAN'!ER96)=('DU DOAN'!K96-'DU DOAN'!L96),2*'DU DOAN'!C96,IF(SIGN('DU DOAN'!EQ96-'DU DOAN'!ER96)=SIGN('DU DOAN'!K96-'DU DOAN'!L96),1*'DU DOAN'!C96,0))))</f>
        <v>0</v>
      </c>
      <c r="BW96" s="98">
        <f>IF(OR('DU DOAN'!K96="",'DU DOAN'!L96="",'DU DOAN'!ES96="",'DU DOAN'!ET96=""),0,IF(AND('DU DOAN'!ES96='DU DOAN'!K96,'DU DOAN'!ET96='DU DOAN'!L96),3*'DU DOAN'!C96,IF(('DU DOAN'!ES96-'DU DOAN'!ET96)=('DU DOAN'!K96-'DU DOAN'!L96),2*'DU DOAN'!C96,IF(SIGN('DU DOAN'!ES96-'DU DOAN'!ET96)=SIGN('DU DOAN'!K96-'DU DOAN'!L96),1*'DU DOAN'!C96,0))))</f>
        <v>0</v>
      </c>
      <c r="BX96" s="98">
        <f>IF(OR('DU DOAN'!K96="",'DU DOAN'!L96="",'DU DOAN'!EU96="",'DU DOAN'!EV96=""),0,IF(AND('DU DOAN'!EU96='DU DOAN'!K96,'DU DOAN'!EV96='DU DOAN'!L96),3*'DU DOAN'!C96,IF(('DU DOAN'!EU96-'DU DOAN'!EV96)=('DU DOAN'!K96-'DU DOAN'!L96),2*'DU DOAN'!C96,IF(SIGN('DU DOAN'!EU96-'DU DOAN'!EV96)=SIGN('DU DOAN'!K96-'DU DOAN'!L96),1*'DU DOAN'!C96,0))))</f>
        <v>0</v>
      </c>
      <c r="BY96" s="98">
        <f>IF(OR('DU DOAN'!K96="",'DU DOAN'!L96="",'DU DOAN'!EW96="",'DU DOAN'!EX96=""),0,IF(AND('DU DOAN'!EW96='DU DOAN'!K96,'DU DOAN'!EX96='DU DOAN'!L96),3*'DU DOAN'!C96,IF(('DU DOAN'!EW96-'DU DOAN'!EX96)=('DU DOAN'!K96-'DU DOAN'!L96),2*'DU DOAN'!C96,IF(SIGN('DU DOAN'!EW96-'DU DOAN'!EX96)=SIGN('DU DOAN'!K96-'DU DOAN'!L96),1*'DU DOAN'!C96,0))))</f>
        <v>0</v>
      </c>
      <c r="BZ96" s="98">
        <f>IF(OR('DU DOAN'!K96="",'DU DOAN'!L96="",'DU DOAN'!EY96="",'DU DOAN'!EZ96=""),0,IF(AND('DU DOAN'!EY96='DU DOAN'!K96,'DU DOAN'!EZ96='DU DOAN'!L96),3*'DU DOAN'!C96,IF(('DU DOAN'!EY96-'DU DOAN'!EZ96)=('DU DOAN'!K96-'DU DOAN'!L96),2*'DU DOAN'!C96,IF(SIGN('DU DOAN'!EY96-'DU DOAN'!EZ96)=SIGN('DU DOAN'!K96-'DU DOAN'!L96),1*'DU DOAN'!C96,0))))</f>
        <v>0</v>
      </c>
      <c r="CA96" s="98">
        <f>IF(OR('DU DOAN'!K96="",'DU DOAN'!L96="",'DU DOAN'!FA96="",'DU DOAN'!FB96=""),0,IF(AND('DU DOAN'!FA96='DU DOAN'!K96,'DU DOAN'!FB96='DU DOAN'!L96),3*'DU DOAN'!C96,IF(('DU DOAN'!FA96-'DU DOAN'!FB96)=('DU DOAN'!K96-'DU DOAN'!L96),2*'DU DOAN'!C96,IF(SIGN('DU DOAN'!FA96-'DU DOAN'!FB96)=SIGN('DU DOAN'!K96-'DU DOAN'!L96),1*'DU DOAN'!C96,0))))</f>
        <v>0</v>
      </c>
      <c r="CB96" s="98">
        <f>IF(OR('DU DOAN'!K96="",'DU DOAN'!L96="",'DU DOAN'!FC96="",'DU DOAN'!FD96=""),0,IF(AND('DU DOAN'!FC96='DU DOAN'!K96,'DU DOAN'!FD96='DU DOAN'!L96),3*'DU DOAN'!C96,IF(('DU DOAN'!FC96-'DU DOAN'!FD96)=('DU DOAN'!K96-'DU DOAN'!L96),2*'DU DOAN'!C96,IF(SIGN('DU DOAN'!FC96-'DU DOAN'!FD96)=SIGN('DU DOAN'!K96-'DU DOAN'!L96),1*'DU DOAN'!C96,0))))</f>
        <v>0</v>
      </c>
      <c r="CC96" s="98">
        <f>IF(OR('DU DOAN'!K96="",'DU DOAN'!L96="",'DU DOAN'!FE96="",'DU DOAN'!FF96=""),0,IF(AND('DU DOAN'!FE96='DU DOAN'!K96,'DU DOAN'!FF96='DU DOAN'!L96),3*'DU DOAN'!C96,IF(('DU DOAN'!FE96-'DU DOAN'!FF96)=('DU DOAN'!K96-'DU DOAN'!L96),2*'DU DOAN'!C96,IF(SIGN('DU DOAN'!FE96-'DU DOAN'!FF96)=SIGN('DU DOAN'!K96-'DU DOAN'!L96),1*'DU DOAN'!C96,0))))</f>
        <v>0</v>
      </c>
      <c r="CD96" s="98">
        <f>IF(OR('DU DOAN'!K96="",'DU DOAN'!L96="",'DU DOAN'!FG96="",'DU DOAN'!FH96=""),0,IF(AND('DU DOAN'!FG96='DU DOAN'!K96,'DU DOAN'!FH96='DU DOAN'!L96),3*'DU DOAN'!C96,IF(('DU DOAN'!FG96-'DU DOAN'!FH96)=('DU DOAN'!K96-'DU DOAN'!L96),2*'DU DOAN'!C96,IF(SIGN('DU DOAN'!FG96-'DU DOAN'!FH96)=SIGN('DU DOAN'!K96-'DU DOAN'!L96),1*'DU DOAN'!C96,0))))</f>
        <v>0</v>
      </c>
      <c r="CE96" s="98">
        <f>IF(OR('DU DOAN'!K96="",'DU DOAN'!L96="",'DU DOAN'!FI96="",'DU DOAN'!FJ96=""),0,IF(AND('DU DOAN'!FI96='DU DOAN'!K96,'DU DOAN'!FJ96='DU DOAN'!L96),3*'DU DOAN'!C96,IF(('DU DOAN'!FI96-'DU DOAN'!FJ96)=('DU DOAN'!K96-'DU DOAN'!L96),2*'DU DOAN'!C96,IF(SIGN('DU DOAN'!FI96-'DU DOAN'!FJ96)=SIGN('DU DOAN'!K96-'DU DOAN'!L96),1*'DU DOAN'!C96,0))))</f>
        <v>0</v>
      </c>
      <c r="CF96" s="98">
        <f>IF(OR('DU DOAN'!K96="",'DU DOAN'!L96="",'DU DOAN'!FK96="",'DU DOAN'!FL96=""),0,IF(AND('DU DOAN'!FK96='DU DOAN'!K96,'DU DOAN'!FL96='DU DOAN'!L96),3*'DU DOAN'!C96,IF(('DU DOAN'!FK96-'DU DOAN'!FL96)=('DU DOAN'!K96-'DU DOAN'!L96),2*'DU DOAN'!C96,IF(SIGN('DU DOAN'!FK96-'DU DOAN'!FL96)=SIGN('DU DOAN'!K96-'DU DOAN'!L96),1*'DU DOAN'!C96,0))))</f>
        <v>0</v>
      </c>
      <c r="CG96" s="98">
        <f>IF(OR('DU DOAN'!K96="",'DU DOAN'!L96="",'DU DOAN'!FM96="",'DU DOAN'!FN96=""),0,IF(AND('DU DOAN'!FM96='DU DOAN'!K96,'DU DOAN'!FN96='DU DOAN'!L96),3*'DU DOAN'!C96,IF(('DU DOAN'!FM96-'DU DOAN'!FN96)=('DU DOAN'!K96-'DU DOAN'!L96),2*'DU DOAN'!C96,IF(SIGN('DU DOAN'!FM96-'DU DOAN'!FN96)=SIGN('DU DOAN'!K96-'DU DOAN'!L96),1*'DU DOAN'!C96,0))))</f>
        <v>0</v>
      </c>
      <c r="CH96" s="98">
        <f>IF(OR('DU DOAN'!K96="",'DU DOAN'!L96="",'DU DOAN'!FO96="",'DU DOAN'!FP96=""),0,IF(AND('DU DOAN'!FO96='DU DOAN'!K96,'DU DOAN'!FP96='DU DOAN'!L96),3*'DU DOAN'!C96,IF(('DU DOAN'!FO96-'DU DOAN'!FP96)=('DU DOAN'!K96-'DU DOAN'!L96),2*'DU DOAN'!C96,IF(SIGN('DU DOAN'!FO96-'DU DOAN'!FP96)=SIGN('DU DOAN'!K96-'DU DOAN'!L96),1*'DU DOAN'!C96,0))))</f>
        <v>0</v>
      </c>
      <c r="CI96" s="98">
        <f>IF(OR('DU DOAN'!K96="",'DU DOAN'!L96="",'DU DOAN'!FQ96="",'DU DOAN'!FR96=""),0,IF(AND('DU DOAN'!FQ96='DU DOAN'!K96,'DU DOAN'!FR96='DU DOAN'!L96),3*'DU DOAN'!C96,IF(('DU DOAN'!FQ96-'DU DOAN'!FR96)=('DU DOAN'!K96-'DU DOAN'!L96),2*'DU DOAN'!C96,IF(SIGN('DU DOAN'!FQ96-'DU DOAN'!FR96)=SIGN('DU DOAN'!K96-'DU DOAN'!L96),1*'DU DOAN'!C96,0))))</f>
        <v>0</v>
      </c>
      <c r="CJ96" s="98">
        <f>IF(OR('DU DOAN'!K96="",'DU DOAN'!L96="",'DU DOAN'!FS96="",'DU DOAN'!FT96=""),0,IF(AND('DU DOAN'!FS96='DU DOAN'!K96,'DU DOAN'!FT96='DU DOAN'!L96),3*'DU DOAN'!C96,IF(('DU DOAN'!FS96-'DU DOAN'!FT96)=('DU DOAN'!K96-'DU DOAN'!L96),2*'DU DOAN'!C96,IF(SIGN('DU DOAN'!FS96-'DU DOAN'!FT96)=SIGN('DU DOAN'!K96-'DU DOAN'!L96),1*'DU DOAN'!C96,0))))</f>
        <v>0</v>
      </c>
      <c r="CK96" s="98">
        <f>IF(OR('DU DOAN'!K96="",'DU DOAN'!L96="",'DU DOAN'!FU96="",'DU DOAN'!FV96=""),0,IF(AND('DU DOAN'!FU96='DU DOAN'!K96,'DU DOAN'!FV96='DU DOAN'!L96),3*'DU DOAN'!C96,IF(('DU DOAN'!FU96-'DU DOAN'!FV96)=('DU DOAN'!K96-'DU DOAN'!L96),2*'DU DOAN'!C96,IF(SIGN('DU DOAN'!FU96-'DU DOAN'!FV96)=SIGN('DU DOAN'!K96-'DU DOAN'!L96),1*'DU DOAN'!C96,0))))</f>
        <v>0</v>
      </c>
      <c r="CL96" s="98">
        <f>IF(OR('DU DOAN'!K96="",'DU DOAN'!L96="",'DU DOAN'!FW96="",'DU DOAN'!FX96=""),0,IF(AND('DU DOAN'!FW96='DU DOAN'!K96,'DU DOAN'!FX96='DU DOAN'!L96),3*'DU DOAN'!C96,IF(('DU DOAN'!FW96-'DU DOAN'!FX96)=('DU DOAN'!K96-'DU DOAN'!L96),2*'DU DOAN'!C96,IF(SIGN('DU DOAN'!FW96-'DU DOAN'!FX96)=SIGN('DU DOAN'!K96-'DU DOAN'!L96),1*'DU DOAN'!C96,0))))</f>
        <v>0</v>
      </c>
      <c r="CM96" s="98">
        <f>IF(OR('DU DOAN'!K96="",'DU DOAN'!L96="",'DU DOAN'!FY96="",'DU DOAN'!FZ96=""),0,IF(AND('DU DOAN'!FY96='DU DOAN'!K96,'DU DOAN'!FZ96='DU DOAN'!L96),3*'DU DOAN'!C96,IF(('DU DOAN'!FY96-'DU DOAN'!FZ96)=('DU DOAN'!K96-'DU DOAN'!L96),2*'DU DOAN'!C96,IF(SIGN('DU DOAN'!FY96-'DU DOAN'!FZ96)=SIGN('DU DOAN'!K96-'DU DOAN'!L96),1*'DU DOAN'!C96,0))))</f>
        <v>0</v>
      </c>
      <c r="CN96" s="98">
        <f>IF(OR('DU DOAN'!K96="",'DU DOAN'!L96="",'DU DOAN'!GA96="",'DU DOAN'!GB96=""),0,IF(AND('DU DOAN'!GA96='DU DOAN'!K96,'DU DOAN'!GB96='DU DOAN'!L96),3*'DU DOAN'!C96,IF(('DU DOAN'!GA96-'DU DOAN'!GB96)=('DU DOAN'!K96-'DU DOAN'!L96),2*'DU DOAN'!C96,IF(SIGN('DU DOAN'!GA96-'DU DOAN'!GB96)=SIGN('DU DOAN'!K96-'DU DOAN'!L96),1*'DU DOAN'!C96,0))))</f>
        <v>0</v>
      </c>
      <c r="CO96" s="98">
        <f>IF(OR('DU DOAN'!K96="",'DU DOAN'!L96="",'DU DOAN'!GC96="",'DU DOAN'!GD96=""),0,IF(AND('DU DOAN'!GC96='DU DOAN'!K96,'DU DOAN'!GD96='DU DOAN'!L96),3*'DU DOAN'!C96,IF(('DU DOAN'!GC96-'DU DOAN'!GD96)=('DU DOAN'!K96-'DU DOAN'!L96),2*'DU DOAN'!C96,IF(SIGN('DU DOAN'!GC96-'DU DOAN'!GD96)=SIGN('DU DOAN'!K96-'DU DOAN'!L96),1*'DU DOAN'!C96,0))))</f>
        <v>0</v>
      </c>
      <c r="CP96" s="98">
        <f>IF(OR('DU DOAN'!K96="",'DU DOAN'!L96="",'DU DOAN'!GE96="",'DU DOAN'!GF96=""),0,IF(AND('DU DOAN'!GE96='DU DOAN'!K96,'DU DOAN'!GF96='DU DOAN'!L96),3*'DU DOAN'!C96,IF(('DU DOAN'!GE96-'DU DOAN'!GF96)=('DU DOAN'!K96-'DU DOAN'!L96),2*'DU DOAN'!C96,IF(SIGN('DU DOAN'!GE96-'DU DOAN'!GF96)=SIGN('DU DOAN'!K96-'DU DOAN'!L96),1*'DU DOAN'!C96,0))))</f>
        <v>0</v>
      </c>
      <c r="CQ96" s="98">
        <f>IF(OR('DU DOAN'!K96="",'DU DOAN'!L96="",'DU DOAN'!GG96="",'DU DOAN'!GH96=""),0,IF(AND('DU DOAN'!GG96='DU DOAN'!K96,'DU DOAN'!GH96='DU DOAN'!L96),3*'DU DOAN'!C96,IF(('DU DOAN'!GG96-'DU DOAN'!GH96)=('DU DOAN'!K96-'DU DOAN'!L96),2*'DU DOAN'!C96,IF(SIGN('DU DOAN'!GG96-'DU DOAN'!GH96)=SIGN('DU DOAN'!K96-'DU DOAN'!L96),1*'DU DOAN'!C96,0))))</f>
        <v>0</v>
      </c>
      <c r="CR96" s="98">
        <f>IF(OR('DU DOAN'!K96="",'DU DOAN'!L96="",'DU DOAN'!GI96="",'DU DOAN'!GJ96=""),0,IF(AND('DU DOAN'!GI96='DU DOAN'!K96,'DU DOAN'!GJ96='DU DOAN'!L96),3*'DU DOAN'!C96,IF(('DU DOAN'!GI96-'DU DOAN'!GJ96)=('DU DOAN'!K96-'DU DOAN'!L96),2*'DU DOAN'!C96,IF(SIGN('DU DOAN'!GI96-'DU DOAN'!GJ96)=SIGN('DU DOAN'!K96-'DU DOAN'!L96),1*'DU DOAN'!C96,0))))</f>
        <v>0</v>
      </c>
      <c r="CS96" s="98">
        <f>IF(OR('DU DOAN'!K96="",'DU DOAN'!L96="",'DU DOAN'!GK96="",'DU DOAN'!GL96=""),0,IF(AND('DU DOAN'!GK96='DU DOAN'!K96,'DU DOAN'!GL96='DU DOAN'!L96),3*'DU DOAN'!C96,IF(('DU DOAN'!GK96-'DU DOAN'!GL96)=('DU DOAN'!K96-'DU DOAN'!L96),2*'DU DOAN'!C96,IF(SIGN('DU DOAN'!GK96-'DU DOAN'!GL96)=SIGN('DU DOAN'!K96-'DU DOAN'!L96),1*'DU DOAN'!C96,0))))</f>
        <v>0</v>
      </c>
      <c r="CT96" s="98">
        <f>IF(OR('DU DOAN'!K96="",'DU DOAN'!L96="",'DU DOAN'!GM96="",'DU DOAN'!GN96=""),0,IF(AND('DU DOAN'!GM96='DU DOAN'!K96,'DU DOAN'!GN96='DU DOAN'!L96),3*'DU DOAN'!C96,IF(('DU DOAN'!GM96-'DU DOAN'!GN96)=('DU DOAN'!K96-'DU DOAN'!L96),2*'DU DOAN'!C96,IF(SIGN('DU DOAN'!GM96-'DU DOAN'!GN96)=SIGN('DU DOAN'!K96-'DU DOAN'!L96),1*'DU DOAN'!C96,0))))</f>
        <v>0</v>
      </c>
      <c r="CU96" s="98">
        <f>IF(OR('DU DOAN'!K96="",'DU DOAN'!L96="",'DU DOAN'!GO96="",'DU DOAN'!GP96=""),0,IF(AND('DU DOAN'!GO96='DU DOAN'!K96,'DU DOAN'!GP96='DU DOAN'!L96),3*'DU DOAN'!C96,IF(('DU DOAN'!GO96-'DU DOAN'!GP96)=('DU DOAN'!K96-'DU DOAN'!L96),2*'DU DOAN'!C96,IF(SIGN('DU DOAN'!GO96-'DU DOAN'!GP96)=SIGN('DU DOAN'!K96-'DU DOAN'!L96),1*'DU DOAN'!C96,0))))</f>
        <v>0</v>
      </c>
      <c r="CV96" s="98">
        <f>IF(OR('DU DOAN'!K96="",'DU DOAN'!L96="",'DU DOAN'!GQ96="",'DU DOAN'!GR96=""),0,IF(AND('DU DOAN'!GQ96='DU DOAN'!K96,'DU DOAN'!GR96='DU DOAN'!L96),3*'DU DOAN'!C96,IF(('DU DOAN'!GQ96-'DU DOAN'!GR96)=('DU DOAN'!K96-'DU DOAN'!L96),2*'DU DOAN'!C96,IF(SIGN('DU DOAN'!GQ96-'DU DOAN'!GR96)=SIGN('DU DOAN'!K96-'DU DOAN'!L96),1*'DU DOAN'!C96,0))))</f>
        <v>0</v>
      </c>
      <c r="CW96" s="98">
        <f>IF(OR('DU DOAN'!K96="",'DU DOAN'!L96="",'DU DOAN'!GS96="",'DU DOAN'!GT96=""),0,IF(AND('DU DOAN'!GS96='DU DOAN'!K96,'DU DOAN'!GT96='DU DOAN'!L96),3*'DU DOAN'!C96,IF(('DU DOAN'!GS96-'DU DOAN'!GT96)=('DU DOAN'!K96-'DU DOAN'!L96),2*'DU DOAN'!C96,IF(SIGN('DU DOAN'!GS96-'DU DOAN'!GT96)=SIGN('DU DOAN'!K96-'DU DOAN'!L96),1*'DU DOAN'!C96,0))))</f>
        <v>0</v>
      </c>
      <c r="CX96" s="98">
        <f>IF(OR('DU DOAN'!K96="",'DU DOAN'!L96="",'DU DOAN'!GU96="",'DU DOAN'!GV96=""),0,IF(AND('DU DOAN'!GU96='DU DOAN'!K96,'DU DOAN'!GV96='DU DOAN'!L96),3*'DU DOAN'!C96,IF(('DU DOAN'!GU96-'DU DOAN'!GV96)=('DU DOAN'!K96-'DU DOAN'!L96),2*'DU DOAN'!C96,IF(SIGN('DU DOAN'!GU96-'DU DOAN'!GV96)=SIGN('DU DOAN'!K96-'DU DOAN'!L96),1*'DU DOAN'!C96,0))))</f>
        <v>0</v>
      </c>
      <c r="CY96" s="98">
        <f>IF(OR('DU DOAN'!K96="",'DU DOAN'!L96="",'DU DOAN'!GW96="",'DU DOAN'!GX96=""),0,IF(AND('DU DOAN'!GW96='DU DOAN'!K96,'DU DOAN'!GX96='DU DOAN'!L96),3*'DU DOAN'!C96,IF(('DU DOAN'!GW96-'DU DOAN'!GX96)=('DU DOAN'!K96-'DU DOAN'!L96),2*'DU DOAN'!C96,IF(SIGN('DU DOAN'!GW96-'DU DOAN'!GX96)=SIGN('DU DOAN'!K96-'DU DOAN'!L96),1*'DU DOAN'!C96,0))))</f>
        <v>0</v>
      </c>
      <c r="CZ96" s="98">
        <f>IF(OR('DU DOAN'!K96="",'DU DOAN'!L96="",'DU DOAN'!GY96="",'DU DOAN'!GZ96=""),0,IF(AND('DU DOAN'!GY96='DU DOAN'!K96,'DU DOAN'!GZ96='DU DOAN'!L96),3*'DU DOAN'!C96,IF(('DU DOAN'!GY96-'DU DOAN'!GZ96)=('DU DOAN'!K96-'DU DOAN'!L96),2*'DU DOAN'!C96,IF(SIGN('DU DOAN'!GY96-'DU DOAN'!GZ96)=SIGN('DU DOAN'!K96-'DU DOAN'!L96),1*'DU DOAN'!C96,0))))</f>
        <v>0</v>
      </c>
      <c r="DA96" s="98">
        <f>IF(OR('DU DOAN'!K96="",'DU DOAN'!L96="",'DU DOAN'!HA96="",'DU DOAN'!HB96=""),0,IF(AND('DU DOAN'!HA96='DU DOAN'!K96,'DU DOAN'!HB96='DU DOAN'!L96),3*'DU DOAN'!C96,IF(('DU DOAN'!HA96-'DU DOAN'!HB96)=('DU DOAN'!K96-'DU DOAN'!L96),2*'DU DOAN'!C96,IF(SIGN('DU DOAN'!HA96-'DU DOAN'!HB96)=SIGN('DU DOAN'!K96-'DU DOAN'!L96),1*'DU DOAN'!C96,0))))</f>
        <v>0</v>
      </c>
      <c r="DB96" s="98">
        <f>IF(OR('DU DOAN'!K96="",'DU DOAN'!L96="",'DU DOAN'!HC96="",'DU DOAN'!HD96=""),0,IF(AND('DU DOAN'!HC96='DU DOAN'!K96,'DU DOAN'!HD96='DU DOAN'!L96),3*'DU DOAN'!C96,IF(('DU DOAN'!HC96-'DU DOAN'!HD96)=('DU DOAN'!K96-'DU DOAN'!L96),2*'DU DOAN'!C96,IF(SIGN('DU DOAN'!HC96-'DU DOAN'!HD96)=SIGN('DU DOAN'!K96-'DU DOAN'!L96),1*'DU DOAN'!C96,0))))</f>
        <v>0</v>
      </c>
    </row>
    <row r="97" spans="1:106" ht="15" customHeight="1">
      <c r="A97" s="103">
        <f>'DU DOAN'!A97</f>
        <v>94</v>
      </c>
      <c r="B97" s="104" t="str">
        <f>'DU DOAN'!B97</f>
        <v>Vòng 1/8 (R16)</v>
      </c>
      <c r="C97" s="105">
        <f>'DU DOAN'!C97</f>
        <v>2</v>
      </c>
      <c r="D97" s="104" t="str">
        <f>'DU DOAN'!H97</f>
        <v>Thắng R32 trận 81</v>
      </c>
      <c r="E97" s="104" t="str">
        <f>'DU DOAN'!I97</f>
        <v>Thắng R32 trận 84</v>
      </c>
      <c r="F97" s="106" t="str">
        <f>IF(OR('DU DOAN'!K97="",'DU DOAN'!L97=""),"Chưa đá",'DU DOAN'!K97&amp;"-"&amp;'DU DOAN'!L97)</f>
        <v>Chưa đá</v>
      </c>
      <c r="G97" s="98">
        <f>IF(OR('DU DOAN'!K97="",'DU DOAN'!L97="",'DU DOAN'!M97="",'DU DOAN'!N97=""),0,IF(AND('DU DOAN'!M97='DU DOAN'!K97,'DU DOAN'!N97='DU DOAN'!L97),3*'DU DOAN'!C97,IF(('DU DOAN'!M97-'DU DOAN'!N97)=('DU DOAN'!K97-'DU DOAN'!L97),2*'DU DOAN'!C97,IF(SIGN('DU DOAN'!M97-'DU DOAN'!N97)=SIGN('DU DOAN'!K97-'DU DOAN'!L97),1*'DU DOAN'!C97,0))))</f>
        <v>0</v>
      </c>
      <c r="H97" s="98">
        <f>IF(OR('DU DOAN'!K97="",'DU DOAN'!L97="",'DU DOAN'!O97="",'DU DOAN'!P97=""),0,IF(AND('DU DOAN'!O97='DU DOAN'!K97,'DU DOAN'!P97='DU DOAN'!L97),3*'DU DOAN'!C97,IF(('DU DOAN'!O97-'DU DOAN'!P97)=('DU DOAN'!K97-'DU DOAN'!L97),2*'DU DOAN'!C97,IF(SIGN('DU DOAN'!O97-'DU DOAN'!P97)=SIGN('DU DOAN'!K97-'DU DOAN'!L97),1*'DU DOAN'!C97,0))))</f>
        <v>0</v>
      </c>
      <c r="I97" s="98">
        <f>IF(OR('DU DOAN'!K97="",'DU DOAN'!L97="",'DU DOAN'!Q97="",'DU DOAN'!R97=""),0,IF(AND('DU DOAN'!Q97='DU DOAN'!K97,'DU DOAN'!R97='DU DOAN'!L97),3*'DU DOAN'!C97,IF(('DU DOAN'!Q97-'DU DOAN'!R97)=('DU DOAN'!K97-'DU DOAN'!L97),2*'DU DOAN'!C97,IF(SIGN('DU DOAN'!Q97-'DU DOAN'!R97)=SIGN('DU DOAN'!K97-'DU DOAN'!L97),1*'DU DOAN'!C97,0))))</f>
        <v>0</v>
      </c>
      <c r="J97" s="98">
        <f>IF(OR('DU DOAN'!K97="",'DU DOAN'!L97="",'DU DOAN'!S97="",'DU DOAN'!T97=""),0,IF(AND('DU DOAN'!S97='DU DOAN'!K97,'DU DOAN'!T97='DU DOAN'!L97),3*'DU DOAN'!C97,IF(('DU DOAN'!S97-'DU DOAN'!T97)=('DU DOAN'!K97-'DU DOAN'!L97),2*'DU DOAN'!C97,IF(SIGN('DU DOAN'!S97-'DU DOAN'!T97)=SIGN('DU DOAN'!K97-'DU DOAN'!L97),1*'DU DOAN'!C97,0))))</f>
        <v>0</v>
      </c>
      <c r="K97" s="98">
        <f>IF(OR('DU DOAN'!K97="",'DU DOAN'!L97="",'DU DOAN'!U97="",'DU DOAN'!V97=""),0,IF(AND('DU DOAN'!U97='DU DOAN'!K97,'DU DOAN'!V97='DU DOAN'!L97),3*'DU DOAN'!C97,IF(('DU DOAN'!U97-'DU DOAN'!V97)=('DU DOAN'!K97-'DU DOAN'!L97),2*'DU DOAN'!C97,IF(SIGN('DU DOAN'!U97-'DU DOAN'!V97)=SIGN('DU DOAN'!K97-'DU DOAN'!L97),1*'DU DOAN'!C97,0))))</f>
        <v>0</v>
      </c>
      <c r="L97" s="98">
        <f>IF(OR('DU DOAN'!K97="",'DU DOAN'!L97="",'DU DOAN'!W97="",'DU DOAN'!X97=""),0,IF(AND('DU DOAN'!W97='DU DOAN'!K97,'DU DOAN'!X97='DU DOAN'!L97),3*'DU DOAN'!C97,IF(('DU DOAN'!W97-'DU DOAN'!X97)=('DU DOAN'!K97-'DU DOAN'!L97),2*'DU DOAN'!C97,IF(SIGN('DU DOAN'!W97-'DU DOAN'!X97)=SIGN('DU DOAN'!K97-'DU DOAN'!L97),1*'DU DOAN'!C97,0))))</f>
        <v>0</v>
      </c>
      <c r="M97" s="98">
        <f>IF(OR('DU DOAN'!K97="",'DU DOAN'!L97="",'DU DOAN'!Y97="",'DU DOAN'!Z97=""),0,IF(AND('DU DOAN'!Y97='DU DOAN'!K97,'DU DOAN'!Z97='DU DOAN'!L97),3*'DU DOAN'!C97,IF(('DU DOAN'!Y97-'DU DOAN'!Z97)=('DU DOAN'!K97-'DU DOAN'!L97),2*'DU DOAN'!C97,IF(SIGN('DU DOAN'!Y97-'DU DOAN'!Z97)=SIGN('DU DOAN'!K97-'DU DOAN'!L97),1*'DU DOAN'!C97,0))))</f>
        <v>0</v>
      </c>
      <c r="N97" s="98">
        <f>IF(OR('DU DOAN'!K97="",'DU DOAN'!L97="",'DU DOAN'!AA97="",'DU DOAN'!AB97=""),0,IF(AND('DU DOAN'!AA97='DU DOAN'!K97,'DU DOAN'!AB97='DU DOAN'!L97),3*'DU DOAN'!C97,IF(('DU DOAN'!AA97-'DU DOAN'!AB97)=('DU DOAN'!K97-'DU DOAN'!L97),2*'DU DOAN'!C97,IF(SIGN('DU DOAN'!AA97-'DU DOAN'!AB97)=SIGN('DU DOAN'!K97-'DU DOAN'!L97),1*'DU DOAN'!C97,0))))</f>
        <v>0</v>
      </c>
      <c r="O97" s="98">
        <f>IF(OR('DU DOAN'!K97="",'DU DOAN'!L97="",'DU DOAN'!AC97="",'DU DOAN'!AD97=""),0,IF(AND('DU DOAN'!AC97='DU DOAN'!K97,'DU DOAN'!AD97='DU DOAN'!L97),3*'DU DOAN'!C97,IF(('DU DOAN'!AC97-'DU DOAN'!AD97)=('DU DOAN'!K97-'DU DOAN'!L97),2*'DU DOAN'!C97,IF(SIGN('DU DOAN'!AC97-'DU DOAN'!AD97)=SIGN('DU DOAN'!K97-'DU DOAN'!L97),1*'DU DOAN'!C97,0))))</f>
        <v>0</v>
      </c>
      <c r="P97" s="98">
        <f>IF(OR('DU DOAN'!K97="",'DU DOAN'!L97="",'DU DOAN'!AE97="",'DU DOAN'!AF97=""),0,IF(AND('DU DOAN'!AE97='DU DOAN'!K97,'DU DOAN'!AF97='DU DOAN'!L97),3*'DU DOAN'!C97,IF(('DU DOAN'!AE97-'DU DOAN'!AF97)=('DU DOAN'!K97-'DU DOAN'!L97),2*'DU DOAN'!C97,IF(SIGN('DU DOAN'!AE97-'DU DOAN'!AF97)=SIGN('DU DOAN'!K97-'DU DOAN'!L97),1*'DU DOAN'!C97,0))))</f>
        <v>0</v>
      </c>
      <c r="Q97" s="98">
        <f>IF(OR('DU DOAN'!K97="",'DU DOAN'!L97="",'DU DOAN'!AG97="",'DU DOAN'!AH97=""),0,IF(AND('DU DOAN'!AG97='DU DOAN'!K97,'DU DOAN'!AH97='DU DOAN'!L97),3*'DU DOAN'!C97,IF(('DU DOAN'!AG97-'DU DOAN'!AH97)=('DU DOAN'!K97-'DU DOAN'!L97),2*'DU DOAN'!C97,IF(SIGN('DU DOAN'!AG97-'DU DOAN'!AH97)=SIGN('DU DOAN'!K97-'DU DOAN'!L97),1*'DU DOAN'!C97,0))))</f>
        <v>0</v>
      </c>
      <c r="R97" s="98">
        <f>IF(OR('DU DOAN'!K97="",'DU DOAN'!L97="",'DU DOAN'!AI97="",'DU DOAN'!AJ97=""),0,IF(AND('DU DOAN'!AI97='DU DOAN'!K97,'DU DOAN'!AJ97='DU DOAN'!L97),3*'DU DOAN'!C97,IF(('DU DOAN'!AI97-'DU DOAN'!AJ97)=('DU DOAN'!K97-'DU DOAN'!L97),2*'DU DOAN'!C97,IF(SIGN('DU DOAN'!AI97-'DU DOAN'!AJ97)=SIGN('DU DOAN'!K97-'DU DOAN'!L97),1*'DU DOAN'!C97,0))))</f>
        <v>0</v>
      </c>
      <c r="S97" s="98">
        <f>IF(OR('DU DOAN'!K97="",'DU DOAN'!L97="",'DU DOAN'!AK97="",'DU DOAN'!AL97=""),0,IF(AND('DU DOAN'!AK97='DU DOAN'!K97,'DU DOAN'!AL97='DU DOAN'!L97),3*'DU DOAN'!C97,IF(('DU DOAN'!AK97-'DU DOAN'!AL97)=('DU DOAN'!K97-'DU DOAN'!L97),2*'DU DOAN'!C97,IF(SIGN('DU DOAN'!AK97-'DU DOAN'!AL97)=SIGN('DU DOAN'!K97-'DU DOAN'!L97),1*'DU DOAN'!C97,0))))</f>
        <v>0</v>
      </c>
      <c r="T97" s="98">
        <f>IF(OR('DU DOAN'!K97="",'DU DOAN'!L97="",'DU DOAN'!AM97="",'DU DOAN'!AN97=""),0,IF(AND('DU DOAN'!AM97='DU DOAN'!K97,'DU DOAN'!AN97='DU DOAN'!L97),3*'DU DOAN'!C97,IF(('DU DOAN'!AM97-'DU DOAN'!AN97)=('DU DOAN'!K97-'DU DOAN'!L97),2*'DU DOAN'!C97,IF(SIGN('DU DOAN'!AM97-'DU DOAN'!AN97)=SIGN('DU DOAN'!K97-'DU DOAN'!L97),1*'DU DOAN'!C97,0))))</f>
        <v>0</v>
      </c>
      <c r="U97" s="98">
        <f>IF(OR('DU DOAN'!K97="",'DU DOAN'!L97="",'DU DOAN'!AO97="",'DU DOAN'!AP97=""),0,IF(AND('DU DOAN'!AO97='DU DOAN'!K97,'DU DOAN'!AP97='DU DOAN'!L97),3*'DU DOAN'!C97,IF(('DU DOAN'!AO97-'DU DOAN'!AP97)=('DU DOAN'!K97-'DU DOAN'!L97),2*'DU DOAN'!C97,IF(SIGN('DU DOAN'!AO97-'DU DOAN'!AP97)=SIGN('DU DOAN'!K97-'DU DOAN'!L97),1*'DU DOAN'!C97,0))))</f>
        <v>0</v>
      </c>
      <c r="V97" s="98">
        <f>IF(OR('DU DOAN'!K97="",'DU DOAN'!L97="",'DU DOAN'!AQ97="",'DU DOAN'!AR97=""),0,IF(AND('DU DOAN'!AQ97='DU DOAN'!K97,'DU DOAN'!AR97='DU DOAN'!L97),3*'DU DOAN'!C97,IF(('DU DOAN'!AQ97-'DU DOAN'!AR97)=('DU DOAN'!K97-'DU DOAN'!L97),2*'DU DOAN'!C97,IF(SIGN('DU DOAN'!AQ97-'DU DOAN'!AR97)=SIGN('DU DOAN'!K97-'DU DOAN'!L97),1*'DU DOAN'!C97,0))))</f>
        <v>0</v>
      </c>
      <c r="W97" s="98">
        <f>IF(OR('DU DOAN'!K97="",'DU DOAN'!L97="",'DU DOAN'!AS97="",'DU DOAN'!AT97=""),0,IF(AND('DU DOAN'!AS97='DU DOAN'!K97,'DU DOAN'!AT97='DU DOAN'!L97),3*'DU DOAN'!C97,IF(('DU DOAN'!AS97-'DU DOAN'!AT97)=('DU DOAN'!K97-'DU DOAN'!L97),2*'DU DOAN'!C97,IF(SIGN('DU DOAN'!AS97-'DU DOAN'!AT97)=SIGN('DU DOAN'!K97-'DU DOAN'!L97),1*'DU DOAN'!C97,0))))</f>
        <v>0</v>
      </c>
      <c r="X97" s="98">
        <f>IF(OR('DU DOAN'!K97="",'DU DOAN'!L97="",'DU DOAN'!AU97="",'DU DOAN'!AV97=""),0,IF(AND('DU DOAN'!AU97='DU DOAN'!K97,'DU DOAN'!AV97='DU DOAN'!L97),3*'DU DOAN'!C97,IF(('DU DOAN'!AU97-'DU DOAN'!AV97)=('DU DOAN'!K97-'DU DOAN'!L97),2*'DU DOAN'!C97,IF(SIGN('DU DOAN'!AU97-'DU DOAN'!AV97)=SIGN('DU DOAN'!K97-'DU DOAN'!L97),1*'DU DOAN'!C97,0))))</f>
        <v>0</v>
      </c>
      <c r="Y97" s="98">
        <f>IF(OR('DU DOAN'!K97="",'DU DOAN'!L97="",'DU DOAN'!AW97="",'DU DOAN'!AX97=""),0,IF(AND('DU DOAN'!AW97='DU DOAN'!K97,'DU DOAN'!AX97='DU DOAN'!L97),3*'DU DOAN'!C97,IF(('DU DOAN'!AW97-'DU DOAN'!AX97)=('DU DOAN'!K97-'DU DOAN'!L97),2*'DU DOAN'!C97,IF(SIGN('DU DOAN'!AW97-'DU DOAN'!AX97)=SIGN('DU DOAN'!K97-'DU DOAN'!L97),1*'DU DOAN'!C97,0))))</f>
        <v>0</v>
      </c>
      <c r="Z97" s="98">
        <f>IF(OR('DU DOAN'!K97="",'DU DOAN'!L97="",'DU DOAN'!AY97="",'DU DOAN'!AZ97=""),0,IF(AND('DU DOAN'!AY97='DU DOAN'!K97,'DU DOAN'!AZ97='DU DOAN'!L97),3*'DU DOAN'!C97,IF(('DU DOAN'!AY97-'DU DOAN'!AZ97)=('DU DOAN'!K97-'DU DOAN'!L97),2*'DU DOAN'!C97,IF(SIGN('DU DOAN'!AY97-'DU DOAN'!AZ97)=SIGN('DU DOAN'!K97-'DU DOAN'!L97),1*'DU DOAN'!C97,0))))</f>
        <v>0</v>
      </c>
      <c r="AA97" s="98">
        <f>IF(OR('DU DOAN'!K97="",'DU DOAN'!L97="",'DU DOAN'!BA97="",'DU DOAN'!BB97=""),0,IF(AND('DU DOAN'!BA97='DU DOAN'!K97,'DU DOAN'!BB97='DU DOAN'!L97),3*'DU DOAN'!C97,IF(('DU DOAN'!BA97-'DU DOAN'!BB97)=('DU DOAN'!K97-'DU DOAN'!L97),2*'DU DOAN'!C97,IF(SIGN('DU DOAN'!BA97-'DU DOAN'!BB97)=SIGN('DU DOAN'!K97-'DU DOAN'!L97),1*'DU DOAN'!C97,0))))</f>
        <v>0</v>
      </c>
      <c r="AB97" s="98">
        <f>IF(OR('DU DOAN'!K97="",'DU DOAN'!L97="",'DU DOAN'!BC97="",'DU DOAN'!BD97=""),0,IF(AND('DU DOAN'!BC97='DU DOAN'!K97,'DU DOAN'!BD97='DU DOAN'!L97),3*'DU DOAN'!C97,IF(('DU DOAN'!BC97-'DU DOAN'!BD97)=('DU DOAN'!K97-'DU DOAN'!L97),2*'DU DOAN'!C97,IF(SIGN('DU DOAN'!BC97-'DU DOAN'!BD97)=SIGN('DU DOAN'!K97-'DU DOAN'!L97),1*'DU DOAN'!C97,0))))</f>
        <v>0</v>
      </c>
      <c r="AC97" s="98">
        <f>IF(OR('DU DOAN'!K97="",'DU DOAN'!L97="",'DU DOAN'!BE97="",'DU DOAN'!BF97=""),0,IF(AND('DU DOAN'!BE97='DU DOAN'!K97,'DU DOAN'!BF97='DU DOAN'!L97),3*'DU DOAN'!C97,IF(('DU DOAN'!BE97-'DU DOAN'!BF97)=('DU DOAN'!K97-'DU DOAN'!L97),2*'DU DOAN'!C97,IF(SIGN('DU DOAN'!BE97-'DU DOAN'!BF97)=SIGN('DU DOAN'!K97-'DU DOAN'!L97),1*'DU DOAN'!C97,0))))</f>
        <v>0</v>
      </c>
      <c r="AD97" s="98">
        <f>IF(OR('DU DOAN'!K97="",'DU DOAN'!L97="",'DU DOAN'!BG97="",'DU DOAN'!BH97=""),0,IF(AND('DU DOAN'!BG97='DU DOAN'!K97,'DU DOAN'!BH97='DU DOAN'!L97),3*'DU DOAN'!C97,IF(('DU DOAN'!BG97-'DU DOAN'!BH97)=('DU DOAN'!K97-'DU DOAN'!L97),2*'DU DOAN'!C97,IF(SIGN('DU DOAN'!BG97-'DU DOAN'!BH97)=SIGN('DU DOAN'!K97-'DU DOAN'!L97),1*'DU DOAN'!C97,0))))</f>
        <v>0</v>
      </c>
      <c r="AE97" s="98">
        <f>IF(OR('DU DOAN'!K97="",'DU DOAN'!L97="",'DU DOAN'!BI97="",'DU DOAN'!BJ97=""),0,IF(AND('DU DOAN'!BI97='DU DOAN'!K97,'DU DOAN'!BJ97='DU DOAN'!L97),3*'DU DOAN'!C97,IF(('DU DOAN'!BI97-'DU DOAN'!BJ97)=('DU DOAN'!K97-'DU DOAN'!L97),2*'DU DOAN'!C97,IF(SIGN('DU DOAN'!BI97-'DU DOAN'!BJ97)=SIGN('DU DOAN'!K97-'DU DOAN'!L97),1*'DU DOAN'!C97,0))))</f>
        <v>0</v>
      </c>
      <c r="AF97" s="98">
        <f>IF(OR('DU DOAN'!K97="",'DU DOAN'!L97="",'DU DOAN'!BK97="",'DU DOAN'!BL97=""),0,IF(AND('DU DOAN'!BK97='DU DOAN'!K97,'DU DOAN'!BL97='DU DOAN'!L97),3*'DU DOAN'!C97,IF(('DU DOAN'!BK97-'DU DOAN'!BL97)=('DU DOAN'!K97-'DU DOAN'!L97),2*'DU DOAN'!C97,IF(SIGN('DU DOAN'!BK97-'DU DOAN'!BL97)=SIGN('DU DOAN'!K97-'DU DOAN'!L97),1*'DU DOAN'!C97,0))))</f>
        <v>0</v>
      </c>
      <c r="AG97" s="98">
        <f>IF(OR('DU DOAN'!K97="",'DU DOAN'!L97="",'DU DOAN'!BM97="",'DU DOAN'!BN97=""),0,IF(AND('DU DOAN'!BM97='DU DOAN'!K97,'DU DOAN'!BN97='DU DOAN'!L97),3*'DU DOAN'!C97,IF(('DU DOAN'!BM97-'DU DOAN'!BN97)=('DU DOAN'!K97-'DU DOAN'!L97),2*'DU DOAN'!C97,IF(SIGN('DU DOAN'!BM97-'DU DOAN'!BN97)=SIGN('DU DOAN'!K97-'DU DOAN'!L97),1*'DU DOAN'!C97,0))))</f>
        <v>0</v>
      </c>
      <c r="AH97" s="98">
        <f>IF(OR('DU DOAN'!K97="",'DU DOAN'!L97="",'DU DOAN'!BO97="",'DU DOAN'!BP97=""),0,IF(AND('DU DOAN'!BO97='DU DOAN'!K97,'DU DOAN'!BP97='DU DOAN'!L97),3*'DU DOAN'!C97,IF(('DU DOAN'!BO97-'DU DOAN'!BP97)=('DU DOAN'!K97-'DU DOAN'!L97),2*'DU DOAN'!C97,IF(SIGN('DU DOAN'!BO97-'DU DOAN'!BP97)=SIGN('DU DOAN'!K97-'DU DOAN'!L97),1*'DU DOAN'!C97,0))))</f>
        <v>0</v>
      </c>
      <c r="AI97" s="98">
        <f>IF(OR('DU DOAN'!K97="",'DU DOAN'!L97="",'DU DOAN'!BQ97="",'DU DOAN'!BR97=""),0,IF(AND('DU DOAN'!BQ97='DU DOAN'!K97,'DU DOAN'!BR97='DU DOAN'!L97),3*'DU DOAN'!C97,IF(('DU DOAN'!BQ97-'DU DOAN'!BR97)=('DU DOAN'!K97-'DU DOAN'!L97),2*'DU DOAN'!C97,IF(SIGN('DU DOAN'!BQ97-'DU DOAN'!BR97)=SIGN('DU DOAN'!K97-'DU DOAN'!L97),1*'DU DOAN'!C97,0))))</f>
        <v>0</v>
      </c>
      <c r="AJ97" s="98">
        <f>IF(OR('DU DOAN'!K97="",'DU DOAN'!L97="",'DU DOAN'!BS97="",'DU DOAN'!BT97=""),0,IF(AND('DU DOAN'!BS97='DU DOAN'!K97,'DU DOAN'!BT97='DU DOAN'!L97),3*'DU DOAN'!C97,IF(('DU DOAN'!BS97-'DU DOAN'!BT97)=('DU DOAN'!K97-'DU DOAN'!L97),2*'DU DOAN'!C97,IF(SIGN('DU DOAN'!BS97-'DU DOAN'!BT97)=SIGN('DU DOAN'!K97-'DU DOAN'!L97),1*'DU DOAN'!C97,0))))</f>
        <v>0</v>
      </c>
      <c r="AK97" s="98">
        <f>IF(OR('DU DOAN'!K97="",'DU DOAN'!L97="",'DU DOAN'!BU97="",'DU DOAN'!BV97=""),0,IF(AND('DU DOAN'!BU97='DU DOAN'!K97,'DU DOAN'!BV97='DU DOAN'!L97),3*'DU DOAN'!C97,IF(('DU DOAN'!BU97-'DU DOAN'!BV97)=('DU DOAN'!K97-'DU DOAN'!L97),2*'DU DOAN'!C97,IF(SIGN('DU DOAN'!BU97-'DU DOAN'!BV97)=SIGN('DU DOAN'!K97-'DU DOAN'!L97),1*'DU DOAN'!C97,0))))</f>
        <v>0</v>
      </c>
      <c r="AL97" s="98">
        <f>IF(OR('DU DOAN'!K97="",'DU DOAN'!L97="",'DU DOAN'!BW97="",'DU DOAN'!BX97=""),0,IF(AND('DU DOAN'!BW97='DU DOAN'!K97,'DU DOAN'!BX97='DU DOAN'!L97),3*'DU DOAN'!C97,IF(('DU DOAN'!BW97-'DU DOAN'!BX97)=('DU DOAN'!K97-'DU DOAN'!L97),2*'DU DOAN'!C97,IF(SIGN('DU DOAN'!BW97-'DU DOAN'!BX97)=SIGN('DU DOAN'!K97-'DU DOAN'!L97),1*'DU DOAN'!C97,0))))</f>
        <v>0</v>
      </c>
      <c r="AM97" s="98">
        <f>IF(OR('DU DOAN'!K97="",'DU DOAN'!L97="",'DU DOAN'!BY97="",'DU DOAN'!BZ97=""),0,IF(AND('DU DOAN'!BY97='DU DOAN'!K97,'DU DOAN'!BZ97='DU DOAN'!L97),3*'DU DOAN'!C97,IF(('DU DOAN'!BY97-'DU DOAN'!BZ97)=('DU DOAN'!K97-'DU DOAN'!L97),2*'DU DOAN'!C97,IF(SIGN('DU DOAN'!BY97-'DU DOAN'!BZ97)=SIGN('DU DOAN'!K97-'DU DOAN'!L97),1*'DU DOAN'!C97,0))))</f>
        <v>0</v>
      </c>
      <c r="AN97" s="98">
        <f>IF(OR('DU DOAN'!K97="",'DU DOAN'!L97="",'DU DOAN'!CA97="",'DU DOAN'!CB97=""),0,IF(AND('DU DOAN'!CA97='DU DOAN'!K97,'DU DOAN'!CB97='DU DOAN'!L97),3*'DU DOAN'!C97,IF(('DU DOAN'!CA97-'DU DOAN'!CB97)=('DU DOAN'!K97-'DU DOAN'!L97),2*'DU DOAN'!C97,IF(SIGN('DU DOAN'!CA97-'DU DOAN'!CB97)=SIGN('DU DOAN'!K97-'DU DOAN'!L97),1*'DU DOAN'!C97,0))))</f>
        <v>0</v>
      </c>
      <c r="AO97" s="98">
        <f>IF(OR('DU DOAN'!K97="",'DU DOAN'!L97="",'DU DOAN'!CC97="",'DU DOAN'!CD97=""),0,IF(AND('DU DOAN'!CC97='DU DOAN'!K97,'DU DOAN'!CD97='DU DOAN'!L97),3*'DU DOAN'!C97,IF(('DU DOAN'!CC97-'DU DOAN'!CD97)=('DU DOAN'!K97-'DU DOAN'!L97),2*'DU DOAN'!C97,IF(SIGN('DU DOAN'!CC97-'DU DOAN'!CD97)=SIGN('DU DOAN'!K97-'DU DOAN'!L97),1*'DU DOAN'!C97,0))))</f>
        <v>0</v>
      </c>
      <c r="AP97" s="98">
        <f>IF(OR('DU DOAN'!K97="",'DU DOAN'!L97="",'DU DOAN'!CE97="",'DU DOAN'!CF97=""),0,IF(AND('DU DOAN'!CE97='DU DOAN'!K97,'DU DOAN'!CF97='DU DOAN'!L97),3*'DU DOAN'!C97,IF(('DU DOAN'!CE97-'DU DOAN'!CF97)=('DU DOAN'!K97-'DU DOAN'!L97),2*'DU DOAN'!C97,IF(SIGN('DU DOAN'!CE97-'DU DOAN'!CF97)=SIGN('DU DOAN'!K97-'DU DOAN'!L97),1*'DU DOAN'!C97,0))))</f>
        <v>0</v>
      </c>
      <c r="AQ97" s="98">
        <f>IF(OR('DU DOAN'!K97="",'DU DOAN'!L97="",'DU DOAN'!CG97="",'DU DOAN'!CH97=""),0,IF(AND('DU DOAN'!CG97='DU DOAN'!K97,'DU DOAN'!CH97='DU DOAN'!L97),3*'DU DOAN'!C97,IF(('DU DOAN'!CG97-'DU DOAN'!CH97)=('DU DOAN'!K97-'DU DOAN'!L97),2*'DU DOAN'!C97,IF(SIGN('DU DOAN'!CG97-'DU DOAN'!CH97)=SIGN('DU DOAN'!K97-'DU DOAN'!L97),1*'DU DOAN'!C97,0))))</f>
        <v>0</v>
      </c>
      <c r="AR97" s="98">
        <f>IF(OR('DU DOAN'!K97="",'DU DOAN'!L97="",'DU DOAN'!CI97="",'DU DOAN'!CJ97=""),0,IF(AND('DU DOAN'!CI97='DU DOAN'!K97,'DU DOAN'!CJ97='DU DOAN'!L97),3*'DU DOAN'!C97,IF(('DU DOAN'!CI97-'DU DOAN'!CJ97)=('DU DOAN'!K97-'DU DOAN'!L97),2*'DU DOAN'!C97,IF(SIGN('DU DOAN'!CI97-'DU DOAN'!CJ97)=SIGN('DU DOAN'!K97-'DU DOAN'!L97),1*'DU DOAN'!C97,0))))</f>
        <v>0</v>
      </c>
      <c r="AS97" s="98">
        <f>IF(OR('DU DOAN'!K97="",'DU DOAN'!L97="",'DU DOAN'!CK97="",'DU DOAN'!CL97=""),0,IF(AND('DU DOAN'!CK97='DU DOAN'!K97,'DU DOAN'!CL97='DU DOAN'!L97),3*'DU DOAN'!C97,IF(('DU DOAN'!CK97-'DU DOAN'!CL97)=('DU DOAN'!K97-'DU DOAN'!L97),2*'DU DOAN'!C97,IF(SIGN('DU DOAN'!CK97-'DU DOAN'!CL97)=SIGN('DU DOAN'!K97-'DU DOAN'!L97),1*'DU DOAN'!C97,0))))</f>
        <v>0</v>
      </c>
      <c r="AT97" s="98">
        <f>IF(OR('DU DOAN'!K97="",'DU DOAN'!L97="",'DU DOAN'!CM97="",'DU DOAN'!CN97=""),0,IF(AND('DU DOAN'!CM97='DU DOAN'!K97,'DU DOAN'!CN97='DU DOAN'!L97),3*'DU DOAN'!C97,IF(('DU DOAN'!CM97-'DU DOAN'!CN97)=('DU DOAN'!K97-'DU DOAN'!L97),2*'DU DOAN'!C97,IF(SIGN('DU DOAN'!CM97-'DU DOAN'!CN97)=SIGN('DU DOAN'!K97-'DU DOAN'!L97),1*'DU DOAN'!C97,0))))</f>
        <v>0</v>
      </c>
      <c r="AU97" s="98">
        <f>IF(OR('DU DOAN'!K97="",'DU DOAN'!L97="",'DU DOAN'!CO97="",'DU DOAN'!CP97=""),0,IF(AND('DU DOAN'!CO97='DU DOAN'!K97,'DU DOAN'!CP97='DU DOAN'!L97),3*'DU DOAN'!C97,IF(('DU DOAN'!CO97-'DU DOAN'!CP97)=('DU DOAN'!K97-'DU DOAN'!L97),2*'DU DOAN'!C97,IF(SIGN('DU DOAN'!CO97-'DU DOAN'!CP97)=SIGN('DU DOAN'!K97-'DU DOAN'!L97),1*'DU DOAN'!C97,0))))</f>
        <v>0</v>
      </c>
      <c r="AV97" s="98">
        <f>IF(OR('DU DOAN'!K97="",'DU DOAN'!L97="",'DU DOAN'!CQ97="",'DU DOAN'!CR97=""),0,IF(AND('DU DOAN'!CQ97='DU DOAN'!K97,'DU DOAN'!CR97='DU DOAN'!L97),3*'DU DOAN'!C97,IF(('DU DOAN'!CQ97-'DU DOAN'!CR97)=('DU DOAN'!K97-'DU DOAN'!L97),2*'DU DOAN'!C97,IF(SIGN('DU DOAN'!CQ97-'DU DOAN'!CR97)=SIGN('DU DOAN'!K97-'DU DOAN'!L97),1*'DU DOAN'!C97,0))))</f>
        <v>0</v>
      </c>
      <c r="AW97" s="98">
        <f>IF(OR('DU DOAN'!K97="",'DU DOAN'!L97="",'DU DOAN'!CS97="",'DU DOAN'!CT97=""),0,IF(AND('DU DOAN'!CS97='DU DOAN'!K97,'DU DOAN'!CT97='DU DOAN'!L97),3*'DU DOAN'!C97,IF(('DU DOAN'!CS97-'DU DOAN'!CT97)=('DU DOAN'!K97-'DU DOAN'!L97),2*'DU DOAN'!C97,IF(SIGN('DU DOAN'!CS97-'DU DOAN'!CT97)=SIGN('DU DOAN'!K97-'DU DOAN'!L97),1*'DU DOAN'!C97,0))))</f>
        <v>0</v>
      </c>
      <c r="AX97" s="98">
        <f>IF(OR('DU DOAN'!K97="",'DU DOAN'!L97="",'DU DOAN'!CU97="",'DU DOAN'!CV97=""),0,IF(AND('DU DOAN'!CU97='DU DOAN'!K97,'DU DOAN'!CV97='DU DOAN'!L97),3*'DU DOAN'!C97,IF(('DU DOAN'!CU97-'DU DOAN'!CV97)=('DU DOAN'!K97-'DU DOAN'!L97),2*'DU DOAN'!C97,IF(SIGN('DU DOAN'!CU97-'DU DOAN'!CV97)=SIGN('DU DOAN'!K97-'DU DOAN'!L97),1*'DU DOAN'!C97,0))))</f>
        <v>0</v>
      </c>
      <c r="AY97" s="98">
        <f>IF(OR('DU DOAN'!K97="",'DU DOAN'!L97="",'DU DOAN'!CW97="",'DU DOAN'!CX97=""),0,IF(AND('DU DOAN'!CW97='DU DOAN'!K97,'DU DOAN'!CX97='DU DOAN'!L97),3*'DU DOAN'!C97,IF(('DU DOAN'!CW97-'DU DOAN'!CX97)=('DU DOAN'!K97-'DU DOAN'!L97),2*'DU DOAN'!C97,IF(SIGN('DU DOAN'!CW97-'DU DOAN'!CX97)=SIGN('DU DOAN'!K97-'DU DOAN'!L97),1*'DU DOAN'!C97,0))))</f>
        <v>0</v>
      </c>
      <c r="AZ97" s="98">
        <f>IF(OR('DU DOAN'!K97="",'DU DOAN'!L97="",'DU DOAN'!CY97="",'DU DOAN'!CZ97=""),0,IF(AND('DU DOAN'!CY97='DU DOAN'!K97,'DU DOAN'!CZ97='DU DOAN'!L97),3*'DU DOAN'!C97,IF(('DU DOAN'!CY97-'DU DOAN'!CZ97)=('DU DOAN'!K97-'DU DOAN'!L97),2*'DU DOAN'!C97,IF(SIGN('DU DOAN'!CY97-'DU DOAN'!CZ97)=SIGN('DU DOAN'!K97-'DU DOAN'!L97),1*'DU DOAN'!C97,0))))</f>
        <v>0</v>
      </c>
      <c r="BA97" s="98">
        <f>IF(OR('DU DOAN'!K97="",'DU DOAN'!L97="",'DU DOAN'!DA97="",'DU DOAN'!DB97=""),0,IF(AND('DU DOAN'!DA97='DU DOAN'!K97,'DU DOAN'!DB97='DU DOAN'!L97),3*'DU DOAN'!C97,IF(('DU DOAN'!DA97-'DU DOAN'!DB97)=('DU DOAN'!K97-'DU DOAN'!L97),2*'DU DOAN'!C97,IF(SIGN('DU DOAN'!DA97-'DU DOAN'!DB97)=SIGN('DU DOAN'!K97-'DU DOAN'!L97),1*'DU DOAN'!C97,0))))</f>
        <v>0</v>
      </c>
      <c r="BB97" s="98">
        <f>IF(OR('DU DOAN'!K97="",'DU DOAN'!L97="",'DU DOAN'!DC97="",'DU DOAN'!DD97=""),0,IF(AND('DU DOAN'!DC97='DU DOAN'!K97,'DU DOAN'!DD97='DU DOAN'!L97),3*'DU DOAN'!C97,IF(('DU DOAN'!DC97-'DU DOAN'!DD97)=('DU DOAN'!K97-'DU DOAN'!L97),2*'DU DOAN'!C97,IF(SIGN('DU DOAN'!DC97-'DU DOAN'!DD97)=SIGN('DU DOAN'!K97-'DU DOAN'!L97),1*'DU DOAN'!C97,0))))</f>
        <v>0</v>
      </c>
      <c r="BC97" s="98">
        <f>IF(OR('DU DOAN'!K97="",'DU DOAN'!L97="",'DU DOAN'!DE97="",'DU DOAN'!DF97=""),0,IF(AND('DU DOAN'!DE97='DU DOAN'!K97,'DU DOAN'!DF97='DU DOAN'!L97),3*'DU DOAN'!C97,IF(('DU DOAN'!DE97-'DU DOAN'!DF97)=('DU DOAN'!K97-'DU DOAN'!L97),2*'DU DOAN'!C97,IF(SIGN('DU DOAN'!DE97-'DU DOAN'!DF97)=SIGN('DU DOAN'!K97-'DU DOAN'!L97),1*'DU DOAN'!C97,0))))</f>
        <v>0</v>
      </c>
      <c r="BD97" s="98">
        <f>IF(OR('DU DOAN'!K97="",'DU DOAN'!L97="",'DU DOAN'!DG97="",'DU DOAN'!DH97=""),0,IF(AND('DU DOAN'!DG97='DU DOAN'!K97,'DU DOAN'!DH97='DU DOAN'!L97),3*'DU DOAN'!C97,IF(('DU DOAN'!DG97-'DU DOAN'!DH97)=('DU DOAN'!K97-'DU DOAN'!L97),2*'DU DOAN'!C97,IF(SIGN('DU DOAN'!DG97-'DU DOAN'!DH97)=SIGN('DU DOAN'!K97-'DU DOAN'!L97),1*'DU DOAN'!C97,0))))</f>
        <v>0</v>
      </c>
      <c r="BE97" s="98">
        <f>IF(OR('DU DOAN'!K97="",'DU DOAN'!L97="",'DU DOAN'!DI97="",'DU DOAN'!DJ97=""),0,IF(AND('DU DOAN'!DI97='DU DOAN'!K97,'DU DOAN'!DJ97='DU DOAN'!L97),3*'DU DOAN'!C97,IF(('DU DOAN'!DI97-'DU DOAN'!DJ97)=('DU DOAN'!K97-'DU DOAN'!L97),2*'DU DOAN'!C97,IF(SIGN('DU DOAN'!DI97-'DU DOAN'!DJ97)=SIGN('DU DOAN'!K97-'DU DOAN'!L97),1*'DU DOAN'!C97,0))))</f>
        <v>0</v>
      </c>
      <c r="BF97" s="98">
        <f>IF(OR('DU DOAN'!K97="",'DU DOAN'!L97="",'DU DOAN'!DK97="",'DU DOAN'!DL97=""),0,IF(AND('DU DOAN'!DK97='DU DOAN'!K97,'DU DOAN'!DL97='DU DOAN'!L97),3*'DU DOAN'!C97,IF(('DU DOAN'!DK97-'DU DOAN'!DL97)=('DU DOAN'!K97-'DU DOAN'!L97),2*'DU DOAN'!C97,IF(SIGN('DU DOAN'!DK97-'DU DOAN'!DL97)=SIGN('DU DOAN'!K97-'DU DOAN'!L97),1*'DU DOAN'!C97,0))))</f>
        <v>0</v>
      </c>
      <c r="BG97" s="98">
        <f>IF(OR('DU DOAN'!K97="",'DU DOAN'!L97="",'DU DOAN'!DM97="",'DU DOAN'!DN97=""),0,IF(AND('DU DOAN'!DM97='DU DOAN'!K97,'DU DOAN'!DN97='DU DOAN'!L97),3*'DU DOAN'!C97,IF(('DU DOAN'!DM97-'DU DOAN'!DN97)=('DU DOAN'!K97-'DU DOAN'!L97),2*'DU DOAN'!C97,IF(SIGN('DU DOAN'!DM97-'DU DOAN'!DN97)=SIGN('DU DOAN'!K97-'DU DOAN'!L97),1*'DU DOAN'!C97,0))))</f>
        <v>0</v>
      </c>
      <c r="BH97" s="98">
        <f>IF(OR('DU DOAN'!K97="",'DU DOAN'!L97="",'DU DOAN'!DO97="",'DU DOAN'!DP97=""),0,IF(AND('DU DOAN'!DO97='DU DOAN'!K97,'DU DOAN'!DP97='DU DOAN'!L97),3*'DU DOAN'!C97,IF(('DU DOAN'!DO97-'DU DOAN'!DP97)=('DU DOAN'!K97-'DU DOAN'!L97),2*'DU DOAN'!C97,IF(SIGN('DU DOAN'!DO97-'DU DOAN'!DP97)=SIGN('DU DOAN'!K97-'DU DOAN'!L97),1*'DU DOAN'!C97,0))))</f>
        <v>0</v>
      </c>
      <c r="BI97" s="98">
        <f>IF(OR('DU DOAN'!K97="",'DU DOAN'!L97="",'DU DOAN'!DQ97="",'DU DOAN'!DR97=""),0,IF(AND('DU DOAN'!DQ97='DU DOAN'!K97,'DU DOAN'!DR97='DU DOAN'!L97),3*'DU DOAN'!C97,IF(('DU DOAN'!DQ97-'DU DOAN'!DR97)=('DU DOAN'!K97-'DU DOAN'!L97),2*'DU DOAN'!C97,IF(SIGN('DU DOAN'!DQ97-'DU DOAN'!DR97)=SIGN('DU DOAN'!K97-'DU DOAN'!L97),1*'DU DOAN'!C97,0))))</f>
        <v>0</v>
      </c>
      <c r="BJ97" s="98">
        <f>IF(OR('DU DOAN'!K97="",'DU DOAN'!L97="",'DU DOAN'!DS97="",'DU DOAN'!DT97=""),0,IF(AND('DU DOAN'!DS97='DU DOAN'!K97,'DU DOAN'!DT97='DU DOAN'!L97),3*'DU DOAN'!C97,IF(('DU DOAN'!DS97-'DU DOAN'!DT97)=('DU DOAN'!K97-'DU DOAN'!L97),2*'DU DOAN'!C97,IF(SIGN('DU DOAN'!DS97-'DU DOAN'!DT97)=SIGN('DU DOAN'!K97-'DU DOAN'!L97),1*'DU DOAN'!C97,0))))</f>
        <v>0</v>
      </c>
      <c r="BK97" s="98">
        <f>IF(OR('DU DOAN'!K97="",'DU DOAN'!L97="",'DU DOAN'!DU97="",'DU DOAN'!DV97=""),0,IF(AND('DU DOAN'!DU97='DU DOAN'!K97,'DU DOAN'!DV97='DU DOAN'!L97),3*'DU DOAN'!C97,IF(('DU DOAN'!DU97-'DU DOAN'!DV97)=('DU DOAN'!K97-'DU DOAN'!L97),2*'DU DOAN'!C97,IF(SIGN('DU DOAN'!DU97-'DU DOAN'!DV97)=SIGN('DU DOAN'!K97-'DU DOAN'!L97),1*'DU DOAN'!C97,0))))</f>
        <v>0</v>
      </c>
      <c r="BL97" s="98">
        <f>IF(OR('DU DOAN'!K97="",'DU DOAN'!L97="",'DU DOAN'!DW97="",'DU DOAN'!DX97=""),0,IF(AND('DU DOAN'!DW97='DU DOAN'!K97,'DU DOAN'!DX97='DU DOAN'!L97),3*'DU DOAN'!C97,IF(('DU DOAN'!DW97-'DU DOAN'!DX97)=('DU DOAN'!K97-'DU DOAN'!L97),2*'DU DOAN'!C97,IF(SIGN('DU DOAN'!DW97-'DU DOAN'!DX97)=SIGN('DU DOAN'!K97-'DU DOAN'!L97),1*'DU DOAN'!C97,0))))</f>
        <v>0</v>
      </c>
      <c r="BM97" s="98">
        <f>IF(OR('DU DOAN'!K97="",'DU DOAN'!L97="",'DU DOAN'!DY97="",'DU DOAN'!DZ97=""),0,IF(AND('DU DOAN'!DY97='DU DOAN'!K97,'DU DOAN'!DZ97='DU DOAN'!L97),3*'DU DOAN'!C97,IF(('DU DOAN'!DY97-'DU DOAN'!DZ97)=('DU DOAN'!K97-'DU DOAN'!L97),2*'DU DOAN'!C97,IF(SIGN('DU DOAN'!DY97-'DU DOAN'!DZ97)=SIGN('DU DOAN'!K97-'DU DOAN'!L97),1*'DU DOAN'!C97,0))))</f>
        <v>0</v>
      </c>
      <c r="BN97" s="98">
        <f>IF(OR('DU DOAN'!K97="",'DU DOAN'!L97="",'DU DOAN'!EA97="",'DU DOAN'!EB97=""),0,IF(AND('DU DOAN'!EA97='DU DOAN'!K97,'DU DOAN'!EB97='DU DOAN'!L97),3*'DU DOAN'!C97,IF(('DU DOAN'!EA97-'DU DOAN'!EB97)=('DU DOAN'!K97-'DU DOAN'!L97),2*'DU DOAN'!C97,IF(SIGN('DU DOAN'!EA97-'DU DOAN'!EB97)=SIGN('DU DOAN'!K97-'DU DOAN'!L97),1*'DU DOAN'!C97,0))))</f>
        <v>0</v>
      </c>
      <c r="BO97" s="98">
        <f>IF(OR('DU DOAN'!K97="",'DU DOAN'!L97="",'DU DOAN'!EC97="",'DU DOAN'!ED97=""),0,IF(AND('DU DOAN'!EC97='DU DOAN'!K97,'DU DOAN'!ED97='DU DOAN'!L97),3*'DU DOAN'!C97,IF(('DU DOAN'!EC97-'DU DOAN'!ED97)=('DU DOAN'!K97-'DU DOAN'!L97),2*'DU DOAN'!C97,IF(SIGN('DU DOAN'!EC97-'DU DOAN'!ED97)=SIGN('DU DOAN'!K97-'DU DOAN'!L97),1*'DU DOAN'!C97,0))))</f>
        <v>0</v>
      </c>
      <c r="BP97" s="98">
        <f>IF(OR('DU DOAN'!K97="",'DU DOAN'!L97="",'DU DOAN'!EE97="",'DU DOAN'!EF97=""),0,IF(AND('DU DOAN'!EE97='DU DOAN'!K97,'DU DOAN'!EF97='DU DOAN'!L97),3*'DU DOAN'!C97,IF(('DU DOAN'!EE97-'DU DOAN'!EF97)=('DU DOAN'!K97-'DU DOAN'!L97),2*'DU DOAN'!C97,IF(SIGN('DU DOAN'!EE97-'DU DOAN'!EF97)=SIGN('DU DOAN'!K97-'DU DOAN'!L97),1*'DU DOAN'!C97,0))))</f>
        <v>0</v>
      </c>
      <c r="BQ97" s="98">
        <f>IF(OR('DU DOAN'!K97="",'DU DOAN'!L97="",'DU DOAN'!EG97="",'DU DOAN'!EH97=""),0,IF(AND('DU DOAN'!EG97='DU DOAN'!K97,'DU DOAN'!EH97='DU DOAN'!L97),3*'DU DOAN'!C97,IF(('DU DOAN'!EG97-'DU DOAN'!EH97)=('DU DOAN'!K97-'DU DOAN'!L97),2*'DU DOAN'!C97,IF(SIGN('DU DOAN'!EG97-'DU DOAN'!EH97)=SIGN('DU DOAN'!K97-'DU DOAN'!L97),1*'DU DOAN'!C97,0))))</f>
        <v>0</v>
      </c>
      <c r="BR97" s="98">
        <f>IF(OR('DU DOAN'!K97="",'DU DOAN'!L97="",'DU DOAN'!EI97="",'DU DOAN'!EJ97=""),0,IF(AND('DU DOAN'!EI97='DU DOAN'!K97,'DU DOAN'!EJ97='DU DOAN'!L97),3*'DU DOAN'!C97,IF(('DU DOAN'!EI97-'DU DOAN'!EJ97)=('DU DOAN'!K97-'DU DOAN'!L97),2*'DU DOAN'!C97,IF(SIGN('DU DOAN'!EI97-'DU DOAN'!EJ97)=SIGN('DU DOAN'!K97-'DU DOAN'!L97),1*'DU DOAN'!C97,0))))</f>
        <v>0</v>
      </c>
      <c r="BS97" s="98">
        <f>IF(OR('DU DOAN'!K97="",'DU DOAN'!L97="",'DU DOAN'!EK97="",'DU DOAN'!EL97=""),0,IF(AND('DU DOAN'!EK97='DU DOAN'!K97,'DU DOAN'!EL97='DU DOAN'!L97),3*'DU DOAN'!C97,IF(('DU DOAN'!EK97-'DU DOAN'!EL97)=('DU DOAN'!K97-'DU DOAN'!L97),2*'DU DOAN'!C97,IF(SIGN('DU DOAN'!EK97-'DU DOAN'!EL97)=SIGN('DU DOAN'!K97-'DU DOAN'!L97),1*'DU DOAN'!C97,0))))</f>
        <v>0</v>
      </c>
      <c r="BT97" s="98">
        <f>IF(OR('DU DOAN'!K97="",'DU DOAN'!L97="",'DU DOAN'!EM97="",'DU DOAN'!EN97=""),0,IF(AND('DU DOAN'!EM97='DU DOAN'!K97,'DU DOAN'!EN97='DU DOAN'!L97),3*'DU DOAN'!C97,IF(('DU DOAN'!EM97-'DU DOAN'!EN97)=('DU DOAN'!K97-'DU DOAN'!L97),2*'DU DOAN'!C97,IF(SIGN('DU DOAN'!EM97-'DU DOAN'!EN97)=SIGN('DU DOAN'!K97-'DU DOAN'!L97),1*'DU DOAN'!C97,0))))</f>
        <v>0</v>
      </c>
      <c r="BU97" s="98">
        <f>IF(OR('DU DOAN'!K97="",'DU DOAN'!L97="",'DU DOAN'!EO97="",'DU DOAN'!EP97=""),0,IF(AND('DU DOAN'!EO97='DU DOAN'!K97,'DU DOAN'!EP97='DU DOAN'!L97),3*'DU DOAN'!C97,IF(('DU DOAN'!EO97-'DU DOAN'!EP97)=('DU DOAN'!K97-'DU DOAN'!L97),2*'DU DOAN'!C97,IF(SIGN('DU DOAN'!EO97-'DU DOAN'!EP97)=SIGN('DU DOAN'!K97-'DU DOAN'!L97),1*'DU DOAN'!C97,0))))</f>
        <v>0</v>
      </c>
      <c r="BV97" s="98">
        <f>IF(OR('DU DOAN'!K97="",'DU DOAN'!L97="",'DU DOAN'!EQ97="",'DU DOAN'!ER97=""),0,IF(AND('DU DOAN'!EQ97='DU DOAN'!K97,'DU DOAN'!ER97='DU DOAN'!L97),3*'DU DOAN'!C97,IF(('DU DOAN'!EQ97-'DU DOAN'!ER97)=('DU DOAN'!K97-'DU DOAN'!L97),2*'DU DOAN'!C97,IF(SIGN('DU DOAN'!EQ97-'DU DOAN'!ER97)=SIGN('DU DOAN'!K97-'DU DOAN'!L97),1*'DU DOAN'!C97,0))))</f>
        <v>0</v>
      </c>
      <c r="BW97" s="98">
        <f>IF(OR('DU DOAN'!K97="",'DU DOAN'!L97="",'DU DOAN'!ES97="",'DU DOAN'!ET97=""),0,IF(AND('DU DOAN'!ES97='DU DOAN'!K97,'DU DOAN'!ET97='DU DOAN'!L97),3*'DU DOAN'!C97,IF(('DU DOAN'!ES97-'DU DOAN'!ET97)=('DU DOAN'!K97-'DU DOAN'!L97),2*'DU DOAN'!C97,IF(SIGN('DU DOAN'!ES97-'DU DOAN'!ET97)=SIGN('DU DOAN'!K97-'DU DOAN'!L97),1*'DU DOAN'!C97,0))))</f>
        <v>0</v>
      </c>
      <c r="BX97" s="98">
        <f>IF(OR('DU DOAN'!K97="",'DU DOAN'!L97="",'DU DOAN'!EU97="",'DU DOAN'!EV97=""),0,IF(AND('DU DOAN'!EU97='DU DOAN'!K97,'DU DOAN'!EV97='DU DOAN'!L97),3*'DU DOAN'!C97,IF(('DU DOAN'!EU97-'DU DOAN'!EV97)=('DU DOAN'!K97-'DU DOAN'!L97),2*'DU DOAN'!C97,IF(SIGN('DU DOAN'!EU97-'DU DOAN'!EV97)=SIGN('DU DOAN'!K97-'DU DOAN'!L97),1*'DU DOAN'!C97,0))))</f>
        <v>0</v>
      </c>
      <c r="BY97" s="98">
        <f>IF(OR('DU DOAN'!K97="",'DU DOAN'!L97="",'DU DOAN'!EW97="",'DU DOAN'!EX97=""),0,IF(AND('DU DOAN'!EW97='DU DOAN'!K97,'DU DOAN'!EX97='DU DOAN'!L97),3*'DU DOAN'!C97,IF(('DU DOAN'!EW97-'DU DOAN'!EX97)=('DU DOAN'!K97-'DU DOAN'!L97),2*'DU DOAN'!C97,IF(SIGN('DU DOAN'!EW97-'DU DOAN'!EX97)=SIGN('DU DOAN'!K97-'DU DOAN'!L97),1*'DU DOAN'!C97,0))))</f>
        <v>0</v>
      </c>
      <c r="BZ97" s="98">
        <f>IF(OR('DU DOAN'!K97="",'DU DOAN'!L97="",'DU DOAN'!EY97="",'DU DOAN'!EZ97=""),0,IF(AND('DU DOAN'!EY97='DU DOAN'!K97,'DU DOAN'!EZ97='DU DOAN'!L97),3*'DU DOAN'!C97,IF(('DU DOAN'!EY97-'DU DOAN'!EZ97)=('DU DOAN'!K97-'DU DOAN'!L97),2*'DU DOAN'!C97,IF(SIGN('DU DOAN'!EY97-'DU DOAN'!EZ97)=SIGN('DU DOAN'!K97-'DU DOAN'!L97),1*'DU DOAN'!C97,0))))</f>
        <v>0</v>
      </c>
      <c r="CA97" s="98">
        <f>IF(OR('DU DOAN'!K97="",'DU DOAN'!L97="",'DU DOAN'!FA97="",'DU DOAN'!FB97=""),0,IF(AND('DU DOAN'!FA97='DU DOAN'!K97,'DU DOAN'!FB97='DU DOAN'!L97),3*'DU DOAN'!C97,IF(('DU DOAN'!FA97-'DU DOAN'!FB97)=('DU DOAN'!K97-'DU DOAN'!L97),2*'DU DOAN'!C97,IF(SIGN('DU DOAN'!FA97-'DU DOAN'!FB97)=SIGN('DU DOAN'!K97-'DU DOAN'!L97),1*'DU DOAN'!C97,0))))</f>
        <v>0</v>
      </c>
      <c r="CB97" s="98">
        <f>IF(OR('DU DOAN'!K97="",'DU DOAN'!L97="",'DU DOAN'!FC97="",'DU DOAN'!FD97=""),0,IF(AND('DU DOAN'!FC97='DU DOAN'!K97,'DU DOAN'!FD97='DU DOAN'!L97),3*'DU DOAN'!C97,IF(('DU DOAN'!FC97-'DU DOAN'!FD97)=('DU DOAN'!K97-'DU DOAN'!L97),2*'DU DOAN'!C97,IF(SIGN('DU DOAN'!FC97-'DU DOAN'!FD97)=SIGN('DU DOAN'!K97-'DU DOAN'!L97),1*'DU DOAN'!C97,0))))</f>
        <v>0</v>
      </c>
      <c r="CC97" s="98">
        <f>IF(OR('DU DOAN'!K97="",'DU DOAN'!L97="",'DU DOAN'!FE97="",'DU DOAN'!FF97=""),0,IF(AND('DU DOAN'!FE97='DU DOAN'!K97,'DU DOAN'!FF97='DU DOAN'!L97),3*'DU DOAN'!C97,IF(('DU DOAN'!FE97-'DU DOAN'!FF97)=('DU DOAN'!K97-'DU DOAN'!L97),2*'DU DOAN'!C97,IF(SIGN('DU DOAN'!FE97-'DU DOAN'!FF97)=SIGN('DU DOAN'!K97-'DU DOAN'!L97),1*'DU DOAN'!C97,0))))</f>
        <v>0</v>
      </c>
      <c r="CD97" s="98">
        <f>IF(OR('DU DOAN'!K97="",'DU DOAN'!L97="",'DU DOAN'!FG97="",'DU DOAN'!FH97=""),0,IF(AND('DU DOAN'!FG97='DU DOAN'!K97,'DU DOAN'!FH97='DU DOAN'!L97),3*'DU DOAN'!C97,IF(('DU DOAN'!FG97-'DU DOAN'!FH97)=('DU DOAN'!K97-'DU DOAN'!L97),2*'DU DOAN'!C97,IF(SIGN('DU DOAN'!FG97-'DU DOAN'!FH97)=SIGN('DU DOAN'!K97-'DU DOAN'!L97),1*'DU DOAN'!C97,0))))</f>
        <v>0</v>
      </c>
      <c r="CE97" s="98">
        <f>IF(OR('DU DOAN'!K97="",'DU DOAN'!L97="",'DU DOAN'!FI97="",'DU DOAN'!FJ97=""),0,IF(AND('DU DOAN'!FI97='DU DOAN'!K97,'DU DOAN'!FJ97='DU DOAN'!L97),3*'DU DOAN'!C97,IF(('DU DOAN'!FI97-'DU DOAN'!FJ97)=('DU DOAN'!K97-'DU DOAN'!L97),2*'DU DOAN'!C97,IF(SIGN('DU DOAN'!FI97-'DU DOAN'!FJ97)=SIGN('DU DOAN'!K97-'DU DOAN'!L97),1*'DU DOAN'!C97,0))))</f>
        <v>0</v>
      </c>
      <c r="CF97" s="98">
        <f>IF(OR('DU DOAN'!K97="",'DU DOAN'!L97="",'DU DOAN'!FK97="",'DU DOAN'!FL97=""),0,IF(AND('DU DOAN'!FK97='DU DOAN'!K97,'DU DOAN'!FL97='DU DOAN'!L97),3*'DU DOAN'!C97,IF(('DU DOAN'!FK97-'DU DOAN'!FL97)=('DU DOAN'!K97-'DU DOAN'!L97),2*'DU DOAN'!C97,IF(SIGN('DU DOAN'!FK97-'DU DOAN'!FL97)=SIGN('DU DOAN'!K97-'DU DOAN'!L97),1*'DU DOAN'!C97,0))))</f>
        <v>0</v>
      </c>
      <c r="CG97" s="98">
        <f>IF(OR('DU DOAN'!K97="",'DU DOAN'!L97="",'DU DOAN'!FM97="",'DU DOAN'!FN97=""),0,IF(AND('DU DOAN'!FM97='DU DOAN'!K97,'DU DOAN'!FN97='DU DOAN'!L97),3*'DU DOAN'!C97,IF(('DU DOAN'!FM97-'DU DOAN'!FN97)=('DU DOAN'!K97-'DU DOAN'!L97),2*'DU DOAN'!C97,IF(SIGN('DU DOAN'!FM97-'DU DOAN'!FN97)=SIGN('DU DOAN'!K97-'DU DOAN'!L97),1*'DU DOAN'!C97,0))))</f>
        <v>0</v>
      </c>
      <c r="CH97" s="98">
        <f>IF(OR('DU DOAN'!K97="",'DU DOAN'!L97="",'DU DOAN'!FO97="",'DU DOAN'!FP97=""),0,IF(AND('DU DOAN'!FO97='DU DOAN'!K97,'DU DOAN'!FP97='DU DOAN'!L97),3*'DU DOAN'!C97,IF(('DU DOAN'!FO97-'DU DOAN'!FP97)=('DU DOAN'!K97-'DU DOAN'!L97),2*'DU DOAN'!C97,IF(SIGN('DU DOAN'!FO97-'DU DOAN'!FP97)=SIGN('DU DOAN'!K97-'DU DOAN'!L97),1*'DU DOAN'!C97,0))))</f>
        <v>0</v>
      </c>
      <c r="CI97" s="98">
        <f>IF(OR('DU DOAN'!K97="",'DU DOAN'!L97="",'DU DOAN'!FQ97="",'DU DOAN'!FR97=""),0,IF(AND('DU DOAN'!FQ97='DU DOAN'!K97,'DU DOAN'!FR97='DU DOAN'!L97),3*'DU DOAN'!C97,IF(('DU DOAN'!FQ97-'DU DOAN'!FR97)=('DU DOAN'!K97-'DU DOAN'!L97),2*'DU DOAN'!C97,IF(SIGN('DU DOAN'!FQ97-'DU DOAN'!FR97)=SIGN('DU DOAN'!K97-'DU DOAN'!L97),1*'DU DOAN'!C97,0))))</f>
        <v>0</v>
      </c>
      <c r="CJ97" s="98">
        <f>IF(OR('DU DOAN'!K97="",'DU DOAN'!L97="",'DU DOAN'!FS97="",'DU DOAN'!FT97=""),0,IF(AND('DU DOAN'!FS97='DU DOAN'!K97,'DU DOAN'!FT97='DU DOAN'!L97),3*'DU DOAN'!C97,IF(('DU DOAN'!FS97-'DU DOAN'!FT97)=('DU DOAN'!K97-'DU DOAN'!L97),2*'DU DOAN'!C97,IF(SIGN('DU DOAN'!FS97-'DU DOAN'!FT97)=SIGN('DU DOAN'!K97-'DU DOAN'!L97),1*'DU DOAN'!C97,0))))</f>
        <v>0</v>
      </c>
      <c r="CK97" s="98">
        <f>IF(OR('DU DOAN'!K97="",'DU DOAN'!L97="",'DU DOAN'!FU97="",'DU DOAN'!FV97=""),0,IF(AND('DU DOAN'!FU97='DU DOAN'!K97,'DU DOAN'!FV97='DU DOAN'!L97),3*'DU DOAN'!C97,IF(('DU DOAN'!FU97-'DU DOAN'!FV97)=('DU DOAN'!K97-'DU DOAN'!L97),2*'DU DOAN'!C97,IF(SIGN('DU DOAN'!FU97-'DU DOAN'!FV97)=SIGN('DU DOAN'!K97-'DU DOAN'!L97),1*'DU DOAN'!C97,0))))</f>
        <v>0</v>
      </c>
      <c r="CL97" s="98">
        <f>IF(OR('DU DOAN'!K97="",'DU DOAN'!L97="",'DU DOAN'!FW97="",'DU DOAN'!FX97=""),0,IF(AND('DU DOAN'!FW97='DU DOAN'!K97,'DU DOAN'!FX97='DU DOAN'!L97),3*'DU DOAN'!C97,IF(('DU DOAN'!FW97-'DU DOAN'!FX97)=('DU DOAN'!K97-'DU DOAN'!L97),2*'DU DOAN'!C97,IF(SIGN('DU DOAN'!FW97-'DU DOAN'!FX97)=SIGN('DU DOAN'!K97-'DU DOAN'!L97),1*'DU DOAN'!C97,0))))</f>
        <v>0</v>
      </c>
      <c r="CM97" s="98">
        <f>IF(OR('DU DOAN'!K97="",'DU DOAN'!L97="",'DU DOAN'!FY97="",'DU DOAN'!FZ97=""),0,IF(AND('DU DOAN'!FY97='DU DOAN'!K97,'DU DOAN'!FZ97='DU DOAN'!L97),3*'DU DOAN'!C97,IF(('DU DOAN'!FY97-'DU DOAN'!FZ97)=('DU DOAN'!K97-'DU DOAN'!L97),2*'DU DOAN'!C97,IF(SIGN('DU DOAN'!FY97-'DU DOAN'!FZ97)=SIGN('DU DOAN'!K97-'DU DOAN'!L97),1*'DU DOAN'!C97,0))))</f>
        <v>0</v>
      </c>
      <c r="CN97" s="98">
        <f>IF(OR('DU DOAN'!K97="",'DU DOAN'!L97="",'DU DOAN'!GA97="",'DU DOAN'!GB97=""),0,IF(AND('DU DOAN'!GA97='DU DOAN'!K97,'DU DOAN'!GB97='DU DOAN'!L97),3*'DU DOAN'!C97,IF(('DU DOAN'!GA97-'DU DOAN'!GB97)=('DU DOAN'!K97-'DU DOAN'!L97),2*'DU DOAN'!C97,IF(SIGN('DU DOAN'!GA97-'DU DOAN'!GB97)=SIGN('DU DOAN'!K97-'DU DOAN'!L97),1*'DU DOAN'!C97,0))))</f>
        <v>0</v>
      </c>
      <c r="CO97" s="98">
        <f>IF(OR('DU DOAN'!K97="",'DU DOAN'!L97="",'DU DOAN'!GC97="",'DU DOAN'!GD97=""),0,IF(AND('DU DOAN'!GC97='DU DOAN'!K97,'DU DOAN'!GD97='DU DOAN'!L97),3*'DU DOAN'!C97,IF(('DU DOAN'!GC97-'DU DOAN'!GD97)=('DU DOAN'!K97-'DU DOAN'!L97),2*'DU DOAN'!C97,IF(SIGN('DU DOAN'!GC97-'DU DOAN'!GD97)=SIGN('DU DOAN'!K97-'DU DOAN'!L97),1*'DU DOAN'!C97,0))))</f>
        <v>0</v>
      </c>
      <c r="CP97" s="98">
        <f>IF(OR('DU DOAN'!K97="",'DU DOAN'!L97="",'DU DOAN'!GE97="",'DU DOAN'!GF97=""),0,IF(AND('DU DOAN'!GE97='DU DOAN'!K97,'DU DOAN'!GF97='DU DOAN'!L97),3*'DU DOAN'!C97,IF(('DU DOAN'!GE97-'DU DOAN'!GF97)=('DU DOAN'!K97-'DU DOAN'!L97),2*'DU DOAN'!C97,IF(SIGN('DU DOAN'!GE97-'DU DOAN'!GF97)=SIGN('DU DOAN'!K97-'DU DOAN'!L97),1*'DU DOAN'!C97,0))))</f>
        <v>0</v>
      </c>
      <c r="CQ97" s="98">
        <f>IF(OR('DU DOAN'!K97="",'DU DOAN'!L97="",'DU DOAN'!GG97="",'DU DOAN'!GH97=""),0,IF(AND('DU DOAN'!GG97='DU DOAN'!K97,'DU DOAN'!GH97='DU DOAN'!L97),3*'DU DOAN'!C97,IF(('DU DOAN'!GG97-'DU DOAN'!GH97)=('DU DOAN'!K97-'DU DOAN'!L97),2*'DU DOAN'!C97,IF(SIGN('DU DOAN'!GG97-'DU DOAN'!GH97)=SIGN('DU DOAN'!K97-'DU DOAN'!L97),1*'DU DOAN'!C97,0))))</f>
        <v>0</v>
      </c>
      <c r="CR97" s="98">
        <f>IF(OR('DU DOAN'!K97="",'DU DOAN'!L97="",'DU DOAN'!GI97="",'DU DOAN'!GJ97=""),0,IF(AND('DU DOAN'!GI97='DU DOAN'!K97,'DU DOAN'!GJ97='DU DOAN'!L97),3*'DU DOAN'!C97,IF(('DU DOAN'!GI97-'DU DOAN'!GJ97)=('DU DOAN'!K97-'DU DOAN'!L97),2*'DU DOAN'!C97,IF(SIGN('DU DOAN'!GI97-'DU DOAN'!GJ97)=SIGN('DU DOAN'!K97-'DU DOAN'!L97),1*'DU DOAN'!C97,0))))</f>
        <v>0</v>
      </c>
      <c r="CS97" s="98">
        <f>IF(OR('DU DOAN'!K97="",'DU DOAN'!L97="",'DU DOAN'!GK97="",'DU DOAN'!GL97=""),0,IF(AND('DU DOAN'!GK97='DU DOAN'!K97,'DU DOAN'!GL97='DU DOAN'!L97),3*'DU DOAN'!C97,IF(('DU DOAN'!GK97-'DU DOAN'!GL97)=('DU DOAN'!K97-'DU DOAN'!L97),2*'DU DOAN'!C97,IF(SIGN('DU DOAN'!GK97-'DU DOAN'!GL97)=SIGN('DU DOAN'!K97-'DU DOAN'!L97),1*'DU DOAN'!C97,0))))</f>
        <v>0</v>
      </c>
      <c r="CT97" s="98">
        <f>IF(OR('DU DOAN'!K97="",'DU DOAN'!L97="",'DU DOAN'!GM97="",'DU DOAN'!GN97=""),0,IF(AND('DU DOAN'!GM97='DU DOAN'!K97,'DU DOAN'!GN97='DU DOAN'!L97),3*'DU DOAN'!C97,IF(('DU DOAN'!GM97-'DU DOAN'!GN97)=('DU DOAN'!K97-'DU DOAN'!L97),2*'DU DOAN'!C97,IF(SIGN('DU DOAN'!GM97-'DU DOAN'!GN97)=SIGN('DU DOAN'!K97-'DU DOAN'!L97),1*'DU DOAN'!C97,0))))</f>
        <v>0</v>
      </c>
      <c r="CU97" s="98">
        <f>IF(OR('DU DOAN'!K97="",'DU DOAN'!L97="",'DU DOAN'!GO97="",'DU DOAN'!GP97=""),0,IF(AND('DU DOAN'!GO97='DU DOAN'!K97,'DU DOAN'!GP97='DU DOAN'!L97),3*'DU DOAN'!C97,IF(('DU DOAN'!GO97-'DU DOAN'!GP97)=('DU DOAN'!K97-'DU DOAN'!L97),2*'DU DOAN'!C97,IF(SIGN('DU DOAN'!GO97-'DU DOAN'!GP97)=SIGN('DU DOAN'!K97-'DU DOAN'!L97),1*'DU DOAN'!C97,0))))</f>
        <v>0</v>
      </c>
      <c r="CV97" s="98">
        <f>IF(OR('DU DOAN'!K97="",'DU DOAN'!L97="",'DU DOAN'!GQ97="",'DU DOAN'!GR97=""),0,IF(AND('DU DOAN'!GQ97='DU DOAN'!K97,'DU DOAN'!GR97='DU DOAN'!L97),3*'DU DOAN'!C97,IF(('DU DOAN'!GQ97-'DU DOAN'!GR97)=('DU DOAN'!K97-'DU DOAN'!L97),2*'DU DOAN'!C97,IF(SIGN('DU DOAN'!GQ97-'DU DOAN'!GR97)=SIGN('DU DOAN'!K97-'DU DOAN'!L97),1*'DU DOAN'!C97,0))))</f>
        <v>0</v>
      </c>
      <c r="CW97" s="98">
        <f>IF(OR('DU DOAN'!K97="",'DU DOAN'!L97="",'DU DOAN'!GS97="",'DU DOAN'!GT97=""),0,IF(AND('DU DOAN'!GS97='DU DOAN'!K97,'DU DOAN'!GT97='DU DOAN'!L97),3*'DU DOAN'!C97,IF(('DU DOAN'!GS97-'DU DOAN'!GT97)=('DU DOAN'!K97-'DU DOAN'!L97),2*'DU DOAN'!C97,IF(SIGN('DU DOAN'!GS97-'DU DOAN'!GT97)=SIGN('DU DOAN'!K97-'DU DOAN'!L97),1*'DU DOAN'!C97,0))))</f>
        <v>0</v>
      </c>
      <c r="CX97" s="98">
        <f>IF(OR('DU DOAN'!K97="",'DU DOAN'!L97="",'DU DOAN'!GU97="",'DU DOAN'!GV97=""),0,IF(AND('DU DOAN'!GU97='DU DOAN'!K97,'DU DOAN'!GV97='DU DOAN'!L97),3*'DU DOAN'!C97,IF(('DU DOAN'!GU97-'DU DOAN'!GV97)=('DU DOAN'!K97-'DU DOAN'!L97),2*'DU DOAN'!C97,IF(SIGN('DU DOAN'!GU97-'DU DOAN'!GV97)=SIGN('DU DOAN'!K97-'DU DOAN'!L97),1*'DU DOAN'!C97,0))))</f>
        <v>0</v>
      </c>
      <c r="CY97" s="98">
        <f>IF(OR('DU DOAN'!K97="",'DU DOAN'!L97="",'DU DOAN'!GW97="",'DU DOAN'!GX97=""),0,IF(AND('DU DOAN'!GW97='DU DOAN'!K97,'DU DOAN'!GX97='DU DOAN'!L97),3*'DU DOAN'!C97,IF(('DU DOAN'!GW97-'DU DOAN'!GX97)=('DU DOAN'!K97-'DU DOAN'!L97),2*'DU DOAN'!C97,IF(SIGN('DU DOAN'!GW97-'DU DOAN'!GX97)=SIGN('DU DOAN'!K97-'DU DOAN'!L97),1*'DU DOAN'!C97,0))))</f>
        <v>0</v>
      </c>
      <c r="CZ97" s="98">
        <f>IF(OR('DU DOAN'!K97="",'DU DOAN'!L97="",'DU DOAN'!GY97="",'DU DOAN'!GZ97=""),0,IF(AND('DU DOAN'!GY97='DU DOAN'!K97,'DU DOAN'!GZ97='DU DOAN'!L97),3*'DU DOAN'!C97,IF(('DU DOAN'!GY97-'DU DOAN'!GZ97)=('DU DOAN'!K97-'DU DOAN'!L97),2*'DU DOAN'!C97,IF(SIGN('DU DOAN'!GY97-'DU DOAN'!GZ97)=SIGN('DU DOAN'!K97-'DU DOAN'!L97),1*'DU DOAN'!C97,0))))</f>
        <v>0</v>
      </c>
      <c r="DA97" s="98">
        <f>IF(OR('DU DOAN'!K97="",'DU DOAN'!L97="",'DU DOAN'!HA97="",'DU DOAN'!HB97=""),0,IF(AND('DU DOAN'!HA97='DU DOAN'!K97,'DU DOAN'!HB97='DU DOAN'!L97),3*'DU DOAN'!C97,IF(('DU DOAN'!HA97-'DU DOAN'!HB97)=('DU DOAN'!K97-'DU DOAN'!L97),2*'DU DOAN'!C97,IF(SIGN('DU DOAN'!HA97-'DU DOAN'!HB97)=SIGN('DU DOAN'!K97-'DU DOAN'!L97),1*'DU DOAN'!C97,0))))</f>
        <v>0</v>
      </c>
      <c r="DB97" s="98">
        <f>IF(OR('DU DOAN'!K97="",'DU DOAN'!L97="",'DU DOAN'!HC97="",'DU DOAN'!HD97=""),0,IF(AND('DU DOAN'!HC97='DU DOAN'!K97,'DU DOAN'!HD97='DU DOAN'!L97),3*'DU DOAN'!C97,IF(('DU DOAN'!HC97-'DU DOAN'!HD97)=('DU DOAN'!K97-'DU DOAN'!L97),2*'DU DOAN'!C97,IF(SIGN('DU DOAN'!HC97-'DU DOAN'!HD97)=SIGN('DU DOAN'!K97-'DU DOAN'!L97),1*'DU DOAN'!C97,0))))</f>
        <v>0</v>
      </c>
    </row>
    <row r="98" spans="1:106" ht="15" customHeight="1">
      <c r="A98" s="103">
        <f>'DU DOAN'!A98</f>
        <v>95</v>
      </c>
      <c r="B98" s="104" t="str">
        <f>'DU DOAN'!B98</f>
        <v>Vòng 1/8 (R16)</v>
      </c>
      <c r="C98" s="105">
        <f>'DU DOAN'!C98</f>
        <v>2</v>
      </c>
      <c r="D98" s="104" t="str">
        <f>'DU DOAN'!H98</f>
        <v>Thắng R32 trận 80</v>
      </c>
      <c r="E98" s="104" t="str">
        <f>'DU DOAN'!I98</f>
        <v>Thắng R32 trận 87</v>
      </c>
      <c r="F98" s="106" t="str">
        <f>IF(OR('DU DOAN'!K98="",'DU DOAN'!L98=""),"Chưa đá",'DU DOAN'!K98&amp;"-"&amp;'DU DOAN'!L98)</f>
        <v>Chưa đá</v>
      </c>
      <c r="G98" s="98">
        <f>IF(OR('DU DOAN'!K98="",'DU DOAN'!L98="",'DU DOAN'!M98="",'DU DOAN'!N98=""),0,IF(AND('DU DOAN'!M98='DU DOAN'!K98,'DU DOAN'!N98='DU DOAN'!L98),3*'DU DOAN'!C98,IF(('DU DOAN'!M98-'DU DOAN'!N98)=('DU DOAN'!K98-'DU DOAN'!L98),2*'DU DOAN'!C98,IF(SIGN('DU DOAN'!M98-'DU DOAN'!N98)=SIGN('DU DOAN'!K98-'DU DOAN'!L98),1*'DU DOAN'!C98,0))))</f>
        <v>0</v>
      </c>
      <c r="H98" s="98">
        <f>IF(OR('DU DOAN'!K98="",'DU DOAN'!L98="",'DU DOAN'!O98="",'DU DOAN'!P98=""),0,IF(AND('DU DOAN'!O98='DU DOAN'!K98,'DU DOAN'!P98='DU DOAN'!L98),3*'DU DOAN'!C98,IF(('DU DOAN'!O98-'DU DOAN'!P98)=('DU DOAN'!K98-'DU DOAN'!L98),2*'DU DOAN'!C98,IF(SIGN('DU DOAN'!O98-'DU DOAN'!P98)=SIGN('DU DOAN'!K98-'DU DOAN'!L98),1*'DU DOAN'!C98,0))))</f>
        <v>0</v>
      </c>
      <c r="I98" s="98">
        <f>IF(OR('DU DOAN'!K98="",'DU DOAN'!L98="",'DU DOAN'!Q98="",'DU DOAN'!R98=""),0,IF(AND('DU DOAN'!Q98='DU DOAN'!K98,'DU DOAN'!R98='DU DOAN'!L98),3*'DU DOAN'!C98,IF(('DU DOAN'!Q98-'DU DOAN'!R98)=('DU DOAN'!K98-'DU DOAN'!L98),2*'DU DOAN'!C98,IF(SIGN('DU DOAN'!Q98-'DU DOAN'!R98)=SIGN('DU DOAN'!K98-'DU DOAN'!L98),1*'DU DOAN'!C98,0))))</f>
        <v>0</v>
      </c>
      <c r="J98" s="98">
        <f>IF(OR('DU DOAN'!K98="",'DU DOAN'!L98="",'DU DOAN'!S98="",'DU DOAN'!T98=""),0,IF(AND('DU DOAN'!S98='DU DOAN'!K98,'DU DOAN'!T98='DU DOAN'!L98),3*'DU DOAN'!C98,IF(('DU DOAN'!S98-'DU DOAN'!T98)=('DU DOAN'!K98-'DU DOAN'!L98),2*'DU DOAN'!C98,IF(SIGN('DU DOAN'!S98-'DU DOAN'!T98)=SIGN('DU DOAN'!K98-'DU DOAN'!L98),1*'DU DOAN'!C98,0))))</f>
        <v>0</v>
      </c>
      <c r="K98" s="98">
        <f>IF(OR('DU DOAN'!K98="",'DU DOAN'!L98="",'DU DOAN'!U98="",'DU DOAN'!V98=""),0,IF(AND('DU DOAN'!U98='DU DOAN'!K98,'DU DOAN'!V98='DU DOAN'!L98),3*'DU DOAN'!C98,IF(('DU DOAN'!U98-'DU DOAN'!V98)=('DU DOAN'!K98-'DU DOAN'!L98),2*'DU DOAN'!C98,IF(SIGN('DU DOAN'!U98-'DU DOAN'!V98)=SIGN('DU DOAN'!K98-'DU DOAN'!L98),1*'DU DOAN'!C98,0))))</f>
        <v>0</v>
      </c>
      <c r="L98" s="98">
        <f>IF(OR('DU DOAN'!K98="",'DU DOAN'!L98="",'DU DOAN'!W98="",'DU DOAN'!X98=""),0,IF(AND('DU DOAN'!W98='DU DOAN'!K98,'DU DOAN'!X98='DU DOAN'!L98),3*'DU DOAN'!C98,IF(('DU DOAN'!W98-'DU DOAN'!X98)=('DU DOAN'!K98-'DU DOAN'!L98),2*'DU DOAN'!C98,IF(SIGN('DU DOAN'!W98-'DU DOAN'!X98)=SIGN('DU DOAN'!K98-'DU DOAN'!L98),1*'DU DOAN'!C98,0))))</f>
        <v>0</v>
      </c>
      <c r="M98" s="98">
        <f>IF(OR('DU DOAN'!K98="",'DU DOAN'!L98="",'DU DOAN'!Y98="",'DU DOAN'!Z98=""),0,IF(AND('DU DOAN'!Y98='DU DOAN'!K98,'DU DOAN'!Z98='DU DOAN'!L98),3*'DU DOAN'!C98,IF(('DU DOAN'!Y98-'DU DOAN'!Z98)=('DU DOAN'!K98-'DU DOAN'!L98),2*'DU DOAN'!C98,IF(SIGN('DU DOAN'!Y98-'DU DOAN'!Z98)=SIGN('DU DOAN'!K98-'DU DOAN'!L98),1*'DU DOAN'!C98,0))))</f>
        <v>0</v>
      </c>
      <c r="N98" s="98">
        <f>IF(OR('DU DOAN'!K98="",'DU DOAN'!L98="",'DU DOAN'!AA98="",'DU DOAN'!AB98=""),0,IF(AND('DU DOAN'!AA98='DU DOAN'!K98,'DU DOAN'!AB98='DU DOAN'!L98),3*'DU DOAN'!C98,IF(('DU DOAN'!AA98-'DU DOAN'!AB98)=('DU DOAN'!K98-'DU DOAN'!L98),2*'DU DOAN'!C98,IF(SIGN('DU DOAN'!AA98-'DU DOAN'!AB98)=SIGN('DU DOAN'!K98-'DU DOAN'!L98),1*'DU DOAN'!C98,0))))</f>
        <v>0</v>
      </c>
      <c r="O98" s="98">
        <f>IF(OR('DU DOAN'!K98="",'DU DOAN'!L98="",'DU DOAN'!AC98="",'DU DOAN'!AD98=""),0,IF(AND('DU DOAN'!AC98='DU DOAN'!K98,'DU DOAN'!AD98='DU DOAN'!L98),3*'DU DOAN'!C98,IF(('DU DOAN'!AC98-'DU DOAN'!AD98)=('DU DOAN'!K98-'DU DOAN'!L98),2*'DU DOAN'!C98,IF(SIGN('DU DOAN'!AC98-'DU DOAN'!AD98)=SIGN('DU DOAN'!K98-'DU DOAN'!L98),1*'DU DOAN'!C98,0))))</f>
        <v>0</v>
      </c>
      <c r="P98" s="98">
        <f>IF(OR('DU DOAN'!K98="",'DU DOAN'!L98="",'DU DOAN'!AE98="",'DU DOAN'!AF98=""),0,IF(AND('DU DOAN'!AE98='DU DOAN'!K98,'DU DOAN'!AF98='DU DOAN'!L98),3*'DU DOAN'!C98,IF(('DU DOAN'!AE98-'DU DOAN'!AF98)=('DU DOAN'!K98-'DU DOAN'!L98),2*'DU DOAN'!C98,IF(SIGN('DU DOAN'!AE98-'DU DOAN'!AF98)=SIGN('DU DOAN'!K98-'DU DOAN'!L98),1*'DU DOAN'!C98,0))))</f>
        <v>0</v>
      </c>
      <c r="Q98" s="98">
        <f>IF(OR('DU DOAN'!K98="",'DU DOAN'!L98="",'DU DOAN'!AG98="",'DU DOAN'!AH98=""),0,IF(AND('DU DOAN'!AG98='DU DOAN'!K98,'DU DOAN'!AH98='DU DOAN'!L98),3*'DU DOAN'!C98,IF(('DU DOAN'!AG98-'DU DOAN'!AH98)=('DU DOAN'!K98-'DU DOAN'!L98),2*'DU DOAN'!C98,IF(SIGN('DU DOAN'!AG98-'DU DOAN'!AH98)=SIGN('DU DOAN'!K98-'DU DOAN'!L98),1*'DU DOAN'!C98,0))))</f>
        <v>0</v>
      </c>
      <c r="R98" s="98">
        <f>IF(OR('DU DOAN'!K98="",'DU DOAN'!L98="",'DU DOAN'!AI98="",'DU DOAN'!AJ98=""),0,IF(AND('DU DOAN'!AI98='DU DOAN'!K98,'DU DOAN'!AJ98='DU DOAN'!L98),3*'DU DOAN'!C98,IF(('DU DOAN'!AI98-'DU DOAN'!AJ98)=('DU DOAN'!K98-'DU DOAN'!L98),2*'DU DOAN'!C98,IF(SIGN('DU DOAN'!AI98-'DU DOAN'!AJ98)=SIGN('DU DOAN'!K98-'DU DOAN'!L98),1*'DU DOAN'!C98,0))))</f>
        <v>0</v>
      </c>
      <c r="S98" s="98">
        <f>IF(OR('DU DOAN'!K98="",'DU DOAN'!L98="",'DU DOAN'!AK98="",'DU DOAN'!AL98=""),0,IF(AND('DU DOAN'!AK98='DU DOAN'!K98,'DU DOAN'!AL98='DU DOAN'!L98),3*'DU DOAN'!C98,IF(('DU DOAN'!AK98-'DU DOAN'!AL98)=('DU DOAN'!K98-'DU DOAN'!L98),2*'DU DOAN'!C98,IF(SIGN('DU DOAN'!AK98-'DU DOAN'!AL98)=SIGN('DU DOAN'!K98-'DU DOAN'!L98),1*'DU DOAN'!C98,0))))</f>
        <v>0</v>
      </c>
      <c r="T98" s="98">
        <f>IF(OR('DU DOAN'!K98="",'DU DOAN'!L98="",'DU DOAN'!AM98="",'DU DOAN'!AN98=""),0,IF(AND('DU DOAN'!AM98='DU DOAN'!K98,'DU DOAN'!AN98='DU DOAN'!L98),3*'DU DOAN'!C98,IF(('DU DOAN'!AM98-'DU DOAN'!AN98)=('DU DOAN'!K98-'DU DOAN'!L98),2*'DU DOAN'!C98,IF(SIGN('DU DOAN'!AM98-'DU DOAN'!AN98)=SIGN('DU DOAN'!K98-'DU DOAN'!L98),1*'DU DOAN'!C98,0))))</f>
        <v>0</v>
      </c>
      <c r="U98" s="98">
        <f>IF(OR('DU DOAN'!K98="",'DU DOAN'!L98="",'DU DOAN'!AO98="",'DU DOAN'!AP98=""),0,IF(AND('DU DOAN'!AO98='DU DOAN'!K98,'DU DOAN'!AP98='DU DOAN'!L98),3*'DU DOAN'!C98,IF(('DU DOAN'!AO98-'DU DOAN'!AP98)=('DU DOAN'!K98-'DU DOAN'!L98),2*'DU DOAN'!C98,IF(SIGN('DU DOAN'!AO98-'DU DOAN'!AP98)=SIGN('DU DOAN'!K98-'DU DOAN'!L98),1*'DU DOAN'!C98,0))))</f>
        <v>0</v>
      </c>
      <c r="V98" s="98">
        <f>IF(OR('DU DOAN'!K98="",'DU DOAN'!L98="",'DU DOAN'!AQ98="",'DU DOAN'!AR98=""),0,IF(AND('DU DOAN'!AQ98='DU DOAN'!K98,'DU DOAN'!AR98='DU DOAN'!L98),3*'DU DOAN'!C98,IF(('DU DOAN'!AQ98-'DU DOAN'!AR98)=('DU DOAN'!K98-'DU DOAN'!L98),2*'DU DOAN'!C98,IF(SIGN('DU DOAN'!AQ98-'DU DOAN'!AR98)=SIGN('DU DOAN'!K98-'DU DOAN'!L98),1*'DU DOAN'!C98,0))))</f>
        <v>0</v>
      </c>
      <c r="W98" s="98">
        <f>IF(OR('DU DOAN'!K98="",'DU DOAN'!L98="",'DU DOAN'!AS98="",'DU DOAN'!AT98=""),0,IF(AND('DU DOAN'!AS98='DU DOAN'!K98,'DU DOAN'!AT98='DU DOAN'!L98),3*'DU DOAN'!C98,IF(('DU DOAN'!AS98-'DU DOAN'!AT98)=('DU DOAN'!K98-'DU DOAN'!L98),2*'DU DOAN'!C98,IF(SIGN('DU DOAN'!AS98-'DU DOAN'!AT98)=SIGN('DU DOAN'!K98-'DU DOAN'!L98),1*'DU DOAN'!C98,0))))</f>
        <v>0</v>
      </c>
      <c r="X98" s="98">
        <f>IF(OR('DU DOAN'!K98="",'DU DOAN'!L98="",'DU DOAN'!AU98="",'DU DOAN'!AV98=""),0,IF(AND('DU DOAN'!AU98='DU DOAN'!K98,'DU DOAN'!AV98='DU DOAN'!L98),3*'DU DOAN'!C98,IF(('DU DOAN'!AU98-'DU DOAN'!AV98)=('DU DOAN'!K98-'DU DOAN'!L98),2*'DU DOAN'!C98,IF(SIGN('DU DOAN'!AU98-'DU DOAN'!AV98)=SIGN('DU DOAN'!K98-'DU DOAN'!L98),1*'DU DOAN'!C98,0))))</f>
        <v>0</v>
      </c>
      <c r="Y98" s="98">
        <f>IF(OR('DU DOAN'!K98="",'DU DOAN'!L98="",'DU DOAN'!AW98="",'DU DOAN'!AX98=""),0,IF(AND('DU DOAN'!AW98='DU DOAN'!K98,'DU DOAN'!AX98='DU DOAN'!L98),3*'DU DOAN'!C98,IF(('DU DOAN'!AW98-'DU DOAN'!AX98)=('DU DOAN'!K98-'DU DOAN'!L98),2*'DU DOAN'!C98,IF(SIGN('DU DOAN'!AW98-'DU DOAN'!AX98)=SIGN('DU DOAN'!K98-'DU DOAN'!L98),1*'DU DOAN'!C98,0))))</f>
        <v>0</v>
      </c>
      <c r="Z98" s="98">
        <f>IF(OR('DU DOAN'!K98="",'DU DOAN'!L98="",'DU DOAN'!AY98="",'DU DOAN'!AZ98=""),0,IF(AND('DU DOAN'!AY98='DU DOAN'!K98,'DU DOAN'!AZ98='DU DOAN'!L98),3*'DU DOAN'!C98,IF(('DU DOAN'!AY98-'DU DOAN'!AZ98)=('DU DOAN'!K98-'DU DOAN'!L98),2*'DU DOAN'!C98,IF(SIGN('DU DOAN'!AY98-'DU DOAN'!AZ98)=SIGN('DU DOAN'!K98-'DU DOAN'!L98),1*'DU DOAN'!C98,0))))</f>
        <v>0</v>
      </c>
      <c r="AA98" s="98">
        <f>IF(OR('DU DOAN'!K98="",'DU DOAN'!L98="",'DU DOAN'!BA98="",'DU DOAN'!BB98=""),0,IF(AND('DU DOAN'!BA98='DU DOAN'!K98,'DU DOAN'!BB98='DU DOAN'!L98),3*'DU DOAN'!C98,IF(('DU DOAN'!BA98-'DU DOAN'!BB98)=('DU DOAN'!K98-'DU DOAN'!L98),2*'DU DOAN'!C98,IF(SIGN('DU DOAN'!BA98-'DU DOAN'!BB98)=SIGN('DU DOAN'!K98-'DU DOAN'!L98),1*'DU DOAN'!C98,0))))</f>
        <v>0</v>
      </c>
      <c r="AB98" s="98">
        <f>IF(OR('DU DOAN'!K98="",'DU DOAN'!L98="",'DU DOAN'!BC98="",'DU DOAN'!BD98=""),0,IF(AND('DU DOAN'!BC98='DU DOAN'!K98,'DU DOAN'!BD98='DU DOAN'!L98),3*'DU DOAN'!C98,IF(('DU DOAN'!BC98-'DU DOAN'!BD98)=('DU DOAN'!K98-'DU DOAN'!L98),2*'DU DOAN'!C98,IF(SIGN('DU DOAN'!BC98-'DU DOAN'!BD98)=SIGN('DU DOAN'!K98-'DU DOAN'!L98),1*'DU DOAN'!C98,0))))</f>
        <v>0</v>
      </c>
      <c r="AC98" s="98">
        <f>IF(OR('DU DOAN'!K98="",'DU DOAN'!L98="",'DU DOAN'!BE98="",'DU DOAN'!BF98=""),0,IF(AND('DU DOAN'!BE98='DU DOAN'!K98,'DU DOAN'!BF98='DU DOAN'!L98),3*'DU DOAN'!C98,IF(('DU DOAN'!BE98-'DU DOAN'!BF98)=('DU DOAN'!K98-'DU DOAN'!L98),2*'DU DOAN'!C98,IF(SIGN('DU DOAN'!BE98-'DU DOAN'!BF98)=SIGN('DU DOAN'!K98-'DU DOAN'!L98),1*'DU DOAN'!C98,0))))</f>
        <v>0</v>
      </c>
      <c r="AD98" s="98">
        <f>IF(OR('DU DOAN'!K98="",'DU DOAN'!L98="",'DU DOAN'!BG98="",'DU DOAN'!BH98=""),0,IF(AND('DU DOAN'!BG98='DU DOAN'!K98,'DU DOAN'!BH98='DU DOAN'!L98),3*'DU DOAN'!C98,IF(('DU DOAN'!BG98-'DU DOAN'!BH98)=('DU DOAN'!K98-'DU DOAN'!L98),2*'DU DOAN'!C98,IF(SIGN('DU DOAN'!BG98-'DU DOAN'!BH98)=SIGN('DU DOAN'!K98-'DU DOAN'!L98),1*'DU DOAN'!C98,0))))</f>
        <v>0</v>
      </c>
      <c r="AE98" s="98">
        <f>IF(OR('DU DOAN'!K98="",'DU DOAN'!L98="",'DU DOAN'!BI98="",'DU DOAN'!BJ98=""),0,IF(AND('DU DOAN'!BI98='DU DOAN'!K98,'DU DOAN'!BJ98='DU DOAN'!L98),3*'DU DOAN'!C98,IF(('DU DOAN'!BI98-'DU DOAN'!BJ98)=('DU DOAN'!K98-'DU DOAN'!L98),2*'DU DOAN'!C98,IF(SIGN('DU DOAN'!BI98-'DU DOAN'!BJ98)=SIGN('DU DOAN'!K98-'DU DOAN'!L98),1*'DU DOAN'!C98,0))))</f>
        <v>0</v>
      </c>
      <c r="AF98" s="98">
        <f>IF(OR('DU DOAN'!K98="",'DU DOAN'!L98="",'DU DOAN'!BK98="",'DU DOAN'!BL98=""),0,IF(AND('DU DOAN'!BK98='DU DOAN'!K98,'DU DOAN'!BL98='DU DOAN'!L98),3*'DU DOAN'!C98,IF(('DU DOAN'!BK98-'DU DOAN'!BL98)=('DU DOAN'!K98-'DU DOAN'!L98),2*'DU DOAN'!C98,IF(SIGN('DU DOAN'!BK98-'DU DOAN'!BL98)=SIGN('DU DOAN'!K98-'DU DOAN'!L98),1*'DU DOAN'!C98,0))))</f>
        <v>0</v>
      </c>
      <c r="AG98" s="98">
        <f>IF(OR('DU DOAN'!K98="",'DU DOAN'!L98="",'DU DOAN'!BM98="",'DU DOAN'!BN98=""),0,IF(AND('DU DOAN'!BM98='DU DOAN'!K98,'DU DOAN'!BN98='DU DOAN'!L98),3*'DU DOAN'!C98,IF(('DU DOAN'!BM98-'DU DOAN'!BN98)=('DU DOAN'!K98-'DU DOAN'!L98),2*'DU DOAN'!C98,IF(SIGN('DU DOAN'!BM98-'DU DOAN'!BN98)=SIGN('DU DOAN'!K98-'DU DOAN'!L98),1*'DU DOAN'!C98,0))))</f>
        <v>0</v>
      </c>
      <c r="AH98" s="98">
        <f>IF(OR('DU DOAN'!K98="",'DU DOAN'!L98="",'DU DOAN'!BO98="",'DU DOAN'!BP98=""),0,IF(AND('DU DOAN'!BO98='DU DOAN'!K98,'DU DOAN'!BP98='DU DOAN'!L98),3*'DU DOAN'!C98,IF(('DU DOAN'!BO98-'DU DOAN'!BP98)=('DU DOAN'!K98-'DU DOAN'!L98),2*'DU DOAN'!C98,IF(SIGN('DU DOAN'!BO98-'DU DOAN'!BP98)=SIGN('DU DOAN'!K98-'DU DOAN'!L98),1*'DU DOAN'!C98,0))))</f>
        <v>0</v>
      </c>
      <c r="AI98" s="98">
        <f>IF(OR('DU DOAN'!K98="",'DU DOAN'!L98="",'DU DOAN'!BQ98="",'DU DOAN'!BR98=""),0,IF(AND('DU DOAN'!BQ98='DU DOAN'!K98,'DU DOAN'!BR98='DU DOAN'!L98),3*'DU DOAN'!C98,IF(('DU DOAN'!BQ98-'DU DOAN'!BR98)=('DU DOAN'!K98-'DU DOAN'!L98),2*'DU DOAN'!C98,IF(SIGN('DU DOAN'!BQ98-'DU DOAN'!BR98)=SIGN('DU DOAN'!K98-'DU DOAN'!L98),1*'DU DOAN'!C98,0))))</f>
        <v>0</v>
      </c>
      <c r="AJ98" s="98">
        <f>IF(OR('DU DOAN'!K98="",'DU DOAN'!L98="",'DU DOAN'!BS98="",'DU DOAN'!BT98=""),0,IF(AND('DU DOAN'!BS98='DU DOAN'!K98,'DU DOAN'!BT98='DU DOAN'!L98),3*'DU DOAN'!C98,IF(('DU DOAN'!BS98-'DU DOAN'!BT98)=('DU DOAN'!K98-'DU DOAN'!L98),2*'DU DOAN'!C98,IF(SIGN('DU DOAN'!BS98-'DU DOAN'!BT98)=SIGN('DU DOAN'!K98-'DU DOAN'!L98),1*'DU DOAN'!C98,0))))</f>
        <v>0</v>
      </c>
      <c r="AK98" s="98">
        <f>IF(OR('DU DOAN'!K98="",'DU DOAN'!L98="",'DU DOAN'!BU98="",'DU DOAN'!BV98=""),0,IF(AND('DU DOAN'!BU98='DU DOAN'!K98,'DU DOAN'!BV98='DU DOAN'!L98),3*'DU DOAN'!C98,IF(('DU DOAN'!BU98-'DU DOAN'!BV98)=('DU DOAN'!K98-'DU DOAN'!L98),2*'DU DOAN'!C98,IF(SIGN('DU DOAN'!BU98-'DU DOAN'!BV98)=SIGN('DU DOAN'!K98-'DU DOAN'!L98),1*'DU DOAN'!C98,0))))</f>
        <v>0</v>
      </c>
      <c r="AL98" s="98">
        <f>IF(OR('DU DOAN'!K98="",'DU DOAN'!L98="",'DU DOAN'!BW98="",'DU DOAN'!BX98=""),0,IF(AND('DU DOAN'!BW98='DU DOAN'!K98,'DU DOAN'!BX98='DU DOAN'!L98),3*'DU DOAN'!C98,IF(('DU DOAN'!BW98-'DU DOAN'!BX98)=('DU DOAN'!K98-'DU DOAN'!L98),2*'DU DOAN'!C98,IF(SIGN('DU DOAN'!BW98-'DU DOAN'!BX98)=SIGN('DU DOAN'!K98-'DU DOAN'!L98),1*'DU DOAN'!C98,0))))</f>
        <v>0</v>
      </c>
      <c r="AM98" s="98">
        <f>IF(OR('DU DOAN'!K98="",'DU DOAN'!L98="",'DU DOAN'!BY98="",'DU DOAN'!BZ98=""),0,IF(AND('DU DOAN'!BY98='DU DOAN'!K98,'DU DOAN'!BZ98='DU DOAN'!L98),3*'DU DOAN'!C98,IF(('DU DOAN'!BY98-'DU DOAN'!BZ98)=('DU DOAN'!K98-'DU DOAN'!L98),2*'DU DOAN'!C98,IF(SIGN('DU DOAN'!BY98-'DU DOAN'!BZ98)=SIGN('DU DOAN'!K98-'DU DOAN'!L98),1*'DU DOAN'!C98,0))))</f>
        <v>0</v>
      </c>
      <c r="AN98" s="98">
        <f>IF(OR('DU DOAN'!K98="",'DU DOAN'!L98="",'DU DOAN'!CA98="",'DU DOAN'!CB98=""),0,IF(AND('DU DOAN'!CA98='DU DOAN'!K98,'DU DOAN'!CB98='DU DOAN'!L98),3*'DU DOAN'!C98,IF(('DU DOAN'!CA98-'DU DOAN'!CB98)=('DU DOAN'!K98-'DU DOAN'!L98),2*'DU DOAN'!C98,IF(SIGN('DU DOAN'!CA98-'DU DOAN'!CB98)=SIGN('DU DOAN'!K98-'DU DOAN'!L98),1*'DU DOAN'!C98,0))))</f>
        <v>0</v>
      </c>
      <c r="AO98" s="98">
        <f>IF(OR('DU DOAN'!K98="",'DU DOAN'!L98="",'DU DOAN'!CC98="",'DU DOAN'!CD98=""),0,IF(AND('DU DOAN'!CC98='DU DOAN'!K98,'DU DOAN'!CD98='DU DOAN'!L98),3*'DU DOAN'!C98,IF(('DU DOAN'!CC98-'DU DOAN'!CD98)=('DU DOAN'!K98-'DU DOAN'!L98),2*'DU DOAN'!C98,IF(SIGN('DU DOAN'!CC98-'DU DOAN'!CD98)=SIGN('DU DOAN'!K98-'DU DOAN'!L98),1*'DU DOAN'!C98,0))))</f>
        <v>0</v>
      </c>
      <c r="AP98" s="98">
        <f>IF(OR('DU DOAN'!K98="",'DU DOAN'!L98="",'DU DOAN'!CE98="",'DU DOAN'!CF98=""),0,IF(AND('DU DOAN'!CE98='DU DOAN'!K98,'DU DOAN'!CF98='DU DOAN'!L98),3*'DU DOAN'!C98,IF(('DU DOAN'!CE98-'DU DOAN'!CF98)=('DU DOAN'!K98-'DU DOAN'!L98),2*'DU DOAN'!C98,IF(SIGN('DU DOAN'!CE98-'DU DOAN'!CF98)=SIGN('DU DOAN'!K98-'DU DOAN'!L98),1*'DU DOAN'!C98,0))))</f>
        <v>0</v>
      </c>
      <c r="AQ98" s="98">
        <f>IF(OR('DU DOAN'!K98="",'DU DOAN'!L98="",'DU DOAN'!CG98="",'DU DOAN'!CH98=""),0,IF(AND('DU DOAN'!CG98='DU DOAN'!K98,'DU DOAN'!CH98='DU DOAN'!L98),3*'DU DOAN'!C98,IF(('DU DOAN'!CG98-'DU DOAN'!CH98)=('DU DOAN'!K98-'DU DOAN'!L98),2*'DU DOAN'!C98,IF(SIGN('DU DOAN'!CG98-'DU DOAN'!CH98)=SIGN('DU DOAN'!K98-'DU DOAN'!L98),1*'DU DOAN'!C98,0))))</f>
        <v>0</v>
      </c>
      <c r="AR98" s="98">
        <f>IF(OR('DU DOAN'!K98="",'DU DOAN'!L98="",'DU DOAN'!CI98="",'DU DOAN'!CJ98=""),0,IF(AND('DU DOAN'!CI98='DU DOAN'!K98,'DU DOAN'!CJ98='DU DOAN'!L98),3*'DU DOAN'!C98,IF(('DU DOAN'!CI98-'DU DOAN'!CJ98)=('DU DOAN'!K98-'DU DOAN'!L98),2*'DU DOAN'!C98,IF(SIGN('DU DOAN'!CI98-'DU DOAN'!CJ98)=SIGN('DU DOAN'!K98-'DU DOAN'!L98),1*'DU DOAN'!C98,0))))</f>
        <v>0</v>
      </c>
      <c r="AS98" s="98">
        <f>IF(OR('DU DOAN'!K98="",'DU DOAN'!L98="",'DU DOAN'!CK98="",'DU DOAN'!CL98=""),0,IF(AND('DU DOAN'!CK98='DU DOAN'!K98,'DU DOAN'!CL98='DU DOAN'!L98),3*'DU DOAN'!C98,IF(('DU DOAN'!CK98-'DU DOAN'!CL98)=('DU DOAN'!K98-'DU DOAN'!L98),2*'DU DOAN'!C98,IF(SIGN('DU DOAN'!CK98-'DU DOAN'!CL98)=SIGN('DU DOAN'!K98-'DU DOAN'!L98),1*'DU DOAN'!C98,0))))</f>
        <v>0</v>
      </c>
      <c r="AT98" s="98">
        <f>IF(OR('DU DOAN'!K98="",'DU DOAN'!L98="",'DU DOAN'!CM98="",'DU DOAN'!CN98=""),0,IF(AND('DU DOAN'!CM98='DU DOAN'!K98,'DU DOAN'!CN98='DU DOAN'!L98),3*'DU DOAN'!C98,IF(('DU DOAN'!CM98-'DU DOAN'!CN98)=('DU DOAN'!K98-'DU DOAN'!L98),2*'DU DOAN'!C98,IF(SIGN('DU DOAN'!CM98-'DU DOAN'!CN98)=SIGN('DU DOAN'!K98-'DU DOAN'!L98),1*'DU DOAN'!C98,0))))</f>
        <v>0</v>
      </c>
      <c r="AU98" s="98">
        <f>IF(OR('DU DOAN'!K98="",'DU DOAN'!L98="",'DU DOAN'!CO98="",'DU DOAN'!CP98=""),0,IF(AND('DU DOAN'!CO98='DU DOAN'!K98,'DU DOAN'!CP98='DU DOAN'!L98),3*'DU DOAN'!C98,IF(('DU DOAN'!CO98-'DU DOAN'!CP98)=('DU DOAN'!K98-'DU DOAN'!L98),2*'DU DOAN'!C98,IF(SIGN('DU DOAN'!CO98-'DU DOAN'!CP98)=SIGN('DU DOAN'!K98-'DU DOAN'!L98),1*'DU DOAN'!C98,0))))</f>
        <v>0</v>
      </c>
      <c r="AV98" s="98">
        <f>IF(OR('DU DOAN'!K98="",'DU DOAN'!L98="",'DU DOAN'!CQ98="",'DU DOAN'!CR98=""),0,IF(AND('DU DOAN'!CQ98='DU DOAN'!K98,'DU DOAN'!CR98='DU DOAN'!L98),3*'DU DOAN'!C98,IF(('DU DOAN'!CQ98-'DU DOAN'!CR98)=('DU DOAN'!K98-'DU DOAN'!L98),2*'DU DOAN'!C98,IF(SIGN('DU DOAN'!CQ98-'DU DOAN'!CR98)=SIGN('DU DOAN'!K98-'DU DOAN'!L98),1*'DU DOAN'!C98,0))))</f>
        <v>0</v>
      </c>
      <c r="AW98" s="98">
        <f>IF(OR('DU DOAN'!K98="",'DU DOAN'!L98="",'DU DOAN'!CS98="",'DU DOAN'!CT98=""),0,IF(AND('DU DOAN'!CS98='DU DOAN'!K98,'DU DOAN'!CT98='DU DOAN'!L98),3*'DU DOAN'!C98,IF(('DU DOAN'!CS98-'DU DOAN'!CT98)=('DU DOAN'!K98-'DU DOAN'!L98),2*'DU DOAN'!C98,IF(SIGN('DU DOAN'!CS98-'DU DOAN'!CT98)=SIGN('DU DOAN'!K98-'DU DOAN'!L98),1*'DU DOAN'!C98,0))))</f>
        <v>0</v>
      </c>
      <c r="AX98" s="98">
        <f>IF(OR('DU DOAN'!K98="",'DU DOAN'!L98="",'DU DOAN'!CU98="",'DU DOAN'!CV98=""),0,IF(AND('DU DOAN'!CU98='DU DOAN'!K98,'DU DOAN'!CV98='DU DOAN'!L98),3*'DU DOAN'!C98,IF(('DU DOAN'!CU98-'DU DOAN'!CV98)=('DU DOAN'!K98-'DU DOAN'!L98),2*'DU DOAN'!C98,IF(SIGN('DU DOAN'!CU98-'DU DOAN'!CV98)=SIGN('DU DOAN'!K98-'DU DOAN'!L98),1*'DU DOAN'!C98,0))))</f>
        <v>0</v>
      </c>
      <c r="AY98" s="98">
        <f>IF(OR('DU DOAN'!K98="",'DU DOAN'!L98="",'DU DOAN'!CW98="",'DU DOAN'!CX98=""),0,IF(AND('DU DOAN'!CW98='DU DOAN'!K98,'DU DOAN'!CX98='DU DOAN'!L98),3*'DU DOAN'!C98,IF(('DU DOAN'!CW98-'DU DOAN'!CX98)=('DU DOAN'!K98-'DU DOAN'!L98),2*'DU DOAN'!C98,IF(SIGN('DU DOAN'!CW98-'DU DOAN'!CX98)=SIGN('DU DOAN'!K98-'DU DOAN'!L98),1*'DU DOAN'!C98,0))))</f>
        <v>0</v>
      </c>
      <c r="AZ98" s="98">
        <f>IF(OR('DU DOAN'!K98="",'DU DOAN'!L98="",'DU DOAN'!CY98="",'DU DOAN'!CZ98=""),0,IF(AND('DU DOAN'!CY98='DU DOAN'!K98,'DU DOAN'!CZ98='DU DOAN'!L98),3*'DU DOAN'!C98,IF(('DU DOAN'!CY98-'DU DOAN'!CZ98)=('DU DOAN'!K98-'DU DOAN'!L98),2*'DU DOAN'!C98,IF(SIGN('DU DOAN'!CY98-'DU DOAN'!CZ98)=SIGN('DU DOAN'!K98-'DU DOAN'!L98),1*'DU DOAN'!C98,0))))</f>
        <v>0</v>
      </c>
      <c r="BA98" s="98">
        <f>IF(OR('DU DOAN'!K98="",'DU DOAN'!L98="",'DU DOAN'!DA98="",'DU DOAN'!DB98=""),0,IF(AND('DU DOAN'!DA98='DU DOAN'!K98,'DU DOAN'!DB98='DU DOAN'!L98),3*'DU DOAN'!C98,IF(('DU DOAN'!DA98-'DU DOAN'!DB98)=('DU DOAN'!K98-'DU DOAN'!L98),2*'DU DOAN'!C98,IF(SIGN('DU DOAN'!DA98-'DU DOAN'!DB98)=SIGN('DU DOAN'!K98-'DU DOAN'!L98),1*'DU DOAN'!C98,0))))</f>
        <v>0</v>
      </c>
      <c r="BB98" s="98">
        <f>IF(OR('DU DOAN'!K98="",'DU DOAN'!L98="",'DU DOAN'!DC98="",'DU DOAN'!DD98=""),0,IF(AND('DU DOAN'!DC98='DU DOAN'!K98,'DU DOAN'!DD98='DU DOAN'!L98),3*'DU DOAN'!C98,IF(('DU DOAN'!DC98-'DU DOAN'!DD98)=('DU DOAN'!K98-'DU DOAN'!L98),2*'DU DOAN'!C98,IF(SIGN('DU DOAN'!DC98-'DU DOAN'!DD98)=SIGN('DU DOAN'!K98-'DU DOAN'!L98),1*'DU DOAN'!C98,0))))</f>
        <v>0</v>
      </c>
      <c r="BC98" s="98">
        <f>IF(OR('DU DOAN'!K98="",'DU DOAN'!L98="",'DU DOAN'!DE98="",'DU DOAN'!DF98=""),0,IF(AND('DU DOAN'!DE98='DU DOAN'!K98,'DU DOAN'!DF98='DU DOAN'!L98),3*'DU DOAN'!C98,IF(('DU DOAN'!DE98-'DU DOAN'!DF98)=('DU DOAN'!K98-'DU DOAN'!L98),2*'DU DOAN'!C98,IF(SIGN('DU DOAN'!DE98-'DU DOAN'!DF98)=SIGN('DU DOAN'!K98-'DU DOAN'!L98),1*'DU DOAN'!C98,0))))</f>
        <v>0</v>
      </c>
      <c r="BD98" s="98">
        <f>IF(OR('DU DOAN'!K98="",'DU DOAN'!L98="",'DU DOAN'!DG98="",'DU DOAN'!DH98=""),0,IF(AND('DU DOAN'!DG98='DU DOAN'!K98,'DU DOAN'!DH98='DU DOAN'!L98),3*'DU DOAN'!C98,IF(('DU DOAN'!DG98-'DU DOAN'!DH98)=('DU DOAN'!K98-'DU DOAN'!L98),2*'DU DOAN'!C98,IF(SIGN('DU DOAN'!DG98-'DU DOAN'!DH98)=SIGN('DU DOAN'!K98-'DU DOAN'!L98),1*'DU DOAN'!C98,0))))</f>
        <v>0</v>
      </c>
      <c r="BE98" s="98">
        <f>IF(OR('DU DOAN'!K98="",'DU DOAN'!L98="",'DU DOAN'!DI98="",'DU DOAN'!DJ98=""),0,IF(AND('DU DOAN'!DI98='DU DOAN'!K98,'DU DOAN'!DJ98='DU DOAN'!L98),3*'DU DOAN'!C98,IF(('DU DOAN'!DI98-'DU DOAN'!DJ98)=('DU DOAN'!K98-'DU DOAN'!L98),2*'DU DOAN'!C98,IF(SIGN('DU DOAN'!DI98-'DU DOAN'!DJ98)=SIGN('DU DOAN'!K98-'DU DOAN'!L98),1*'DU DOAN'!C98,0))))</f>
        <v>0</v>
      </c>
      <c r="BF98" s="98">
        <f>IF(OR('DU DOAN'!K98="",'DU DOAN'!L98="",'DU DOAN'!DK98="",'DU DOAN'!DL98=""),0,IF(AND('DU DOAN'!DK98='DU DOAN'!K98,'DU DOAN'!DL98='DU DOAN'!L98),3*'DU DOAN'!C98,IF(('DU DOAN'!DK98-'DU DOAN'!DL98)=('DU DOAN'!K98-'DU DOAN'!L98),2*'DU DOAN'!C98,IF(SIGN('DU DOAN'!DK98-'DU DOAN'!DL98)=SIGN('DU DOAN'!K98-'DU DOAN'!L98),1*'DU DOAN'!C98,0))))</f>
        <v>0</v>
      </c>
      <c r="BG98" s="98">
        <f>IF(OR('DU DOAN'!K98="",'DU DOAN'!L98="",'DU DOAN'!DM98="",'DU DOAN'!DN98=""),0,IF(AND('DU DOAN'!DM98='DU DOAN'!K98,'DU DOAN'!DN98='DU DOAN'!L98),3*'DU DOAN'!C98,IF(('DU DOAN'!DM98-'DU DOAN'!DN98)=('DU DOAN'!K98-'DU DOAN'!L98),2*'DU DOAN'!C98,IF(SIGN('DU DOAN'!DM98-'DU DOAN'!DN98)=SIGN('DU DOAN'!K98-'DU DOAN'!L98),1*'DU DOAN'!C98,0))))</f>
        <v>0</v>
      </c>
      <c r="BH98" s="98">
        <f>IF(OR('DU DOAN'!K98="",'DU DOAN'!L98="",'DU DOAN'!DO98="",'DU DOAN'!DP98=""),0,IF(AND('DU DOAN'!DO98='DU DOAN'!K98,'DU DOAN'!DP98='DU DOAN'!L98),3*'DU DOAN'!C98,IF(('DU DOAN'!DO98-'DU DOAN'!DP98)=('DU DOAN'!K98-'DU DOAN'!L98),2*'DU DOAN'!C98,IF(SIGN('DU DOAN'!DO98-'DU DOAN'!DP98)=SIGN('DU DOAN'!K98-'DU DOAN'!L98),1*'DU DOAN'!C98,0))))</f>
        <v>0</v>
      </c>
      <c r="BI98" s="98">
        <f>IF(OR('DU DOAN'!K98="",'DU DOAN'!L98="",'DU DOAN'!DQ98="",'DU DOAN'!DR98=""),0,IF(AND('DU DOAN'!DQ98='DU DOAN'!K98,'DU DOAN'!DR98='DU DOAN'!L98),3*'DU DOAN'!C98,IF(('DU DOAN'!DQ98-'DU DOAN'!DR98)=('DU DOAN'!K98-'DU DOAN'!L98),2*'DU DOAN'!C98,IF(SIGN('DU DOAN'!DQ98-'DU DOAN'!DR98)=SIGN('DU DOAN'!K98-'DU DOAN'!L98),1*'DU DOAN'!C98,0))))</f>
        <v>0</v>
      </c>
      <c r="BJ98" s="98">
        <f>IF(OR('DU DOAN'!K98="",'DU DOAN'!L98="",'DU DOAN'!DS98="",'DU DOAN'!DT98=""),0,IF(AND('DU DOAN'!DS98='DU DOAN'!K98,'DU DOAN'!DT98='DU DOAN'!L98),3*'DU DOAN'!C98,IF(('DU DOAN'!DS98-'DU DOAN'!DT98)=('DU DOAN'!K98-'DU DOAN'!L98),2*'DU DOAN'!C98,IF(SIGN('DU DOAN'!DS98-'DU DOAN'!DT98)=SIGN('DU DOAN'!K98-'DU DOAN'!L98),1*'DU DOAN'!C98,0))))</f>
        <v>0</v>
      </c>
      <c r="BK98" s="98">
        <f>IF(OR('DU DOAN'!K98="",'DU DOAN'!L98="",'DU DOAN'!DU98="",'DU DOAN'!DV98=""),0,IF(AND('DU DOAN'!DU98='DU DOAN'!K98,'DU DOAN'!DV98='DU DOAN'!L98),3*'DU DOAN'!C98,IF(('DU DOAN'!DU98-'DU DOAN'!DV98)=('DU DOAN'!K98-'DU DOAN'!L98),2*'DU DOAN'!C98,IF(SIGN('DU DOAN'!DU98-'DU DOAN'!DV98)=SIGN('DU DOAN'!K98-'DU DOAN'!L98),1*'DU DOAN'!C98,0))))</f>
        <v>0</v>
      </c>
      <c r="BL98" s="98">
        <f>IF(OR('DU DOAN'!K98="",'DU DOAN'!L98="",'DU DOAN'!DW98="",'DU DOAN'!DX98=""),0,IF(AND('DU DOAN'!DW98='DU DOAN'!K98,'DU DOAN'!DX98='DU DOAN'!L98),3*'DU DOAN'!C98,IF(('DU DOAN'!DW98-'DU DOAN'!DX98)=('DU DOAN'!K98-'DU DOAN'!L98),2*'DU DOAN'!C98,IF(SIGN('DU DOAN'!DW98-'DU DOAN'!DX98)=SIGN('DU DOAN'!K98-'DU DOAN'!L98),1*'DU DOAN'!C98,0))))</f>
        <v>0</v>
      </c>
      <c r="BM98" s="98">
        <f>IF(OR('DU DOAN'!K98="",'DU DOAN'!L98="",'DU DOAN'!DY98="",'DU DOAN'!DZ98=""),0,IF(AND('DU DOAN'!DY98='DU DOAN'!K98,'DU DOAN'!DZ98='DU DOAN'!L98),3*'DU DOAN'!C98,IF(('DU DOAN'!DY98-'DU DOAN'!DZ98)=('DU DOAN'!K98-'DU DOAN'!L98),2*'DU DOAN'!C98,IF(SIGN('DU DOAN'!DY98-'DU DOAN'!DZ98)=SIGN('DU DOAN'!K98-'DU DOAN'!L98),1*'DU DOAN'!C98,0))))</f>
        <v>0</v>
      </c>
      <c r="BN98" s="98">
        <f>IF(OR('DU DOAN'!K98="",'DU DOAN'!L98="",'DU DOAN'!EA98="",'DU DOAN'!EB98=""),0,IF(AND('DU DOAN'!EA98='DU DOAN'!K98,'DU DOAN'!EB98='DU DOAN'!L98),3*'DU DOAN'!C98,IF(('DU DOAN'!EA98-'DU DOAN'!EB98)=('DU DOAN'!K98-'DU DOAN'!L98),2*'DU DOAN'!C98,IF(SIGN('DU DOAN'!EA98-'DU DOAN'!EB98)=SIGN('DU DOAN'!K98-'DU DOAN'!L98),1*'DU DOAN'!C98,0))))</f>
        <v>0</v>
      </c>
      <c r="BO98" s="98">
        <f>IF(OR('DU DOAN'!K98="",'DU DOAN'!L98="",'DU DOAN'!EC98="",'DU DOAN'!ED98=""),0,IF(AND('DU DOAN'!EC98='DU DOAN'!K98,'DU DOAN'!ED98='DU DOAN'!L98),3*'DU DOAN'!C98,IF(('DU DOAN'!EC98-'DU DOAN'!ED98)=('DU DOAN'!K98-'DU DOAN'!L98),2*'DU DOAN'!C98,IF(SIGN('DU DOAN'!EC98-'DU DOAN'!ED98)=SIGN('DU DOAN'!K98-'DU DOAN'!L98),1*'DU DOAN'!C98,0))))</f>
        <v>0</v>
      </c>
      <c r="BP98" s="98">
        <f>IF(OR('DU DOAN'!K98="",'DU DOAN'!L98="",'DU DOAN'!EE98="",'DU DOAN'!EF98=""),0,IF(AND('DU DOAN'!EE98='DU DOAN'!K98,'DU DOAN'!EF98='DU DOAN'!L98),3*'DU DOAN'!C98,IF(('DU DOAN'!EE98-'DU DOAN'!EF98)=('DU DOAN'!K98-'DU DOAN'!L98),2*'DU DOAN'!C98,IF(SIGN('DU DOAN'!EE98-'DU DOAN'!EF98)=SIGN('DU DOAN'!K98-'DU DOAN'!L98),1*'DU DOAN'!C98,0))))</f>
        <v>0</v>
      </c>
      <c r="BQ98" s="98">
        <f>IF(OR('DU DOAN'!K98="",'DU DOAN'!L98="",'DU DOAN'!EG98="",'DU DOAN'!EH98=""),0,IF(AND('DU DOAN'!EG98='DU DOAN'!K98,'DU DOAN'!EH98='DU DOAN'!L98),3*'DU DOAN'!C98,IF(('DU DOAN'!EG98-'DU DOAN'!EH98)=('DU DOAN'!K98-'DU DOAN'!L98),2*'DU DOAN'!C98,IF(SIGN('DU DOAN'!EG98-'DU DOAN'!EH98)=SIGN('DU DOAN'!K98-'DU DOAN'!L98),1*'DU DOAN'!C98,0))))</f>
        <v>0</v>
      </c>
      <c r="BR98" s="98">
        <f>IF(OR('DU DOAN'!K98="",'DU DOAN'!L98="",'DU DOAN'!EI98="",'DU DOAN'!EJ98=""),0,IF(AND('DU DOAN'!EI98='DU DOAN'!K98,'DU DOAN'!EJ98='DU DOAN'!L98),3*'DU DOAN'!C98,IF(('DU DOAN'!EI98-'DU DOAN'!EJ98)=('DU DOAN'!K98-'DU DOAN'!L98),2*'DU DOAN'!C98,IF(SIGN('DU DOAN'!EI98-'DU DOAN'!EJ98)=SIGN('DU DOAN'!K98-'DU DOAN'!L98),1*'DU DOAN'!C98,0))))</f>
        <v>0</v>
      </c>
      <c r="BS98" s="98">
        <f>IF(OR('DU DOAN'!K98="",'DU DOAN'!L98="",'DU DOAN'!EK98="",'DU DOAN'!EL98=""),0,IF(AND('DU DOAN'!EK98='DU DOAN'!K98,'DU DOAN'!EL98='DU DOAN'!L98),3*'DU DOAN'!C98,IF(('DU DOAN'!EK98-'DU DOAN'!EL98)=('DU DOAN'!K98-'DU DOAN'!L98),2*'DU DOAN'!C98,IF(SIGN('DU DOAN'!EK98-'DU DOAN'!EL98)=SIGN('DU DOAN'!K98-'DU DOAN'!L98),1*'DU DOAN'!C98,0))))</f>
        <v>0</v>
      </c>
      <c r="BT98" s="98">
        <f>IF(OR('DU DOAN'!K98="",'DU DOAN'!L98="",'DU DOAN'!EM98="",'DU DOAN'!EN98=""),0,IF(AND('DU DOAN'!EM98='DU DOAN'!K98,'DU DOAN'!EN98='DU DOAN'!L98),3*'DU DOAN'!C98,IF(('DU DOAN'!EM98-'DU DOAN'!EN98)=('DU DOAN'!K98-'DU DOAN'!L98),2*'DU DOAN'!C98,IF(SIGN('DU DOAN'!EM98-'DU DOAN'!EN98)=SIGN('DU DOAN'!K98-'DU DOAN'!L98),1*'DU DOAN'!C98,0))))</f>
        <v>0</v>
      </c>
      <c r="BU98" s="98">
        <f>IF(OR('DU DOAN'!K98="",'DU DOAN'!L98="",'DU DOAN'!EO98="",'DU DOAN'!EP98=""),0,IF(AND('DU DOAN'!EO98='DU DOAN'!K98,'DU DOAN'!EP98='DU DOAN'!L98),3*'DU DOAN'!C98,IF(('DU DOAN'!EO98-'DU DOAN'!EP98)=('DU DOAN'!K98-'DU DOAN'!L98),2*'DU DOAN'!C98,IF(SIGN('DU DOAN'!EO98-'DU DOAN'!EP98)=SIGN('DU DOAN'!K98-'DU DOAN'!L98),1*'DU DOAN'!C98,0))))</f>
        <v>0</v>
      </c>
      <c r="BV98" s="98">
        <f>IF(OR('DU DOAN'!K98="",'DU DOAN'!L98="",'DU DOAN'!EQ98="",'DU DOAN'!ER98=""),0,IF(AND('DU DOAN'!EQ98='DU DOAN'!K98,'DU DOAN'!ER98='DU DOAN'!L98),3*'DU DOAN'!C98,IF(('DU DOAN'!EQ98-'DU DOAN'!ER98)=('DU DOAN'!K98-'DU DOAN'!L98),2*'DU DOAN'!C98,IF(SIGN('DU DOAN'!EQ98-'DU DOAN'!ER98)=SIGN('DU DOAN'!K98-'DU DOAN'!L98),1*'DU DOAN'!C98,0))))</f>
        <v>0</v>
      </c>
      <c r="BW98" s="98">
        <f>IF(OR('DU DOAN'!K98="",'DU DOAN'!L98="",'DU DOAN'!ES98="",'DU DOAN'!ET98=""),0,IF(AND('DU DOAN'!ES98='DU DOAN'!K98,'DU DOAN'!ET98='DU DOAN'!L98),3*'DU DOAN'!C98,IF(('DU DOAN'!ES98-'DU DOAN'!ET98)=('DU DOAN'!K98-'DU DOAN'!L98),2*'DU DOAN'!C98,IF(SIGN('DU DOAN'!ES98-'DU DOAN'!ET98)=SIGN('DU DOAN'!K98-'DU DOAN'!L98),1*'DU DOAN'!C98,0))))</f>
        <v>0</v>
      </c>
      <c r="BX98" s="98">
        <f>IF(OR('DU DOAN'!K98="",'DU DOAN'!L98="",'DU DOAN'!EU98="",'DU DOAN'!EV98=""),0,IF(AND('DU DOAN'!EU98='DU DOAN'!K98,'DU DOAN'!EV98='DU DOAN'!L98),3*'DU DOAN'!C98,IF(('DU DOAN'!EU98-'DU DOAN'!EV98)=('DU DOAN'!K98-'DU DOAN'!L98),2*'DU DOAN'!C98,IF(SIGN('DU DOAN'!EU98-'DU DOAN'!EV98)=SIGN('DU DOAN'!K98-'DU DOAN'!L98),1*'DU DOAN'!C98,0))))</f>
        <v>0</v>
      </c>
      <c r="BY98" s="98">
        <f>IF(OR('DU DOAN'!K98="",'DU DOAN'!L98="",'DU DOAN'!EW98="",'DU DOAN'!EX98=""),0,IF(AND('DU DOAN'!EW98='DU DOAN'!K98,'DU DOAN'!EX98='DU DOAN'!L98),3*'DU DOAN'!C98,IF(('DU DOAN'!EW98-'DU DOAN'!EX98)=('DU DOAN'!K98-'DU DOAN'!L98),2*'DU DOAN'!C98,IF(SIGN('DU DOAN'!EW98-'DU DOAN'!EX98)=SIGN('DU DOAN'!K98-'DU DOAN'!L98),1*'DU DOAN'!C98,0))))</f>
        <v>0</v>
      </c>
      <c r="BZ98" s="98">
        <f>IF(OR('DU DOAN'!K98="",'DU DOAN'!L98="",'DU DOAN'!EY98="",'DU DOAN'!EZ98=""),0,IF(AND('DU DOAN'!EY98='DU DOAN'!K98,'DU DOAN'!EZ98='DU DOAN'!L98),3*'DU DOAN'!C98,IF(('DU DOAN'!EY98-'DU DOAN'!EZ98)=('DU DOAN'!K98-'DU DOAN'!L98),2*'DU DOAN'!C98,IF(SIGN('DU DOAN'!EY98-'DU DOAN'!EZ98)=SIGN('DU DOAN'!K98-'DU DOAN'!L98),1*'DU DOAN'!C98,0))))</f>
        <v>0</v>
      </c>
      <c r="CA98" s="98">
        <f>IF(OR('DU DOAN'!K98="",'DU DOAN'!L98="",'DU DOAN'!FA98="",'DU DOAN'!FB98=""),0,IF(AND('DU DOAN'!FA98='DU DOAN'!K98,'DU DOAN'!FB98='DU DOAN'!L98),3*'DU DOAN'!C98,IF(('DU DOAN'!FA98-'DU DOAN'!FB98)=('DU DOAN'!K98-'DU DOAN'!L98),2*'DU DOAN'!C98,IF(SIGN('DU DOAN'!FA98-'DU DOAN'!FB98)=SIGN('DU DOAN'!K98-'DU DOAN'!L98),1*'DU DOAN'!C98,0))))</f>
        <v>0</v>
      </c>
      <c r="CB98" s="98">
        <f>IF(OR('DU DOAN'!K98="",'DU DOAN'!L98="",'DU DOAN'!FC98="",'DU DOAN'!FD98=""),0,IF(AND('DU DOAN'!FC98='DU DOAN'!K98,'DU DOAN'!FD98='DU DOAN'!L98),3*'DU DOAN'!C98,IF(('DU DOAN'!FC98-'DU DOAN'!FD98)=('DU DOAN'!K98-'DU DOAN'!L98),2*'DU DOAN'!C98,IF(SIGN('DU DOAN'!FC98-'DU DOAN'!FD98)=SIGN('DU DOAN'!K98-'DU DOAN'!L98),1*'DU DOAN'!C98,0))))</f>
        <v>0</v>
      </c>
      <c r="CC98" s="98">
        <f>IF(OR('DU DOAN'!K98="",'DU DOAN'!L98="",'DU DOAN'!FE98="",'DU DOAN'!FF98=""),0,IF(AND('DU DOAN'!FE98='DU DOAN'!K98,'DU DOAN'!FF98='DU DOAN'!L98),3*'DU DOAN'!C98,IF(('DU DOAN'!FE98-'DU DOAN'!FF98)=('DU DOAN'!K98-'DU DOAN'!L98),2*'DU DOAN'!C98,IF(SIGN('DU DOAN'!FE98-'DU DOAN'!FF98)=SIGN('DU DOAN'!K98-'DU DOAN'!L98),1*'DU DOAN'!C98,0))))</f>
        <v>0</v>
      </c>
      <c r="CD98" s="98">
        <f>IF(OR('DU DOAN'!K98="",'DU DOAN'!L98="",'DU DOAN'!FG98="",'DU DOAN'!FH98=""),0,IF(AND('DU DOAN'!FG98='DU DOAN'!K98,'DU DOAN'!FH98='DU DOAN'!L98),3*'DU DOAN'!C98,IF(('DU DOAN'!FG98-'DU DOAN'!FH98)=('DU DOAN'!K98-'DU DOAN'!L98),2*'DU DOAN'!C98,IF(SIGN('DU DOAN'!FG98-'DU DOAN'!FH98)=SIGN('DU DOAN'!K98-'DU DOAN'!L98),1*'DU DOAN'!C98,0))))</f>
        <v>0</v>
      </c>
      <c r="CE98" s="98">
        <f>IF(OR('DU DOAN'!K98="",'DU DOAN'!L98="",'DU DOAN'!FI98="",'DU DOAN'!FJ98=""),0,IF(AND('DU DOAN'!FI98='DU DOAN'!K98,'DU DOAN'!FJ98='DU DOAN'!L98),3*'DU DOAN'!C98,IF(('DU DOAN'!FI98-'DU DOAN'!FJ98)=('DU DOAN'!K98-'DU DOAN'!L98),2*'DU DOAN'!C98,IF(SIGN('DU DOAN'!FI98-'DU DOAN'!FJ98)=SIGN('DU DOAN'!K98-'DU DOAN'!L98),1*'DU DOAN'!C98,0))))</f>
        <v>0</v>
      </c>
      <c r="CF98" s="98">
        <f>IF(OR('DU DOAN'!K98="",'DU DOAN'!L98="",'DU DOAN'!FK98="",'DU DOAN'!FL98=""),0,IF(AND('DU DOAN'!FK98='DU DOAN'!K98,'DU DOAN'!FL98='DU DOAN'!L98),3*'DU DOAN'!C98,IF(('DU DOAN'!FK98-'DU DOAN'!FL98)=('DU DOAN'!K98-'DU DOAN'!L98),2*'DU DOAN'!C98,IF(SIGN('DU DOAN'!FK98-'DU DOAN'!FL98)=SIGN('DU DOAN'!K98-'DU DOAN'!L98),1*'DU DOAN'!C98,0))))</f>
        <v>0</v>
      </c>
      <c r="CG98" s="98">
        <f>IF(OR('DU DOAN'!K98="",'DU DOAN'!L98="",'DU DOAN'!FM98="",'DU DOAN'!FN98=""),0,IF(AND('DU DOAN'!FM98='DU DOAN'!K98,'DU DOAN'!FN98='DU DOAN'!L98),3*'DU DOAN'!C98,IF(('DU DOAN'!FM98-'DU DOAN'!FN98)=('DU DOAN'!K98-'DU DOAN'!L98),2*'DU DOAN'!C98,IF(SIGN('DU DOAN'!FM98-'DU DOAN'!FN98)=SIGN('DU DOAN'!K98-'DU DOAN'!L98),1*'DU DOAN'!C98,0))))</f>
        <v>0</v>
      </c>
      <c r="CH98" s="98">
        <f>IF(OR('DU DOAN'!K98="",'DU DOAN'!L98="",'DU DOAN'!FO98="",'DU DOAN'!FP98=""),0,IF(AND('DU DOAN'!FO98='DU DOAN'!K98,'DU DOAN'!FP98='DU DOAN'!L98),3*'DU DOAN'!C98,IF(('DU DOAN'!FO98-'DU DOAN'!FP98)=('DU DOAN'!K98-'DU DOAN'!L98),2*'DU DOAN'!C98,IF(SIGN('DU DOAN'!FO98-'DU DOAN'!FP98)=SIGN('DU DOAN'!K98-'DU DOAN'!L98),1*'DU DOAN'!C98,0))))</f>
        <v>0</v>
      </c>
      <c r="CI98" s="98">
        <f>IF(OR('DU DOAN'!K98="",'DU DOAN'!L98="",'DU DOAN'!FQ98="",'DU DOAN'!FR98=""),0,IF(AND('DU DOAN'!FQ98='DU DOAN'!K98,'DU DOAN'!FR98='DU DOAN'!L98),3*'DU DOAN'!C98,IF(('DU DOAN'!FQ98-'DU DOAN'!FR98)=('DU DOAN'!K98-'DU DOAN'!L98),2*'DU DOAN'!C98,IF(SIGN('DU DOAN'!FQ98-'DU DOAN'!FR98)=SIGN('DU DOAN'!K98-'DU DOAN'!L98),1*'DU DOAN'!C98,0))))</f>
        <v>0</v>
      </c>
      <c r="CJ98" s="98">
        <f>IF(OR('DU DOAN'!K98="",'DU DOAN'!L98="",'DU DOAN'!FS98="",'DU DOAN'!FT98=""),0,IF(AND('DU DOAN'!FS98='DU DOAN'!K98,'DU DOAN'!FT98='DU DOAN'!L98),3*'DU DOAN'!C98,IF(('DU DOAN'!FS98-'DU DOAN'!FT98)=('DU DOAN'!K98-'DU DOAN'!L98),2*'DU DOAN'!C98,IF(SIGN('DU DOAN'!FS98-'DU DOAN'!FT98)=SIGN('DU DOAN'!K98-'DU DOAN'!L98),1*'DU DOAN'!C98,0))))</f>
        <v>0</v>
      </c>
      <c r="CK98" s="98">
        <f>IF(OR('DU DOAN'!K98="",'DU DOAN'!L98="",'DU DOAN'!FU98="",'DU DOAN'!FV98=""),0,IF(AND('DU DOAN'!FU98='DU DOAN'!K98,'DU DOAN'!FV98='DU DOAN'!L98),3*'DU DOAN'!C98,IF(('DU DOAN'!FU98-'DU DOAN'!FV98)=('DU DOAN'!K98-'DU DOAN'!L98),2*'DU DOAN'!C98,IF(SIGN('DU DOAN'!FU98-'DU DOAN'!FV98)=SIGN('DU DOAN'!K98-'DU DOAN'!L98),1*'DU DOAN'!C98,0))))</f>
        <v>0</v>
      </c>
      <c r="CL98" s="98">
        <f>IF(OR('DU DOAN'!K98="",'DU DOAN'!L98="",'DU DOAN'!FW98="",'DU DOAN'!FX98=""),0,IF(AND('DU DOAN'!FW98='DU DOAN'!K98,'DU DOAN'!FX98='DU DOAN'!L98),3*'DU DOAN'!C98,IF(('DU DOAN'!FW98-'DU DOAN'!FX98)=('DU DOAN'!K98-'DU DOAN'!L98),2*'DU DOAN'!C98,IF(SIGN('DU DOAN'!FW98-'DU DOAN'!FX98)=SIGN('DU DOAN'!K98-'DU DOAN'!L98),1*'DU DOAN'!C98,0))))</f>
        <v>0</v>
      </c>
      <c r="CM98" s="98">
        <f>IF(OR('DU DOAN'!K98="",'DU DOAN'!L98="",'DU DOAN'!FY98="",'DU DOAN'!FZ98=""),0,IF(AND('DU DOAN'!FY98='DU DOAN'!K98,'DU DOAN'!FZ98='DU DOAN'!L98),3*'DU DOAN'!C98,IF(('DU DOAN'!FY98-'DU DOAN'!FZ98)=('DU DOAN'!K98-'DU DOAN'!L98),2*'DU DOAN'!C98,IF(SIGN('DU DOAN'!FY98-'DU DOAN'!FZ98)=SIGN('DU DOAN'!K98-'DU DOAN'!L98),1*'DU DOAN'!C98,0))))</f>
        <v>0</v>
      </c>
      <c r="CN98" s="98">
        <f>IF(OR('DU DOAN'!K98="",'DU DOAN'!L98="",'DU DOAN'!GA98="",'DU DOAN'!GB98=""),0,IF(AND('DU DOAN'!GA98='DU DOAN'!K98,'DU DOAN'!GB98='DU DOAN'!L98),3*'DU DOAN'!C98,IF(('DU DOAN'!GA98-'DU DOAN'!GB98)=('DU DOAN'!K98-'DU DOAN'!L98),2*'DU DOAN'!C98,IF(SIGN('DU DOAN'!GA98-'DU DOAN'!GB98)=SIGN('DU DOAN'!K98-'DU DOAN'!L98),1*'DU DOAN'!C98,0))))</f>
        <v>0</v>
      </c>
      <c r="CO98" s="98">
        <f>IF(OR('DU DOAN'!K98="",'DU DOAN'!L98="",'DU DOAN'!GC98="",'DU DOAN'!GD98=""),0,IF(AND('DU DOAN'!GC98='DU DOAN'!K98,'DU DOAN'!GD98='DU DOAN'!L98),3*'DU DOAN'!C98,IF(('DU DOAN'!GC98-'DU DOAN'!GD98)=('DU DOAN'!K98-'DU DOAN'!L98),2*'DU DOAN'!C98,IF(SIGN('DU DOAN'!GC98-'DU DOAN'!GD98)=SIGN('DU DOAN'!K98-'DU DOAN'!L98),1*'DU DOAN'!C98,0))))</f>
        <v>0</v>
      </c>
      <c r="CP98" s="98">
        <f>IF(OR('DU DOAN'!K98="",'DU DOAN'!L98="",'DU DOAN'!GE98="",'DU DOAN'!GF98=""),0,IF(AND('DU DOAN'!GE98='DU DOAN'!K98,'DU DOAN'!GF98='DU DOAN'!L98),3*'DU DOAN'!C98,IF(('DU DOAN'!GE98-'DU DOAN'!GF98)=('DU DOAN'!K98-'DU DOAN'!L98),2*'DU DOAN'!C98,IF(SIGN('DU DOAN'!GE98-'DU DOAN'!GF98)=SIGN('DU DOAN'!K98-'DU DOAN'!L98),1*'DU DOAN'!C98,0))))</f>
        <v>0</v>
      </c>
      <c r="CQ98" s="98">
        <f>IF(OR('DU DOAN'!K98="",'DU DOAN'!L98="",'DU DOAN'!GG98="",'DU DOAN'!GH98=""),0,IF(AND('DU DOAN'!GG98='DU DOAN'!K98,'DU DOAN'!GH98='DU DOAN'!L98),3*'DU DOAN'!C98,IF(('DU DOAN'!GG98-'DU DOAN'!GH98)=('DU DOAN'!K98-'DU DOAN'!L98),2*'DU DOAN'!C98,IF(SIGN('DU DOAN'!GG98-'DU DOAN'!GH98)=SIGN('DU DOAN'!K98-'DU DOAN'!L98),1*'DU DOAN'!C98,0))))</f>
        <v>0</v>
      </c>
      <c r="CR98" s="98">
        <f>IF(OR('DU DOAN'!K98="",'DU DOAN'!L98="",'DU DOAN'!GI98="",'DU DOAN'!GJ98=""),0,IF(AND('DU DOAN'!GI98='DU DOAN'!K98,'DU DOAN'!GJ98='DU DOAN'!L98),3*'DU DOAN'!C98,IF(('DU DOAN'!GI98-'DU DOAN'!GJ98)=('DU DOAN'!K98-'DU DOAN'!L98),2*'DU DOAN'!C98,IF(SIGN('DU DOAN'!GI98-'DU DOAN'!GJ98)=SIGN('DU DOAN'!K98-'DU DOAN'!L98),1*'DU DOAN'!C98,0))))</f>
        <v>0</v>
      </c>
      <c r="CS98" s="98">
        <f>IF(OR('DU DOAN'!K98="",'DU DOAN'!L98="",'DU DOAN'!GK98="",'DU DOAN'!GL98=""),0,IF(AND('DU DOAN'!GK98='DU DOAN'!K98,'DU DOAN'!GL98='DU DOAN'!L98),3*'DU DOAN'!C98,IF(('DU DOAN'!GK98-'DU DOAN'!GL98)=('DU DOAN'!K98-'DU DOAN'!L98),2*'DU DOAN'!C98,IF(SIGN('DU DOAN'!GK98-'DU DOAN'!GL98)=SIGN('DU DOAN'!K98-'DU DOAN'!L98),1*'DU DOAN'!C98,0))))</f>
        <v>0</v>
      </c>
      <c r="CT98" s="98">
        <f>IF(OR('DU DOAN'!K98="",'DU DOAN'!L98="",'DU DOAN'!GM98="",'DU DOAN'!GN98=""),0,IF(AND('DU DOAN'!GM98='DU DOAN'!K98,'DU DOAN'!GN98='DU DOAN'!L98),3*'DU DOAN'!C98,IF(('DU DOAN'!GM98-'DU DOAN'!GN98)=('DU DOAN'!K98-'DU DOAN'!L98),2*'DU DOAN'!C98,IF(SIGN('DU DOAN'!GM98-'DU DOAN'!GN98)=SIGN('DU DOAN'!K98-'DU DOAN'!L98),1*'DU DOAN'!C98,0))))</f>
        <v>0</v>
      </c>
      <c r="CU98" s="98">
        <f>IF(OR('DU DOAN'!K98="",'DU DOAN'!L98="",'DU DOAN'!GO98="",'DU DOAN'!GP98=""),0,IF(AND('DU DOAN'!GO98='DU DOAN'!K98,'DU DOAN'!GP98='DU DOAN'!L98),3*'DU DOAN'!C98,IF(('DU DOAN'!GO98-'DU DOAN'!GP98)=('DU DOAN'!K98-'DU DOAN'!L98),2*'DU DOAN'!C98,IF(SIGN('DU DOAN'!GO98-'DU DOAN'!GP98)=SIGN('DU DOAN'!K98-'DU DOAN'!L98),1*'DU DOAN'!C98,0))))</f>
        <v>0</v>
      </c>
      <c r="CV98" s="98">
        <f>IF(OR('DU DOAN'!K98="",'DU DOAN'!L98="",'DU DOAN'!GQ98="",'DU DOAN'!GR98=""),0,IF(AND('DU DOAN'!GQ98='DU DOAN'!K98,'DU DOAN'!GR98='DU DOAN'!L98),3*'DU DOAN'!C98,IF(('DU DOAN'!GQ98-'DU DOAN'!GR98)=('DU DOAN'!K98-'DU DOAN'!L98),2*'DU DOAN'!C98,IF(SIGN('DU DOAN'!GQ98-'DU DOAN'!GR98)=SIGN('DU DOAN'!K98-'DU DOAN'!L98),1*'DU DOAN'!C98,0))))</f>
        <v>0</v>
      </c>
      <c r="CW98" s="98">
        <f>IF(OR('DU DOAN'!K98="",'DU DOAN'!L98="",'DU DOAN'!GS98="",'DU DOAN'!GT98=""),0,IF(AND('DU DOAN'!GS98='DU DOAN'!K98,'DU DOAN'!GT98='DU DOAN'!L98),3*'DU DOAN'!C98,IF(('DU DOAN'!GS98-'DU DOAN'!GT98)=('DU DOAN'!K98-'DU DOAN'!L98),2*'DU DOAN'!C98,IF(SIGN('DU DOAN'!GS98-'DU DOAN'!GT98)=SIGN('DU DOAN'!K98-'DU DOAN'!L98),1*'DU DOAN'!C98,0))))</f>
        <v>0</v>
      </c>
      <c r="CX98" s="98">
        <f>IF(OR('DU DOAN'!K98="",'DU DOAN'!L98="",'DU DOAN'!GU98="",'DU DOAN'!GV98=""),0,IF(AND('DU DOAN'!GU98='DU DOAN'!K98,'DU DOAN'!GV98='DU DOAN'!L98),3*'DU DOAN'!C98,IF(('DU DOAN'!GU98-'DU DOAN'!GV98)=('DU DOAN'!K98-'DU DOAN'!L98),2*'DU DOAN'!C98,IF(SIGN('DU DOAN'!GU98-'DU DOAN'!GV98)=SIGN('DU DOAN'!K98-'DU DOAN'!L98),1*'DU DOAN'!C98,0))))</f>
        <v>0</v>
      </c>
      <c r="CY98" s="98">
        <f>IF(OR('DU DOAN'!K98="",'DU DOAN'!L98="",'DU DOAN'!GW98="",'DU DOAN'!GX98=""),0,IF(AND('DU DOAN'!GW98='DU DOAN'!K98,'DU DOAN'!GX98='DU DOAN'!L98),3*'DU DOAN'!C98,IF(('DU DOAN'!GW98-'DU DOAN'!GX98)=('DU DOAN'!K98-'DU DOAN'!L98),2*'DU DOAN'!C98,IF(SIGN('DU DOAN'!GW98-'DU DOAN'!GX98)=SIGN('DU DOAN'!K98-'DU DOAN'!L98),1*'DU DOAN'!C98,0))))</f>
        <v>0</v>
      </c>
      <c r="CZ98" s="98">
        <f>IF(OR('DU DOAN'!K98="",'DU DOAN'!L98="",'DU DOAN'!GY98="",'DU DOAN'!GZ98=""),0,IF(AND('DU DOAN'!GY98='DU DOAN'!K98,'DU DOAN'!GZ98='DU DOAN'!L98),3*'DU DOAN'!C98,IF(('DU DOAN'!GY98-'DU DOAN'!GZ98)=('DU DOAN'!K98-'DU DOAN'!L98),2*'DU DOAN'!C98,IF(SIGN('DU DOAN'!GY98-'DU DOAN'!GZ98)=SIGN('DU DOAN'!K98-'DU DOAN'!L98),1*'DU DOAN'!C98,0))))</f>
        <v>0</v>
      </c>
      <c r="DA98" s="98">
        <f>IF(OR('DU DOAN'!K98="",'DU DOAN'!L98="",'DU DOAN'!HA98="",'DU DOAN'!HB98=""),0,IF(AND('DU DOAN'!HA98='DU DOAN'!K98,'DU DOAN'!HB98='DU DOAN'!L98),3*'DU DOAN'!C98,IF(('DU DOAN'!HA98-'DU DOAN'!HB98)=('DU DOAN'!K98-'DU DOAN'!L98),2*'DU DOAN'!C98,IF(SIGN('DU DOAN'!HA98-'DU DOAN'!HB98)=SIGN('DU DOAN'!K98-'DU DOAN'!L98),1*'DU DOAN'!C98,0))))</f>
        <v>0</v>
      </c>
      <c r="DB98" s="98">
        <f>IF(OR('DU DOAN'!K98="",'DU DOAN'!L98="",'DU DOAN'!HC98="",'DU DOAN'!HD98=""),0,IF(AND('DU DOAN'!HC98='DU DOAN'!K98,'DU DOAN'!HD98='DU DOAN'!L98),3*'DU DOAN'!C98,IF(('DU DOAN'!HC98-'DU DOAN'!HD98)=('DU DOAN'!K98-'DU DOAN'!L98),2*'DU DOAN'!C98,IF(SIGN('DU DOAN'!HC98-'DU DOAN'!HD98)=SIGN('DU DOAN'!K98-'DU DOAN'!L98),1*'DU DOAN'!C98,0))))</f>
        <v>0</v>
      </c>
    </row>
    <row r="99" spans="1:106" ht="15" customHeight="1">
      <c r="A99" s="103">
        <f>'DU DOAN'!A99</f>
        <v>96</v>
      </c>
      <c r="B99" s="104" t="str">
        <f>'DU DOAN'!B99</f>
        <v>Vòng 1/8 (R16)</v>
      </c>
      <c r="C99" s="105">
        <f>'DU DOAN'!C99</f>
        <v>2</v>
      </c>
      <c r="D99" s="104" t="str">
        <f>'DU DOAN'!H99</f>
        <v>Thắng R32 trận 83</v>
      </c>
      <c r="E99" s="104" t="str">
        <f>'DU DOAN'!I99</f>
        <v>Thắng R32 trận 85</v>
      </c>
      <c r="F99" s="106" t="str">
        <f>IF(OR('DU DOAN'!K99="",'DU DOAN'!L99=""),"Chưa đá",'DU DOAN'!K99&amp;"-"&amp;'DU DOAN'!L99)</f>
        <v>Chưa đá</v>
      </c>
      <c r="G99" s="98">
        <f>IF(OR('DU DOAN'!K99="",'DU DOAN'!L99="",'DU DOAN'!M99="",'DU DOAN'!N99=""),0,IF(AND('DU DOAN'!M99='DU DOAN'!K99,'DU DOAN'!N99='DU DOAN'!L99),3*'DU DOAN'!C99,IF(('DU DOAN'!M99-'DU DOAN'!N99)=('DU DOAN'!K99-'DU DOAN'!L99),2*'DU DOAN'!C99,IF(SIGN('DU DOAN'!M99-'DU DOAN'!N99)=SIGN('DU DOAN'!K99-'DU DOAN'!L99),1*'DU DOAN'!C99,0))))</f>
        <v>0</v>
      </c>
      <c r="H99" s="98">
        <f>IF(OR('DU DOAN'!K99="",'DU DOAN'!L99="",'DU DOAN'!O99="",'DU DOAN'!P99=""),0,IF(AND('DU DOAN'!O99='DU DOAN'!K99,'DU DOAN'!P99='DU DOAN'!L99),3*'DU DOAN'!C99,IF(('DU DOAN'!O99-'DU DOAN'!P99)=('DU DOAN'!K99-'DU DOAN'!L99),2*'DU DOAN'!C99,IF(SIGN('DU DOAN'!O99-'DU DOAN'!P99)=SIGN('DU DOAN'!K99-'DU DOAN'!L99),1*'DU DOAN'!C99,0))))</f>
        <v>0</v>
      </c>
      <c r="I99" s="98">
        <f>IF(OR('DU DOAN'!K99="",'DU DOAN'!L99="",'DU DOAN'!Q99="",'DU DOAN'!R99=""),0,IF(AND('DU DOAN'!Q99='DU DOAN'!K99,'DU DOAN'!R99='DU DOAN'!L99),3*'DU DOAN'!C99,IF(('DU DOAN'!Q99-'DU DOAN'!R99)=('DU DOAN'!K99-'DU DOAN'!L99),2*'DU DOAN'!C99,IF(SIGN('DU DOAN'!Q99-'DU DOAN'!R99)=SIGN('DU DOAN'!K99-'DU DOAN'!L99),1*'DU DOAN'!C99,0))))</f>
        <v>0</v>
      </c>
      <c r="J99" s="98">
        <f>IF(OR('DU DOAN'!K99="",'DU DOAN'!L99="",'DU DOAN'!S99="",'DU DOAN'!T99=""),0,IF(AND('DU DOAN'!S99='DU DOAN'!K99,'DU DOAN'!T99='DU DOAN'!L99),3*'DU DOAN'!C99,IF(('DU DOAN'!S99-'DU DOAN'!T99)=('DU DOAN'!K99-'DU DOAN'!L99),2*'DU DOAN'!C99,IF(SIGN('DU DOAN'!S99-'DU DOAN'!T99)=SIGN('DU DOAN'!K99-'DU DOAN'!L99),1*'DU DOAN'!C99,0))))</f>
        <v>0</v>
      </c>
      <c r="K99" s="98">
        <f>IF(OR('DU DOAN'!K99="",'DU DOAN'!L99="",'DU DOAN'!U99="",'DU DOAN'!V99=""),0,IF(AND('DU DOAN'!U99='DU DOAN'!K99,'DU DOAN'!V99='DU DOAN'!L99),3*'DU DOAN'!C99,IF(('DU DOAN'!U99-'DU DOAN'!V99)=('DU DOAN'!K99-'DU DOAN'!L99),2*'DU DOAN'!C99,IF(SIGN('DU DOAN'!U99-'DU DOAN'!V99)=SIGN('DU DOAN'!K99-'DU DOAN'!L99),1*'DU DOAN'!C99,0))))</f>
        <v>0</v>
      </c>
      <c r="L99" s="98">
        <f>IF(OR('DU DOAN'!K99="",'DU DOAN'!L99="",'DU DOAN'!W99="",'DU DOAN'!X99=""),0,IF(AND('DU DOAN'!W99='DU DOAN'!K99,'DU DOAN'!X99='DU DOAN'!L99),3*'DU DOAN'!C99,IF(('DU DOAN'!W99-'DU DOAN'!X99)=('DU DOAN'!K99-'DU DOAN'!L99),2*'DU DOAN'!C99,IF(SIGN('DU DOAN'!W99-'DU DOAN'!X99)=SIGN('DU DOAN'!K99-'DU DOAN'!L99),1*'DU DOAN'!C99,0))))</f>
        <v>0</v>
      </c>
      <c r="M99" s="98">
        <f>IF(OR('DU DOAN'!K99="",'DU DOAN'!L99="",'DU DOAN'!Y99="",'DU DOAN'!Z99=""),0,IF(AND('DU DOAN'!Y99='DU DOAN'!K99,'DU DOAN'!Z99='DU DOAN'!L99),3*'DU DOAN'!C99,IF(('DU DOAN'!Y99-'DU DOAN'!Z99)=('DU DOAN'!K99-'DU DOAN'!L99),2*'DU DOAN'!C99,IF(SIGN('DU DOAN'!Y99-'DU DOAN'!Z99)=SIGN('DU DOAN'!K99-'DU DOAN'!L99),1*'DU DOAN'!C99,0))))</f>
        <v>0</v>
      </c>
      <c r="N99" s="98">
        <f>IF(OR('DU DOAN'!K99="",'DU DOAN'!L99="",'DU DOAN'!AA99="",'DU DOAN'!AB99=""),0,IF(AND('DU DOAN'!AA99='DU DOAN'!K99,'DU DOAN'!AB99='DU DOAN'!L99),3*'DU DOAN'!C99,IF(('DU DOAN'!AA99-'DU DOAN'!AB99)=('DU DOAN'!K99-'DU DOAN'!L99),2*'DU DOAN'!C99,IF(SIGN('DU DOAN'!AA99-'DU DOAN'!AB99)=SIGN('DU DOAN'!K99-'DU DOAN'!L99),1*'DU DOAN'!C99,0))))</f>
        <v>0</v>
      </c>
      <c r="O99" s="98">
        <f>IF(OR('DU DOAN'!K99="",'DU DOAN'!L99="",'DU DOAN'!AC99="",'DU DOAN'!AD99=""),0,IF(AND('DU DOAN'!AC99='DU DOAN'!K99,'DU DOAN'!AD99='DU DOAN'!L99),3*'DU DOAN'!C99,IF(('DU DOAN'!AC99-'DU DOAN'!AD99)=('DU DOAN'!K99-'DU DOAN'!L99),2*'DU DOAN'!C99,IF(SIGN('DU DOAN'!AC99-'DU DOAN'!AD99)=SIGN('DU DOAN'!K99-'DU DOAN'!L99),1*'DU DOAN'!C99,0))))</f>
        <v>0</v>
      </c>
      <c r="P99" s="98">
        <f>IF(OR('DU DOAN'!K99="",'DU DOAN'!L99="",'DU DOAN'!AE99="",'DU DOAN'!AF99=""),0,IF(AND('DU DOAN'!AE99='DU DOAN'!K99,'DU DOAN'!AF99='DU DOAN'!L99),3*'DU DOAN'!C99,IF(('DU DOAN'!AE99-'DU DOAN'!AF99)=('DU DOAN'!K99-'DU DOAN'!L99),2*'DU DOAN'!C99,IF(SIGN('DU DOAN'!AE99-'DU DOAN'!AF99)=SIGN('DU DOAN'!K99-'DU DOAN'!L99),1*'DU DOAN'!C99,0))))</f>
        <v>0</v>
      </c>
      <c r="Q99" s="98">
        <f>IF(OR('DU DOAN'!K99="",'DU DOAN'!L99="",'DU DOAN'!AG99="",'DU DOAN'!AH99=""),0,IF(AND('DU DOAN'!AG99='DU DOAN'!K99,'DU DOAN'!AH99='DU DOAN'!L99),3*'DU DOAN'!C99,IF(('DU DOAN'!AG99-'DU DOAN'!AH99)=('DU DOAN'!K99-'DU DOAN'!L99),2*'DU DOAN'!C99,IF(SIGN('DU DOAN'!AG99-'DU DOAN'!AH99)=SIGN('DU DOAN'!K99-'DU DOAN'!L99),1*'DU DOAN'!C99,0))))</f>
        <v>0</v>
      </c>
      <c r="R99" s="98">
        <f>IF(OR('DU DOAN'!K99="",'DU DOAN'!L99="",'DU DOAN'!AI99="",'DU DOAN'!AJ99=""),0,IF(AND('DU DOAN'!AI99='DU DOAN'!K99,'DU DOAN'!AJ99='DU DOAN'!L99),3*'DU DOAN'!C99,IF(('DU DOAN'!AI99-'DU DOAN'!AJ99)=('DU DOAN'!K99-'DU DOAN'!L99),2*'DU DOAN'!C99,IF(SIGN('DU DOAN'!AI99-'DU DOAN'!AJ99)=SIGN('DU DOAN'!K99-'DU DOAN'!L99),1*'DU DOAN'!C99,0))))</f>
        <v>0</v>
      </c>
      <c r="S99" s="98">
        <f>IF(OR('DU DOAN'!K99="",'DU DOAN'!L99="",'DU DOAN'!AK99="",'DU DOAN'!AL99=""),0,IF(AND('DU DOAN'!AK99='DU DOAN'!K99,'DU DOAN'!AL99='DU DOAN'!L99),3*'DU DOAN'!C99,IF(('DU DOAN'!AK99-'DU DOAN'!AL99)=('DU DOAN'!K99-'DU DOAN'!L99),2*'DU DOAN'!C99,IF(SIGN('DU DOAN'!AK99-'DU DOAN'!AL99)=SIGN('DU DOAN'!K99-'DU DOAN'!L99),1*'DU DOAN'!C99,0))))</f>
        <v>0</v>
      </c>
      <c r="T99" s="98">
        <f>IF(OR('DU DOAN'!K99="",'DU DOAN'!L99="",'DU DOAN'!AM99="",'DU DOAN'!AN99=""),0,IF(AND('DU DOAN'!AM99='DU DOAN'!K99,'DU DOAN'!AN99='DU DOAN'!L99),3*'DU DOAN'!C99,IF(('DU DOAN'!AM99-'DU DOAN'!AN99)=('DU DOAN'!K99-'DU DOAN'!L99),2*'DU DOAN'!C99,IF(SIGN('DU DOAN'!AM99-'DU DOAN'!AN99)=SIGN('DU DOAN'!K99-'DU DOAN'!L99),1*'DU DOAN'!C99,0))))</f>
        <v>0</v>
      </c>
      <c r="U99" s="98">
        <f>IF(OR('DU DOAN'!K99="",'DU DOAN'!L99="",'DU DOAN'!AO99="",'DU DOAN'!AP99=""),0,IF(AND('DU DOAN'!AO99='DU DOAN'!K99,'DU DOAN'!AP99='DU DOAN'!L99),3*'DU DOAN'!C99,IF(('DU DOAN'!AO99-'DU DOAN'!AP99)=('DU DOAN'!K99-'DU DOAN'!L99),2*'DU DOAN'!C99,IF(SIGN('DU DOAN'!AO99-'DU DOAN'!AP99)=SIGN('DU DOAN'!K99-'DU DOAN'!L99),1*'DU DOAN'!C99,0))))</f>
        <v>0</v>
      </c>
      <c r="V99" s="98">
        <f>IF(OR('DU DOAN'!K99="",'DU DOAN'!L99="",'DU DOAN'!AQ99="",'DU DOAN'!AR99=""),0,IF(AND('DU DOAN'!AQ99='DU DOAN'!K99,'DU DOAN'!AR99='DU DOAN'!L99),3*'DU DOAN'!C99,IF(('DU DOAN'!AQ99-'DU DOAN'!AR99)=('DU DOAN'!K99-'DU DOAN'!L99),2*'DU DOAN'!C99,IF(SIGN('DU DOAN'!AQ99-'DU DOAN'!AR99)=SIGN('DU DOAN'!K99-'DU DOAN'!L99),1*'DU DOAN'!C99,0))))</f>
        <v>0</v>
      </c>
      <c r="W99" s="98">
        <f>IF(OR('DU DOAN'!K99="",'DU DOAN'!L99="",'DU DOAN'!AS99="",'DU DOAN'!AT99=""),0,IF(AND('DU DOAN'!AS99='DU DOAN'!K99,'DU DOAN'!AT99='DU DOAN'!L99),3*'DU DOAN'!C99,IF(('DU DOAN'!AS99-'DU DOAN'!AT99)=('DU DOAN'!K99-'DU DOAN'!L99),2*'DU DOAN'!C99,IF(SIGN('DU DOAN'!AS99-'DU DOAN'!AT99)=SIGN('DU DOAN'!K99-'DU DOAN'!L99),1*'DU DOAN'!C99,0))))</f>
        <v>0</v>
      </c>
      <c r="X99" s="98">
        <f>IF(OR('DU DOAN'!K99="",'DU DOAN'!L99="",'DU DOAN'!AU99="",'DU DOAN'!AV99=""),0,IF(AND('DU DOAN'!AU99='DU DOAN'!K99,'DU DOAN'!AV99='DU DOAN'!L99),3*'DU DOAN'!C99,IF(('DU DOAN'!AU99-'DU DOAN'!AV99)=('DU DOAN'!K99-'DU DOAN'!L99),2*'DU DOAN'!C99,IF(SIGN('DU DOAN'!AU99-'DU DOAN'!AV99)=SIGN('DU DOAN'!K99-'DU DOAN'!L99),1*'DU DOAN'!C99,0))))</f>
        <v>0</v>
      </c>
      <c r="Y99" s="98">
        <f>IF(OR('DU DOAN'!K99="",'DU DOAN'!L99="",'DU DOAN'!AW99="",'DU DOAN'!AX99=""),0,IF(AND('DU DOAN'!AW99='DU DOAN'!K99,'DU DOAN'!AX99='DU DOAN'!L99),3*'DU DOAN'!C99,IF(('DU DOAN'!AW99-'DU DOAN'!AX99)=('DU DOAN'!K99-'DU DOAN'!L99),2*'DU DOAN'!C99,IF(SIGN('DU DOAN'!AW99-'DU DOAN'!AX99)=SIGN('DU DOAN'!K99-'DU DOAN'!L99),1*'DU DOAN'!C99,0))))</f>
        <v>0</v>
      </c>
      <c r="Z99" s="98">
        <f>IF(OR('DU DOAN'!K99="",'DU DOAN'!L99="",'DU DOAN'!AY99="",'DU DOAN'!AZ99=""),0,IF(AND('DU DOAN'!AY99='DU DOAN'!K99,'DU DOAN'!AZ99='DU DOAN'!L99),3*'DU DOAN'!C99,IF(('DU DOAN'!AY99-'DU DOAN'!AZ99)=('DU DOAN'!K99-'DU DOAN'!L99),2*'DU DOAN'!C99,IF(SIGN('DU DOAN'!AY99-'DU DOAN'!AZ99)=SIGN('DU DOAN'!K99-'DU DOAN'!L99),1*'DU DOAN'!C99,0))))</f>
        <v>0</v>
      </c>
      <c r="AA99" s="98">
        <f>IF(OR('DU DOAN'!K99="",'DU DOAN'!L99="",'DU DOAN'!BA99="",'DU DOAN'!BB99=""),0,IF(AND('DU DOAN'!BA99='DU DOAN'!K99,'DU DOAN'!BB99='DU DOAN'!L99),3*'DU DOAN'!C99,IF(('DU DOAN'!BA99-'DU DOAN'!BB99)=('DU DOAN'!K99-'DU DOAN'!L99),2*'DU DOAN'!C99,IF(SIGN('DU DOAN'!BA99-'DU DOAN'!BB99)=SIGN('DU DOAN'!K99-'DU DOAN'!L99),1*'DU DOAN'!C99,0))))</f>
        <v>0</v>
      </c>
      <c r="AB99" s="98">
        <f>IF(OR('DU DOAN'!K99="",'DU DOAN'!L99="",'DU DOAN'!BC99="",'DU DOAN'!BD99=""),0,IF(AND('DU DOAN'!BC99='DU DOAN'!K99,'DU DOAN'!BD99='DU DOAN'!L99),3*'DU DOAN'!C99,IF(('DU DOAN'!BC99-'DU DOAN'!BD99)=('DU DOAN'!K99-'DU DOAN'!L99),2*'DU DOAN'!C99,IF(SIGN('DU DOAN'!BC99-'DU DOAN'!BD99)=SIGN('DU DOAN'!K99-'DU DOAN'!L99),1*'DU DOAN'!C99,0))))</f>
        <v>0</v>
      </c>
      <c r="AC99" s="98">
        <f>IF(OR('DU DOAN'!K99="",'DU DOAN'!L99="",'DU DOAN'!BE99="",'DU DOAN'!BF99=""),0,IF(AND('DU DOAN'!BE99='DU DOAN'!K99,'DU DOAN'!BF99='DU DOAN'!L99),3*'DU DOAN'!C99,IF(('DU DOAN'!BE99-'DU DOAN'!BF99)=('DU DOAN'!K99-'DU DOAN'!L99),2*'DU DOAN'!C99,IF(SIGN('DU DOAN'!BE99-'DU DOAN'!BF99)=SIGN('DU DOAN'!K99-'DU DOAN'!L99),1*'DU DOAN'!C99,0))))</f>
        <v>0</v>
      </c>
      <c r="AD99" s="98">
        <f>IF(OR('DU DOAN'!K99="",'DU DOAN'!L99="",'DU DOAN'!BG99="",'DU DOAN'!BH99=""),0,IF(AND('DU DOAN'!BG99='DU DOAN'!K99,'DU DOAN'!BH99='DU DOAN'!L99),3*'DU DOAN'!C99,IF(('DU DOAN'!BG99-'DU DOAN'!BH99)=('DU DOAN'!K99-'DU DOAN'!L99),2*'DU DOAN'!C99,IF(SIGN('DU DOAN'!BG99-'DU DOAN'!BH99)=SIGN('DU DOAN'!K99-'DU DOAN'!L99),1*'DU DOAN'!C99,0))))</f>
        <v>0</v>
      </c>
      <c r="AE99" s="98">
        <f>IF(OR('DU DOAN'!K99="",'DU DOAN'!L99="",'DU DOAN'!BI99="",'DU DOAN'!BJ99=""),0,IF(AND('DU DOAN'!BI99='DU DOAN'!K99,'DU DOAN'!BJ99='DU DOAN'!L99),3*'DU DOAN'!C99,IF(('DU DOAN'!BI99-'DU DOAN'!BJ99)=('DU DOAN'!K99-'DU DOAN'!L99),2*'DU DOAN'!C99,IF(SIGN('DU DOAN'!BI99-'DU DOAN'!BJ99)=SIGN('DU DOAN'!K99-'DU DOAN'!L99),1*'DU DOAN'!C99,0))))</f>
        <v>0</v>
      </c>
      <c r="AF99" s="98">
        <f>IF(OR('DU DOAN'!K99="",'DU DOAN'!L99="",'DU DOAN'!BK99="",'DU DOAN'!BL99=""),0,IF(AND('DU DOAN'!BK99='DU DOAN'!K99,'DU DOAN'!BL99='DU DOAN'!L99),3*'DU DOAN'!C99,IF(('DU DOAN'!BK99-'DU DOAN'!BL99)=('DU DOAN'!K99-'DU DOAN'!L99),2*'DU DOAN'!C99,IF(SIGN('DU DOAN'!BK99-'DU DOAN'!BL99)=SIGN('DU DOAN'!K99-'DU DOAN'!L99),1*'DU DOAN'!C99,0))))</f>
        <v>0</v>
      </c>
      <c r="AG99" s="98">
        <f>IF(OR('DU DOAN'!K99="",'DU DOAN'!L99="",'DU DOAN'!BM99="",'DU DOAN'!BN99=""),0,IF(AND('DU DOAN'!BM99='DU DOAN'!K99,'DU DOAN'!BN99='DU DOAN'!L99),3*'DU DOAN'!C99,IF(('DU DOAN'!BM99-'DU DOAN'!BN99)=('DU DOAN'!K99-'DU DOAN'!L99),2*'DU DOAN'!C99,IF(SIGN('DU DOAN'!BM99-'DU DOAN'!BN99)=SIGN('DU DOAN'!K99-'DU DOAN'!L99),1*'DU DOAN'!C99,0))))</f>
        <v>0</v>
      </c>
      <c r="AH99" s="98">
        <f>IF(OR('DU DOAN'!K99="",'DU DOAN'!L99="",'DU DOAN'!BO99="",'DU DOAN'!BP99=""),0,IF(AND('DU DOAN'!BO99='DU DOAN'!K99,'DU DOAN'!BP99='DU DOAN'!L99),3*'DU DOAN'!C99,IF(('DU DOAN'!BO99-'DU DOAN'!BP99)=('DU DOAN'!K99-'DU DOAN'!L99),2*'DU DOAN'!C99,IF(SIGN('DU DOAN'!BO99-'DU DOAN'!BP99)=SIGN('DU DOAN'!K99-'DU DOAN'!L99),1*'DU DOAN'!C99,0))))</f>
        <v>0</v>
      </c>
      <c r="AI99" s="98">
        <f>IF(OR('DU DOAN'!K99="",'DU DOAN'!L99="",'DU DOAN'!BQ99="",'DU DOAN'!BR99=""),0,IF(AND('DU DOAN'!BQ99='DU DOAN'!K99,'DU DOAN'!BR99='DU DOAN'!L99),3*'DU DOAN'!C99,IF(('DU DOAN'!BQ99-'DU DOAN'!BR99)=('DU DOAN'!K99-'DU DOAN'!L99),2*'DU DOAN'!C99,IF(SIGN('DU DOAN'!BQ99-'DU DOAN'!BR99)=SIGN('DU DOAN'!K99-'DU DOAN'!L99),1*'DU DOAN'!C99,0))))</f>
        <v>0</v>
      </c>
      <c r="AJ99" s="98">
        <f>IF(OR('DU DOAN'!K99="",'DU DOAN'!L99="",'DU DOAN'!BS99="",'DU DOAN'!BT99=""),0,IF(AND('DU DOAN'!BS99='DU DOAN'!K99,'DU DOAN'!BT99='DU DOAN'!L99),3*'DU DOAN'!C99,IF(('DU DOAN'!BS99-'DU DOAN'!BT99)=('DU DOAN'!K99-'DU DOAN'!L99),2*'DU DOAN'!C99,IF(SIGN('DU DOAN'!BS99-'DU DOAN'!BT99)=SIGN('DU DOAN'!K99-'DU DOAN'!L99),1*'DU DOAN'!C99,0))))</f>
        <v>0</v>
      </c>
      <c r="AK99" s="98">
        <f>IF(OR('DU DOAN'!K99="",'DU DOAN'!L99="",'DU DOAN'!BU99="",'DU DOAN'!BV99=""),0,IF(AND('DU DOAN'!BU99='DU DOAN'!K99,'DU DOAN'!BV99='DU DOAN'!L99),3*'DU DOAN'!C99,IF(('DU DOAN'!BU99-'DU DOAN'!BV99)=('DU DOAN'!K99-'DU DOAN'!L99),2*'DU DOAN'!C99,IF(SIGN('DU DOAN'!BU99-'DU DOAN'!BV99)=SIGN('DU DOAN'!K99-'DU DOAN'!L99),1*'DU DOAN'!C99,0))))</f>
        <v>0</v>
      </c>
      <c r="AL99" s="98">
        <f>IF(OR('DU DOAN'!K99="",'DU DOAN'!L99="",'DU DOAN'!BW99="",'DU DOAN'!BX99=""),0,IF(AND('DU DOAN'!BW99='DU DOAN'!K99,'DU DOAN'!BX99='DU DOAN'!L99),3*'DU DOAN'!C99,IF(('DU DOAN'!BW99-'DU DOAN'!BX99)=('DU DOAN'!K99-'DU DOAN'!L99),2*'DU DOAN'!C99,IF(SIGN('DU DOAN'!BW99-'DU DOAN'!BX99)=SIGN('DU DOAN'!K99-'DU DOAN'!L99),1*'DU DOAN'!C99,0))))</f>
        <v>0</v>
      </c>
      <c r="AM99" s="98">
        <f>IF(OR('DU DOAN'!K99="",'DU DOAN'!L99="",'DU DOAN'!BY99="",'DU DOAN'!BZ99=""),0,IF(AND('DU DOAN'!BY99='DU DOAN'!K99,'DU DOAN'!BZ99='DU DOAN'!L99),3*'DU DOAN'!C99,IF(('DU DOAN'!BY99-'DU DOAN'!BZ99)=('DU DOAN'!K99-'DU DOAN'!L99),2*'DU DOAN'!C99,IF(SIGN('DU DOAN'!BY99-'DU DOAN'!BZ99)=SIGN('DU DOAN'!K99-'DU DOAN'!L99),1*'DU DOAN'!C99,0))))</f>
        <v>0</v>
      </c>
      <c r="AN99" s="98">
        <f>IF(OR('DU DOAN'!K99="",'DU DOAN'!L99="",'DU DOAN'!CA99="",'DU DOAN'!CB99=""),0,IF(AND('DU DOAN'!CA99='DU DOAN'!K99,'DU DOAN'!CB99='DU DOAN'!L99),3*'DU DOAN'!C99,IF(('DU DOAN'!CA99-'DU DOAN'!CB99)=('DU DOAN'!K99-'DU DOAN'!L99),2*'DU DOAN'!C99,IF(SIGN('DU DOAN'!CA99-'DU DOAN'!CB99)=SIGN('DU DOAN'!K99-'DU DOAN'!L99),1*'DU DOAN'!C99,0))))</f>
        <v>0</v>
      </c>
      <c r="AO99" s="98">
        <f>IF(OR('DU DOAN'!K99="",'DU DOAN'!L99="",'DU DOAN'!CC99="",'DU DOAN'!CD99=""),0,IF(AND('DU DOAN'!CC99='DU DOAN'!K99,'DU DOAN'!CD99='DU DOAN'!L99),3*'DU DOAN'!C99,IF(('DU DOAN'!CC99-'DU DOAN'!CD99)=('DU DOAN'!K99-'DU DOAN'!L99),2*'DU DOAN'!C99,IF(SIGN('DU DOAN'!CC99-'DU DOAN'!CD99)=SIGN('DU DOAN'!K99-'DU DOAN'!L99),1*'DU DOAN'!C99,0))))</f>
        <v>0</v>
      </c>
      <c r="AP99" s="98">
        <f>IF(OR('DU DOAN'!K99="",'DU DOAN'!L99="",'DU DOAN'!CE99="",'DU DOAN'!CF99=""),0,IF(AND('DU DOAN'!CE99='DU DOAN'!K99,'DU DOAN'!CF99='DU DOAN'!L99),3*'DU DOAN'!C99,IF(('DU DOAN'!CE99-'DU DOAN'!CF99)=('DU DOAN'!K99-'DU DOAN'!L99),2*'DU DOAN'!C99,IF(SIGN('DU DOAN'!CE99-'DU DOAN'!CF99)=SIGN('DU DOAN'!K99-'DU DOAN'!L99),1*'DU DOAN'!C99,0))))</f>
        <v>0</v>
      </c>
      <c r="AQ99" s="98">
        <f>IF(OR('DU DOAN'!K99="",'DU DOAN'!L99="",'DU DOAN'!CG99="",'DU DOAN'!CH99=""),0,IF(AND('DU DOAN'!CG99='DU DOAN'!K99,'DU DOAN'!CH99='DU DOAN'!L99),3*'DU DOAN'!C99,IF(('DU DOAN'!CG99-'DU DOAN'!CH99)=('DU DOAN'!K99-'DU DOAN'!L99),2*'DU DOAN'!C99,IF(SIGN('DU DOAN'!CG99-'DU DOAN'!CH99)=SIGN('DU DOAN'!K99-'DU DOAN'!L99),1*'DU DOAN'!C99,0))))</f>
        <v>0</v>
      </c>
      <c r="AR99" s="98">
        <f>IF(OR('DU DOAN'!K99="",'DU DOAN'!L99="",'DU DOAN'!CI99="",'DU DOAN'!CJ99=""),0,IF(AND('DU DOAN'!CI99='DU DOAN'!K99,'DU DOAN'!CJ99='DU DOAN'!L99),3*'DU DOAN'!C99,IF(('DU DOAN'!CI99-'DU DOAN'!CJ99)=('DU DOAN'!K99-'DU DOAN'!L99),2*'DU DOAN'!C99,IF(SIGN('DU DOAN'!CI99-'DU DOAN'!CJ99)=SIGN('DU DOAN'!K99-'DU DOAN'!L99),1*'DU DOAN'!C99,0))))</f>
        <v>0</v>
      </c>
      <c r="AS99" s="98">
        <f>IF(OR('DU DOAN'!K99="",'DU DOAN'!L99="",'DU DOAN'!CK99="",'DU DOAN'!CL99=""),0,IF(AND('DU DOAN'!CK99='DU DOAN'!K99,'DU DOAN'!CL99='DU DOAN'!L99),3*'DU DOAN'!C99,IF(('DU DOAN'!CK99-'DU DOAN'!CL99)=('DU DOAN'!K99-'DU DOAN'!L99),2*'DU DOAN'!C99,IF(SIGN('DU DOAN'!CK99-'DU DOAN'!CL99)=SIGN('DU DOAN'!K99-'DU DOAN'!L99),1*'DU DOAN'!C99,0))))</f>
        <v>0</v>
      </c>
      <c r="AT99" s="98">
        <f>IF(OR('DU DOAN'!K99="",'DU DOAN'!L99="",'DU DOAN'!CM99="",'DU DOAN'!CN99=""),0,IF(AND('DU DOAN'!CM99='DU DOAN'!K99,'DU DOAN'!CN99='DU DOAN'!L99),3*'DU DOAN'!C99,IF(('DU DOAN'!CM99-'DU DOAN'!CN99)=('DU DOAN'!K99-'DU DOAN'!L99),2*'DU DOAN'!C99,IF(SIGN('DU DOAN'!CM99-'DU DOAN'!CN99)=SIGN('DU DOAN'!K99-'DU DOAN'!L99),1*'DU DOAN'!C99,0))))</f>
        <v>0</v>
      </c>
      <c r="AU99" s="98">
        <f>IF(OR('DU DOAN'!K99="",'DU DOAN'!L99="",'DU DOAN'!CO99="",'DU DOAN'!CP99=""),0,IF(AND('DU DOAN'!CO99='DU DOAN'!K99,'DU DOAN'!CP99='DU DOAN'!L99),3*'DU DOAN'!C99,IF(('DU DOAN'!CO99-'DU DOAN'!CP99)=('DU DOAN'!K99-'DU DOAN'!L99),2*'DU DOAN'!C99,IF(SIGN('DU DOAN'!CO99-'DU DOAN'!CP99)=SIGN('DU DOAN'!K99-'DU DOAN'!L99),1*'DU DOAN'!C99,0))))</f>
        <v>0</v>
      </c>
      <c r="AV99" s="98">
        <f>IF(OR('DU DOAN'!K99="",'DU DOAN'!L99="",'DU DOAN'!CQ99="",'DU DOAN'!CR99=""),0,IF(AND('DU DOAN'!CQ99='DU DOAN'!K99,'DU DOAN'!CR99='DU DOAN'!L99),3*'DU DOAN'!C99,IF(('DU DOAN'!CQ99-'DU DOAN'!CR99)=('DU DOAN'!K99-'DU DOAN'!L99),2*'DU DOAN'!C99,IF(SIGN('DU DOAN'!CQ99-'DU DOAN'!CR99)=SIGN('DU DOAN'!K99-'DU DOAN'!L99),1*'DU DOAN'!C99,0))))</f>
        <v>0</v>
      </c>
      <c r="AW99" s="98">
        <f>IF(OR('DU DOAN'!K99="",'DU DOAN'!L99="",'DU DOAN'!CS99="",'DU DOAN'!CT99=""),0,IF(AND('DU DOAN'!CS99='DU DOAN'!K99,'DU DOAN'!CT99='DU DOAN'!L99),3*'DU DOAN'!C99,IF(('DU DOAN'!CS99-'DU DOAN'!CT99)=('DU DOAN'!K99-'DU DOAN'!L99),2*'DU DOAN'!C99,IF(SIGN('DU DOAN'!CS99-'DU DOAN'!CT99)=SIGN('DU DOAN'!K99-'DU DOAN'!L99),1*'DU DOAN'!C99,0))))</f>
        <v>0</v>
      </c>
      <c r="AX99" s="98">
        <f>IF(OR('DU DOAN'!K99="",'DU DOAN'!L99="",'DU DOAN'!CU99="",'DU DOAN'!CV99=""),0,IF(AND('DU DOAN'!CU99='DU DOAN'!K99,'DU DOAN'!CV99='DU DOAN'!L99),3*'DU DOAN'!C99,IF(('DU DOAN'!CU99-'DU DOAN'!CV99)=('DU DOAN'!K99-'DU DOAN'!L99),2*'DU DOAN'!C99,IF(SIGN('DU DOAN'!CU99-'DU DOAN'!CV99)=SIGN('DU DOAN'!K99-'DU DOAN'!L99),1*'DU DOAN'!C99,0))))</f>
        <v>0</v>
      </c>
      <c r="AY99" s="98">
        <f>IF(OR('DU DOAN'!K99="",'DU DOAN'!L99="",'DU DOAN'!CW99="",'DU DOAN'!CX99=""),0,IF(AND('DU DOAN'!CW99='DU DOAN'!K99,'DU DOAN'!CX99='DU DOAN'!L99),3*'DU DOAN'!C99,IF(('DU DOAN'!CW99-'DU DOAN'!CX99)=('DU DOAN'!K99-'DU DOAN'!L99),2*'DU DOAN'!C99,IF(SIGN('DU DOAN'!CW99-'DU DOAN'!CX99)=SIGN('DU DOAN'!K99-'DU DOAN'!L99),1*'DU DOAN'!C99,0))))</f>
        <v>0</v>
      </c>
      <c r="AZ99" s="98">
        <f>IF(OR('DU DOAN'!K99="",'DU DOAN'!L99="",'DU DOAN'!CY99="",'DU DOAN'!CZ99=""),0,IF(AND('DU DOAN'!CY99='DU DOAN'!K99,'DU DOAN'!CZ99='DU DOAN'!L99),3*'DU DOAN'!C99,IF(('DU DOAN'!CY99-'DU DOAN'!CZ99)=('DU DOAN'!K99-'DU DOAN'!L99),2*'DU DOAN'!C99,IF(SIGN('DU DOAN'!CY99-'DU DOAN'!CZ99)=SIGN('DU DOAN'!K99-'DU DOAN'!L99),1*'DU DOAN'!C99,0))))</f>
        <v>0</v>
      </c>
      <c r="BA99" s="98">
        <f>IF(OR('DU DOAN'!K99="",'DU DOAN'!L99="",'DU DOAN'!DA99="",'DU DOAN'!DB99=""),0,IF(AND('DU DOAN'!DA99='DU DOAN'!K99,'DU DOAN'!DB99='DU DOAN'!L99),3*'DU DOAN'!C99,IF(('DU DOAN'!DA99-'DU DOAN'!DB99)=('DU DOAN'!K99-'DU DOAN'!L99),2*'DU DOAN'!C99,IF(SIGN('DU DOAN'!DA99-'DU DOAN'!DB99)=SIGN('DU DOAN'!K99-'DU DOAN'!L99),1*'DU DOAN'!C99,0))))</f>
        <v>0</v>
      </c>
      <c r="BB99" s="98">
        <f>IF(OR('DU DOAN'!K99="",'DU DOAN'!L99="",'DU DOAN'!DC99="",'DU DOAN'!DD99=""),0,IF(AND('DU DOAN'!DC99='DU DOAN'!K99,'DU DOAN'!DD99='DU DOAN'!L99),3*'DU DOAN'!C99,IF(('DU DOAN'!DC99-'DU DOAN'!DD99)=('DU DOAN'!K99-'DU DOAN'!L99),2*'DU DOAN'!C99,IF(SIGN('DU DOAN'!DC99-'DU DOAN'!DD99)=SIGN('DU DOAN'!K99-'DU DOAN'!L99),1*'DU DOAN'!C99,0))))</f>
        <v>0</v>
      </c>
      <c r="BC99" s="98">
        <f>IF(OR('DU DOAN'!K99="",'DU DOAN'!L99="",'DU DOAN'!DE99="",'DU DOAN'!DF99=""),0,IF(AND('DU DOAN'!DE99='DU DOAN'!K99,'DU DOAN'!DF99='DU DOAN'!L99),3*'DU DOAN'!C99,IF(('DU DOAN'!DE99-'DU DOAN'!DF99)=('DU DOAN'!K99-'DU DOAN'!L99),2*'DU DOAN'!C99,IF(SIGN('DU DOAN'!DE99-'DU DOAN'!DF99)=SIGN('DU DOAN'!K99-'DU DOAN'!L99),1*'DU DOAN'!C99,0))))</f>
        <v>0</v>
      </c>
      <c r="BD99" s="98">
        <f>IF(OR('DU DOAN'!K99="",'DU DOAN'!L99="",'DU DOAN'!DG99="",'DU DOAN'!DH99=""),0,IF(AND('DU DOAN'!DG99='DU DOAN'!K99,'DU DOAN'!DH99='DU DOAN'!L99),3*'DU DOAN'!C99,IF(('DU DOAN'!DG99-'DU DOAN'!DH99)=('DU DOAN'!K99-'DU DOAN'!L99),2*'DU DOAN'!C99,IF(SIGN('DU DOAN'!DG99-'DU DOAN'!DH99)=SIGN('DU DOAN'!K99-'DU DOAN'!L99),1*'DU DOAN'!C99,0))))</f>
        <v>0</v>
      </c>
      <c r="BE99" s="98">
        <f>IF(OR('DU DOAN'!K99="",'DU DOAN'!L99="",'DU DOAN'!DI99="",'DU DOAN'!DJ99=""),0,IF(AND('DU DOAN'!DI99='DU DOAN'!K99,'DU DOAN'!DJ99='DU DOAN'!L99),3*'DU DOAN'!C99,IF(('DU DOAN'!DI99-'DU DOAN'!DJ99)=('DU DOAN'!K99-'DU DOAN'!L99),2*'DU DOAN'!C99,IF(SIGN('DU DOAN'!DI99-'DU DOAN'!DJ99)=SIGN('DU DOAN'!K99-'DU DOAN'!L99),1*'DU DOAN'!C99,0))))</f>
        <v>0</v>
      </c>
      <c r="BF99" s="98">
        <f>IF(OR('DU DOAN'!K99="",'DU DOAN'!L99="",'DU DOAN'!DK99="",'DU DOAN'!DL99=""),0,IF(AND('DU DOAN'!DK99='DU DOAN'!K99,'DU DOAN'!DL99='DU DOAN'!L99),3*'DU DOAN'!C99,IF(('DU DOAN'!DK99-'DU DOAN'!DL99)=('DU DOAN'!K99-'DU DOAN'!L99),2*'DU DOAN'!C99,IF(SIGN('DU DOAN'!DK99-'DU DOAN'!DL99)=SIGN('DU DOAN'!K99-'DU DOAN'!L99),1*'DU DOAN'!C99,0))))</f>
        <v>0</v>
      </c>
      <c r="BG99" s="98">
        <f>IF(OR('DU DOAN'!K99="",'DU DOAN'!L99="",'DU DOAN'!DM99="",'DU DOAN'!DN99=""),0,IF(AND('DU DOAN'!DM99='DU DOAN'!K99,'DU DOAN'!DN99='DU DOAN'!L99),3*'DU DOAN'!C99,IF(('DU DOAN'!DM99-'DU DOAN'!DN99)=('DU DOAN'!K99-'DU DOAN'!L99),2*'DU DOAN'!C99,IF(SIGN('DU DOAN'!DM99-'DU DOAN'!DN99)=SIGN('DU DOAN'!K99-'DU DOAN'!L99),1*'DU DOAN'!C99,0))))</f>
        <v>0</v>
      </c>
      <c r="BH99" s="98">
        <f>IF(OR('DU DOAN'!K99="",'DU DOAN'!L99="",'DU DOAN'!DO99="",'DU DOAN'!DP99=""),0,IF(AND('DU DOAN'!DO99='DU DOAN'!K99,'DU DOAN'!DP99='DU DOAN'!L99),3*'DU DOAN'!C99,IF(('DU DOAN'!DO99-'DU DOAN'!DP99)=('DU DOAN'!K99-'DU DOAN'!L99),2*'DU DOAN'!C99,IF(SIGN('DU DOAN'!DO99-'DU DOAN'!DP99)=SIGN('DU DOAN'!K99-'DU DOAN'!L99),1*'DU DOAN'!C99,0))))</f>
        <v>0</v>
      </c>
      <c r="BI99" s="98">
        <f>IF(OR('DU DOAN'!K99="",'DU DOAN'!L99="",'DU DOAN'!DQ99="",'DU DOAN'!DR99=""),0,IF(AND('DU DOAN'!DQ99='DU DOAN'!K99,'DU DOAN'!DR99='DU DOAN'!L99),3*'DU DOAN'!C99,IF(('DU DOAN'!DQ99-'DU DOAN'!DR99)=('DU DOAN'!K99-'DU DOAN'!L99),2*'DU DOAN'!C99,IF(SIGN('DU DOAN'!DQ99-'DU DOAN'!DR99)=SIGN('DU DOAN'!K99-'DU DOAN'!L99),1*'DU DOAN'!C99,0))))</f>
        <v>0</v>
      </c>
      <c r="BJ99" s="98">
        <f>IF(OR('DU DOAN'!K99="",'DU DOAN'!L99="",'DU DOAN'!DS99="",'DU DOAN'!DT99=""),0,IF(AND('DU DOAN'!DS99='DU DOAN'!K99,'DU DOAN'!DT99='DU DOAN'!L99),3*'DU DOAN'!C99,IF(('DU DOAN'!DS99-'DU DOAN'!DT99)=('DU DOAN'!K99-'DU DOAN'!L99),2*'DU DOAN'!C99,IF(SIGN('DU DOAN'!DS99-'DU DOAN'!DT99)=SIGN('DU DOAN'!K99-'DU DOAN'!L99),1*'DU DOAN'!C99,0))))</f>
        <v>0</v>
      </c>
      <c r="BK99" s="98">
        <f>IF(OR('DU DOAN'!K99="",'DU DOAN'!L99="",'DU DOAN'!DU99="",'DU DOAN'!DV99=""),0,IF(AND('DU DOAN'!DU99='DU DOAN'!K99,'DU DOAN'!DV99='DU DOAN'!L99),3*'DU DOAN'!C99,IF(('DU DOAN'!DU99-'DU DOAN'!DV99)=('DU DOAN'!K99-'DU DOAN'!L99),2*'DU DOAN'!C99,IF(SIGN('DU DOAN'!DU99-'DU DOAN'!DV99)=SIGN('DU DOAN'!K99-'DU DOAN'!L99),1*'DU DOAN'!C99,0))))</f>
        <v>0</v>
      </c>
      <c r="BL99" s="98">
        <f>IF(OR('DU DOAN'!K99="",'DU DOAN'!L99="",'DU DOAN'!DW99="",'DU DOAN'!DX99=""),0,IF(AND('DU DOAN'!DW99='DU DOAN'!K99,'DU DOAN'!DX99='DU DOAN'!L99),3*'DU DOAN'!C99,IF(('DU DOAN'!DW99-'DU DOAN'!DX99)=('DU DOAN'!K99-'DU DOAN'!L99),2*'DU DOAN'!C99,IF(SIGN('DU DOAN'!DW99-'DU DOAN'!DX99)=SIGN('DU DOAN'!K99-'DU DOAN'!L99),1*'DU DOAN'!C99,0))))</f>
        <v>0</v>
      </c>
      <c r="BM99" s="98">
        <f>IF(OR('DU DOAN'!K99="",'DU DOAN'!L99="",'DU DOAN'!DY99="",'DU DOAN'!DZ99=""),0,IF(AND('DU DOAN'!DY99='DU DOAN'!K99,'DU DOAN'!DZ99='DU DOAN'!L99),3*'DU DOAN'!C99,IF(('DU DOAN'!DY99-'DU DOAN'!DZ99)=('DU DOAN'!K99-'DU DOAN'!L99),2*'DU DOAN'!C99,IF(SIGN('DU DOAN'!DY99-'DU DOAN'!DZ99)=SIGN('DU DOAN'!K99-'DU DOAN'!L99),1*'DU DOAN'!C99,0))))</f>
        <v>0</v>
      </c>
      <c r="BN99" s="98">
        <f>IF(OR('DU DOAN'!K99="",'DU DOAN'!L99="",'DU DOAN'!EA99="",'DU DOAN'!EB99=""),0,IF(AND('DU DOAN'!EA99='DU DOAN'!K99,'DU DOAN'!EB99='DU DOAN'!L99),3*'DU DOAN'!C99,IF(('DU DOAN'!EA99-'DU DOAN'!EB99)=('DU DOAN'!K99-'DU DOAN'!L99),2*'DU DOAN'!C99,IF(SIGN('DU DOAN'!EA99-'DU DOAN'!EB99)=SIGN('DU DOAN'!K99-'DU DOAN'!L99),1*'DU DOAN'!C99,0))))</f>
        <v>0</v>
      </c>
      <c r="BO99" s="98">
        <f>IF(OR('DU DOAN'!K99="",'DU DOAN'!L99="",'DU DOAN'!EC99="",'DU DOAN'!ED99=""),0,IF(AND('DU DOAN'!EC99='DU DOAN'!K99,'DU DOAN'!ED99='DU DOAN'!L99),3*'DU DOAN'!C99,IF(('DU DOAN'!EC99-'DU DOAN'!ED99)=('DU DOAN'!K99-'DU DOAN'!L99),2*'DU DOAN'!C99,IF(SIGN('DU DOAN'!EC99-'DU DOAN'!ED99)=SIGN('DU DOAN'!K99-'DU DOAN'!L99),1*'DU DOAN'!C99,0))))</f>
        <v>0</v>
      </c>
      <c r="BP99" s="98">
        <f>IF(OR('DU DOAN'!K99="",'DU DOAN'!L99="",'DU DOAN'!EE99="",'DU DOAN'!EF99=""),0,IF(AND('DU DOAN'!EE99='DU DOAN'!K99,'DU DOAN'!EF99='DU DOAN'!L99),3*'DU DOAN'!C99,IF(('DU DOAN'!EE99-'DU DOAN'!EF99)=('DU DOAN'!K99-'DU DOAN'!L99),2*'DU DOAN'!C99,IF(SIGN('DU DOAN'!EE99-'DU DOAN'!EF99)=SIGN('DU DOAN'!K99-'DU DOAN'!L99),1*'DU DOAN'!C99,0))))</f>
        <v>0</v>
      </c>
      <c r="BQ99" s="98">
        <f>IF(OR('DU DOAN'!K99="",'DU DOAN'!L99="",'DU DOAN'!EG99="",'DU DOAN'!EH99=""),0,IF(AND('DU DOAN'!EG99='DU DOAN'!K99,'DU DOAN'!EH99='DU DOAN'!L99),3*'DU DOAN'!C99,IF(('DU DOAN'!EG99-'DU DOAN'!EH99)=('DU DOAN'!K99-'DU DOAN'!L99),2*'DU DOAN'!C99,IF(SIGN('DU DOAN'!EG99-'DU DOAN'!EH99)=SIGN('DU DOAN'!K99-'DU DOAN'!L99),1*'DU DOAN'!C99,0))))</f>
        <v>0</v>
      </c>
      <c r="BR99" s="98">
        <f>IF(OR('DU DOAN'!K99="",'DU DOAN'!L99="",'DU DOAN'!EI99="",'DU DOAN'!EJ99=""),0,IF(AND('DU DOAN'!EI99='DU DOAN'!K99,'DU DOAN'!EJ99='DU DOAN'!L99),3*'DU DOAN'!C99,IF(('DU DOAN'!EI99-'DU DOAN'!EJ99)=('DU DOAN'!K99-'DU DOAN'!L99),2*'DU DOAN'!C99,IF(SIGN('DU DOAN'!EI99-'DU DOAN'!EJ99)=SIGN('DU DOAN'!K99-'DU DOAN'!L99),1*'DU DOAN'!C99,0))))</f>
        <v>0</v>
      </c>
      <c r="BS99" s="98">
        <f>IF(OR('DU DOAN'!K99="",'DU DOAN'!L99="",'DU DOAN'!EK99="",'DU DOAN'!EL99=""),0,IF(AND('DU DOAN'!EK99='DU DOAN'!K99,'DU DOAN'!EL99='DU DOAN'!L99),3*'DU DOAN'!C99,IF(('DU DOAN'!EK99-'DU DOAN'!EL99)=('DU DOAN'!K99-'DU DOAN'!L99),2*'DU DOAN'!C99,IF(SIGN('DU DOAN'!EK99-'DU DOAN'!EL99)=SIGN('DU DOAN'!K99-'DU DOAN'!L99),1*'DU DOAN'!C99,0))))</f>
        <v>0</v>
      </c>
      <c r="BT99" s="98">
        <f>IF(OR('DU DOAN'!K99="",'DU DOAN'!L99="",'DU DOAN'!EM99="",'DU DOAN'!EN99=""),0,IF(AND('DU DOAN'!EM99='DU DOAN'!K99,'DU DOAN'!EN99='DU DOAN'!L99),3*'DU DOAN'!C99,IF(('DU DOAN'!EM99-'DU DOAN'!EN99)=('DU DOAN'!K99-'DU DOAN'!L99),2*'DU DOAN'!C99,IF(SIGN('DU DOAN'!EM99-'DU DOAN'!EN99)=SIGN('DU DOAN'!K99-'DU DOAN'!L99),1*'DU DOAN'!C99,0))))</f>
        <v>0</v>
      </c>
      <c r="BU99" s="98">
        <f>IF(OR('DU DOAN'!K99="",'DU DOAN'!L99="",'DU DOAN'!EO99="",'DU DOAN'!EP99=""),0,IF(AND('DU DOAN'!EO99='DU DOAN'!K99,'DU DOAN'!EP99='DU DOAN'!L99),3*'DU DOAN'!C99,IF(('DU DOAN'!EO99-'DU DOAN'!EP99)=('DU DOAN'!K99-'DU DOAN'!L99),2*'DU DOAN'!C99,IF(SIGN('DU DOAN'!EO99-'DU DOAN'!EP99)=SIGN('DU DOAN'!K99-'DU DOAN'!L99),1*'DU DOAN'!C99,0))))</f>
        <v>0</v>
      </c>
      <c r="BV99" s="98">
        <f>IF(OR('DU DOAN'!K99="",'DU DOAN'!L99="",'DU DOAN'!EQ99="",'DU DOAN'!ER99=""),0,IF(AND('DU DOAN'!EQ99='DU DOAN'!K99,'DU DOAN'!ER99='DU DOAN'!L99),3*'DU DOAN'!C99,IF(('DU DOAN'!EQ99-'DU DOAN'!ER99)=('DU DOAN'!K99-'DU DOAN'!L99),2*'DU DOAN'!C99,IF(SIGN('DU DOAN'!EQ99-'DU DOAN'!ER99)=SIGN('DU DOAN'!K99-'DU DOAN'!L99),1*'DU DOAN'!C99,0))))</f>
        <v>0</v>
      </c>
      <c r="BW99" s="98">
        <f>IF(OR('DU DOAN'!K99="",'DU DOAN'!L99="",'DU DOAN'!ES99="",'DU DOAN'!ET99=""),0,IF(AND('DU DOAN'!ES99='DU DOAN'!K99,'DU DOAN'!ET99='DU DOAN'!L99),3*'DU DOAN'!C99,IF(('DU DOAN'!ES99-'DU DOAN'!ET99)=('DU DOAN'!K99-'DU DOAN'!L99),2*'DU DOAN'!C99,IF(SIGN('DU DOAN'!ES99-'DU DOAN'!ET99)=SIGN('DU DOAN'!K99-'DU DOAN'!L99),1*'DU DOAN'!C99,0))))</f>
        <v>0</v>
      </c>
      <c r="BX99" s="98">
        <f>IF(OR('DU DOAN'!K99="",'DU DOAN'!L99="",'DU DOAN'!EU99="",'DU DOAN'!EV99=""),0,IF(AND('DU DOAN'!EU99='DU DOAN'!K99,'DU DOAN'!EV99='DU DOAN'!L99),3*'DU DOAN'!C99,IF(('DU DOAN'!EU99-'DU DOAN'!EV99)=('DU DOAN'!K99-'DU DOAN'!L99),2*'DU DOAN'!C99,IF(SIGN('DU DOAN'!EU99-'DU DOAN'!EV99)=SIGN('DU DOAN'!K99-'DU DOAN'!L99),1*'DU DOAN'!C99,0))))</f>
        <v>0</v>
      </c>
      <c r="BY99" s="98">
        <f>IF(OR('DU DOAN'!K99="",'DU DOAN'!L99="",'DU DOAN'!EW99="",'DU DOAN'!EX99=""),0,IF(AND('DU DOAN'!EW99='DU DOAN'!K99,'DU DOAN'!EX99='DU DOAN'!L99),3*'DU DOAN'!C99,IF(('DU DOAN'!EW99-'DU DOAN'!EX99)=('DU DOAN'!K99-'DU DOAN'!L99),2*'DU DOAN'!C99,IF(SIGN('DU DOAN'!EW99-'DU DOAN'!EX99)=SIGN('DU DOAN'!K99-'DU DOAN'!L99),1*'DU DOAN'!C99,0))))</f>
        <v>0</v>
      </c>
      <c r="BZ99" s="98">
        <f>IF(OR('DU DOAN'!K99="",'DU DOAN'!L99="",'DU DOAN'!EY99="",'DU DOAN'!EZ99=""),0,IF(AND('DU DOAN'!EY99='DU DOAN'!K99,'DU DOAN'!EZ99='DU DOAN'!L99),3*'DU DOAN'!C99,IF(('DU DOAN'!EY99-'DU DOAN'!EZ99)=('DU DOAN'!K99-'DU DOAN'!L99),2*'DU DOAN'!C99,IF(SIGN('DU DOAN'!EY99-'DU DOAN'!EZ99)=SIGN('DU DOAN'!K99-'DU DOAN'!L99),1*'DU DOAN'!C99,0))))</f>
        <v>0</v>
      </c>
      <c r="CA99" s="98">
        <f>IF(OR('DU DOAN'!K99="",'DU DOAN'!L99="",'DU DOAN'!FA99="",'DU DOAN'!FB99=""),0,IF(AND('DU DOAN'!FA99='DU DOAN'!K99,'DU DOAN'!FB99='DU DOAN'!L99),3*'DU DOAN'!C99,IF(('DU DOAN'!FA99-'DU DOAN'!FB99)=('DU DOAN'!K99-'DU DOAN'!L99),2*'DU DOAN'!C99,IF(SIGN('DU DOAN'!FA99-'DU DOAN'!FB99)=SIGN('DU DOAN'!K99-'DU DOAN'!L99),1*'DU DOAN'!C99,0))))</f>
        <v>0</v>
      </c>
      <c r="CB99" s="98">
        <f>IF(OR('DU DOAN'!K99="",'DU DOAN'!L99="",'DU DOAN'!FC99="",'DU DOAN'!FD99=""),0,IF(AND('DU DOAN'!FC99='DU DOAN'!K99,'DU DOAN'!FD99='DU DOAN'!L99),3*'DU DOAN'!C99,IF(('DU DOAN'!FC99-'DU DOAN'!FD99)=('DU DOAN'!K99-'DU DOAN'!L99),2*'DU DOAN'!C99,IF(SIGN('DU DOAN'!FC99-'DU DOAN'!FD99)=SIGN('DU DOAN'!K99-'DU DOAN'!L99),1*'DU DOAN'!C99,0))))</f>
        <v>0</v>
      </c>
      <c r="CC99" s="98">
        <f>IF(OR('DU DOAN'!K99="",'DU DOAN'!L99="",'DU DOAN'!FE99="",'DU DOAN'!FF99=""),0,IF(AND('DU DOAN'!FE99='DU DOAN'!K99,'DU DOAN'!FF99='DU DOAN'!L99),3*'DU DOAN'!C99,IF(('DU DOAN'!FE99-'DU DOAN'!FF99)=('DU DOAN'!K99-'DU DOAN'!L99),2*'DU DOAN'!C99,IF(SIGN('DU DOAN'!FE99-'DU DOAN'!FF99)=SIGN('DU DOAN'!K99-'DU DOAN'!L99),1*'DU DOAN'!C99,0))))</f>
        <v>0</v>
      </c>
      <c r="CD99" s="98">
        <f>IF(OR('DU DOAN'!K99="",'DU DOAN'!L99="",'DU DOAN'!FG99="",'DU DOAN'!FH99=""),0,IF(AND('DU DOAN'!FG99='DU DOAN'!K99,'DU DOAN'!FH99='DU DOAN'!L99),3*'DU DOAN'!C99,IF(('DU DOAN'!FG99-'DU DOAN'!FH99)=('DU DOAN'!K99-'DU DOAN'!L99),2*'DU DOAN'!C99,IF(SIGN('DU DOAN'!FG99-'DU DOAN'!FH99)=SIGN('DU DOAN'!K99-'DU DOAN'!L99),1*'DU DOAN'!C99,0))))</f>
        <v>0</v>
      </c>
      <c r="CE99" s="98">
        <f>IF(OR('DU DOAN'!K99="",'DU DOAN'!L99="",'DU DOAN'!FI99="",'DU DOAN'!FJ99=""),0,IF(AND('DU DOAN'!FI99='DU DOAN'!K99,'DU DOAN'!FJ99='DU DOAN'!L99),3*'DU DOAN'!C99,IF(('DU DOAN'!FI99-'DU DOAN'!FJ99)=('DU DOAN'!K99-'DU DOAN'!L99),2*'DU DOAN'!C99,IF(SIGN('DU DOAN'!FI99-'DU DOAN'!FJ99)=SIGN('DU DOAN'!K99-'DU DOAN'!L99),1*'DU DOAN'!C99,0))))</f>
        <v>0</v>
      </c>
      <c r="CF99" s="98">
        <f>IF(OR('DU DOAN'!K99="",'DU DOAN'!L99="",'DU DOAN'!FK99="",'DU DOAN'!FL99=""),0,IF(AND('DU DOAN'!FK99='DU DOAN'!K99,'DU DOAN'!FL99='DU DOAN'!L99),3*'DU DOAN'!C99,IF(('DU DOAN'!FK99-'DU DOAN'!FL99)=('DU DOAN'!K99-'DU DOAN'!L99),2*'DU DOAN'!C99,IF(SIGN('DU DOAN'!FK99-'DU DOAN'!FL99)=SIGN('DU DOAN'!K99-'DU DOAN'!L99),1*'DU DOAN'!C99,0))))</f>
        <v>0</v>
      </c>
      <c r="CG99" s="98">
        <f>IF(OR('DU DOAN'!K99="",'DU DOAN'!L99="",'DU DOAN'!FM99="",'DU DOAN'!FN99=""),0,IF(AND('DU DOAN'!FM99='DU DOAN'!K99,'DU DOAN'!FN99='DU DOAN'!L99),3*'DU DOAN'!C99,IF(('DU DOAN'!FM99-'DU DOAN'!FN99)=('DU DOAN'!K99-'DU DOAN'!L99),2*'DU DOAN'!C99,IF(SIGN('DU DOAN'!FM99-'DU DOAN'!FN99)=SIGN('DU DOAN'!K99-'DU DOAN'!L99),1*'DU DOAN'!C99,0))))</f>
        <v>0</v>
      </c>
      <c r="CH99" s="98">
        <f>IF(OR('DU DOAN'!K99="",'DU DOAN'!L99="",'DU DOAN'!FO99="",'DU DOAN'!FP99=""),0,IF(AND('DU DOAN'!FO99='DU DOAN'!K99,'DU DOAN'!FP99='DU DOAN'!L99),3*'DU DOAN'!C99,IF(('DU DOAN'!FO99-'DU DOAN'!FP99)=('DU DOAN'!K99-'DU DOAN'!L99),2*'DU DOAN'!C99,IF(SIGN('DU DOAN'!FO99-'DU DOAN'!FP99)=SIGN('DU DOAN'!K99-'DU DOAN'!L99),1*'DU DOAN'!C99,0))))</f>
        <v>0</v>
      </c>
      <c r="CI99" s="98">
        <f>IF(OR('DU DOAN'!K99="",'DU DOAN'!L99="",'DU DOAN'!FQ99="",'DU DOAN'!FR99=""),0,IF(AND('DU DOAN'!FQ99='DU DOAN'!K99,'DU DOAN'!FR99='DU DOAN'!L99),3*'DU DOAN'!C99,IF(('DU DOAN'!FQ99-'DU DOAN'!FR99)=('DU DOAN'!K99-'DU DOAN'!L99),2*'DU DOAN'!C99,IF(SIGN('DU DOAN'!FQ99-'DU DOAN'!FR99)=SIGN('DU DOAN'!K99-'DU DOAN'!L99),1*'DU DOAN'!C99,0))))</f>
        <v>0</v>
      </c>
      <c r="CJ99" s="98">
        <f>IF(OR('DU DOAN'!K99="",'DU DOAN'!L99="",'DU DOAN'!FS99="",'DU DOAN'!FT99=""),0,IF(AND('DU DOAN'!FS99='DU DOAN'!K99,'DU DOAN'!FT99='DU DOAN'!L99),3*'DU DOAN'!C99,IF(('DU DOAN'!FS99-'DU DOAN'!FT99)=('DU DOAN'!K99-'DU DOAN'!L99),2*'DU DOAN'!C99,IF(SIGN('DU DOAN'!FS99-'DU DOAN'!FT99)=SIGN('DU DOAN'!K99-'DU DOAN'!L99),1*'DU DOAN'!C99,0))))</f>
        <v>0</v>
      </c>
      <c r="CK99" s="98">
        <f>IF(OR('DU DOAN'!K99="",'DU DOAN'!L99="",'DU DOAN'!FU99="",'DU DOAN'!FV99=""),0,IF(AND('DU DOAN'!FU99='DU DOAN'!K99,'DU DOAN'!FV99='DU DOAN'!L99),3*'DU DOAN'!C99,IF(('DU DOAN'!FU99-'DU DOAN'!FV99)=('DU DOAN'!K99-'DU DOAN'!L99),2*'DU DOAN'!C99,IF(SIGN('DU DOAN'!FU99-'DU DOAN'!FV99)=SIGN('DU DOAN'!K99-'DU DOAN'!L99),1*'DU DOAN'!C99,0))))</f>
        <v>0</v>
      </c>
      <c r="CL99" s="98">
        <f>IF(OR('DU DOAN'!K99="",'DU DOAN'!L99="",'DU DOAN'!FW99="",'DU DOAN'!FX99=""),0,IF(AND('DU DOAN'!FW99='DU DOAN'!K99,'DU DOAN'!FX99='DU DOAN'!L99),3*'DU DOAN'!C99,IF(('DU DOAN'!FW99-'DU DOAN'!FX99)=('DU DOAN'!K99-'DU DOAN'!L99),2*'DU DOAN'!C99,IF(SIGN('DU DOAN'!FW99-'DU DOAN'!FX99)=SIGN('DU DOAN'!K99-'DU DOAN'!L99),1*'DU DOAN'!C99,0))))</f>
        <v>0</v>
      </c>
      <c r="CM99" s="98">
        <f>IF(OR('DU DOAN'!K99="",'DU DOAN'!L99="",'DU DOAN'!FY99="",'DU DOAN'!FZ99=""),0,IF(AND('DU DOAN'!FY99='DU DOAN'!K99,'DU DOAN'!FZ99='DU DOAN'!L99),3*'DU DOAN'!C99,IF(('DU DOAN'!FY99-'DU DOAN'!FZ99)=('DU DOAN'!K99-'DU DOAN'!L99),2*'DU DOAN'!C99,IF(SIGN('DU DOAN'!FY99-'DU DOAN'!FZ99)=SIGN('DU DOAN'!K99-'DU DOAN'!L99),1*'DU DOAN'!C99,0))))</f>
        <v>0</v>
      </c>
      <c r="CN99" s="98">
        <f>IF(OR('DU DOAN'!K99="",'DU DOAN'!L99="",'DU DOAN'!GA99="",'DU DOAN'!GB99=""),0,IF(AND('DU DOAN'!GA99='DU DOAN'!K99,'DU DOAN'!GB99='DU DOAN'!L99),3*'DU DOAN'!C99,IF(('DU DOAN'!GA99-'DU DOAN'!GB99)=('DU DOAN'!K99-'DU DOAN'!L99),2*'DU DOAN'!C99,IF(SIGN('DU DOAN'!GA99-'DU DOAN'!GB99)=SIGN('DU DOAN'!K99-'DU DOAN'!L99),1*'DU DOAN'!C99,0))))</f>
        <v>0</v>
      </c>
      <c r="CO99" s="98">
        <f>IF(OR('DU DOAN'!K99="",'DU DOAN'!L99="",'DU DOAN'!GC99="",'DU DOAN'!GD99=""),0,IF(AND('DU DOAN'!GC99='DU DOAN'!K99,'DU DOAN'!GD99='DU DOAN'!L99),3*'DU DOAN'!C99,IF(('DU DOAN'!GC99-'DU DOAN'!GD99)=('DU DOAN'!K99-'DU DOAN'!L99),2*'DU DOAN'!C99,IF(SIGN('DU DOAN'!GC99-'DU DOAN'!GD99)=SIGN('DU DOAN'!K99-'DU DOAN'!L99),1*'DU DOAN'!C99,0))))</f>
        <v>0</v>
      </c>
      <c r="CP99" s="98">
        <f>IF(OR('DU DOAN'!K99="",'DU DOAN'!L99="",'DU DOAN'!GE99="",'DU DOAN'!GF99=""),0,IF(AND('DU DOAN'!GE99='DU DOAN'!K99,'DU DOAN'!GF99='DU DOAN'!L99),3*'DU DOAN'!C99,IF(('DU DOAN'!GE99-'DU DOAN'!GF99)=('DU DOAN'!K99-'DU DOAN'!L99),2*'DU DOAN'!C99,IF(SIGN('DU DOAN'!GE99-'DU DOAN'!GF99)=SIGN('DU DOAN'!K99-'DU DOAN'!L99),1*'DU DOAN'!C99,0))))</f>
        <v>0</v>
      </c>
      <c r="CQ99" s="98">
        <f>IF(OR('DU DOAN'!K99="",'DU DOAN'!L99="",'DU DOAN'!GG99="",'DU DOAN'!GH99=""),0,IF(AND('DU DOAN'!GG99='DU DOAN'!K99,'DU DOAN'!GH99='DU DOAN'!L99),3*'DU DOAN'!C99,IF(('DU DOAN'!GG99-'DU DOAN'!GH99)=('DU DOAN'!K99-'DU DOAN'!L99),2*'DU DOAN'!C99,IF(SIGN('DU DOAN'!GG99-'DU DOAN'!GH99)=SIGN('DU DOAN'!K99-'DU DOAN'!L99),1*'DU DOAN'!C99,0))))</f>
        <v>0</v>
      </c>
      <c r="CR99" s="98">
        <f>IF(OR('DU DOAN'!K99="",'DU DOAN'!L99="",'DU DOAN'!GI99="",'DU DOAN'!GJ99=""),0,IF(AND('DU DOAN'!GI99='DU DOAN'!K99,'DU DOAN'!GJ99='DU DOAN'!L99),3*'DU DOAN'!C99,IF(('DU DOAN'!GI99-'DU DOAN'!GJ99)=('DU DOAN'!K99-'DU DOAN'!L99),2*'DU DOAN'!C99,IF(SIGN('DU DOAN'!GI99-'DU DOAN'!GJ99)=SIGN('DU DOAN'!K99-'DU DOAN'!L99),1*'DU DOAN'!C99,0))))</f>
        <v>0</v>
      </c>
      <c r="CS99" s="98">
        <f>IF(OR('DU DOAN'!K99="",'DU DOAN'!L99="",'DU DOAN'!GK99="",'DU DOAN'!GL99=""),0,IF(AND('DU DOAN'!GK99='DU DOAN'!K99,'DU DOAN'!GL99='DU DOAN'!L99),3*'DU DOAN'!C99,IF(('DU DOAN'!GK99-'DU DOAN'!GL99)=('DU DOAN'!K99-'DU DOAN'!L99),2*'DU DOAN'!C99,IF(SIGN('DU DOAN'!GK99-'DU DOAN'!GL99)=SIGN('DU DOAN'!K99-'DU DOAN'!L99),1*'DU DOAN'!C99,0))))</f>
        <v>0</v>
      </c>
      <c r="CT99" s="98">
        <f>IF(OR('DU DOAN'!K99="",'DU DOAN'!L99="",'DU DOAN'!GM99="",'DU DOAN'!GN99=""),0,IF(AND('DU DOAN'!GM99='DU DOAN'!K99,'DU DOAN'!GN99='DU DOAN'!L99),3*'DU DOAN'!C99,IF(('DU DOAN'!GM99-'DU DOAN'!GN99)=('DU DOAN'!K99-'DU DOAN'!L99),2*'DU DOAN'!C99,IF(SIGN('DU DOAN'!GM99-'DU DOAN'!GN99)=SIGN('DU DOAN'!K99-'DU DOAN'!L99),1*'DU DOAN'!C99,0))))</f>
        <v>0</v>
      </c>
      <c r="CU99" s="98">
        <f>IF(OR('DU DOAN'!K99="",'DU DOAN'!L99="",'DU DOAN'!GO99="",'DU DOAN'!GP99=""),0,IF(AND('DU DOAN'!GO99='DU DOAN'!K99,'DU DOAN'!GP99='DU DOAN'!L99),3*'DU DOAN'!C99,IF(('DU DOAN'!GO99-'DU DOAN'!GP99)=('DU DOAN'!K99-'DU DOAN'!L99),2*'DU DOAN'!C99,IF(SIGN('DU DOAN'!GO99-'DU DOAN'!GP99)=SIGN('DU DOAN'!K99-'DU DOAN'!L99),1*'DU DOAN'!C99,0))))</f>
        <v>0</v>
      </c>
      <c r="CV99" s="98">
        <f>IF(OR('DU DOAN'!K99="",'DU DOAN'!L99="",'DU DOAN'!GQ99="",'DU DOAN'!GR99=""),0,IF(AND('DU DOAN'!GQ99='DU DOAN'!K99,'DU DOAN'!GR99='DU DOAN'!L99),3*'DU DOAN'!C99,IF(('DU DOAN'!GQ99-'DU DOAN'!GR99)=('DU DOAN'!K99-'DU DOAN'!L99),2*'DU DOAN'!C99,IF(SIGN('DU DOAN'!GQ99-'DU DOAN'!GR99)=SIGN('DU DOAN'!K99-'DU DOAN'!L99),1*'DU DOAN'!C99,0))))</f>
        <v>0</v>
      </c>
      <c r="CW99" s="98">
        <f>IF(OR('DU DOAN'!K99="",'DU DOAN'!L99="",'DU DOAN'!GS99="",'DU DOAN'!GT99=""),0,IF(AND('DU DOAN'!GS99='DU DOAN'!K99,'DU DOAN'!GT99='DU DOAN'!L99),3*'DU DOAN'!C99,IF(('DU DOAN'!GS99-'DU DOAN'!GT99)=('DU DOAN'!K99-'DU DOAN'!L99),2*'DU DOAN'!C99,IF(SIGN('DU DOAN'!GS99-'DU DOAN'!GT99)=SIGN('DU DOAN'!K99-'DU DOAN'!L99),1*'DU DOAN'!C99,0))))</f>
        <v>0</v>
      </c>
      <c r="CX99" s="98">
        <f>IF(OR('DU DOAN'!K99="",'DU DOAN'!L99="",'DU DOAN'!GU99="",'DU DOAN'!GV99=""),0,IF(AND('DU DOAN'!GU99='DU DOAN'!K99,'DU DOAN'!GV99='DU DOAN'!L99),3*'DU DOAN'!C99,IF(('DU DOAN'!GU99-'DU DOAN'!GV99)=('DU DOAN'!K99-'DU DOAN'!L99),2*'DU DOAN'!C99,IF(SIGN('DU DOAN'!GU99-'DU DOAN'!GV99)=SIGN('DU DOAN'!K99-'DU DOAN'!L99),1*'DU DOAN'!C99,0))))</f>
        <v>0</v>
      </c>
      <c r="CY99" s="98">
        <f>IF(OR('DU DOAN'!K99="",'DU DOAN'!L99="",'DU DOAN'!GW99="",'DU DOAN'!GX99=""),0,IF(AND('DU DOAN'!GW99='DU DOAN'!K99,'DU DOAN'!GX99='DU DOAN'!L99),3*'DU DOAN'!C99,IF(('DU DOAN'!GW99-'DU DOAN'!GX99)=('DU DOAN'!K99-'DU DOAN'!L99),2*'DU DOAN'!C99,IF(SIGN('DU DOAN'!GW99-'DU DOAN'!GX99)=SIGN('DU DOAN'!K99-'DU DOAN'!L99),1*'DU DOAN'!C99,0))))</f>
        <v>0</v>
      </c>
      <c r="CZ99" s="98">
        <f>IF(OR('DU DOAN'!K99="",'DU DOAN'!L99="",'DU DOAN'!GY99="",'DU DOAN'!GZ99=""),0,IF(AND('DU DOAN'!GY99='DU DOAN'!K99,'DU DOAN'!GZ99='DU DOAN'!L99),3*'DU DOAN'!C99,IF(('DU DOAN'!GY99-'DU DOAN'!GZ99)=('DU DOAN'!K99-'DU DOAN'!L99),2*'DU DOAN'!C99,IF(SIGN('DU DOAN'!GY99-'DU DOAN'!GZ99)=SIGN('DU DOAN'!K99-'DU DOAN'!L99),1*'DU DOAN'!C99,0))))</f>
        <v>0</v>
      </c>
      <c r="DA99" s="98">
        <f>IF(OR('DU DOAN'!K99="",'DU DOAN'!L99="",'DU DOAN'!HA99="",'DU DOAN'!HB99=""),0,IF(AND('DU DOAN'!HA99='DU DOAN'!K99,'DU DOAN'!HB99='DU DOAN'!L99),3*'DU DOAN'!C99,IF(('DU DOAN'!HA99-'DU DOAN'!HB99)=('DU DOAN'!K99-'DU DOAN'!L99),2*'DU DOAN'!C99,IF(SIGN('DU DOAN'!HA99-'DU DOAN'!HB99)=SIGN('DU DOAN'!K99-'DU DOAN'!L99),1*'DU DOAN'!C99,0))))</f>
        <v>0</v>
      </c>
      <c r="DB99" s="98">
        <f>IF(OR('DU DOAN'!K99="",'DU DOAN'!L99="",'DU DOAN'!HC99="",'DU DOAN'!HD99=""),0,IF(AND('DU DOAN'!HC99='DU DOAN'!K99,'DU DOAN'!HD99='DU DOAN'!L99),3*'DU DOAN'!C99,IF(('DU DOAN'!HC99-'DU DOAN'!HD99)=('DU DOAN'!K99-'DU DOAN'!L99),2*'DU DOAN'!C99,IF(SIGN('DU DOAN'!HC99-'DU DOAN'!HD99)=SIGN('DU DOAN'!K99-'DU DOAN'!L99),1*'DU DOAN'!C99,0))))</f>
        <v>0</v>
      </c>
    </row>
    <row r="100" spans="1:106" ht="15" customHeight="1">
      <c r="A100" s="107">
        <f>'DU DOAN'!A100</f>
        <v>97</v>
      </c>
      <c r="B100" s="108" t="str">
        <f>'DU DOAN'!B100</f>
        <v>Tứ kết</v>
      </c>
      <c r="C100" s="109">
        <f>'DU DOAN'!C100</f>
        <v>2.5</v>
      </c>
      <c r="D100" s="108" t="str">
        <f>'DU DOAN'!H100</f>
        <v>Thắng R16 trận 89</v>
      </c>
      <c r="E100" s="108" t="str">
        <f>'DU DOAN'!I100</f>
        <v>Thắng R16 trận 90</v>
      </c>
      <c r="F100" s="110" t="str">
        <f>IF(OR('DU DOAN'!K100="",'DU DOAN'!L100=""),"Chưa đá",'DU DOAN'!K100&amp;"-"&amp;'DU DOAN'!L100)</f>
        <v>Chưa đá</v>
      </c>
      <c r="G100" s="98">
        <f>IF(OR('DU DOAN'!K100="",'DU DOAN'!L100="",'DU DOAN'!M100="",'DU DOAN'!N100=""),0,IF(AND('DU DOAN'!M100='DU DOAN'!K100,'DU DOAN'!N100='DU DOAN'!L100),3*'DU DOAN'!C100,IF(('DU DOAN'!M100-'DU DOAN'!N100)=('DU DOAN'!K100-'DU DOAN'!L100),2*'DU DOAN'!C100,IF(SIGN('DU DOAN'!M100-'DU DOAN'!N100)=SIGN('DU DOAN'!K100-'DU DOAN'!L100),1*'DU DOAN'!C100,0))))</f>
        <v>0</v>
      </c>
      <c r="H100" s="98">
        <f>IF(OR('DU DOAN'!K100="",'DU DOAN'!L100="",'DU DOAN'!O100="",'DU DOAN'!P100=""),0,IF(AND('DU DOAN'!O100='DU DOAN'!K100,'DU DOAN'!P100='DU DOAN'!L100),3*'DU DOAN'!C100,IF(('DU DOAN'!O100-'DU DOAN'!P100)=('DU DOAN'!K100-'DU DOAN'!L100),2*'DU DOAN'!C100,IF(SIGN('DU DOAN'!O100-'DU DOAN'!P100)=SIGN('DU DOAN'!K100-'DU DOAN'!L100),1*'DU DOAN'!C100,0))))</f>
        <v>0</v>
      </c>
      <c r="I100" s="98">
        <f>IF(OR('DU DOAN'!K100="",'DU DOAN'!L100="",'DU DOAN'!Q100="",'DU DOAN'!R100=""),0,IF(AND('DU DOAN'!Q100='DU DOAN'!K100,'DU DOAN'!R100='DU DOAN'!L100),3*'DU DOAN'!C100,IF(('DU DOAN'!Q100-'DU DOAN'!R100)=('DU DOAN'!K100-'DU DOAN'!L100),2*'DU DOAN'!C100,IF(SIGN('DU DOAN'!Q100-'DU DOAN'!R100)=SIGN('DU DOAN'!K100-'DU DOAN'!L100),1*'DU DOAN'!C100,0))))</f>
        <v>0</v>
      </c>
      <c r="J100" s="98">
        <f>IF(OR('DU DOAN'!K100="",'DU DOAN'!L100="",'DU DOAN'!S100="",'DU DOAN'!T100=""),0,IF(AND('DU DOAN'!S100='DU DOAN'!K100,'DU DOAN'!T100='DU DOAN'!L100),3*'DU DOAN'!C100,IF(('DU DOAN'!S100-'DU DOAN'!T100)=('DU DOAN'!K100-'DU DOAN'!L100),2*'DU DOAN'!C100,IF(SIGN('DU DOAN'!S100-'DU DOAN'!T100)=SIGN('DU DOAN'!K100-'DU DOAN'!L100),1*'DU DOAN'!C100,0))))</f>
        <v>0</v>
      </c>
      <c r="K100" s="98">
        <f>IF(OR('DU DOAN'!K100="",'DU DOAN'!L100="",'DU DOAN'!U100="",'DU DOAN'!V100=""),0,IF(AND('DU DOAN'!U100='DU DOAN'!K100,'DU DOAN'!V100='DU DOAN'!L100),3*'DU DOAN'!C100,IF(('DU DOAN'!U100-'DU DOAN'!V100)=('DU DOAN'!K100-'DU DOAN'!L100),2*'DU DOAN'!C100,IF(SIGN('DU DOAN'!U100-'DU DOAN'!V100)=SIGN('DU DOAN'!K100-'DU DOAN'!L100),1*'DU DOAN'!C100,0))))</f>
        <v>0</v>
      </c>
      <c r="L100" s="98">
        <f>IF(OR('DU DOAN'!K100="",'DU DOAN'!L100="",'DU DOAN'!W100="",'DU DOAN'!X100=""),0,IF(AND('DU DOAN'!W100='DU DOAN'!K100,'DU DOAN'!X100='DU DOAN'!L100),3*'DU DOAN'!C100,IF(('DU DOAN'!W100-'DU DOAN'!X100)=('DU DOAN'!K100-'DU DOAN'!L100),2*'DU DOAN'!C100,IF(SIGN('DU DOAN'!W100-'DU DOAN'!X100)=SIGN('DU DOAN'!K100-'DU DOAN'!L100),1*'DU DOAN'!C100,0))))</f>
        <v>0</v>
      </c>
      <c r="M100" s="98">
        <f>IF(OR('DU DOAN'!K100="",'DU DOAN'!L100="",'DU DOAN'!Y100="",'DU DOAN'!Z100=""),0,IF(AND('DU DOAN'!Y100='DU DOAN'!K100,'DU DOAN'!Z100='DU DOAN'!L100),3*'DU DOAN'!C100,IF(('DU DOAN'!Y100-'DU DOAN'!Z100)=('DU DOAN'!K100-'DU DOAN'!L100),2*'DU DOAN'!C100,IF(SIGN('DU DOAN'!Y100-'DU DOAN'!Z100)=SIGN('DU DOAN'!K100-'DU DOAN'!L100),1*'DU DOAN'!C100,0))))</f>
        <v>0</v>
      </c>
      <c r="N100" s="98">
        <f>IF(OR('DU DOAN'!K100="",'DU DOAN'!L100="",'DU DOAN'!AA100="",'DU DOAN'!AB100=""),0,IF(AND('DU DOAN'!AA100='DU DOAN'!K100,'DU DOAN'!AB100='DU DOAN'!L100),3*'DU DOAN'!C100,IF(('DU DOAN'!AA100-'DU DOAN'!AB100)=('DU DOAN'!K100-'DU DOAN'!L100),2*'DU DOAN'!C100,IF(SIGN('DU DOAN'!AA100-'DU DOAN'!AB100)=SIGN('DU DOAN'!K100-'DU DOAN'!L100),1*'DU DOAN'!C100,0))))</f>
        <v>0</v>
      </c>
      <c r="O100" s="98">
        <f>IF(OR('DU DOAN'!K100="",'DU DOAN'!L100="",'DU DOAN'!AC100="",'DU DOAN'!AD100=""),0,IF(AND('DU DOAN'!AC100='DU DOAN'!K100,'DU DOAN'!AD100='DU DOAN'!L100),3*'DU DOAN'!C100,IF(('DU DOAN'!AC100-'DU DOAN'!AD100)=('DU DOAN'!K100-'DU DOAN'!L100),2*'DU DOAN'!C100,IF(SIGN('DU DOAN'!AC100-'DU DOAN'!AD100)=SIGN('DU DOAN'!K100-'DU DOAN'!L100),1*'DU DOAN'!C100,0))))</f>
        <v>0</v>
      </c>
      <c r="P100" s="98">
        <f>IF(OR('DU DOAN'!K100="",'DU DOAN'!L100="",'DU DOAN'!AE100="",'DU DOAN'!AF100=""),0,IF(AND('DU DOAN'!AE100='DU DOAN'!K100,'DU DOAN'!AF100='DU DOAN'!L100),3*'DU DOAN'!C100,IF(('DU DOAN'!AE100-'DU DOAN'!AF100)=('DU DOAN'!K100-'DU DOAN'!L100),2*'DU DOAN'!C100,IF(SIGN('DU DOAN'!AE100-'DU DOAN'!AF100)=SIGN('DU DOAN'!K100-'DU DOAN'!L100),1*'DU DOAN'!C100,0))))</f>
        <v>0</v>
      </c>
      <c r="Q100" s="98">
        <f>IF(OR('DU DOAN'!K100="",'DU DOAN'!L100="",'DU DOAN'!AG100="",'DU DOAN'!AH100=""),0,IF(AND('DU DOAN'!AG100='DU DOAN'!K100,'DU DOAN'!AH100='DU DOAN'!L100),3*'DU DOAN'!C100,IF(('DU DOAN'!AG100-'DU DOAN'!AH100)=('DU DOAN'!K100-'DU DOAN'!L100),2*'DU DOAN'!C100,IF(SIGN('DU DOAN'!AG100-'DU DOAN'!AH100)=SIGN('DU DOAN'!K100-'DU DOAN'!L100),1*'DU DOAN'!C100,0))))</f>
        <v>0</v>
      </c>
      <c r="R100" s="98">
        <f>IF(OR('DU DOAN'!K100="",'DU DOAN'!L100="",'DU DOAN'!AI100="",'DU DOAN'!AJ100=""),0,IF(AND('DU DOAN'!AI100='DU DOAN'!K100,'DU DOAN'!AJ100='DU DOAN'!L100),3*'DU DOAN'!C100,IF(('DU DOAN'!AI100-'DU DOAN'!AJ100)=('DU DOAN'!K100-'DU DOAN'!L100),2*'DU DOAN'!C100,IF(SIGN('DU DOAN'!AI100-'DU DOAN'!AJ100)=SIGN('DU DOAN'!K100-'DU DOAN'!L100),1*'DU DOAN'!C100,0))))</f>
        <v>0</v>
      </c>
      <c r="S100" s="98">
        <f>IF(OR('DU DOAN'!K100="",'DU DOAN'!L100="",'DU DOAN'!AK100="",'DU DOAN'!AL100=""),0,IF(AND('DU DOAN'!AK100='DU DOAN'!K100,'DU DOAN'!AL100='DU DOAN'!L100),3*'DU DOAN'!C100,IF(('DU DOAN'!AK100-'DU DOAN'!AL100)=('DU DOAN'!K100-'DU DOAN'!L100),2*'DU DOAN'!C100,IF(SIGN('DU DOAN'!AK100-'DU DOAN'!AL100)=SIGN('DU DOAN'!K100-'DU DOAN'!L100),1*'DU DOAN'!C100,0))))</f>
        <v>0</v>
      </c>
      <c r="T100" s="98">
        <f>IF(OR('DU DOAN'!K100="",'DU DOAN'!L100="",'DU DOAN'!AM100="",'DU DOAN'!AN100=""),0,IF(AND('DU DOAN'!AM100='DU DOAN'!K100,'DU DOAN'!AN100='DU DOAN'!L100),3*'DU DOAN'!C100,IF(('DU DOAN'!AM100-'DU DOAN'!AN100)=('DU DOAN'!K100-'DU DOAN'!L100),2*'DU DOAN'!C100,IF(SIGN('DU DOAN'!AM100-'DU DOAN'!AN100)=SIGN('DU DOAN'!K100-'DU DOAN'!L100),1*'DU DOAN'!C100,0))))</f>
        <v>0</v>
      </c>
      <c r="U100" s="98">
        <f>IF(OR('DU DOAN'!K100="",'DU DOAN'!L100="",'DU DOAN'!AO100="",'DU DOAN'!AP100=""),0,IF(AND('DU DOAN'!AO100='DU DOAN'!K100,'DU DOAN'!AP100='DU DOAN'!L100),3*'DU DOAN'!C100,IF(('DU DOAN'!AO100-'DU DOAN'!AP100)=('DU DOAN'!K100-'DU DOAN'!L100),2*'DU DOAN'!C100,IF(SIGN('DU DOAN'!AO100-'DU DOAN'!AP100)=SIGN('DU DOAN'!K100-'DU DOAN'!L100),1*'DU DOAN'!C100,0))))</f>
        <v>0</v>
      </c>
      <c r="V100" s="98">
        <f>IF(OR('DU DOAN'!K100="",'DU DOAN'!L100="",'DU DOAN'!AQ100="",'DU DOAN'!AR100=""),0,IF(AND('DU DOAN'!AQ100='DU DOAN'!K100,'DU DOAN'!AR100='DU DOAN'!L100),3*'DU DOAN'!C100,IF(('DU DOAN'!AQ100-'DU DOAN'!AR100)=('DU DOAN'!K100-'DU DOAN'!L100),2*'DU DOAN'!C100,IF(SIGN('DU DOAN'!AQ100-'DU DOAN'!AR100)=SIGN('DU DOAN'!K100-'DU DOAN'!L100),1*'DU DOAN'!C100,0))))</f>
        <v>0</v>
      </c>
      <c r="W100" s="98">
        <f>IF(OR('DU DOAN'!K100="",'DU DOAN'!L100="",'DU DOAN'!AS100="",'DU DOAN'!AT100=""),0,IF(AND('DU DOAN'!AS100='DU DOAN'!K100,'DU DOAN'!AT100='DU DOAN'!L100),3*'DU DOAN'!C100,IF(('DU DOAN'!AS100-'DU DOAN'!AT100)=('DU DOAN'!K100-'DU DOAN'!L100),2*'DU DOAN'!C100,IF(SIGN('DU DOAN'!AS100-'DU DOAN'!AT100)=SIGN('DU DOAN'!K100-'DU DOAN'!L100),1*'DU DOAN'!C100,0))))</f>
        <v>0</v>
      </c>
      <c r="X100" s="98">
        <f>IF(OR('DU DOAN'!K100="",'DU DOAN'!L100="",'DU DOAN'!AU100="",'DU DOAN'!AV100=""),0,IF(AND('DU DOAN'!AU100='DU DOAN'!K100,'DU DOAN'!AV100='DU DOAN'!L100),3*'DU DOAN'!C100,IF(('DU DOAN'!AU100-'DU DOAN'!AV100)=('DU DOAN'!K100-'DU DOAN'!L100),2*'DU DOAN'!C100,IF(SIGN('DU DOAN'!AU100-'DU DOAN'!AV100)=SIGN('DU DOAN'!K100-'DU DOAN'!L100),1*'DU DOAN'!C100,0))))</f>
        <v>0</v>
      </c>
      <c r="Y100" s="98">
        <f>IF(OR('DU DOAN'!K100="",'DU DOAN'!L100="",'DU DOAN'!AW100="",'DU DOAN'!AX100=""),0,IF(AND('DU DOAN'!AW100='DU DOAN'!K100,'DU DOAN'!AX100='DU DOAN'!L100),3*'DU DOAN'!C100,IF(('DU DOAN'!AW100-'DU DOAN'!AX100)=('DU DOAN'!K100-'DU DOAN'!L100),2*'DU DOAN'!C100,IF(SIGN('DU DOAN'!AW100-'DU DOAN'!AX100)=SIGN('DU DOAN'!K100-'DU DOAN'!L100),1*'DU DOAN'!C100,0))))</f>
        <v>0</v>
      </c>
      <c r="Z100" s="98">
        <f>IF(OR('DU DOAN'!K100="",'DU DOAN'!L100="",'DU DOAN'!AY100="",'DU DOAN'!AZ100=""),0,IF(AND('DU DOAN'!AY100='DU DOAN'!K100,'DU DOAN'!AZ100='DU DOAN'!L100),3*'DU DOAN'!C100,IF(('DU DOAN'!AY100-'DU DOAN'!AZ100)=('DU DOAN'!K100-'DU DOAN'!L100),2*'DU DOAN'!C100,IF(SIGN('DU DOAN'!AY100-'DU DOAN'!AZ100)=SIGN('DU DOAN'!K100-'DU DOAN'!L100),1*'DU DOAN'!C100,0))))</f>
        <v>0</v>
      </c>
      <c r="AA100" s="98">
        <f>IF(OR('DU DOAN'!K100="",'DU DOAN'!L100="",'DU DOAN'!BA100="",'DU DOAN'!BB100=""),0,IF(AND('DU DOAN'!BA100='DU DOAN'!K100,'DU DOAN'!BB100='DU DOAN'!L100),3*'DU DOAN'!C100,IF(('DU DOAN'!BA100-'DU DOAN'!BB100)=('DU DOAN'!K100-'DU DOAN'!L100),2*'DU DOAN'!C100,IF(SIGN('DU DOAN'!BA100-'DU DOAN'!BB100)=SIGN('DU DOAN'!K100-'DU DOAN'!L100),1*'DU DOAN'!C100,0))))</f>
        <v>0</v>
      </c>
      <c r="AB100" s="98">
        <f>IF(OR('DU DOAN'!K100="",'DU DOAN'!L100="",'DU DOAN'!BC100="",'DU DOAN'!BD100=""),0,IF(AND('DU DOAN'!BC100='DU DOAN'!K100,'DU DOAN'!BD100='DU DOAN'!L100),3*'DU DOAN'!C100,IF(('DU DOAN'!BC100-'DU DOAN'!BD100)=('DU DOAN'!K100-'DU DOAN'!L100),2*'DU DOAN'!C100,IF(SIGN('DU DOAN'!BC100-'DU DOAN'!BD100)=SIGN('DU DOAN'!K100-'DU DOAN'!L100),1*'DU DOAN'!C100,0))))</f>
        <v>0</v>
      </c>
      <c r="AC100" s="98">
        <f>IF(OR('DU DOAN'!K100="",'DU DOAN'!L100="",'DU DOAN'!BE100="",'DU DOAN'!BF100=""),0,IF(AND('DU DOAN'!BE100='DU DOAN'!K100,'DU DOAN'!BF100='DU DOAN'!L100),3*'DU DOAN'!C100,IF(('DU DOAN'!BE100-'DU DOAN'!BF100)=('DU DOAN'!K100-'DU DOAN'!L100),2*'DU DOAN'!C100,IF(SIGN('DU DOAN'!BE100-'DU DOAN'!BF100)=SIGN('DU DOAN'!K100-'DU DOAN'!L100),1*'DU DOAN'!C100,0))))</f>
        <v>0</v>
      </c>
      <c r="AD100" s="98">
        <f>IF(OR('DU DOAN'!K100="",'DU DOAN'!L100="",'DU DOAN'!BG100="",'DU DOAN'!BH100=""),0,IF(AND('DU DOAN'!BG100='DU DOAN'!K100,'DU DOAN'!BH100='DU DOAN'!L100),3*'DU DOAN'!C100,IF(('DU DOAN'!BG100-'DU DOAN'!BH100)=('DU DOAN'!K100-'DU DOAN'!L100),2*'DU DOAN'!C100,IF(SIGN('DU DOAN'!BG100-'DU DOAN'!BH100)=SIGN('DU DOAN'!K100-'DU DOAN'!L100),1*'DU DOAN'!C100,0))))</f>
        <v>0</v>
      </c>
      <c r="AE100" s="98">
        <f>IF(OR('DU DOAN'!K100="",'DU DOAN'!L100="",'DU DOAN'!BI100="",'DU DOAN'!BJ100=""),0,IF(AND('DU DOAN'!BI100='DU DOAN'!K100,'DU DOAN'!BJ100='DU DOAN'!L100),3*'DU DOAN'!C100,IF(('DU DOAN'!BI100-'DU DOAN'!BJ100)=('DU DOAN'!K100-'DU DOAN'!L100),2*'DU DOAN'!C100,IF(SIGN('DU DOAN'!BI100-'DU DOAN'!BJ100)=SIGN('DU DOAN'!K100-'DU DOAN'!L100),1*'DU DOAN'!C100,0))))</f>
        <v>0</v>
      </c>
      <c r="AF100" s="98">
        <f>IF(OR('DU DOAN'!K100="",'DU DOAN'!L100="",'DU DOAN'!BK100="",'DU DOAN'!BL100=""),0,IF(AND('DU DOAN'!BK100='DU DOAN'!K100,'DU DOAN'!BL100='DU DOAN'!L100),3*'DU DOAN'!C100,IF(('DU DOAN'!BK100-'DU DOAN'!BL100)=('DU DOAN'!K100-'DU DOAN'!L100),2*'DU DOAN'!C100,IF(SIGN('DU DOAN'!BK100-'DU DOAN'!BL100)=SIGN('DU DOAN'!K100-'DU DOAN'!L100),1*'DU DOAN'!C100,0))))</f>
        <v>0</v>
      </c>
      <c r="AG100" s="98">
        <f>IF(OR('DU DOAN'!K100="",'DU DOAN'!L100="",'DU DOAN'!BM100="",'DU DOAN'!BN100=""),0,IF(AND('DU DOAN'!BM100='DU DOAN'!K100,'DU DOAN'!BN100='DU DOAN'!L100),3*'DU DOAN'!C100,IF(('DU DOAN'!BM100-'DU DOAN'!BN100)=('DU DOAN'!K100-'DU DOAN'!L100),2*'DU DOAN'!C100,IF(SIGN('DU DOAN'!BM100-'DU DOAN'!BN100)=SIGN('DU DOAN'!K100-'DU DOAN'!L100),1*'DU DOAN'!C100,0))))</f>
        <v>0</v>
      </c>
      <c r="AH100" s="98">
        <f>IF(OR('DU DOAN'!K100="",'DU DOAN'!L100="",'DU DOAN'!BO100="",'DU DOAN'!BP100=""),0,IF(AND('DU DOAN'!BO100='DU DOAN'!K100,'DU DOAN'!BP100='DU DOAN'!L100),3*'DU DOAN'!C100,IF(('DU DOAN'!BO100-'DU DOAN'!BP100)=('DU DOAN'!K100-'DU DOAN'!L100),2*'DU DOAN'!C100,IF(SIGN('DU DOAN'!BO100-'DU DOAN'!BP100)=SIGN('DU DOAN'!K100-'DU DOAN'!L100),1*'DU DOAN'!C100,0))))</f>
        <v>0</v>
      </c>
      <c r="AI100" s="98">
        <f>IF(OR('DU DOAN'!K100="",'DU DOAN'!L100="",'DU DOAN'!BQ100="",'DU DOAN'!BR100=""),0,IF(AND('DU DOAN'!BQ100='DU DOAN'!K100,'DU DOAN'!BR100='DU DOAN'!L100),3*'DU DOAN'!C100,IF(('DU DOAN'!BQ100-'DU DOAN'!BR100)=('DU DOAN'!K100-'DU DOAN'!L100),2*'DU DOAN'!C100,IF(SIGN('DU DOAN'!BQ100-'DU DOAN'!BR100)=SIGN('DU DOAN'!K100-'DU DOAN'!L100),1*'DU DOAN'!C100,0))))</f>
        <v>0</v>
      </c>
      <c r="AJ100" s="98">
        <f>IF(OR('DU DOAN'!K100="",'DU DOAN'!L100="",'DU DOAN'!BS100="",'DU DOAN'!BT100=""),0,IF(AND('DU DOAN'!BS100='DU DOAN'!K100,'DU DOAN'!BT100='DU DOAN'!L100),3*'DU DOAN'!C100,IF(('DU DOAN'!BS100-'DU DOAN'!BT100)=('DU DOAN'!K100-'DU DOAN'!L100),2*'DU DOAN'!C100,IF(SIGN('DU DOAN'!BS100-'DU DOAN'!BT100)=SIGN('DU DOAN'!K100-'DU DOAN'!L100),1*'DU DOAN'!C100,0))))</f>
        <v>0</v>
      </c>
      <c r="AK100" s="98">
        <f>IF(OR('DU DOAN'!K100="",'DU DOAN'!L100="",'DU DOAN'!BU100="",'DU DOAN'!BV100=""),0,IF(AND('DU DOAN'!BU100='DU DOAN'!K100,'DU DOAN'!BV100='DU DOAN'!L100),3*'DU DOAN'!C100,IF(('DU DOAN'!BU100-'DU DOAN'!BV100)=('DU DOAN'!K100-'DU DOAN'!L100),2*'DU DOAN'!C100,IF(SIGN('DU DOAN'!BU100-'DU DOAN'!BV100)=SIGN('DU DOAN'!K100-'DU DOAN'!L100),1*'DU DOAN'!C100,0))))</f>
        <v>0</v>
      </c>
      <c r="AL100" s="98">
        <f>IF(OR('DU DOAN'!K100="",'DU DOAN'!L100="",'DU DOAN'!BW100="",'DU DOAN'!BX100=""),0,IF(AND('DU DOAN'!BW100='DU DOAN'!K100,'DU DOAN'!BX100='DU DOAN'!L100),3*'DU DOAN'!C100,IF(('DU DOAN'!BW100-'DU DOAN'!BX100)=('DU DOAN'!K100-'DU DOAN'!L100),2*'DU DOAN'!C100,IF(SIGN('DU DOAN'!BW100-'DU DOAN'!BX100)=SIGN('DU DOAN'!K100-'DU DOAN'!L100),1*'DU DOAN'!C100,0))))</f>
        <v>0</v>
      </c>
      <c r="AM100" s="98">
        <f>IF(OR('DU DOAN'!K100="",'DU DOAN'!L100="",'DU DOAN'!BY100="",'DU DOAN'!BZ100=""),0,IF(AND('DU DOAN'!BY100='DU DOAN'!K100,'DU DOAN'!BZ100='DU DOAN'!L100),3*'DU DOAN'!C100,IF(('DU DOAN'!BY100-'DU DOAN'!BZ100)=('DU DOAN'!K100-'DU DOAN'!L100),2*'DU DOAN'!C100,IF(SIGN('DU DOAN'!BY100-'DU DOAN'!BZ100)=SIGN('DU DOAN'!K100-'DU DOAN'!L100),1*'DU DOAN'!C100,0))))</f>
        <v>0</v>
      </c>
      <c r="AN100" s="98">
        <f>IF(OR('DU DOAN'!K100="",'DU DOAN'!L100="",'DU DOAN'!CA100="",'DU DOAN'!CB100=""),0,IF(AND('DU DOAN'!CA100='DU DOAN'!K100,'DU DOAN'!CB100='DU DOAN'!L100),3*'DU DOAN'!C100,IF(('DU DOAN'!CA100-'DU DOAN'!CB100)=('DU DOAN'!K100-'DU DOAN'!L100),2*'DU DOAN'!C100,IF(SIGN('DU DOAN'!CA100-'DU DOAN'!CB100)=SIGN('DU DOAN'!K100-'DU DOAN'!L100),1*'DU DOAN'!C100,0))))</f>
        <v>0</v>
      </c>
      <c r="AO100" s="98">
        <f>IF(OR('DU DOAN'!K100="",'DU DOAN'!L100="",'DU DOAN'!CC100="",'DU DOAN'!CD100=""),0,IF(AND('DU DOAN'!CC100='DU DOAN'!K100,'DU DOAN'!CD100='DU DOAN'!L100),3*'DU DOAN'!C100,IF(('DU DOAN'!CC100-'DU DOAN'!CD100)=('DU DOAN'!K100-'DU DOAN'!L100),2*'DU DOAN'!C100,IF(SIGN('DU DOAN'!CC100-'DU DOAN'!CD100)=SIGN('DU DOAN'!K100-'DU DOAN'!L100),1*'DU DOAN'!C100,0))))</f>
        <v>0</v>
      </c>
      <c r="AP100" s="98">
        <f>IF(OR('DU DOAN'!K100="",'DU DOAN'!L100="",'DU DOAN'!CE100="",'DU DOAN'!CF100=""),0,IF(AND('DU DOAN'!CE100='DU DOAN'!K100,'DU DOAN'!CF100='DU DOAN'!L100),3*'DU DOAN'!C100,IF(('DU DOAN'!CE100-'DU DOAN'!CF100)=('DU DOAN'!K100-'DU DOAN'!L100),2*'DU DOAN'!C100,IF(SIGN('DU DOAN'!CE100-'DU DOAN'!CF100)=SIGN('DU DOAN'!K100-'DU DOAN'!L100),1*'DU DOAN'!C100,0))))</f>
        <v>0</v>
      </c>
      <c r="AQ100" s="98">
        <f>IF(OR('DU DOAN'!K100="",'DU DOAN'!L100="",'DU DOAN'!CG100="",'DU DOAN'!CH100=""),0,IF(AND('DU DOAN'!CG100='DU DOAN'!K100,'DU DOAN'!CH100='DU DOAN'!L100),3*'DU DOAN'!C100,IF(('DU DOAN'!CG100-'DU DOAN'!CH100)=('DU DOAN'!K100-'DU DOAN'!L100),2*'DU DOAN'!C100,IF(SIGN('DU DOAN'!CG100-'DU DOAN'!CH100)=SIGN('DU DOAN'!K100-'DU DOAN'!L100),1*'DU DOAN'!C100,0))))</f>
        <v>0</v>
      </c>
      <c r="AR100" s="98">
        <f>IF(OR('DU DOAN'!K100="",'DU DOAN'!L100="",'DU DOAN'!CI100="",'DU DOAN'!CJ100=""),0,IF(AND('DU DOAN'!CI100='DU DOAN'!K100,'DU DOAN'!CJ100='DU DOAN'!L100),3*'DU DOAN'!C100,IF(('DU DOAN'!CI100-'DU DOAN'!CJ100)=('DU DOAN'!K100-'DU DOAN'!L100),2*'DU DOAN'!C100,IF(SIGN('DU DOAN'!CI100-'DU DOAN'!CJ100)=SIGN('DU DOAN'!K100-'DU DOAN'!L100),1*'DU DOAN'!C100,0))))</f>
        <v>0</v>
      </c>
      <c r="AS100" s="98">
        <f>IF(OR('DU DOAN'!K100="",'DU DOAN'!L100="",'DU DOAN'!CK100="",'DU DOAN'!CL100=""),0,IF(AND('DU DOAN'!CK100='DU DOAN'!K100,'DU DOAN'!CL100='DU DOAN'!L100),3*'DU DOAN'!C100,IF(('DU DOAN'!CK100-'DU DOAN'!CL100)=('DU DOAN'!K100-'DU DOAN'!L100),2*'DU DOAN'!C100,IF(SIGN('DU DOAN'!CK100-'DU DOAN'!CL100)=SIGN('DU DOAN'!K100-'DU DOAN'!L100),1*'DU DOAN'!C100,0))))</f>
        <v>0</v>
      </c>
      <c r="AT100" s="98">
        <f>IF(OR('DU DOAN'!K100="",'DU DOAN'!L100="",'DU DOAN'!CM100="",'DU DOAN'!CN100=""),0,IF(AND('DU DOAN'!CM100='DU DOAN'!K100,'DU DOAN'!CN100='DU DOAN'!L100),3*'DU DOAN'!C100,IF(('DU DOAN'!CM100-'DU DOAN'!CN100)=('DU DOAN'!K100-'DU DOAN'!L100),2*'DU DOAN'!C100,IF(SIGN('DU DOAN'!CM100-'DU DOAN'!CN100)=SIGN('DU DOAN'!K100-'DU DOAN'!L100),1*'DU DOAN'!C100,0))))</f>
        <v>0</v>
      </c>
      <c r="AU100" s="98">
        <f>IF(OR('DU DOAN'!K100="",'DU DOAN'!L100="",'DU DOAN'!CO100="",'DU DOAN'!CP100=""),0,IF(AND('DU DOAN'!CO100='DU DOAN'!K100,'DU DOAN'!CP100='DU DOAN'!L100),3*'DU DOAN'!C100,IF(('DU DOAN'!CO100-'DU DOAN'!CP100)=('DU DOAN'!K100-'DU DOAN'!L100),2*'DU DOAN'!C100,IF(SIGN('DU DOAN'!CO100-'DU DOAN'!CP100)=SIGN('DU DOAN'!K100-'DU DOAN'!L100),1*'DU DOAN'!C100,0))))</f>
        <v>0</v>
      </c>
      <c r="AV100" s="98">
        <f>IF(OR('DU DOAN'!K100="",'DU DOAN'!L100="",'DU DOAN'!CQ100="",'DU DOAN'!CR100=""),0,IF(AND('DU DOAN'!CQ100='DU DOAN'!K100,'DU DOAN'!CR100='DU DOAN'!L100),3*'DU DOAN'!C100,IF(('DU DOAN'!CQ100-'DU DOAN'!CR100)=('DU DOAN'!K100-'DU DOAN'!L100),2*'DU DOAN'!C100,IF(SIGN('DU DOAN'!CQ100-'DU DOAN'!CR100)=SIGN('DU DOAN'!K100-'DU DOAN'!L100),1*'DU DOAN'!C100,0))))</f>
        <v>0</v>
      </c>
      <c r="AW100" s="98">
        <f>IF(OR('DU DOAN'!K100="",'DU DOAN'!L100="",'DU DOAN'!CS100="",'DU DOAN'!CT100=""),0,IF(AND('DU DOAN'!CS100='DU DOAN'!K100,'DU DOAN'!CT100='DU DOAN'!L100),3*'DU DOAN'!C100,IF(('DU DOAN'!CS100-'DU DOAN'!CT100)=('DU DOAN'!K100-'DU DOAN'!L100),2*'DU DOAN'!C100,IF(SIGN('DU DOAN'!CS100-'DU DOAN'!CT100)=SIGN('DU DOAN'!K100-'DU DOAN'!L100),1*'DU DOAN'!C100,0))))</f>
        <v>0</v>
      </c>
      <c r="AX100" s="98">
        <f>IF(OR('DU DOAN'!K100="",'DU DOAN'!L100="",'DU DOAN'!CU100="",'DU DOAN'!CV100=""),0,IF(AND('DU DOAN'!CU100='DU DOAN'!K100,'DU DOAN'!CV100='DU DOAN'!L100),3*'DU DOAN'!C100,IF(('DU DOAN'!CU100-'DU DOAN'!CV100)=('DU DOAN'!K100-'DU DOAN'!L100),2*'DU DOAN'!C100,IF(SIGN('DU DOAN'!CU100-'DU DOAN'!CV100)=SIGN('DU DOAN'!K100-'DU DOAN'!L100),1*'DU DOAN'!C100,0))))</f>
        <v>0</v>
      </c>
      <c r="AY100" s="98">
        <f>IF(OR('DU DOAN'!K100="",'DU DOAN'!L100="",'DU DOAN'!CW100="",'DU DOAN'!CX100=""),0,IF(AND('DU DOAN'!CW100='DU DOAN'!K100,'DU DOAN'!CX100='DU DOAN'!L100),3*'DU DOAN'!C100,IF(('DU DOAN'!CW100-'DU DOAN'!CX100)=('DU DOAN'!K100-'DU DOAN'!L100),2*'DU DOAN'!C100,IF(SIGN('DU DOAN'!CW100-'DU DOAN'!CX100)=SIGN('DU DOAN'!K100-'DU DOAN'!L100),1*'DU DOAN'!C100,0))))</f>
        <v>0</v>
      </c>
      <c r="AZ100" s="98">
        <f>IF(OR('DU DOAN'!K100="",'DU DOAN'!L100="",'DU DOAN'!CY100="",'DU DOAN'!CZ100=""),0,IF(AND('DU DOAN'!CY100='DU DOAN'!K100,'DU DOAN'!CZ100='DU DOAN'!L100),3*'DU DOAN'!C100,IF(('DU DOAN'!CY100-'DU DOAN'!CZ100)=('DU DOAN'!K100-'DU DOAN'!L100),2*'DU DOAN'!C100,IF(SIGN('DU DOAN'!CY100-'DU DOAN'!CZ100)=SIGN('DU DOAN'!K100-'DU DOAN'!L100),1*'DU DOAN'!C100,0))))</f>
        <v>0</v>
      </c>
      <c r="BA100" s="98">
        <f>IF(OR('DU DOAN'!K100="",'DU DOAN'!L100="",'DU DOAN'!DA100="",'DU DOAN'!DB100=""),0,IF(AND('DU DOAN'!DA100='DU DOAN'!K100,'DU DOAN'!DB100='DU DOAN'!L100),3*'DU DOAN'!C100,IF(('DU DOAN'!DA100-'DU DOAN'!DB100)=('DU DOAN'!K100-'DU DOAN'!L100),2*'DU DOAN'!C100,IF(SIGN('DU DOAN'!DA100-'DU DOAN'!DB100)=SIGN('DU DOAN'!K100-'DU DOAN'!L100),1*'DU DOAN'!C100,0))))</f>
        <v>0</v>
      </c>
      <c r="BB100" s="98">
        <f>IF(OR('DU DOAN'!K100="",'DU DOAN'!L100="",'DU DOAN'!DC100="",'DU DOAN'!DD100=""),0,IF(AND('DU DOAN'!DC100='DU DOAN'!K100,'DU DOAN'!DD100='DU DOAN'!L100),3*'DU DOAN'!C100,IF(('DU DOAN'!DC100-'DU DOAN'!DD100)=('DU DOAN'!K100-'DU DOAN'!L100),2*'DU DOAN'!C100,IF(SIGN('DU DOAN'!DC100-'DU DOAN'!DD100)=SIGN('DU DOAN'!K100-'DU DOAN'!L100),1*'DU DOAN'!C100,0))))</f>
        <v>0</v>
      </c>
      <c r="BC100" s="98">
        <f>IF(OR('DU DOAN'!K100="",'DU DOAN'!L100="",'DU DOAN'!DE100="",'DU DOAN'!DF100=""),0,IF(AND('DU DOAN'!DE100='DU DOAN'!K100,'DU DOAN'!DF100='DU DOAN'!L100),3*'DU DOAN'!C100,IF(('DU DOAN'!DE100-'DU DOAN'!DF100)=('DU DOAN'!K100-'DU DOAN'!L100),2*'DU DOAN'!C100,IF(SIGN('DU DOAN'!DE100-'DU DOAN'!DF100)=SIGN('DU DOAN'!K100-'DU DOAN'!L100),1*'DU DOAN'!C100,0))))</f>
        <v>0</v>
      </c>
      <c r="BD100" s="98">
        <f>IF(OR('DU DOAN'!K100="",'DU DOAN'!L100="",'DU DOAN'!DG100="",'DU DOAN'!DH100=""),0,IF(AND('DU DOAN'!DG100='DU DOAN'!K100,'DU DOAN'!DH100='DU DOAN'!L100),3*'DU DOAN'!C100,IF(('DU DOAN'!DG100-'DU DOAN'!DH100)=('DU DOAN'!K100-'DU DOAN'!L100),2*'DU DOAN'!C100,IF(SIGN('DU DOAN'!DG100-'DU DOAN'!DH100)=SIGN('DU DOAN'!K100-'DU DOAN'!L100),1*'DU DOAN'!C100,0))))</f>
        <v>0</v>
      </c>
      <c r="BE100" s="98">
        <f>IF(OR('DU DOAN'!K100="",'DU DOAN'!L100="",'DU DOAN'!DI100="",'DU DOAN'!DJ100=""),0,IF(AND('DU DOAN'!DI100='DU DOAN'!K100,'DU DOAN'!DJ100='DU DOAN'!L100),3*'DU DOAN'!C100,IF(('DU DOAN'!DI100-'DU DOAN'!DJ100)=('DU DOAN'!K100-'DU DOAN'!L100),2*'DU DOAN'!C100,IF(SIGN('DU DOAN'!DI100-'DU DOAN'!DJ100)=SIGN('DU DOAN'!K100-'DU DOAN'!L100),1*'DU DOAN'!C100,0))))</f>
        <v>0</v>
      </c>
      <c r="BF100" s="98">
        <f>IF(OR('DU DOAN'!K100="",'DU DOAN'!L100="",'DU DOAN'!DK100="",'DU DOAN'!DL100=""),0,IF(AND('DU DOAN'!DK100='DU DOAN'!K100,'DU DOAN'!DL100='DU DOAN'!L100),3*'DU DOAN'!C100,IF(('DU DOAN'!DK100-'DU DOAN'!DL100)=('DU DOAN'!K100-'DU DOAN'!L100),2*'DU DOAN'!C100,IF(SIGN('DU DOAN'!DK100-'DU DOAN'!DL100)=SIGN('DU DOAN'!K100-'DU DOAN'!L100),1*'DU DOAN'!C100,0))))</f>
        <v>0</v>
      </c>
      <c r="BG100" s="98">
        <f>IF(OR('DU DOAN'!K100="",'DU DOAN'!L100="",'DU DOAN'!DM100="",'DU DOAN'!DN100=""),0,IF(AND('DU DOAN'!DM100='DU DOAN'!K100,'DU DOAN'!DN100='DU DOAN'!L100),3*'DU DOAN'!C100,IF(('DU DOAN'!DM100-'DU DOAN'!DN100)=('DU DOAN'!K100-'DU DOAN'!L100),2*'DU DOAN'!C100,IF(SIGN('DU DOAN'!DM100-'DU DOAN'!DN100)=SIGN('DU DOAN'!K100-'DU DOAN'!L100),1*'DU DOAN'!C100,0))))</f>
        <v>0</v>
      </c>
      <c r="BH100" s="98">
        <f>IF(OR('DU DOAN'!K100="",'DU DOAN'!L100="",'DU DOAN'!DO100="",'DU DOAN'!DP100=""),0,IF(AND('DU DOAN'!DO100='DU DOAN'!K100,'DU DOAN'!DP100='DU DOAN'!L100),3*'DU DOAN'!C100,IF(('DU DOAN'!DO100-'DU DOAN'!DP100)=('DU DOAN'!K100-'DU DOAN'!L100),2*'DU DOAN'!C100,IF(SIGN('DU DOAN'!DO100-'DU DOAN'!DP100)=SIGN('DU DOAN'!K100-'DU DOAN'!L100),1*'DU DOAN'!C100,0))))</f>
        <v>0</v>
      </c>
      <c r="BI100" s="98">
        <f>IF(OR('DU DOAN'!K100="",'DU DOAN'!L100="",'DU DOAN'!DQ100="",'DU DOAN'!DR100=""),0,IF(AND('DU DOAN'!DQ100='DU DOAN'!K100,'DU DOAN'!DR100='DU DOAN'!L100),3*'DU DOAN'!C100,IF(('DU DOAN'!DQ100-'DU DOAN'!DR100)=('DU DOAN'!K100-'DU DOAN'!L100),2*'DU DOAN'!C100,IF(SIGN('DU DOAN'!DQ100-'DU DOAN'!DR100)=SIGN('DU DOAN'!K100-'DU DOAN'!L100),1*'DU DOAN'!C100,0))))</f>
        <v>0</v>
      </c>
      <c r="BJ100" s="98">
        <f>IF(OR('DU DOAN'!K100="",'DU DOAN'!L100="",'DU DOAN'!DS100="",'DU DOAN'!DT100=""),0,IF(AND('DU DOAN'!DS100='DU DOAN'!K100,'DU DOAN'!DT100='DU DOAN'!L100),3*'DU DOAN'!C100,IF(('DU DOAN'!DS100-'DU DOAN'!DT100)=('DU DOAN'!K100-'DU DOAN'!L100),2*'DU DOAN'!C100,IF(SIGN('DU DOAN'!DS100-'DU DOAN'!DT100)=SIGN('DU DOAN'!K100-'DU DOAN'!L100),1*'DU DOAN'!C100,0))))</f>
        <v>0</v>
      </c>
      <c r="BK100" s="98">
        <f>IF(OR('DU DOAN'!K100="",'DU DOAN'!L100="",'DU DOAN'!DU100="",'DU DOAN'!DV100=""),0,IF(AND('DU DOAN'!DU100='DU DOAN'!K100,'DU DOAN'!DV100='DU DOAN'!L100),3*'DU DOAN'!C100,IF(('DU DOAN'!DU100-'DU DOAN'!DV100)=('DU DOAN'!K100-'DU DOAN'!L100),2*'DU DOAN'!C100,IF(SIGN('DU DOAN'!DU100-'DU DOAN'!DV100)=SIGN('DU DOAN'!K100-'DU DOAN'!L100),1*'DU DOAN'!C100,0))))</f>
        <v>0</v>
      </c>
      <c r="BL100" s="98">
        <f>IF(OR('DU DOAN'!K100="",'DU DOAN'!L100="",'DU DOAN'!DW100="",'DU DOAN'!DX100=""),0,IF(AND('DU DOAN'!DW100='DU DOAN'!K100,'DU DOAN'!DX100='DU DOAN'!L100),3*'DU DOAN'!C100,IF(('DU DOAN'!DW100-'DU DOAN'!DX100)=('DU DOAN'!K100-'DU DOAN'!L100),2*'DU DOAN'!C100,IF(SIGN('DU DOAN'!DW100-'DU DOAN'!DX100)=SIGN('DU DOAN'!K100-'DU DOAN'!L100),1*'DU DOAN'!C100,0))))</f>
        <v>0</v>
      </c>
      <c r="BM100" s="98">
        <f>IF(OR('DU DOAN'!K100="",'DU DOAN'!L100="",'DU DOAN'!DY100="",'DU DOAN'!DZ100=""),0,IF(AND('DU DOAN'!DY100='DU DOAN'!K100,'DU DOAN'!DZ100='DU DOAN'!L100),3*'DU DOAN'!C100,IF(('DU DOAN'!DY100-'DU DOAN'!DZ100)=('DU DOAN'!K100-'DU DOAN'!L100),2*'DU DOAN'!C100,IF(SIGN('DU DOAN'!DY100-'DU DOAN'!DZ100)=SIGN('DU DOAN'!K100-'DU DOAN'!L100),1*'DU DOAN'!C100,0))))</f>
        <v>0</v>
      </c>
      <c r="BN100" s="98">
        <f>IF(OR('DU DOAN'!K100="",'DU DOAN'!L100="",'DU DOAN'!EA100="",'DU DOAN'!EB100=""),0,IF(AND('DU DOAN'!EA100='DU DOAN'!K100,'DU DOAN'!EB100='DU DOAN'!L100),3*'DU DOAN'!C100,IF(('DU DOAN'!EA100-'DU DOAN'!EB100)=('DU DOAN'!K100-'DU DOAN'!L100),2*'DU DOAN'!C100,IF(SIGN('DU DOAN'!EA100-'DU DOAN'!EB100)=SIGN('DU DOAN'!K100-'DU DOAN'!L100),1*'DU DOAN'!C100,0))))</f>
        <v>0</v>
      </c>
      <c r="BO100" s="98">
        <f>IF(OR('DU DOAN'!K100="",'DU DOAN'!L100="",'DU DOAN'!EC100="",'DU DOAN'!ED100=""),0,IF(AND('DU DOAN'!EC100='DU DOAN'!K100,'DU DOAN'!ED100='DU DOAN'!L100),3*'DU DOAN'!C100,IF(('DU DOAN'!EC100-'DU DOAN'!ED100)=('DU DOAN'!K100-'DU DOAN'!L100),2*'DU DOAN'!C100,IF(SIGN('DU DOAN'!EC100-'DU DOAN'!ED100)=SIGN('DU DOAN'!K100-'DU DOAN'!L100),1*'DU DOAN'!C100,0))))</f>
        <v>0</v>
      </c>
      <c r="BP100" s="98">
        <f>IF(OR('DU DOAN'!K100="",'DU DOAN'!L100="",'DU DOAN'!EE100="",'DU DOAN'!EF100=""),0,IF(AND('DU DOAN'!EE100='DU DOAN'!K100,'DU DOAN'!EF100='DU DOAN'!L100),3*'DU DOAN'!C100,IF(('DU DOAN'!EE100-'DU DOAN'!EF100)=('DU DOAN'!K100-'DU DOAN'!L100),2*'DU DOAN'!C100,IF(SIGN('DU DOAN'!EE100-'DU DOAN'!EF100)=SIGN('DU DOAN'!K100-'DU DOAN'!L100),1*'DU DOAN'!C100,0))))</f>
        <v>0</v>
      </c>
      <c r="BQ100" s="98">
        <f>IF(OR('DU DOAN'!K100="",'DU DOAN'!L100="",'DU DOAN'!EG100="",'DU DOAN'!EH100=""),0,IF(AND('DU DOAN'!EG100='DU DOAN'!K100,'DU DOAN'!EH100='DU DOAN'!L100),3*'DU DOAN'!C100,IF(('DU DOAN'!EG100-'DU DOAN'!EH100)=('DU DOAN'!K100-'DU DOAN'!L100),2*'DU DOAN'!C100,IF(SIGN('DU DOAN'!EG100-'DU DOAN'!EH100)=SIGN('DU DOAN'!K100-'DU DOAN'!L100),1*'DU DOAN'!C100,0))))</f>
        <v>0</v>
      </c>
      <c r="BR100" s="98">
        <f>IF(OR('DU DOAN'!K100="",'DU DOAN'!L100="",'DU DOAN'!EI100="",'DU DOAN'!EJ100=""),0,IF(AND('DU DOAN'!EI100='DU DOAN'!K100,'DU DOAN'!EJ100='DU DOAN'!L100),3*'DU DOAN'!C100,IF(('DU DOAN'!EI100-'DU DOAN'!EJ100)=('DU DOAN'!K100-'DU DOAN'!L100),2*'DU DOAN'!C100,IF(SIGN('DU DOAN'!EI100-'DU DOAN'!EJ100)=SIGN('DU DOAN'!K100-'DU DOAN'!L100),1*'DU DOAN'!C100,0))))</f>
        <v>0</v>
      </c>
      <c r="BS100" s="98">
        <f>IF(OR('DU DOAN'!K100="",'DU DOAN'!L100="",'DU DOAN'!EK100="",'DU DOAN'!EL100=""),0,IF(AND('DU DOAN'!EK100='DU DOAN'!K100,'DU DOAN'!EL100='DU DOAN'!L100),3*'DU DOAN'!C100,IF(('DU DOAN'!EK100-'DU DOAN'!EL100)=('DU DOAN'!K100-'DU DOAN'!L100),2*'DU DOAN'!C100,IF(SIGN('DU DOAN'!EK100-'DU DOAN'!EL100)=SIGN('DU DOAN'!K100-'DU DOAN'!L100),1*'DU DOAN'!C100,0))))</f>
        <v>0</v>
      </c>
      <c r="BT100" s="98">
        <f>IF(OR('DU DOAN'!K100="",'DU DOAN'!L100="",'DU DOAN'!EM100="",'DU DOAN'!EN100=""),0,IF(AND('DU DOAN'!EM100='DU DOAN'!K100,'DU DOAN'!EN100='DU DOAN'!L100),3*'DU DOAN'!C100,IF(('DU DOAN'!EM100-'DU DOAN'!EN100)=('DU DOAN'!K100-'DU DOAN'!L100),2*'DU DOAN'!C100,IF(SIGN('DU DOAN'!EM100-'DU DOAN'!EN100)=SIGN('DU DOAN'!K100-'DU DOAN'!L100),1*'DU DOAN'!C100,0))))</f>
        <v>0</v>
      </c>
      <c r="BU100" s="98">
        <f>IF(OR('DU DOAN'!K100="",'DU DOAN'!L100="",'DU DOAN'!EO100="",'DU DOAN'!EP100=""),0,IF(AND('DU DOAN'!EO100='DU DOAN'!K100,'DU DOAN'!EP100='DU DOAN'!L100),3*'DU DOAN'!C100,IF(('DU DOAN'!EO100-'DU DOAN'!EP100)=('DU DOAN'!K100-'DU DOAN'!L100),2*'DU DOAN'!C100,IF(SIGN('DU DOAN'!EO100-'DU DOAN'!EP100)=SIGN('DU DOAN'!K100-'DU DOAN'!L100),1*'DU DOAN'!C100,0))))</f>
        <v>0</v>
      </c>
      <c r="BV100" s="98">
        <f>IF(OR('DU DOAN'!K100="",'DU DOAN'!L100="",'DU DOAN'!EQ100="",'DU DOAN'!ER100=""),0,IF(AND('DU DOAN'!EQ100='DU DOAN'!K100,'DU DOAN'!ER100='DU DOAN'!L100),3*'DU DOAN'!C100,IF(('DU DOAN'!EQ100-'DU DOAN'!ER100)=('DU DOAN'!K100-'DU DOAN'!L100),2*'DU DOAN'!C100,IF(SIGN('DU DOAN'!EQ100-'DU DOAN'!ER100)=SIGN('DU DOAN'!K100-'DU DOAN'!L100),1*'DU DOAN'!C100,0))))</f>
        <v>0</v>
      </c>
      <c r="BW100" s="98">
        <f>IF(OR('DU DOAN'!K100="",'DU DOAN'!L100="",'DU DOAN'!ES100="",'DU DOAN'!ET100=""),0,IF(AND('DU DOAN'!ES100='DU DOAN'!K100,'DU DOAN'!ET100='DU DOAN'!L100),3*'DU DOAN'!C100,IF(('DU DOAN'!ES100-'DU DOAN'!ET100)=('DU DOAN'!K100-'DU DOAN'!L100),2*'DU DOAN'!C100,IF(SIGN('DU DOAN'!ES100-'DU DOAN'!ET100)=SIGN('DU DOAN'!K100-'DU DOAN'!L100),1*'DU DOAN'!C100,0))))</f>
        <v>0</v>
      </c>
      <c r="BX100" s="98">
        <f>IF(OR('DU DOAN'!K100="",'DU DOAN'!L100="",'DU DOAN'!EU100="",'DU DOAN'!EV100=""),0,IF(AND('DU DOAN'!EU100='DU DOAN'!K100,'DU DOAN'!EV100='DU DOAN'!L100),3*'DU DOAN'!C100,IF(('DU DOAN'!EU100-'DU DOAN'!EV100)=('DU DOAN'!K100-'DU DOAN'!L100),2*'DU DOAN'!C100,IF(SIGN('DU DOAN'!EU100-'DU DOAN'!EV100)=SIGN('DU DOAN'!K100-'DU DOAN'!L100),1*'DU DOAN'!C100,0))))</f>
        <v>0</v>
      </c>
      <c r="BY100" s="98">
        <f>IF(OR('DU DOAN'!K100="",'DU DOAN'!L100="",'DU DOAN'!EW100="",'DU DOAN'!EX100=""),0,IF(AND('DU DOAN'!EW100='DU DOAN'!K100,'DU DOAN'!EX100='DU DOAN'!L100),3*'DU DOAN'!C100,IF(('DU DOAN'!EW100-'DU DOAN'!EX100)=('DU DOAN'!K100-'DU DOAN'!L100),2*'DU DOAN'!C100,IF(SIGN('DU DOAN'!EW100-'DU DOAN'!EX100)=SIGN('DU DOAN'!K100-'DU DOAN'!L100),1*'DU DOAN'!C100,0))))</f>
        <v>0</v>
      </c>
      <c r="BZ100" s="98">
        <f>IF(OR('DU DOAN'!K100="",'DU DOAN'!L100="",'DU DOAN'!EY100="",'DU DOAN'!EZ100=""),0,IF(AND('DU DOAN'!EY100='DU DOAN'!K100,'DU DOAN'!EZ100='DU DOAN'!L100),3*'DU DOAN'!C100,IF(('DU DOAN'!EY100-'DU DOAN'!EZ100)=('DU DOAN'!K100-'DU DOAN'!L100),2*'DU DOAN'!C100,IF(SIGN('DU DOAN'!EY100-'DU DOAN'!EZ100)=SIGN('DU DOAN'!K100-'DU DOAN'!L100),1*'DU DOAN'!C100,0))))</f>
        <v>0</v>
      </c>
      <c r="CA100" s="98">
        <f>IF(OR('DU DOAN'!K100="",'DU DOAN'!L100="",'DU DOAN'!FA100="",'DU DOAN'!FB100=""),0,IF(AND('DU DOAN'!FA100='DU DOAN'!K100,'DU DOAN'!FB100='DU DOAN'!L100),3*'DU DOAN'!C100,IF(('DU DOAN'!FA100-'DU DOAN'!FB100)=('DU DOAN'!K100-'DU DOAN'!L100),2*'DU DOAN'!C100,IF(SIGN('DU DOAN'!FA100-'DU DOAN'!FB100)=SIGN('DU DOAN'!K100-'DU DOAN'!L100),1*'DU DOAN'!C100,0))))</f>
        <v>0</v>
      </c>
      <c r="CB100" s="98">
        <f>IF(OR('DU DOAN'!K100="",'DU DOAN'!L100="",'DU DOAN'!FC100="",'DU DOAN'!FD100=""),0,IF(AND('DU DOAN'!FC100='DU DOAN'!K100,'DU DOAN'!FD100='DU DOAN'!L100),3*'DU DOAN'!C100,IF(('DU DOAN'!FC100-'DU DOAN'!FD100)=('DU DOAN'!K100-'DU DOAN'!L100),2*'DU DOAN'!C100,IF(SIGN('DU DOAN'!FC100-'DU DOAN'!FD100)=SIGN('DU DOAN'!K100-'DU DOAN'!L100),1*'DU DOAN'!C100,0))))</f>
        <v>0</v>
      </c>
      <c r="CC100" s="98">
        <f>IF(OR('DU DOAN'!K100="",'DU DOAN'!L100="",'DU DOAN'!FE100="",'DU DOAN'!FF100=""),0,IF(AND('DU DOAN'!FE100='DU DOAN'!K100,'DU DOAN'!FF100='DU DOAN'!L100),3*'DU DOAN'!C100,IF(('DU DOAN'!FE100-'DU DOAN'!FF100)=('DU DOAN'!K100-'DU DOAN'!L100),2*'DU DOAN'!C100,IF(SIGN('DU DOAN'!FE100-'DU DOAN'!FF100)=SIGN('DU DOAN'!K100-'DU DOAN'!L100),1*'DU DOAN'!C100,0))))</f>
        <v>0</v>
      </c>
      <c r="CD100" s="98">
        <f>IF(OR('DU DOAN'!K100="",'DU DOAN'!L100="",'DU DOAN'!FG100="",'DU DOAN'!FH100=""),0,IF(AND('DU DOAN'!FG100='DU DOAN'!K100,'DU DOAN'!FH100='DU DOAN'!L100),3*'DU DOAN'!C100,IF(('DU DOAN'!FG100-'DU DOAN'!FH100)=('DU DOAN'!K100-'DU DOAN'!L100),2*'DU DOAN'!C100,IF(SIGN('DU DOAN'!FG100-'DU DOAN'!FH100)=SIGN('DU DOAN'!K100-'DU DOAN'!L100),1*'DU DOAN'!C100,0))))</f>
        <v>0</v>
      </c>
      <c r="CE100" s="98">
        <f>IF(OR('DU DOAN'!K100="",'DU DOAN'!L100="",'DU DOAN'!FI100="",'DU DOAN'!FJ100=""),0,IF(AND('DU DOAN'!FI100='DU DOAN'!K100,'DU DOAN'!FJ100='DU DOAN'!L100),3*'DU DOAN'!C100,IF(('DU DOAN'!FI100-'DU DOAN'!FJ100)=('DU DOAN'!K100-'DU DOAN'!L100),2*'DU DOAN'!C100,IF(SIGN('DU DOAN'!FI100-'DU DOAN'!FJ100)=SIGN('DU DOAN'!K100-'DU DOAN'!L100),1*'DU DOAN'!C100,0))))</f>
        <v>0</v>
      </c>
      <c r="CF100" s="98">
        <f>IF(OR('DU DOAN'!K100="",'DU DOAN'!L100="",'DU DOAN'!FK100="",'DU DOAN'!FL100=""),0,IF(AND('DU DOAN'!FK100='DU DOAN'!K100,'DU DOAN'!FL100='DU DOAN'!L100),3*'DU DOAN'!C100,IF(('DU DOAN'!FK100-'DU DOAN'!FL100)=('DU DOAN'!K100-'DU DOAN'!L100),2*'DU DOAN'!C100,IF(SIGN('DU DOAN'!FK100-'DU DOAN'!FL100)=SIGN('DU DOAN'!K100-'DU DOAN'!L100),1*'DU DOAN'!C100,0))))</f>
        <v>0</v>
      </c>
      <c r="CG100" s="98">
        <f>IF(OR('DU DOAN'!K100="",'DU DOAN'!L100="",'DU DOAN'!FM100="",'DU DOAN'!FN100=""),0,IF(AND('DU DOAN'!FM100='DU DOAN'!K100,'DU DOAN'!FN100='DU DOAN'!L100),3*'DU DOAN'!C100,IF(('DU DOAN'!FM100-'DU DOAN'!FN100)=('DU DOAN'!K100-'DU DOAN'!L100),2*'DU DOAN'!C100,IF(SIGN('DU DOAN'!FM100-'DU DOAN'!FN100)=SIGN('DU DOAN'!K100-'DU DOAN'!L100),1*'DU DOAN'!C100,0))))</f>
        <v>0</v>
      </c>
      <c r="CH100" s="98">
        <f>IF(OR('DU DOAN'!K100="",'DU DOAN'!L100="",'DU DOAN'!FO100="",'DU DOAN'!FP100=""),0,IF(AND('DU DOAN'!FO100='DU DOAN'!K100,'DU DOAN'!FP100='DU DOAN'!L100),3*'DU DOAN'!C100,IF(('DU DOAN'!FO100-'DU DOAN'!FP100)=('DU DOAN'!K100-'DU DOAN'!L100),2*'DU DOAN'!C100,IF(SIGN('DU DOAN'!FO100-'DU DOAN'!FP100)=SIGN('DU DOAN'!K100-'DU DOAN'!L100),1*'DU DOAN'!C100,0))))</f>
        <v>0</v>
      </c>
      <c r="CI100" s="98">
        <f>IF(OR('DU DOAN'!K100="",'DU DOAN'!L100="",'DU DOAN'!FQ100="",'DU DOAN'!FR100=""),0,IF(AND('DU DOAN'!FQ100='DU DOAN'!K100,'DU DOAN'!FR100='DU DOAN'!L100),3*'DU DOAN'!C100,IF(('DU DOAN'!FQ100-'DU DOAN'!FR100)=('DU DOAN'!K100-'DU DOAN'!L100),2*'DU DOAN'!C100,IF(SIGN('DU DOAN'!FQ100-'DU DOAN'!FR100)=SIGN('DU DOAN'!K100-'DU DOAN'!L100),1*'DU DOAN'!C100,0))))</f>
        <v>0</v>
      </c>
      <c r="CJ100" s="98">
        <f>IF(OR('DU DOAN'!K100="",'DU DOAN'!L100="",'DU DOAN'!FS100="",'DU DOAN'!FT100=""),0,IF(AND('DU DOAN'!FS100='DU DOAN'!K100,'DU DOAN'!FT100='DU DOAN'!L100),3*'DU DOAN'!C100,IF(('DU DOAN'!FS100-'DU DOAN'!FT100)=('DU DOAN'!K100-'DU DOAN'!L100),2*'DU DOAN'!C100,IF(SIGN('DU DOAN'!FS100-'DU DOAN'!FT100)=SIGN('DU DOAN'!K100-'DU DOAN'!L100),1*'DU DOAN'!C100,0))))</f>
        <v>0</v>
      </c>
      <c r="CK100" s="98">
        <f>IF(OR('DU DOAN'!K100="",'DU DOAN'!L100="",'DU DOAN'!FU100="",'DU DOAN'!FV100=""),0,IF(AND('DU DOAN'!FU100='DU DOAN'!K100,'DU DOAN'!FV100='DU DOAN'!L100),3*'DU DOAN'!C100,IF(('DU DOAN'!FU100-'DU DOAN'!FV100)=('DU DOAN'!K100-'DU DOAN'!L100),2*'DU DOAN'!C100,IF(SIGN('DU DOAN'!FU100-'DU DOAN'!FV100)=SIGN('DU DOAN'!K100-'DU DOAN'!L100),1*'DU DOAN'!C100,0))))</f>
        <v>0</v>
      </c>
      <c r="CL100" s="98">
        <f>IF(OR('DU DOAN'!K100="",'DU DOAN'!L100="",'DU DOAN'!FW100="",'DU DOAN'!FX100=""),0,IF(AND('DU DOAN'!FW100='DU DOAN'!K100,'DU DOAN'!FX100='DU DOAN'!L100),3*'DU DOAN'!C100,IF(('DU DOAN'!FW100-'DU DOAN'!FX100)=('DU DOAN'!K100-'DU DOAN'!L100),2*'DU DOAN'!C100,IF(SIGN('DU DOAN'!FW100-'DU DOAN'!FX100)=SIGN('DU DOAN'!K100-'DU DOAN'!L100),1*'DU DOAN'!C100,0))))</f>
        <v>0</v>
      </c>
      <c r="CM100" s="98">
        <f>IF(OR('DU DOAN'!K100="",'DU DOAN'!L100="",'DU DOAN'!FY100="",'DU DOAN'!FZ100=""),0,IF(AND('DU DOAN'!FY100='DU DOAN'!K100,'DU DOAN'!FZ100='DU DOAN'!L100),3*'DU DOAN'!C100,IF(('DU DOAN'!FY100-'DU DOAN'!FZ100)=('DU DOAN'!K100-'DU DOAN'!L100),2*'DU DOAN'!C100,IF(SIGN('DU DOAN'!FY100-'DU DOAN'!FZ100)=SIGN('DU DOAN'!K100-'DU DOAN'!L100),1*'DU DOAN'!C100,0))))</f>
        <v>0</v>
      </c>
      <c r="CN100" s="98">
        <f>IF(OR('DU DOAN'!K100="",'DU DOAN'!L100="",'DU DOAN'!GA100="",'DU DOAN'!GB100=""),0,IF(AND('DU DOAN'!GA100='DU DOAN'!K100,'DU DOAN'!GB100='DU DOAN'!L100),3*'DU DOAN'!C100,IF(('DU DOAN'!GA100-'DU DOAN'!GB100)=('DU DOAN'!K100-'DU DOAN'!L100),2*'DU DOAN'!C100,IF(SIGN('DU DOAN'!GA100-'DU DOAN'!GB100)=SIGN('DU DOAN'!K100-'DU DOAN'!L100),1*'DU DOAN'!C100,0))))</f>
        <v>0</v>
      </c>
      <c r="CO100" s="98">
        <f>IF(OR('DU DOAN'!K100="",'DU DOAN'!L100="",'DU DOAN'!GC100="",'DU DOAN'!GD100=""),0,IF(AND('DU DOAN'!GC100='DU DOAN'!K100,'DU DOAN'!GD100='DU DOAN'!L100),3*'DU DOAN'!C100,IF(('DU DOAN'!GC100-'DU DOAN'!GD100)=('DU DOAN'!K100-'DU DOAN'!L100),2*'DU DOAN'!C100,IF(SIGN('DU DOAN'!GC100-'DU DOAN'!GD100)=SIGN('DU DOAN'!K100-'DU DOAN'!L100),1*'DU DOAN'!C100,0))))</f>
        <v>0</v>
      </c>
      <c r="CP100" s="98">
        <f>IF(OR('DU DOAN'!K100="",'DU DOAN'!L100="",'DU DOAN'!GE100="",'DU DOAN'!GF100=""),0,IF(AND('DU DOAN'!GE100='DU DOAN'!K100,'DU DOAN'!GF100='DU DOAN'!L100),3*'DU DOAN'!C100,IF(('DU DOAN'!GE100-'DU DOAN'!GF100)=('DU DOAN'!K100-'DU DOAN'!L100),2*'DU DOAN'!C100,IF(SIGN('DU DOAN'!GE100-'DU DOAN'!GF100)=SIGN('DU DOAN'!K100-'DU DOAN'!L100),1*'DU DOAN'!C100,0))))</f>
        <v>0</v>
      </c>
      <c r="CQ100" s="98">
        <f>IF(OR('DU DOAN'!K100="",'DU DOAN'!L100="",'DU DOAN'!GG100="",'DU DOAN'!GH100=""),0,IF(AND('DU DOAN'!GG100='DU DOAN'!K100,'DU DOAN'!GH100='DU DOAN'!L100),3*'DU DOAN'!C100,IF(('DU DOAN'!GG100-'DU DOAN'!GH100)=('DU DOAN'!K100-'DU DOAN'!L100),2*'DU DOAN'!C100,IF(SIGN('DU DOAN'!GG100-'DU DOAN'!GH100)=SIGN('DU DOAN'!K100-'DU DOAN'!L100),1*'DU DOAN'!C100,0))))</f>
        <v>0</v>
      </c>
      <c r="CR100" s="98">
        <f>IF(OR('DU DOAN'!K100="",'DU DOAN'!L100="",'DU DOAN'!GI100="",'DU DOAN'!GJ100=""),0,IF(AND('DU DOAN'!GI100='DU DOAN'!K100,'DU DOAN'!GJ100='DU DOAN'!L100),3*'DU DOAN'!C100,IF(('DU DOAN'!GI100-'DU DOAN'!GJ100)=('DU DOAN'!K100-'DU DOAN'!L100),2*'DU DOAN'!C100,IF(SIGN('DU DOAN'!GI100-'DU DOAN'!GJ100)=SIGN('DU DOAN'!K100-'DU DOAN'!L100),1*'DU DOAN'!C100,0))))</f>
        <v>0</v>
      </c>
      <c r="CS100" s="98">
        <f>IF(OR('DU DOAN'!K100="",'DU DOAN'!L100="",'DU DOAN'!GK100="",'DU DOAN'!GL100=""),0,IF(AND('DU DOAN'!GK100='DU DOAN'!K100,'DU DOAN'!GL100='DU DOAN'!L100),3*'DU DOAN'!C100,IF(('DU DOAN'!GK100-'DU DOAN'!GL100)=('DU DOAN'!K100-'DU DOAN'!L100),2*'DU DOAN'!C100,IF(SIGN('DU DOAN'!GK100-'DU DOAN'!GL100)=SIGN('DU DOAN'!K100-'DU DOAN'!L100),1*'DU DOAN'!C100,0))))</f>
        <v>0</v>
      </c>
      <c r="CT100" s="98">
        <f>IF(OR('DU DOAN'!K100="",'DU DOAN'!L100="",'DU DOAN'!GM100="",'DU DOAN'!GN100=""),0,IF(AND('DU DOAN'!GM100='DU DOAN'!K100,'DU DOAN'!GN100='DU DOAN'!L100),3*'DU DOAN'!C100,IF(('DU DOAN'!GM100-'DU DOAN'!GN100)=('DU DOAN'!K100-'DU DOAN'!L100),2*'DU DOAN'!C100,IF(SIGN('DU DOAN'!GM100-'DU DOAN'!GN100)=SIGN('DU DOAN'!K100-'DU DOAN'!L100),1*'DU DOAN'!C100,0))))</f>
        <v>0</v>
      </c>
      <c r="CU100" s="98">
        <f>IF(OR('DU DOAN'!K100="",'DU DOAN'!L100="",'DU DOAN'!GO100="",'DU DOAN'!GP100=""),0,IF(AND('DU DOAN'!GO100='DU DOAN'!K100,'DU DOAN'!GP100='DU DOAN'!L100),3*'DU DOAN'!C100,IF(('DU DOAN'!GO100-'DU DOAN'!GP100)=('DU DOAN'!K100-'DU DOAN'!L100),2*'DU DOAN'!C100,IF(SIGN('DU DOAN'!GO100-'DU DOAN'!GP100)=SIGN('DU DOAN'!K100-'DU DOAN'!L100),1*'DU DOAN'!C100,0))))</f>
        <v>0</v>
      </c>
      <c r="CV100" s="98">
        <f>IF(OR('DU DOAN'!K100="",'DU DOAN'!L100="",'DU DOAN'!GQ100="",'DU DOAN'!GR100=""),0,IF(AND('DU DOAN'!GQ100='DU DOAN'!K100,'DU DOAN'!GR100='DU DOAN'!L100),3*'DU DOAN'!C100,IF(('DU DOAN'!GQ100-'DU DOAN'!GR100)=('DU DOAN'!K100-'DU DOAN'!L100),2*'DU DOAN'!C100,IF(SIGN('DU DOAN'!GQ100-'DU DOAN'!GR100)=SIGN('DU DOAN'!K100-'DU DOAN'!L100),1*'DU DOAN'!C100,0))))</f>
        <v>0</v>
      </c>
      <c r="CW100" s="98">
        <f>IF(OR('DU DOAN'!K100="",'DU DOAN'!L100="",'DU DOAN'!GS100="",'DU DOAN'!GT100=""),0,IF(AND('DU DOAN'!GS100='DU DOAN'!K100,'DU DOAN'!GT100='DU DOAN'!L100),3*'DU DOAN'!C100,IF(('DU DOAN'!GS100-'DU DOAN'!GT100)=('DU DOAN'!K100-'DU DOAN'!L100),2*'DU DOAN'!C100,IF(SIGN('DU DOAN'!GS100-'DU DOAN'!GT100)=SIGN('DU DOAN'!K100-'DU DOAN'!L100),1*'DU DOAN'!C100,0))))</f>
        <v>0</v>
      </c>
      <c r="CX100" s="98">
        <f>IF(OR('DU DOAN'!K100="",'DU DOAN'!L100="",'DU DOAN'!GU100="",'DU DOAN'!GV100=""),0,IF(AND('DU DOAN'!GU100='DU DOAN'!K100,'DU DOAN'!GV100='DU DOAN'!L100),3*'DU DOAN'!C100,IF(('DU DOAN'!GU100-'DU DOAN'!GV100)=('DU DOAN'!K100-'DU DOAN'!L100),2*'DU DOAN'!C100,IF(SIGN('DU DOAN'!GU100-'DU DOAN'!GV100)=SIGN('DU DOAN'!K100-'DU DOAN'!L100),1*'DU DOAN'!C100,0))))</f>
        <v>0</v>
      </c>
      <c r="CY100" s="98">
        <f>IF(OR('DU DOAN'!K100="",'DU DOAN'!L100="",'DU DOAN'!GW100="",'DU DOAN'!GX100=""),0,IF(AND('DU DOAN'!GW100='DU DOAN'!K100,'DU DOAN'!GX100='DU DOAN'!L100),3*'DU DOAN'!C100,IF(('DU DOAN'!GW100-'DU DOAN'!GX100)=('DU DOAN'!K100-'DU DOAN'!L100),2*'DU DOAN'!C100,IF(SIGN('DU DOAN'!GW100-'DU DOAN'!GX100)=SIGN('DU DOAN'!K100-'DU DOAN'!L100),1*'DU DOAN'!C100,0))))</f>
        <v>0</v>
      </c>
      <c r="CZ100" s="98">
        <f>IF(OR('DU DOAN'!K100="",'DU DOAN'!L100="",'DU DOAN'!GY100="",'DU DOAN'!GZ100=""),0,IF(AND('DU DOAN'!GY100='DU DOAN'!K100,'DU DOAN'!GZ100='DU DOAN'!L100),3*'DU DOAN'!C100,IF(('DU DOAN'!GY100-'DU DOAN'!GZ100)=('DU DOAN'!K100-'DU DOAN'!L100),2*'DU DOAN'!C100,IF(SIGN('DU DOAN'!GY100-'DU DOAN'!GZ100)=SIGN('DU DOAN'!K100-'DU DOAN'!L100),1*'DU DOAN'!C100,0))))</f>
        <v>0</v>
      </c>
      <c r="DA100" s="98">
        <f>IF(OR('DU DOAN'!K100="",'DU DOAN'!L100="",'DU DOAN'!HA100="",'DU DOAN'!HB100=""),0,IF(AND('DU DOAN'!HA100='DU DOAN'!K100,'DU DOAN'!HB100='DU DOAN'!L100),3*'DU DOAN'!C100,IF(('DU DOAN'!HA100-'DU DOAN'!HB100)=('DU DOAN'!K100-'DU DOAN'!L100),2*'DU DOAN'!C100,IF(SIGN('DU DOAN'!HA100-'DU DOAN'!HB100)=SIGN('DU DOAN'!K100-'DU DOAN'!L100),1*'DU DOAN'!C100,0))))</f>
        <v>0</v>
      </c>
      <c r="DB100" s="98">
        <f>IF(OR('DU DOAN'!K100="",'DU DOAN'!L100="",'DU DOAN'!HC100="",'DU DOAN'!HD100=""),0,IF(AND('DU DOAN'!HC100='DU DOAN'!K100,'DU DOAN'!HD100='DU DOAN'!L100),3*'DU DOAN'!C100,IF(('DU DOAN'!HC100-'DU DOAN'!HD100)=('DU DOAN'!K100-'DU DOAN'!L100),2*'DU DOAN'!C100,IF(SIGN('DU DOAN'!HC100-'DU DOAN'!HD100)=SIGN('DU DOAN'!K100-'DU DOAN'!L100),1*'DU DOAN'!C100,0))))</f>
        <v>0</v>
      </c>
    </row>
    <row r="101" spans="1:106" ht="15" customHeight="1">
      <c r="A101" s="107">
        <f>'DU DOAN'!A101</f>
        <v>98</v>
      </c>
      <c r="B101" s="108" t="str">
        <f>'DU DOAN'!B101</f>
        <v>Tứ kết</v>
      </c>
      <c r="C101" s="109">
        <f>'DU DOAN'!C101</f>
        <v>2.5</v>
      </c>
      <c r="D101" s="108" t="str">
        <f>'DU DOAN'!H101</f>
        <v>Thắng R16 trận 91</v>
      </c>
      <c r="E101" s="108" t="str">
        <f>'DU DOAN'!I101</f>
        <v>Thắng R16 trận 92</v>
      </c>
      <c r="F101" s="110" t="str">
        <f>IF(OR('DU DOAN'!K101="",'DU DOAN'!L101=""),"Chưa đá",'DU DOAN'!K101&amp;"-"&amp;'DU DOAN'!L101)</f>
        <v>Chưa đá</v>
      </c>
      <c r="G101" s="98">
        <f>IF(OR('DU DOAN'!K101="",'DU DOAN'!L101="",'DU DOAN'!M101="",'DU DOAN'!N101=""),0,IF(AND('DU DOAN'!M101='DU DOAN'!K101,'DU DOAN'!N101='DU DOAN'!L101),3*'DU DOAN'!C101,IF(('DU DOAN'!M101-'DU DOAN'!N101)=('DU DOAN'!K101-'DU DOAN'!L101),2*'DU DOAN'!C101,IF(SIGN('DU DOAN'!M101-'DU DOAN'!N101)=SIGN('DU DOAN'!K101-'DU DOAN'!L101),1*'DU DOAN'!C101,0))))</f>
        <v>0</v>
      </c>
      <c r="H101" s="98">
        <f>IF(OR('DU DOAN'!K101="",'DU DOAN'!L101="",'DU DOAN'!O101="",'DU DOAN'!P101=""),0,IF(AND('DU DOAN'!O101='DU DOAN'!K101,'DU DOAN'!P101='DU DOAN'!L101),3*'DU DOAN'!C101,IF(('DU DOAN'!O101-'DU DOAN'!P101)=('DU DOAN'!K101-'DU DOAN'!L101),2*'DU DOAN'!C101,IF(SIGN('DU DOAN'!O101-'DU DOAN'!P101)=SIGN('DU DOAN'!K101-'DU DOAN'!L101),1*'DU DOAN'!C101,0))))</f>
        <v>0</v>
      </c>
      <c r="I101" s="98">
        <f>IF(OR('DU DOAN'!K101="",'DU DOAN'!L101="",'DU DOAN'!Q101="",'DU DOAN'!R101=""),0,IF(AND('DU DOAN'!Q101='DU DOAN'!K101,'DU DOAN'!R101='DU DOAN'!L101),3*'DU DOAN'!C101,IF(('DU DOAN'!Q101-'DU DOAN'!R101)=('DU DOAN'!K101-'DU DOAN'!L101),2*'DU DOAN'!C101,IF(SIGN('DU DOAN'!Q101-'DU DOAN'!R101)=SIGN('DU DOAN'!K101-'DU DOAN'!L101),1*'DU DOAN'!C101,0))))</f>
        <v>0</v>
      </c>
      <c r="J101" s="98">
        <f>IF(OR('DU DOAN'!K101="",'DU DOAN'!L101="",'DU DOAN'!S101="",'DU DOAN'!T101=""),0,IF(AND('DU DOAN'!S101='DU DOAN'!K101,'DU DOAN'!T101='DU DOAN'!L101),3*'DU DOAN'!C101,IF(('DU DOAN'!S101-'DU DOAN'!T101)=('DU DOAN'!K101-'DU DOAN'!L101),2*'DU DOAN'!C101,IF(SIGN('DU DOAN'!S101-'DU DOAN'!T101)=SIGN('DU DOAN'!K101-'DU DOAN'!L101),1*'DU DOAN'!C101,0))))</f>
        <v>0</v>
      </c>
      <c r="K101" s="98">
        <f>IF(OR('DU DOAN'!K101="",'DU DOAN'!L101="",'DU DOAN'!U101="",'DU DOAN'!V101=""),0,IF(AND('DU DOAN'!U101='DU DOAN'!K101,'DU DOAN'!V101='DU DOAN'!L101),3*'DU DOAN'!C101,IF(('DU DOAN'!U101-'DU DOAN'!V101)=('DU DOAN'!K101-'DU DOAN'!L101),2*'DU DOAN'!C101,IF(SIGN('DU DOAN'!U101-'DU DOAN'!V101)=SIGN('DU DOAN'!K101-'DU DOAN'!L101),1*'DU DOAN'!C101,0))))</f>
        <v>0</v>
      </c>
      <c r="L101" s="98">
        <f>IF(OR('DU DOAN'!K101="",'DU DOAN'!L101="",'DU DOAN'!W101="",'DU DOAN'!X101=""),0,IF(AND('DU DOAN'!W101='DU DOAN'!K101,'DU DOAN'!X101='DU DOAN'!L101),3*'DU DOAN'!C101,IF(('DU DOAN'!W101-'DU DOAN'!X101)=('DU DOAN'!K101-'DU DOAN'!L101),2*'DU DOAN'!C101,IF(SIGN('DU DOAN'!W101-'DU DOAN'!X101)=SIGN('DU DOAN'!K101-'DU DOAN'!L101),1*'DU DOAN'!C101,0))))</f>
        <v>0</v>
      </c>
      <c r="M101" s="98">
        <f>IF(OR('DU DOAN'!K101="",'DU DOAN'!L101="",'DU DOAN'!Y101="",'DU DOAN'!Z101=""),0,IF(AND('DU DOAN'!Y101='DU DOAN'!K101,'DU DOAN'!Z101='DU DOAN'!L101),3*'DU DOAN'!C101,IF(('DU DOAN'!Y101-'DU DOAN'!Z101)=('DU DOAN'!K101-'DU DOAN'!L101),2*'DU DOAN'!C101,IF(SIGN('DU DOAN'!Y101-'DU DOAN'!Z101)=SIGN('DU DOAN'!K101-'DU DOAN'!L101),1*'DU DOAN'!C101,0))))</f>
        <v>0</v>
      </c>
      <c r="N101" s="98">
        <f>IF(OR('DU DOAN'!K101="",'DU DOAN'!L101="",'DU DOAN'!AA101="",'DU DOAN'!AB101=""),0,IF(AND('DU DOAN'!AA101='DU DOAN'!K101,'DU DOAN'!AB101='DU DOAN'!L101),3*'DU DOAN'!C101,IF(('DU DOAN'!AA101-'DU DOAN'!AB101)=('DU DOAN'!K101-'DU DOAN'!L101),2*'DU DOAN'!C101,IF(SIGN('DU DOAN'!AA101-'DU DOAN'!AB101)=SIGN('DU DOAN'!K101-'DU DOAN'!L101),1*'DU DOAN'!C101,0))))</f>
        <v>0</v>
      </c>
      <c r="O101" s="98">
        <f>IF(OR('DU DOAN'!K101="",'DU DOAN'!L101="",'DU DOAN'!AC101="",'DU DOAN'!AD101=""),0,IF(AND('DU DOAN'!AC101='DU DOAN'!K101,'DU DOAN'!AD101='DU DOAN'!L101),3*'DU DOAN'!C101,IF(('DU DOAN'!AC101-'DU DOAN'!AD101)=('DU DOAN'!K101-'DU DOAN'!L101),2*'DU DOAN'!C101,IF(SIGN('DU DOAN'!AC101-'DU DOAN'!AD101)=SIGN('DU DOAN'!K101-'DU DOAN'!L101),1*'DU DOAN'!C101,0))))</f>
        <v>0</v>
      </c>
      <c r="P101" s="98">
        <f>IF(OR('DU DOAN'!K101="",'DU DOAN'!L101="",'DU DOAN'!AE101="",'DU DOAN'!AF101=""),0,IF(AND('DU DOAN'!AE101='DU DOAN'!K101,'DU DOAN'!AF101='DU DOAN'!L101),3*'DU DOAN'!C101,IF(('DU DOAN'!AE101-'DU DOAN'!AF101)=('DU DOAN'!K101-'DU DOAN'!L101),2*'DU DOAN'!C101,IF(SIGN('DU DOAN'!AE101-'DU DOAN'!AF101)=SIGN('DU DOAN'!K101-'DU DOAN'!L101),1*'DU DOAN'!C101,0))))</f>
        <v>0</v>
      </c>
      <c r="Q101" s="98">
        <f>IF(OR('DU DOAN'!K101="",'DU DOAN'!L101="",'DU DOAN'!AG101="",'DU DOAN'!AH101=""),0,IF(AND('DU DOAN'!AG101='DU DOAN'!K101,'DU DOAN'!AH101='DU DOAN'!L101),3*'DU DOAN'!C101,IF(('DU DOAN'!AG101-'DU DOAN'!AH101)=('DU DOAN'!K101-'DU DOAN'!L101),2*'DU DOAN'!C101,IF(SIGN('DU DOAN'!AG101-'DU DOAN'!AH101)=SIGN('DU DOAN'!K101-'DU DOAN'!L101),1*'DU DOAN'!C101,0))))</f>
        <v>0</v>
      </c>
      <c r="R101" s="98">
        <f>IF(OR('DU DOAN'!K101="",'DU DOAN'!L101="",'DU DOAN'!AI101="",'DU DOAN'!AJ101=""),0,IF(AND('DU DOAN'!AI101='DU DOAN'!K101,'DU DOAN'!AJ101='DU DOAN'!L101),3*'DU DOAN'!C101,IF(('DU DOAN'!AI101-'DU DOAN'!AJ101)=('DU DOAN'!K101-'DU DOAN'!L101),2*'DU DOAN'!C101,IF(SIGN('DU DOAN'!AI101-'DU DOAN'!AJ101)=SIGN('DU DOAN'!K101-'DU DOAN'!L101),1*'DU DOAN'!C101,0))))</f>
        <v>0</v>
      </c>
      <c r="S101" s="98">
        <f>IF(OR('DU DOAN'!K101="",'DU DOAN'!L101="",'DU DOAN'!AK101="",'DU DOAN'!AL101=""),0,IF(AND('DU DOAN'!AK101='DU DOAN'!K101,'DU DOAN'!AL101='DU DOAN'!L101),3*'DU DOAN'!C101,IF(('DU DOAN'!AK101-'DU DOAN'!AL101)=('DU DOAN'!K101-'DU DOAN'!L101),2*'DU DOAN'!C101,IF(SIGN('DU DOAN'!AK101-'DU DOAN'!AL101)=SIGN('DU DOAN'!K101-'DU DOAN'!L101),1*'DU DOAN'!C101,0))))</f>
        <v>0</v>
      </c>
      <c r="T101" s="98">
        <f>IF(OR('DU DOAN'!K101="",'DU DOAN'!L101="",'DU DOAN'!AM101="",'DU DOAN'!AN101=""),0,IF(AND('DU DOAN'!AM101='DU DOAN'!K101,'DU DOAN'!AN101='DU DOAN'!L101),3*'DU DOAN'!C101,IF(('DU DOAN'!AM101-'DU DOAN'!AN101)=('DU DOAN'!K101-'DU DOAN'!L101),2*'DU DOAN'!C101,IF(SIGN('DU DOAN'!AM101-'DU DOAN'!AN101)=SIGN('DU DOAN'!K101-'DU DOAN'!L101),1*'DU DOAN'!C101,0))))</f>
        <v>0</v>
      </c>
      <c r="U101" s="98">
        <f>IF(OR('DU DOAN'!K101="",'DU DOAN'!L101="",'DU DOAN'!AO101="",'DU DOAN'!AP101=""),0,IF(AND('DU DOAN'!AO101='DU DOAN'!K101,'DU DOAN'!AP101='DU DOAN'!L101),3*'DU DOAN'!C101,IF(('DU DOAN'!AO101-'DU DOAN'!AP101)=('DU DOAN'!K101-'DU DOAN'!L101),2*'DU DOAN'!C101,IF(SIGN('DU DOAN'!AO101-'DU DOAN'!AP101)=SIGN('DU DOAN'!K101-'DU DOAN'!L101),1*'DU DOAN'!C101,0))))</f>
        <v>0</v>
      </c>
      <c r="V101" s="98">
        <f>IF(OR('DU DOAN'!K101="",'DU DOAN'!L101="",'DU DOAN'!AQ101="",'DU DOAN'!AR101=""),0,IF(AND('DU DOAN'!AQ101='DU DOAN'!K101,'DU DOAN'!AR101='DU DOAN'!L101),3*'DU DOAN'!C101,IF(('DU DOAN'!AQ101-'DU DOAN'!AR101)=('DU DOAN'!K101-'DU DOAN'!L101),2*'DU DOAN'!C101,IF(SIGN('DU DOAN'!AQ101-'DU DOAN'!AR101)=SIGN('DU DOAN'!K101-'DU DOAN'!L101),1*'DU DOAN'!C101,0))))</f>
        <v>0</v>
      </c>
      <c r="W101" s="98">
        <f>IF(OR('DU DOAN'!K101="",'DU DOAN'!L101="",'DU DOAN'!AS101="",'DU DOAN'!AT101=""),0,IF(AND('DU DOAN'!AS101='DU DOAN'!K101,'DU DOAN'!AT101='DU DOAN'!L101),3*'DU DOAN'!C101,IF(('DU DOAN'!AS101-'DU DOAN'!AT101)=('DU DOAN'!K101-'DU DOAN'!L101),2*'DU DOAN'!C101,IF(SIGN('DU DOAN'!AS101-'DU DOAN'!AT101)=SIGN('DU DOAN'!K101-'DU DOAN'!L101),1*'DU DOAN'!C101,0))))</f>
        <v>0</v>
      </c>
      <c r="X101" s="98">
        <f>IF(OR('DU DOAN'!K101="",'DU DOAN'!L101="",'DU DOAN'!AU101="",'DU DOAN'!AV101=""),0,IF(AND('DU DOAN'!AU101='DU DOAN'!K101,'DU DOAN'!AV101='DU DOAN'!L101),3*'DU DOAN'!C101,IF(('DU DOAN'!AU101-'DU DOAN'!AV101)=('DU DOAN'!K101-'DU DOAN'!L101),2*'DU DOAN'!C101,IF(SIGN('DU DOAN'!AU101-'DU DOAN'!AV101)=SIGN('DU DOAN'!K101-'DU DOAN'!L101),1*'DU DOAN'!C101,0))))</f>
        <v>0</v>
      </c>
      <c r="Y101" s="98">
        <f>IF(OR('DU DOAN'!K101="",'DU DOAN'!L101="",'DU DOAN'!AW101="",'DU DOAN'!AX101=""),0,IF(AND('DU DOAN'!AW101='DU DOAN'!K101,'DU DOAN'!AX101='DU DOAN'!L101),3*'DU DOAN'!C101,IF(('DU DOAN'!AW101-'DU DOAN'!AX101)=('DU DOAN'!K101-'DU DOAN'!L101),2*'DU DOAN'!C101,IF(SIGN('DU DOAN'!AW101-'DU DOAN'!AX101)=SIGN('DU DOAN'!K101-'DU DOAN'!L101),1*'DU DOAN'!C101,0))))</f>
        <v>0</v>
      </c>
      <c r="Z101" s="98">
        <f>IF(OR('DU DOAN'!K101="",'DU DOAN'!L101="",'DU DOAN'!AY101="",'DU DOAN'!AZ101=""),0,IF(AND('DU DOAN'!AY101='DU DOAN'!K101,'DU DOAN'!AZ101='DU DOAN'!L101),3*'DU DOAN'!C101,IF(('DU DOAN'!AY101-'DU DOAN'!AZ101)=('DU DOAN'!K101-'DU DOAN'!L101),2*'DU DOAN'!C101,IF(SIGN('DU DOAN'!AY101-'DU DOAN'!AZ101)=SIGN('DU DOAN'!K101-'DU DOAN'!L101),1*'DU DOAN'!C101,0))))</f>
        <v>0</v>
      </c>
      <c r="AA101" s="98">
        <f>IF(OR('DU DOAN'!K101="",'DU DOAN'!L101="",'DU DOAN'!BA101="",'DU DOAN'!BB101=""),0,IF(AND('DU DOAN'!BA101='DU DOAN'!K101,'DU DOAN'!BB101='DU DOAN'!L101),3*'DU DOAN'!C101,IF(('DU DOAN'!BA101-'DU DOAN'!BB101)=('DU DOAN'!K101-'DU DOAN'!L101),2*'DU DOAN'!C101,IF(SIGN('DU DOAN'!BA101-'DU DOAN'!BB101)=SIGN('DU DOAN'!K101-'DU DOAN'!L101),1*'DU DOAN'!C101,0))))</f>
        <v>0</v>
      </c>
      <c r="AB101" s="98">
        <f>IF(OR('DU DOAN'!K101="",'DU DOAN'!L101="",'DU DOAN'!BC101="",'DU DOAN'!BD101=""),0,IF(AND('DU DOAN'!BC101='DU DOAN'!K101,'DU DOAN'!BD101='DU DOAN'!L101),3*'DU DOAN'!C101,IF(('DU DOAN'!BC101-'DU DOAN'!BD101)=('DU DOAN'!K101-'DU DOAN'!L101),2*'DU DOAN'!C101,IF(SIGN('DU DOAN'!BC101-'DU DOAN'!BD101)=SIGN('DU DOAN'!K101-'DU DOAN'!L101),1*'DU DOAN'!C101,0))))</f>
        <v>0</v>
      </c>
      <c r="AC101" s="98">
        <f>IF(OR('DU DOAN'!K101="",'DU DOAN'!L101="",'DU DOAN'!BE101="",'DU DOAN'!BF101=""),0,IF(AND('DU DOAN'!BE101='DU DOAN'!K101,'DU DOAN'!BF101='DU DOAN'!L101),3*'DU DOAN'!C101,IF(('DU DOAN'!BE101-'DU DOAN'!BF101)=('DU DOAN'!K101-'DU DOAN'!L101),2*'DU DOAN'!C101,IF(SIGN('DU DOAN'!BE101-'DU DOAN'!BF101)=SIGN('DU DOAN'!K101-'DU DOAN'!L101),1*'DU DOAN'!C101,0))))</f>
        <v>0</v>
      </c>
      <c r="AD101" s="98">
        <f>IF(OR('DU DOAN'!K101="",'DU DOAN'!L101="",'DU DOAN'!BG101="",'DU DOAN'!BH101=""),0,IF(AND('DU DOAN'!BG101='DU DOAN'!K101,'DU DOAN'!BH101='DU DOAN'!L101),3*'DU DOAN'!C101,IF(('DU DOAN'!BG101-'DU DOAN'!BH101)=('DU DOAN'!K101-'DU DOAN'!L101),2*'DU DOAN'!C101,IF(SIGN('DU DOAN'!BG101-'DU DOAN'!BH101)=SIGN('DU DOAN'!K101-'DU DOAN'!L101),1*'DU DOAN'!C101,0))))</f>
        <v>0</v>
      </c>
      <c r="AE101" s="98">
        <f>IF(OR('DU DOAN'!K101="",'DU DOAN'!L101="",'DU DOAN'!BI101="",'DU DOAN'!BJ101=""),0,IF(AND('DU DOAN'!BI101='DU DOAN'!K101,'DU DOAN'!BJ101='DU DOAN'!L101),3*'DU DOAN'!C101,IF(('DU DOAN'!BI101-'DU DOAN'!BJ101)=('DU DOAN'!K101-'DU DOAN'!L101),2*'DU DOAN'!C101,IF(SIGN('DU DOAN'!BI101-'DU DOAN'!BJ101)=SIGN('DU DOAN'!K101-'DU DOAN'!L101),1*'DU DOAN'!C101,0))))</f>
        <v>0</v>
      </c>
      <c r="AF101" s="98">
        <f>IF(OR('DU DOAN'!K101="",'DU DOAN'!L101="",'DU DOAN'!BK101="",'DU DOAN'!BL101=""),0,IF(AND('DU DOAN'!BK101='DU DOAN'!K101,'DU DOAN'!BL101='DU DOAN'!L101),3*'DU DOAN'!C101,IF(('DU DOAN'!BK101-'DU DOAN'!BL101)=('DU DOAN'!K101-'DU DOAN'!L101),2*'DU DOAN'!C101,IF(SIGN('DU DOAN'!BK101-'DU DOAN'!BL101)=SIGN('DU DOAN'!K101-'DU DOAN'!L101),1*'DU DOAN'!C101,0))))</f>
        <v>0</v>
      </c>
      <c r="AG101" s="98">
        <f>IF(OR('DU DOAN'!K101="",'DU DOAN'!L101="",'DU DOAN'!BM101="",'DU DOAN'!BN101=""),0,IF(AND('DU DOAN'!BM101='DU DOAN'!K101,'DU DOAN'!BN101='DU DOAN'!L101),3*'DU DOAN'!C101,IF(('DU DOAN'!BM101-'DU DOAN'!BN101)=('DU DOAN'!K101-'DU DOAN'!L101),2*'DU DOAN'!C101,IF(SIGN('DU DOAN'!BM101-'DU DOAN'!BN101)=SIGN('DU DOAN'!K101-'DU DOAN'!L101),1*'DU DOAN'!C101,0))))</f>
        <v>0</v>
      </c>
      <c r="AH101" s="98">
        <f>IF(OR('DU DOAN'!K101="",'DU DOAN'!L101="",'DU DOAN'!BO101="",'DU DOAN'!BP101=""),0,IF(AND('DU DOAN'!BO101='DU DOAN'!K101,'DU DOAN'!BP101='DU DOAN'!L101),3*'DU DOAN'!C101,IF(('DU DOAN'!BO101-'DU DOAN'!BP101)=('DU DOAN'!K101-'DU DOAN'!L101),2*'DU DOAN'!C101,IF(SIGN('DU DOAN'!BO101-'DU DOAN'!BP101)=SIGN('DU DOAN'!K101-'DU DOAN'!L101),1*'DU DOAN'!C101,0))))</f>
        <v>0</v>
      </c>
      <c r="AI101" s="98">
        <f>IF(OR('DU DOAN'!K101="",'DU DOAN'!L101="",'DU DOAN'!BQ101="",'DU DOAN'!BR101=""),0,IF(AND('DU DOAN'!BQ101='DU DOAN'!K101,'DU DOAN'!BR101='DU DOAN'!L101),3*'DU DOAN'!C101,IF(('DU DOAN'!BQ101-'DU DOAN'!BR101)=('DU DOAN'!K101-'DU DOAN'!L101),2*'DU DOAN'!C101,IF(SIGN('DU DOAN'!BQ101-'DU DOAN'!BR101)=SIGN('DU DOAN'!K101-'DU DOAN'!L101),1*'DU DOAN'!C101,0))))</f>
        <v>0</v>
      </c>
      <c r="AJ101" s="98">
        <f>IF(OR('DU DOAN'!K101="",'DU DOAN'!L101="",'DU DOAN'!BS101="",'DU DOAN'!BT101=""),0,IF(AND('DU DOAN'!BS101='DU DOAN'!K101,'DU DOAN'!BT101='DU DOAN'!L101),3*'DU DOAN'!C101,IF(('DU DOAN'!BS101-'DU DOAN'!BT101)=('DU DOAN'!K101-'DU DOAN'!L101),2*'DU DOAN'!C101,IF(SIGN('DU DOAN'!BS101-'DU DOAN'!BT101)=SIGN('DU DOAN'!K101-'DU DOAN'!L101),1*'DU DOAN'!C101,0))))</f>
        <v>0</v>
      </c>
      <c r="AK101" s="98">
        <f>IF(OR('DU DOAN'!K101="",'DU DOAN'!L101="",'DU DOAN'!BU101="",'DU DOAN'!BV101=""),0,IF(AND('DU DOAN'!BU101='DU DOAN'!K101,'DU DOAN'!BV101='DU DOAN'!L101),3*'DU DOAN'!C101,IF(('DU DOAN'!BU101-'DU DOAN'!BV101)=('DU DOAN'!K101-'DU DOAN'!L101),2*'DU DOAN'!C101,IF(SIGN('DU DOAN'!BU101-'DU DOAN'!BV101)=SIGN('DU DOAN'!K101-'DU DOAN'!L101),1*'DU DOAN'!C101,0))))</f>
        <v>0</v>
      </c>
      <c r="AL101" s="98">
        <f>IF(OR('DU DOAN'!K101="",'DU DOAN'!L101="",'DU DOAN'!BW101="",'DU DOAN'!BX101=""),0,IF(AND('DU DOAN'!BW101='DU DOAN'!K101,'DU DOAN'!BX101='DU DOAN'!L101),3*'DU DOAN'!C101,IF(('DU DOAN'!BW101-'DU DOAN'!BX101)=('DU DOAN'!K101-'DU DOAN'!L101),2*'DU DOAN'!C101,IF(SIGN('DU DOAN'!BW101-'DU DOAN'!BX101)=SIGN('DU DOAN'!K101-'DU DOAN'!L101),1*'DU DOAN'!C101,0))))</f>
        <v>0</v>
      </c>
      <c r="AM101" s="98">
        <f>IF(OR('DU DOAN'!K101="",'DU DOAN'!L101="",'DU DOAN'!BY101="",'DU DOAN'!BZ101=""),0,IF(AND('DU DOAN'!BY101='DU DOAN'!K101,'DU DOAN'!BZ101='DU DOAN'!L101),3*'DU DOAN'!C101,IF(('DU DOAN'!BY101-'DU DOAN'!BZ101)=('DU DOAN'!K101-'DU DOAN'!L101),2*'DU DOAN'!C101,IF(SIGN('DU DOAN'!BY101-'DU DOAN'!BZ101)=SIGN('DU DOAN'!K101-'DU DOAN'!L101),1*'DU DOAN'!C101,0))))</f>
        <v>0</v>
      </c>
      <c r="AN101" s="98">
        <f>IF(OR('DU DOAN'!K101="",'DU DOAN'!L101="",'DU DOAN'!CA101="",'DU DOAN'!CB101=""),0,IF(AND('DU DOAN'!CA101='DU DOAN'!K101,'DU DOAN'!CB101='DU DOAN'!L101),3*'DU DOAN'!C101,IF(('DU DOAN'!CA101-'DU DOAN'!CB101)=('DU DOAN'!K101-'DU DOAN'!L101),2*'DU DOAN'!C101,IF(SIGN('DU DOAN'!CA101-'DU DOAN'!CB101)=SIGN('DU DOAN'!K101-'DU DOAN'!L101),1*'DU DOAN'!C101,0))))</f>
        <v>0</v>
      </c>
      <c r="AO101" s="98">
        <f>IF(OR('DU DOAN'!K101="",'DU DOAN'!L101="",'DU DOAN'!CC101="",'DU DOAN'!CD101=""),0,IF(AND('DU DOAN'!CC101='DU DOAN'!K101,'DU DOAN'!CD101='DU DOAN'!L101),3*'DU DOAN'!C101,IF(('DU DOAN'!CC101-'DU DOAN'!CD101)=('DU DOAN'!K101-'DU DOAN'!L101),2*'DU DOAN'!C101,IF(SIGN('DU DOAN'!CC101-'DU DOAN'!CD101)=SIGN('DU DOAN'!K101-'DU DOAN'!L101),1*'DU DOAN'!C101,0))))</f>
        <v>0</v>
      </c>
      <c r="AP101" s="98">
        <f>IF(OR('DU DOAN'!K101="",'DU DOAN'!L101="",'DU DOAN'!CE101="",'DU DOAN'!CF101=""),0,IF(AND('DU DOAN'!CE101='DU DOAN'!K101,'DU DOAN'!CF101='DU DOAN'!L101),3*'DU DOAN'!C101,IF(('DU DOAN'!CE101-'DU DOAN'!CF101)=('DU DOAN'!K101-'DU DOAN'!L101),2*'DU DOAN'!C101,IF(SIGN('DU DOAN'!CE101-'DU DOAN'!CF101)=SIGN('DU DOAN'!K101-'DU DOAN'!L101),1*'DU DOAN'!C101,0))))</f>
        <v>0</v>
      </c>
      <c r="AQ101" s="98">
        <f>IF(OR('DU DOAN'!K101="",'DU DOAN'!L101="",'DU DOAN'!CG101="",'DU DOAN'!CH101=""),0,IF(AND('DU DOAN'!CG101='DU DOAN'!K101,'DU DOAN'!CH101='DU DOAN'!L101),3*'DU DOAN'!C101,IF(('DU DOAN'!CG101-'DU DOAN'!CH101)=('DU DOAN'!K101-'DU DOAN'!L101),2*'DU DOAN'!C101,IF(SIGN('DU DOAN'!CG101-'DU DOAN'!CH101)=SIGN('DU DOAN'!K101-'DU DOAN'!L101),1*'DU DOAN'!C101,0))))</f>
        <v>0</v>
      </c>
      <c r="AR101" s="98">
        <f>IF(OR('DU DOAN'!K101="",'DU DOAN'!L101="",'DU DOAN'!CI101="",'DU DOAN'!CJ101=""),0,IF(AND('DU DOAN'!CI101='DU DOAN'!K101,'DU DOAN'!CJ101='DU DOAN'!L101),3*'DU DOAN'!C101,IF(('DU DOAN'!CI101-'DU DOAN'!CJ101)=('DU DOAN'!K101-'DU DOAN'!L101),2*'DU DOAN'!C101,IF(SIGN('DU DOAN'!CI101-'DU DOAN'!CJ101)=SIGN('DU DOAN'!K101-'DU DOAN'!L101),1*'DU DOAN'!C101,0))))</f>
        <v>0</v>
      </c>
      <c r="AS101" s="98">
        <f>IF(OR('DU DOAN'!K101="",'DU DOAN'!L101="",'DU DOAN'!CK101="",'DU DOAN'!CL101=""),0,IF(AND('DU DOAN'!CK101='DU DOAN'!K101,'DU DOAN'!CL101='DU DOAN'!L101),3*'DU DOAN'!C101,IF(('DU DOAN'!CK101-'DU DOAN'!CL101)=('DU DOAN'!K101-'DU DOAN'!L101),2*'DU DOAN'!C101,IF(SIGN('DU DOAN'!CK101-'DU DOAN'!CL101)=SIGN('DU DOAN'!K101-'DU DOAN'!L101),1*'DU DOAN'!C101,0))))</f>
        <v>0</v>
      </c>
      <c r="AT101" s="98">
        <f>IF(OR('DU DOAN'!K101="",'DU DOAN'!L101="",'DU DOAN'!CM101="",'DU DOAN'!CN101=""),0,IF(AND('DU DOAN'!CM101='DU DOAN'!K101,'DU DOAN'!CN101='DU DOAN'!L101),3*'DU DOAN'!C101,IF(('DU DOAN'!CM101-'DU DOAN'!CN101)=('DU DOAN'!K101-'DU DOAN'!L101),2*'DU DOAN'!C101,IF(SIGN('DU DOAN'!CM101-'DU DOAN'!CN101)=SIGN('DU DOAN'!K101-'DU DOAN'!L101),1*'DU DOAN'!C101,0))))</f>
        <v>0</v>
      </c>
      <c r="AU101" s="98">
        <f>IF(OR('DU DOAN'!K101="",'DU DOAN'!L101="",'DU DOAN'!CO101="",'DU DOAN'!CP101=""),0,IF(AND('DU DOAN'!CO101='DU DOAN'!K101,'DU DOAN'!CP101='DU DOAN'!L101),3*'DU DOAN'!C101,IF(('DU DOAN'!CO101-'DU DOAN'!CP101)=('DU DOAN'!K101-'DU DOAN'!L101),2*'DU DOAN'!C101,IF(SIGN('DU DOAN'!CO101-'DU DOAN'!CP101)=SIGN('DU DOAN'!K101-'DU DOAN'!L101),1*'DU DOAN'!C101,0))))</f>
        <v>0</v>
      </c>
      <c r="AV101" s="98">
        <f>IF(OR('DU DOAN'!K101="",'DU DOAN'!L101="",'DU DOAN'!CQ101="",'DU DOAN'!CR101=""),0,IF(AND('DU DOAN'!CQ101='DU DOAN'!K101,'DU DOAN'!CR101='DU DOAN'!L101),3*'DU DOAN'!C101,IF(('DU DOAN'!CQ101-'DU DOAN'!CR101)=('DU DOAN'!K101-'DU DOAN'!L101),2*'DU DOAN'!C101,IF(SIGN('DU DOAN'!CQ101-'DU DOAN'!CR101)=SIGN('DU DOAN'!K101-'DU DOAN'!L101),1*'DU DOAN'!C101,0))))</f>
        <v>0</v>
      </c>
      <c r="AW101" s="98">
        <f>IF(OR('DU DOAN'!K101="",'DU DOAN'!L101="",'DU DOAN'!CS101="",'DU DOAN'!CT101=""),0,IF(AND('DU DOAN'!CS101='DU DOAN'!K101,'DU DOAN'!CT101='DU DOAN'!L101),3*'DU DOAN'!C101,IF(('DU DOAN'!CS101-'DU DOAN'!CT101)=('DU DOAN'!K101-'DU DOAN'!L101),2*'DU DOAN'!C101,IF(SIGN('DU DOAN'!CS101-'DU DOAN'!CT101)=SIGN('DU DOAN'!K101-'DU DOAN'!L101),1*'DU DOAN'!C101,0))))</f>
        <v>0</v>
      </c>
      <c r="AX101" s="98">
        <f>IF(OR('DU DOAN'!K101="",'DU DOAN'!L101="",'DU DOAN'!CU101="",'DU DOAN'!CV101=""),0,IF(AND('DU DOAN'!CU101='DU DOAN'!K101,'DU DOAN'!CV101='DU DOAN'!L101),3*'DU DOAN'!C101,IF(('DU DOAN'!CU101-'DU DOAN'!CV101)=('DU DOAN'!K101-'DU DOAN'!L101),2*'DU DOAN'!C101,IF(SIGN('DU DOAN'!CU101-'DU DOAN'!CV101)=SIGN('DU DOAN'!K101-'DU DOAN'!L101),1*'DU DOAN'!C101,0))))</f>
        <v>0</v>
      </c>
      <c r="AY101" s="98">
        <f>IF(OR('DU DOAN'!K101="",'DU DOAN'!L101="",'DU DOAN'!CW101="",'DU DOAN'!CX101=""),0,IF(AND('DU DOAN'!CW101='DU DOAN'!K101,'DU DOAN'!CX101='DU DOAN'!L101),3*'DU DOAN'!C101,IF(('DU DOAN'!CW101-'DU DOAN'!CX101)=('DU DOAN'!K101-'DU DOAN'!L101),2*'DU DOAN'!C101,IF(SIGN('DU DOAN'!CW101-'DU DOAN'!CX101)=SIGN('DU DOAN'!K101-'DU DOAN'!L101),1*'DU DOAN'!C101,0))))</f>
        <v>0</v>
      </c>
      <c r="AZ101" s="98">
        <f>IF(OR('DU DOAN'!K101="",'DU DOAN'!L101="",'DU DOAN'!CY101="",'DU DOAN'!CZ101=""),0,IF(AND('DU DOAN'!CY101='DU DOAN'!K101,'DU DOAN'!CZ101='DU DOAN'!L101),3*'DU DOAN'!C101,IF(('DU DOAN'!CY101-'DU DOAN'!CZ101)=('DU DOAN'!K101-'DU DOAN'!L101),2*'DU DOAN'!C101,IF(SIGN('DU DOAN'!CY101-'DU DOAN'!CZ101)=SIGN('DU DOAN'!K101-'DU DOAN'!L101),1*'DU DOAN'!C101,0))))</f>
        <v>0</v>
      </c>
      <c r="BA101" s="98">
        <f>IF(OR('DU DOAN'!K101="",'DU DOAN'!L101="",'DU DOAN'!DA101="",'DU DOAN'!DB101=""),0,IF(AND('DU DOAN'!DA101='DU DOAN'!K101,'DU DOAN'!DB101='DU DOAN'!L101),3*'DU DOAN'!C101,IF(('DU DOAN'!DA101-'DU DOAN'!DB101)=('DU DOAN'!K101-'DU DOAN'!L101),2*'DU DOAN'!C101,IF(SIGN('DU DOAN'!DA101-'DU DOAN'!DB101)=SIGN('DU DOAN'!K101-'DU DOAN'!L101),1*'DU DOAN'!C101,0))))</f>
        <v>0</v>
      </c>
      <c r="BB101" s="98">
        <f>IF(OR('DU DOAN'!K101="",'DU DOAN'!L101="",'DU DOAN'!DC101="",'DU DOAN'!DD101=""),0,IF(AND('DU DOAN'!DC101='DU DOAN'!K101,'DU DOAN'!DD101='DU DOAN'!L101),3*'DU DOAN'!C101,IF(('DU DOAN'!DC101-'DU DOAN'!DD101)=('DU DOAN'!K101-'DU DOAN'!L101),2*'DU DOAN'!C101,IF(SIGN('DU DOAN'!DC101-'DU DOAN'!DD101)=SIGN('DU DOAN'!K101-'DU DOAN'!L101),1*'DU DOAN'!C101,0))))</f>
        <v>0</v>
      </c>
      <c r="BC101" s="98">
        <f>IF(OR('DU DOAN'!K101="",'DU DOAN'!L101="",'DU DOAN'!DE101="",'DU DOAN'!DF101=""),0,IF(AND('DU DOAN'!DE101='DU DOAN'!K101,'DU DOAN'!DF101='DU DOAN'!L101),3*'DU DOAN'!C101,IF(('DU DOAN'!DE101-'DU DOAN'!DF101)=('DU DOAN'!K101-'DU DOAN'!L101),2*'DU DOAN'!C101,IF(SIGN('DU DOAN'!DE101-'DU DOAN'!DF101)=SIGN('DU DOAN'!K101-'DU DOAN'!L101),1*'DU DOAN'!C101,0))))</f>
        <v>0</v>
      </c>
      <c r="BD101" s="98">
        <f>IF(OR('DU DOAN'!K101="",'DU DOAN'!L101="",'DU DOAN'!DG101="",'DU DOAN'!DH101=""),0,IF(AND('DU DOAN'!DG101='DU DOAN'!K101,'DU DOAN'!DH101='DU DOAN'!L101),3*'DU DOAN'!C101,IF(('DU DOAN'!DG101-'DU DOAN'!DH101)=('DU DOAN'!K101-'DU DOAN'!L101),2*'DU DOAN'!C101,IF(SIGN('DU DOAN'!DG101-'DU DOAN'!DH101)=SIGN('DU DOAN'!K101-'DU DOAN'!L101),1*'DU DOAN'!C101,0))))</f>
        <v>0</v>
      </c>
      <c r="BE101" s="98">
        <f>IF(OR('DU DOAN'!K101="",'DU DOAN'!L101="",'DU DOAN'!DI101="",'DU DOAN'!DJ101=""),0,IF(AND('DU DOAN'!DI101='DU DOAN'!K101,'DU DOAN'!DJ101='DU DOAN'!L101),3*'DU DOAN'!C101,IF(('DU DOAN'!DI101-'DU DOAN'!DJ101)=('DU DOAN'!K101-'DU DOAN'!L101),2*'DU DOAN'!C101,IF(SIGN('DU DOAN'!DI101-'DU DOAN'!DJ101)=SIGN('DU DOAN'!K101-'DU DOAN'!L101),1*'DU DOAN'!C101,0))))</f>
        <v>0</v>
      </c>
      <c r="BF101" s="98">
        <f>IF(OR('DU DOAN'!K101="",'DU DOAN'!L101="",'DU DOAN'!DK101="",'DU DOAN'!DL101=""),0,IF(AND('DU DOAN'!DK101='DU DOAN'!K101,'DU DOAN'!DL101='DU DOAN'!L101),3*'DU DOAN'!C101,IF(('DU DOAN'!DK101-'DU DOAN'!DL101)=('DU DOAN'!K101-'DU DOAN'!L101),2*'DU DOAN'!C101,IF(SIGN('DU DOAN'!DK101-'DU DOAN'!DL101)=SIGN('DU DOAN'!K101-'DU DOAN'!L101),1*'DU DOAN'!C101,0))))</f>
        <v>0</v>
      </c>
      <c r="BG101" s="98">
        <f>IF(OR('DU DOAN'!K101="",'DU DOAN'!L101="",'DU DOAN'!DM101="",'DU DOAN'!DN101=""),0,IF(AND('DU DOAN'!DM101='DU DOAN'!K101,'DU DOAN'!DN101='DU DOAN'!L101),3*'DU DOAN'!C101,IF(('DU DOAN'!DM101-'DU DOAN'!DN101)=('DU DOAN'!K101-'DU DOAN'!L101),2*'DU DOAN'!C101,IF(SIGN('DU DOAN'!DM101-'DU DOAN'!DN101)=SIGN('DU DOAN'!K101-'DU DOAN'!L101),1*'DU DOAN'!C101,0))))</f>
        <v>0</v>
      </c>
      <c r="BH101" s="98">
        <f>IF(OR('DU DOAN'!K101="",'DU DOAN'!L101="",'DU DOAN'!DO101="",'DU DOAN'!DP101=""),0,IF(AND('DU DOAN'!DO101='DU DOAN'!K101,'DU DOAN'!DP101='DU DOAN'!L101),3*'DU DOAN'!C101,IF(('DU DOAN'!DO101-'DU DOAN'!DP101)=('DU DOAN'!K101-'DU DOAN'!L101),2*'DU DOAN'!C101,IF(SIGN('DU DOAN'!DO101-'DU DOAN'!DP101)=SIGN('DU DOAN'!K101-'DU DOAN'!L101),1*'DU DOAN'!C101,0))))</f>
        <v>0</v>
      </c>
      <c r="BI101" s="98">
        <f>IF(OR('DU DOAN'!K101="",'DU DOAN'!L101="",'DU DOAN'!DQ101="",'DU DOAN'!DR101=""),0,IF(AND('DU DOAN'!DQ101='DU DOAN'!K101,'DU DOAN'!DR101='DU DOAN'!L101),3*'DU DOAN'!C101,IF(('DU DOAN'!DQ101-'DU DOAN'!DR101)=('DU DOAN'!K101-'DU DOAN'!L101),2*'DU DOAN'!C101,IF(SIGN('DU DOAN'!DQ101-'DU DOAN'!DR101)=SIGN('DU DOAN'!K101-'DU DOAN'!L101),1*'DU DOAN'!C101,0))))</f>
        <v>0</v>
      </c>
      <c r="BJ101" s="98">
        <f>IF(OR('DU DOAN'!K101="",'DU DOAN'!L101="",'DU DOAN'!DS101="",'DU DOAN'!DT101=""),0,IF(AND('DU DOAN'!DS101='DU DOAN'!K101,'DU DOAN'!DT101='DU DOAN'!L101),3*'DU DOAN'!C101,IF(('DU DOAN'!DS101-'DU DOAN'!DT101)=('DU DOAN'!K101-'DU DOAN'!L101),2*'DU DOAN'!C101,IF(SIGN('DU DOAN'!DS101-'DU DOAN'!DT101)=SIGN('DU DOAN'!K101-'DU DOAN'!L101),1*'DU DOAN'!C101,0))))</f>
        <v>0</v>
      </c>
      <c r="BK101" s="98">
        <f>IF(OR('DU DOAN'!K101="",'DU DOAN'!L101="",'DU DOAN'!DU101="",'DU DOAN'!DV101=""),0,IF(AND('DU DOAN'!DU101='DU DOAN'!K101,'DU DOAN'!DV101='DU DOAN'!L101),3*'DU DOAN'!C101,IF(('DU DOAN'!DU101-'DU DOAN'!DV101)=('DU DOAN'!K101-'DU DOAN'!L101),2*'DU DOAN'!C101,IF(SIGN('DU DOAN'!DU101-'DU DOAN'!DV101)=SIGN('DU DOAN'!K101-'DU DOAN'!L101),1*'DU DOAN'!C101,0))))</f>
        <v>0</v>
      </c>
      <c r="BL101" s="98">
        <f>IF(OR('DU DOAN'!K101="",'DU DOAN'!L101="",'DU DOAN'!DW101="",'DU DOAN'!DX101=""),0,IF(AND('DU DOAN'!DW101='DU DOAN'!K101,'DU DOAN'!DX101='DU DOAN'!L101),3*'DU DOAN'!C101,IF(('DU DOAN'!DW101-'DU DOAN'!DX101)=('DU DOAN'!K101-'DU DOAN'!L101),2*'DU DOAN'!C101,IF(SIGN('DU DOAN'!DW101-'DU DOAN'!DX101)=SIGN('DU DOAN'!K101-'DU DOAN'!L101),1*'DU DOAN'!C101,0))))</f>
        <v>0</v>
      </c>
      <c r="BM101" s="98">
        <f>IF(OR('DU DOAN'!K101="",'DU DOAN'!L101="",'DU DOAN'!DY101="",'DU DOAN'!DZ101=""),0,IF(AND('DU DOAN'!DY101='DU DOAN'!K101,'DU DOAN'!DZ101='DU DOAN'!L101),3*'DU DOAN'!C101,IF(('DU DOAN'!DY101-'DU DOAN'!DZ101)=('DU DOAN'!K101-'DU DOAN'!L101),2*'DU DOAN'!C101,IF(SIGN('DU DOAN'!DY101-'DU DOAN'!DZ101)=SIGN('DU DOAN'!K101-'DU DOAN'!L101),1*'DU DOAN'!C101,0))))</f>
        <v>0</v>
      </c>
      <c r="BN101" s="98">
        <f>IF(OR('DU DOAN'!K101="",'DU DOAN'!L101="",'DU DOAN'!EA101="",'DU DOAN'!EB101=""),0,IF(AND('DU DOAN'!EA101='DU DOAN'!K101,'DU DOAN'!EB101='DU DOAN'!L101),3*'DU DOAN'!C101,IF(('DU DOAN'!EA101-'DU DOAN'!EB101)=('DU DOAN'!K101-'DU DOAN'!L101),2*'DU DOAN'!C101,IF(SIGN('DU DOAN'!EA101-'DU DOAN'!EB101)=SIGN('DU DOAN'!K101-'DU DOAN'!L101),1*'DU DOAN'!C101,0))))</f>
        <v>0</v>
      </c>
      <c r="BO101" s="98">
        <f>IF(OR('DU DOAN'!K101="",'DU DOAN'!L101="",'DU DOAN'!EC101="",'DU DOAN'!ED101=""),0,IF(AND('DU DOAN'!EC101='DU DOAN'!K101,'DU DOAN'!ED101='DU DOAN'!L101),3*'DU DOAN'!C101,IF(('DU DOAN'!EC101-'DU DOAN'!ED101)=('DU DOAN'!K101-'DU DOAN'!L101),2*'DU DOAN'!C101,IF(SIGN('DU DOAN'!EC101-'DU DOAN'!ED101)=SIGN('DU DOAN'!K101-'DU DOAN'!L101),1*'DU DOAN'!C101,0))))</f>
        <v>0</v>
      </c>
      <c r="BP101" s="98">
        <f>IF(OR('DU DOAN'!K101="",'DU DOAN'!L101="",'DU DOAN'!EE101="",'DU DOAN'!EF101=""),0,IF(AND('DU DOAN'!EE101='DU DOAN'!K101,'DU DOAN'!EF101='DU DOAN'!L101),3*'DU DOAN'!C101,IF(('DU DOAN'!EE101-'DU DOAN'!EF101)=('DU DOAN'!K101-'DU DOAN'!L101),2*'DU DOAN'!C101,IF(SIGN('DU DOAN'!EE101-'DU DOAN'!EF101)=SIGN('DU DOAN'!K101-'DU DOAN'!L101),1*'DU DOAN'!C101,0))))</f>
        <v>0</v>
      </c>
      <c r="BQ101" s="98">
        <f>IF(OR('DU DOAN'!K101="",'DU DOAN'!L101="",'DU DOAN'!EG101="",'DU DOAN'!EH101=""),0,IF(AND('DU DOAN'!EG101='DU DOAN'!K101,'DU DOAN'!EH101='DU DOAN'!L101),3*'DU DOAN'!C101,IF(('DU DOAN'!EG101-'DU DOAN'!EH101)=('DU DOAN'!K101-'DU DOAN'!L101),2*'DU DOAN'!C101,IF(SIGN('DU DOAN'!EG101-'DU DOAN'!EH101)=SIGN('DU DOAN'!K101-'DU DOAN'!L101),1*'DU DOAN'!C101,0))))</f>
        <v>0</v>
      </c>
      <c r="BR101" s="98">
        <f>IF(OR('DU DOAN'!K101="",'DU DOAN'!L101="",'DU DOAN'!EI101="",'DU DOAN'!EJ101=""),0,IF(AND('DU DOAN'!EI101='DU DOAN'!K101,'DU DOAN'!EJ101='DU DOAN'!L101),3*'DU DOAN'!C101,IF(('DU DOAN'!EI101-'DU DOAN'!EJ101)=('DU DOAN'!K101-'DU DOAN'!L101),2*'DU DOAN'!C101,IF(SIGN('DU DOAN'!EI101-'DU DOAN'!EJ101)=SIGN('DU DOAN'!K101-'DU DOAN'!L101),1*'DU DOAN'!C101,0))))</f>
        <v>0</v>
      </c>
      <c r="BS101" s="98">
        <f>IF(OR('DU DOAN'!K101="",'DU DOAN'!L101="",'DU DOAN'!EK101="",'DU DOAN'!EL101=""),0,IF(AND('DU DOAN'!EK101='DU DOAN'!K101,'DU DOAN'!EL101='DU DOAN'!L101),3*'DU DOAN'!C101,IF(('DU DOAN'!EK101-'DU DOAN'!EL101)=('DU DOAN'!K101-'DU DOAN'!L101),2*'DU DOAN'!C101,IF(SIGN('DU DOAN'!EK101-'DU DOAN'!EL101)=SIGN('DU DOAN'!K101-'DU DOAN'!L101),1*'DU DOAN'!C101,0))))</f>
        <v>0</v>
      </c>
      <c r="BT101" s="98">
        <f>IF(OR('DU DOAN'!K101="",'DU DOAN'!L101="",'DU DOAN'!EM101="",'DU DOAN'!EN101=""),0,IF(AND('DU DOAN'!EM101='DU DOAN'!K101,'DU DOAN'!EN101='DU DOAN'!L101),3*'DU DOAN'!C101,IF(('DU DOAN'!EM101-'DU DOAN'!EN101)=('DU DOAN'!K101-'DU DOAN'!L101),2*'DU DOAN'!C101,IF(SIGN('DU DOAN'!EM101-'DU DOAN'!EN101)=SIGN('DU DOAN'!K101-'DU DOAN'!L101),1*'DU DOAN'!C101,0))))</f>
        <v>0</v>
      </c>
      <c r="BU101" s="98">
        <f>IF(OR('DU DOAN'!K101="",'DU DOAN'!L101="",'DU DOAN'!EO101="",'DU DOAN'!EP101=""),0,IF(AND('DU DOAN'!EO101='DU DOAN'!K101,'DU DOAN'!EP101='DU DOAN'!L101),3*'DU DOAN'!C101,IF(('DU DOAN'!EO101-'DU DOAN'!EP101)=('DU DOAN'!K101-'DU DOAN'!L101),2*'DU DOAN'!C101,IF(SIGN('DU DOAN'!EO101-'DU DOAN'!EP101)=SIGN('DU DOAN'!K101-'DU DOAN'!L101),1*'DU DOAN'!C101,0))))</f>
        <v>0</v>
      </c>
      <c r="BV101" s="98">
        <f>IF(OR('DU DOAN'!K101="",'DU DOAN'!L101="",'DU DOAN'!EQ101="",'DU DOAN'!ER101=""),0,IF(AND('DU DOAN'!EQ101='DU DOAN'!K101,'DU DOAN'!ER101='DU DOAN'!L101),3*'DU DOAN'!C101,IF(('DU DOAN'!EQ101-'DU DOAN'!ER101)=('DU DOAN'!K101-'DU DOAN'!L101),2*'DU DOAN'!C101,IF(SIGN('DU DOAN'!EQ101-'DU DOAN'!ER101)=SIGN('DU DOAN'!K101-'DU DOAN'!L101),1*'DU DOAN'!C101,0))))</f>
        <v>0</v>
      </c>
      <c r="BW101" s="98">
        <f>IF(OR('DU DOAN'!K101="",'DU DOAN'!L101="",'DU DOAN'!ES101="",'DU DOAN'!ET101=""),0,IF(AND('DU DOAN'!ES101='DU DOAN'!K101,'DU DOAN'!ET101='DU DOAN'!L101),3*'DU DOAN'!C101,IF(('DU DOAN'!ES101-'DU DOAN'!ET101)=('DU DOAN'!K101-'DU DOAN'!L101),2*'DU DOAN'!C101,IF(SIGN('DU DOAN'!ES101-'DU DOAN'!ET101)=SIGN('DU DOAN'!K101-'DU DOAN'!L101),1*'DU DOAN'!C101,0))))</f>
        <v>0</v>
      </c>
      <c r="BX101" s="98">
        <f>IF(OR('DU DOAN'!K101="",'DU DOAN'!L101="",'DU DOAN'!EU101="",'DU DOAN'!EV101=""),0,IF(AND('DU DOAN'!EU101='DU DOAN'!K101,'DU DOAN'!EV101='DU DOAN'!L101),3*'DU DOAN'!C101,IF(('DU DOAN'!EU101-'DU DOAN'!EV101)=('DU DOAN'!K101-'DU DOAN'!L101),2*'DU DOAN'!C101,IF(SIGN('DU DOAN'!EU101-'DU DOAN'!EV101)=SIGN('DU DOAN'!K101-'DU DOAN'!L101),1*'DU DOAN'!C101,0))))</f>
        <v>0</v>
      </c>
      <c r="BY101" s="98">
        <f>IF(OR('DU DOAN'!K101="",'DU DOAN'!L101="",'DU DOAN'!EW101="",'DU DOAN'!EX101=""),0,IF(AND('DU DOAN'!EW101='DU DOAN'!K101,'DU DOAN'!EX101='DU DOAN'!L101),3*'DU DOAN'!C101,IF(('DU DOAN'!EW101-'DU DOAN'!EX101)=('DU DOAN'!K101-'DU DOAN'!L101),2*'DU DOAN'!C101,IF(SIGN('DU DOAN'!EW101-'DU DOAN'!EX101)=SIGN('DU DOAN'!K101-'DU DOAN'!L101),1*'DU DOAN'!C101,0))))</f>
        <v>0</v>
      </c>
      <c r="BZ101" s="98">
        <f>IF(OR('DU DOAN'!K101="",'DU DOAN'!L101="",'DU DOAN'!EY101="",'DU DOAN'!EZ101=""),0,IF(AND('DU DOAN'!EY101='DU DOAN'!K101,'DU DOAN'!EZ101='DU DOAN'!L101),3*'DU DOAN'!C101,IF(('DU DOAN'!EY101-'DU DOAN'!EZ101)=('DU DOAN'!K101-'DU DOAN'!L101),2*'DU DOAN'!C101,IF(SIGN('DU DOAN'!EY101-'DU DOAN'!EZ101)=SIGN('DU DOAN'!K101-'DU DOAN'!L101),1*'DU DOAN'!C101,0))))</f>
        <v>0</v>
      </c>
      <c r="CA101" s="98">
        <f>IF(OR('DU DOAN'!K101="",'DU DOAN'!L101="",'DU DOAN'!FA101="",'DU DOAN'!FB101=""),0,IF(AND('DU DOAN'!FA101='DU DOAN'!K101,'DU DOAN'!FB101='DU DOAN'!L101),3*'DU DOAN'!C101,IF(('DU DOAN'!FA101-'DU DOAN'!FB101)=('DU DOAN'!K101-'DU DOAN'!L101),2*'DU DOAN'!C101,IF(SIGN('DU DOAN'!FA101-'DU DOAN'!FB101)=SIGN('DU DOAN'!K101-'DU DOAN'!L101),1*'DU DOAN'!C101,0))))</f>
        <v>0</v>
      </c>
      <c r="CB101" s="98">
        <f>IF(OR('DU DOAN'!K101="",'DU DOAN'!L101="",'DU DOAN'!FC101="",'DU DOAN'!FD101=""),0,IF(AND('DU DOAN'!FC101='DU DOAN'!K101,'DU DOAN'!FD101='DU DOAN'!L101),3*'DU DOAN'!C101,IF(('DU DOAN'!FC101-'DU DOAN'!FD101)=('DU DOAN'!K101-'DU DOAN'!L101),2*'DU DOAN'!C101,IF(SIGN('DU DOAN'!FC101-'DU DOAN'!FD101)=SIGN('DU DOAN'!K101-'DU DOAN'!L101),1*'DU DOAN'!C101,0))))</f>
        <v>0</v>
      </c>
      <c r="CC101" s="98">
        <f>IF(OR('DU DOAN'!K101="",'DU DOAN'!L101="",'DU DOAN'!FE101="",'DU DOAN'!FF101=""),0,IF(AND('DU DOAN'!FE101='DU DOAN'!K101,'DU DOAN'!FF101='DU DOAN'!L101),3*'DU DOAN'!C101,IF(('DU DOAN'!FE101-'DU DOAN'!FF101)=('DU DOAN'!K101-'DU DOAN'!L101),2*'DU DOAN'!C101,IF(SIGN('DU DOAN'!FE101-'DU DOAN'!FF101)=SIGN('DU DOAN'!K101-'DU DOAN'!L101),1*'DU DOAN'!C101,0))))</f>
        <v>0</v>
      </c>
      <c r="CD101" s="98">
        <f>IF(OR('DU DOAN'!K101="",'DU DOAN'!L101="",'DU DOAN'!FG101="",'DU DOAN'!FH101=""),0,IF(AND('DU DOAN'!FG101='DU DOAN'!K101,'DU DOAN'!FH101='DU DOAN'!L101),3*'DU DOAN'!C101,IF(('DU DOAN'!FG101-'DU DOAN'!FH101)=('DU DOAN'!K101-'DU DOAN'!L101),2*'DU DOAN'!C101,IF(SIGN('DU DOAN'!FG101-'DU DOAN'!FH101)=SIGN('DU DOAN'!K101-'DU DOAN'!L101),1*'DU DOAN'!C101,0))))</f>
        <v>0</v>
      </c>
      <c r="CE101" s="98">
        <f>IF(OR('DU DOAN'!K101="",'DU DOAN'!L101="",'DU DOAN'!FI101="",'DU DOAN'!FJ101=""),0,IF(AND('DU DOAN'!FI101='DU DOAN'!K101,'DU DOAN'!FJ101='DU DOAN'!L101),3*'DU DOAN'!C101,IF(('DU DOAN'!FI101-'DU DOAN'!FJ101)=('DU DOAN'!K101-'DU DOAN'!L101),2*'DU DOAN'!C101,IF(SIGN('DU DOAN'!FI101-'DU DOAN'!FJ101)=SIGN('DU DOAN'!K101-'DU DOAN'!L101),1*'DU DOAN'!C101,0))))</f>
        <v>0</v>
      </c>
      <c r="CF101" s="98">
        <f>IF(OR('DU DOAN'!K101="",'DU DOAN'!L101="",'DU DOAN'!FK101="",'DU DOAN'!FL101=""),0,IF(AND('DU DOAN'!FK101='DU DOAN'!K101,'DU DOAN'!FL101='DU DOAN'!L101),3*'DU DOAN'!C101,IF(('DU DOAN'!FK101-'DU DOAN'!FL101)=('DU DOAN'!K101-'DU DOAN'!L101),2*'DU DOAN'!C101,IF(SIGN('DU DOAN'!FK101-'DU DOAN'!FL101)=SIGN('DU DOAN'!K101-'DU DOAN'!L101),1*'DU DOAN'!C101,0))))</f>
        <v>0</v>
      </c>
      <c r="CG101" s="98">
        <f>IF(OR('DU DOAN'!K101="",'DU DOAN'!L101="",'DU DOAN'!FM101="",'DU DOAN'!FN101=""),0,IF(AND('DU DOAN'!FM101='DU DOAN'!K101,'DU DOAN'!FN101='DU DOAN'!L101),3*'DU DOAN'!C101,IF(('DU DOAN'!FM101-'DU DOAN'!FN101)=('DU DOAN'!K101-'DU DOAN'!L101),2*'DU DOAN'!C101,IF(SIGN('DU DOAN'!FM101-'DU DOAN'!FN101)=SIGN('DU DOAN'!K101-'DU DOAN'!L101),1*'DU DOAN'!C101,0))))</f>
        <v>0</v>
      </c>
      <c r="CH101" s="98">
        <f>IF(OR('DU DOAN'!K101="",'DU DOAN'!L101="",'DU DOAN'!FO101="",'DU DOAN'!FP101=""),0,IF(AND('DU DOAN'!FO101='DU DOAN'!K101,'DU DOAN'!FP101='DU DOAN'!L101),3*'DU DOAN'!C101,IF(('DU DOAN'!FO101-'DU DOAN'!FP101)=('DU DOAN'!K101-'DU DOAN'!L101),2*'DU DOAN'!C101,IF(SIGN('DU DOAN'!FO101-'DU DOAN'!FP101)=SIGN('DU DOAN'!K101-'DU DOAN'!L101),1*'DU DOAN'!C101,0))))</f>
        <v>0</v>
      </c>
      <c r="CI101" s="98">
        <f>IF(OR('DU DOAN'!K101="",'DU DOAN'!L101="",'DU DOAN'!FQ101="",'DU DOAN'!FR101=""),0,IF(AND('DU DOAN'!FQ101='DU DOAN'!K101,'DU DOAN'!FR101='DU DOAN'!L101),3*'DU DOAN'!C101,IF(('DU DOAN'!FQ101-'DU DOAN'!FR101)=('DU DOAN'!K101-'DU DOAN'!L101),2*'DU DOAN'!C101,IF(SIGN('DU DOAN'!FQ101-'DU DOAN'!FR101)=SIGN('DU DOAN'!K101-'DU DOAN'!L101),1*'DU DOAN'!C101,0))))</f>
        <v>0</v>
      </c>
      <c r="CJ101" s="98">
        <f>IF(OR('DU DOAN'!K101="",'DU DOAN'!L101="",'DU DOAN'!FS101="",'DU DOAN'!FT101=""),0,IF(AND('DU DOAN'!FS101='DU DOAN'!K101,'DU DOAN'!FT101='DU DOAN'!L101),3*'DU DOAN'!C101,IF(('DU DOAN'!FS101-'DU DOAN'!FT101)=('DU DOAN'!K101-'DU DOAN'!L101),2*'DU DOAN'!C101,IF(SIGN('DU DOAN'!FS101-'DU DOAN'!FT101)=SIGN('DU DOAN'!K101-'DU DOAN'!L101),1*'DU DOAN'!C101,0))))</f>
        <v>0</v>
      </c>
      <c r="CK101" s="98">
        <f>IF(OR('DU DOAN'!K101="",'DU DOAN'!L101="",'DU DOAN'!FU101="",'DU DOAN'!FV101=""),0,IF(AND('DU DOAN'!FU101='DU DOAN'!K101,'DU DOAN'!FV101='DU DOAN'!L101),3*'DU DOAN'!C101,IF(('DU DOAN'!FU101-'DU DOAN'!FV101)=('DU DOAN'!K101-'DU DOAN'!L101),2*'DU DOAN'!C101,IF(SIGN('DU DOAN'!FU101-'DU DOAN'!FV101)=SIGN('DU DOAN'!K101-'DU DOAN'!L101),1*'DU DOAN'!C101,0))))</f>
        <v>0</v>
      </c>
      <c r="CL101" s="98">
        <f>IF(OR('DU DOAN'!K101="",'DU DOAN'!L101="",'DU DOAN'!FW101="",'DU DOAN'!FX101=""),0,IF(AND('DU DOAN'!FW101='DU DOAN'!K101,'DU DOAN'!FX101='DU DOAN'!L101),3*'DU DOAN'!C101,IF(('DU DOAN'!FW101-'DU DOAN'!FX101)=('DU DOAN'!K101-'DU DOAN'!L101),2*'DU DOAN'!C101,IF(SIGN('DU DOAN'!FW101-'DU DOAN'!FX101)=SIGN('DU DOAN'!K101-'DU DOAN'!L101),1*'DU DOAN'!C101,0))))</f>
        <v>0</v>
      </c>
      <c r="CM101" s="98">
        <f>IF(OR('DU DOAN'!K101="",'DU DOAN'!L101="",'DU DOAN'!FY101="",'DU DOAN'!FZ101=""),0,IF(AND('DU DOAN'!FY101='DU DOAN'!K101,'DU DOAN'!FZ101='DU DOAN'!L101),3*'DU DOAN'!C101,IF(('DU DOAN'!FY101-'DU DOAN'!FZ101)=('DU DOAN'!K101-'DU DOAN'!L101),2*'DU DOAN'!C101,IF(SIGN('DU DOAN'!FY101-'DU DOAN'!FZ101)=SIGN('DU DOAN'!K101-'DU DOAN'!L101),1*'DU DOAN'!C101,0))))</f>
        <v>0</v>
      </c>
      <c r="CN101" s="98">
        <f>IF(OR('DU DOAN'!K101="",'DU DOAN'!L101="",'DU DOAN'!GA101="",'DU DOAN'!GB101=""),0,IF(AND('DU DOAN'!GA101='DU DOAN'!K101,'DU DOAN'!GB101='DU DOAN'!L101),3*'DU DOAN'!C101,IF(('DU DOAN'!GA101-'DU DOAN'!GB101)=('DU DOAN'!K101-'DU DOAN'!L101),2*'DU DOAN'!C101,IF(SIGN('DU DOAN'!GA101-'DU DOAN'!GB101)=SIGN('DU DOAN'!K101-'DU DOAN'!L101),1*'DU DOAN'!C101,0))))</f>
        <v>0</v>
      </c>
      <c r="CO101" s="98">
        <f>IF(OR('DU DOAN'!K101="",'DU DOAN'!L101="",'DU DOAN'!GC101="",'DU DOAN'!GD101=""),0,IF(AND('DU DOAN'!GC101='DU DOAN'!K101,'DU DOAN'!GD101='DU DOAN'!L101),3*'DU DOAN'!C101,IF(('DU DOAN'!GC101-'DU DOAN'!GD101)=('DU DOAN'!K101-'DU DOAN'!L101),2*'DU DOAN'!C101,IF(SIGN('DU DOAN'!GC101-'DU DOAN'!GD101)=SIGN('DU DOAN'!K101-'DU DOAN'!L101),1*'DU DOAN'!C101,0))))</f>
        <v>0</v>
      </c>
      <c r="CP101" s="98">
        <f>IF(OR('DU DOAN'!K101="",'DU DOAN'!L101="",'DU DOAN'!GE101="",'DU DOAN'!GF101=""),0,IF(AND('DU DOAN'!GE101='DU DOAN'!K101,'DU DOAN'!GF101='DU DOAN'!L101),3*'DU DOAN'!C101,IF(('DU DOAN'!GE101-'DU DOAN'!GF101)=('DU DOAN'!K101-'DU DOAN'!L101),2*'DU DOAN'!C101,IF(SIGN('DU DOAN'!GE101-'DU DOAN'!GF101)=SIGN('DU DOAN'!K101-'DU DOAN'!L101),1*'DU DOAN'!C101,0))))</f>
        <v>0</v>
      </c>
      <c r="CQ101" s="98">
        <f>IF(OR('DU DOAN'!K101="",'DU DOAN'!L101="",'DU DOAN'!GG101="",'DU DOAN'!GH101=""),0,IF(AND('DU DOAN'!GG101='DU DOAN'!K101,'DU DOAN'!GH101='DU DOAN'!L101),3*'DU DOAN'!C101,IF(('DU DOAN'!GG101-'DU DOAN'!GH101)=('DU DOAN'!K101-'DU DOAN'!L101),2*'DU DOAN'!C101,IF(SIGN('DU DOAN'!GG101-'DU DOAN'!GH101)=SIGN('DU DOAN'!K101-'DU DOAN'!L101),1*'DU DOAN'!C101,0))))</f>
        <v>0</v>
      </c>
      <c r="CR101" s="98">
        <f>IF(OR('DU DOAN'!K101="",'DU DOAN'!L101="",'DU DOAN'!GI101="",'DU DOAN'!GJ101=""),0,IF(AND('DU DOAN'!GI101='DU DOAN'!K101,'DU DOAN'!GJ101='DU DOAN'!L101),3*'DU DOAN'!C101,IF(('DU DOAN'!GI101-'DU DOAN'!GJ101)=('DU DOAN'!K101-'DU DOAN'!L101),2*'DU DOAN'!C101,IF(SIGN('DU DOAN'!GI101-'DU DOAN'!GJ101)=SIGN('DU DOAN'!K101-'DU DOAN'!L101),1*'DU DOAN'!C101,0))))</f>
        <v>0</v>
      </c>
      <c r="CS101" s="98">
        <f>IF(OR('DU DOAN'!K101="",'DU DOAN'!L101="",'DU DOAN'!GK101="",'DU DOAN'!GL101=""),0,IF(AND('DU DOAN'!GK101='DU DOAN'!K101,'DU DOAN'!GL101='DU DOAN'!L101),3*'DU DOAN'!C101,IF(('DU DOAN'!GK101-'DU DOAN'!GL101)=('DU DOAN'!K101-'DU DOAN'!L101),2*'DU DOAN'!C101,IF(SIGN('DU DOAN'!GK101-'DU DOAN'!GL101)=SIGN('DU DOAN'!K101-'DU DOAN'!L101),1*'DU DOAN'!C101,0))))</f>
        <v>0</v>
      </c>
      <c r="CT101" s="98">
        <f>IF(OR('DU DOAN'!K101="",'DU DOAN'!L101="",'DU DOAN'!GM101="",'DU DOAN'!GN101=""),0,IF(AND('DU DOAN'!GM101='DU DOAN'!K101,'DU DOAN'!GN101='DU DOAN'!L101),3*'DU DOAN'!C101,IF(('DU DOAN'!GM101-'DU DOAN'!GN101)=('DU DOAN'!K101-'DU DOAN'!L101),2*'DU DOAN'!C101,IF(SIGN('DU DOAN'!GM101-'DU DOAN'!GN101)=SIGN('DU DOAN'!K101-'DU DOAN'!L101),1*'DU DOAN'!C101,0))))</f>
        <v>0</v>
      </c>
      <c r="CU101" s="98">
        <f>IF(OR('DU DOAN'!K101="",'DU DOAN'!L101="",'DU DOAN'!GO101="",'DU DOAN'!GP101=""),0,IF(AND('DU DOAN'!GO101='DU DOAN'!K101,'DU DOAN'!GP101='DU DOAN'!L101),3*'DU DOAN'!C101,IF(('DU DOAN'!GO101-'DU DOAN'!GP101)=('DU DOAN'!K101-'DU DOAN'!L101),2*'DU DOAN'!C101,IF(SIGN('DU DOAN'!GO101-'DU DOAN'!GP101)=SIGN('DU DOAN'!K101-'DU DOAN'!L101),1*'DU DOAN'!C101,0))))</f>
        <v>0</v>
      </c>
      <c r="CV101" s="98">
        <f>IF(OR('DU DOAN'!K101="",'DU DOAN'!L101="",'DU DOAN'!GQ101="",'DU DOAN'!GR101=""),0,IF(AND('DU DOAN'!GQ101='DU DOAN'!K101,'DU DOAN'!GR101='DU DOAN'!L101),3*'DU DOAN'!C101,IF(('DU DOAN'!GQ101-'DU DOAN'!GR101)=('DU DOAN'!K101-'DU DOAN'!L101),2*'DU DOAN'!C101,IF(SIGN('DU DOAN'!GQ101-'DU DOAN'!GR101)=SIGN('DU DOAN'!K101-'DU DOAN'!L101),1*'DU DOAN'!C101,0))))</f>
        <v>0</v>
      </c>
      <c r="CW101" s="98">
        <f>IF(OR('DU DOAN'!K101="",'DU DOAN'!L101="",'DU DOAN'!GS101="",'DU DOAN'!GT101=""),0,IF(AND('DU DOAN'!GS101='DU DOAN'!K101,'DU DOAN'!GT101='DU DOAN'!L101),3*'DU DOAN'!C101,IF(('DU DOAN'!GS101-'DU DOAN'!GT101)=('DU DOAN'!K101-'DU DOAN'!L101),2*'DU DOAN'!C101,IF(SIGN('DU DOAN'!GS101-'DU DOAN'!GT101)=SIGN('DU DOAN'!K101-'DU DOAN'!L101),1*'DU DOAN'!C101,0))))</f>
        <v>0</v>
      </c>
      <c r="CX101" s="98">
        <f>IF(OR('DU DOAN'!K101="",'DU DOAN'!L101="",'DU DOAN'!GU101="",'DU DOAN'!GV101=""),0,IF(AND('DU DOAN'!GU101='DU DOAN'!K101,'DU DOAN'!GV101='DU DOAN'!L101),3*'DU DOAN'!C101,IF(('DU DOAN'!GU101-'DU DOAN'!GV101)=('DU DOAN'!K101-'DU DOAN'!L101),2*'DU DOAN'!C101,IF(SIGN('DU DOAN'!GU101-'DU DOAN'!GV101)=SIGN('DU DOAN'!K101-'DU DOAN'!L101),1*'DU DOAN'!C101,0))))</f>
        <v>0</v>
      </c>
      <c r="CY101" s="98">
        <f>IF(OR('DU DOAN'!K101="",'DU DOAN'!L101="",'DU DOAN'!GW101="",'DU DOAN'!GX101=""),0,IF(AND('DU DOAN'!GW101='DU DOAN'!K101,'DU DOAN'!GX101='DU DOAN'!L101),3*'DU DOAN'!C101,IF(('DU DOAN'!GW101-'DU DOAN'!GX101)=('DU DOAN'!K101-'DU DOAN'!L101),2*'DU DOAN'!C101,IF(SIGN('DU DOAN'!GW101-'DU DOAN'!GX101)=SIGN('DU DOAN'!K101-'DU DOAN'!L101),1*'DU DOAN'!C101,0))))</f>
        <v>0</v>
      </c>
      <c r="CZ101" s="98">
        <f>IF(OR('DU DOAN'!K101="",'DU DOAN'!L101="",'DU DOAN'!GY101="",'DU DOAN'!GZ101=""),0,IF(AND('DU DOAN'!GY101='DU DOAN'!K101,'DU DOAN'!GZ101='DU DOAN'!L101),3*'DU DOAN'!C101,IF(('DU DOAN'!GY101-'DU DOAN'!GZ101)=('DU DOAN'!K101-'DU DOAN'!L101),2*'DU DOAN'!C101,IF(SIGN('DU DOAN'!GY101-'DU DOAN'!GZ101)=SIGN('DU DOAN'!K101-'DU DOAN'!L101),1*'DU DOAN'!C101,0))))</f>
        <v>0</v>
      </c>
      <c r="DA101" s="98">
        <f>IF(OR('DU DOAN'!K101="",'DU DOAN'!L101="",'DU DOAN'!HA101="",'DU DOAN'!HB101=""),0,IF(AND('DU DOAN'!HA101='DU DOAN'!K101,'DU DOAN'!HB101='DU DOAN'!L101),3*'DU DOAN'!C101,IF(('DU DOAN'!HA101-'DU DOAN'!HB101)=('DU DOAN'!K101-'DU DOAN'!L101),2*'DU DOAN'!C101,IF(SIGN('DU DOAN'!HA101-'DU DOAN'!HB101)=SIGN('DU DOAN'!K101-'DU DOAN'!L101),1*'DU DOAN'!C101,0))))</f>
        <v>0</v>
      </c>
      <c r="DB101" s="98">
        <f>IF(OR('DU DOAN'!K101="",'DU DOAN'!L101="",'DU DOAN'!HC101="",'DU DOAN'!HD101=""),0,IF(AND('DU DOAN'!HC101='DU DOAN'!K101,'DU DOAN'!HD101='DU DOAN'!L101),3*'DU DOAN'!C101,IF(('DU DOAN'!HC101-'DU DOAN'!HD101)=('DU DOAN'!K101-'DU DOAN'!L101),2*'DU DOAN'!C101,IF(SIGN('DU DOAN'!HC101-'DU DOAN'!HD101)=SIGN('DU DOAN'!K101-'DU DOAN'!L101),1*'DU DOAN'!C101,0))))</f>
        <v>0</v>
      </c>
    </row>
    <row r="102" spans="1:106" ht="15" customHeight="1">
      <c r="A102" s="107">
        <f>'DU DOAN'!A102</f>
        <v>99</v>
      </c>
      <c r="B102" s="108" t="str">
        <f>'DU DOAN'!B102</f>
        <v>Tứ kết</v>
      </c>
      <c r="C102" s="109">
        <f>'DU DOAN'!C102</f>
        <v>2.5</v>
      </c>
      <c r="D102" s="108" t="str">
        <f>'DU DOAN'!H102</f>
        <v>Thắng R16 trận 93</v>
      </c>
      <c r="E102" s="108" t="str">
        <f>'DU DOAN'!I102</f>
        <v>Thắng R16 trận 94</v>
      </c>
      <c r="F102" s="110" t="str">
        <f>IF(OR('DU DOAN'!K102="",'DU DOAN'!L102=""),"Chưa đá",'DU DOAN'!K102&amp;"-"&amp;'DU DOAN'!L102)</f>
        <v>Chưa đá</v>
      </c>
      <c r="G102" s="98">
        <f>IF(OR('DU DOAN'!K102="",'DU DOAN'!L102="",'DU DOAN'!M102="",'DU DOAN'!N102=""),0,IF(AND('DU DOAN'!M102='DU DOAN'!K102,'DU DOAN'!N102='DU DOAN'!L102),3*'DU DOAN'!C102,IF(('DU DOAN'!M102-'DU DOAN'!N102)=('DU DOAN'!K102-'DU DOAN'!L102),2*'DU DOAN'!C102,IF(SIGN('DU DOAN'!M102-'DU DOAN'!N102)=SIGN('DU DOAN'!K102-'DU DOAN'!L102),1*'DU DOAN'!C102,0))))</f>
        <v>0</v>
      </c>
      <c r="H102" s="98">
        <f>IF(OR('DU DOAN'!K102="",'DU DOAN'!L102="",'DU DOAN'!O102="",'DU DOAN'!P102=""),0,IF(AND('DU DOAN'!O102='DU DOAN'!K102,'DU DOAN'!P102='DU DOAN'!L102),3*'DU DOAN'!C102,IF(('DU DOAN'!O102-'DU DOAN'!P102)=('DU DOAN'!K102-'DU DOAN'!L102),2*'DU DOAN'!C102,IF(SIGN('DU DOAN'!O102-'DU DOAN'!P102)=SIGN('DU DOAN'!K102-'DU DOAN'!L102),1*'DU DOAN'!C102,0))))</f>
        <v>0</v>
      </c>
      <c r="I102" s="98">
        <f>IF(OR('DU DOAN'!K102="",'DU DOAN'!L102="",'DU DOAN'!Q102="",'DU DOAN'!R102=""),0,IF(AND('DU DOAN'!Q102='DU DOAN'!K102,'DU DOAN'!R102='DU DOAN'!L102),3*'DU DOAN'!C102,IF(('DU DOAN'!Q102-'DU DOAN'!R102)=('DU DOAN'!K102-'DU DOAN'!L102),2*'DU DOAN'!C102,IF(SIGN('DU DOAN'!Q102-'DU DOAN'!R102)=SIGN('DU DOAN'!K102-'DU DOAN'!L102),1*'DU DOAN'!C102,0))))</f>
        <v>0</v>
      </c>
      <c r="J102" s="98">
        <f>IF(OR('DU DOAN'!K102="",'DU DOAN'!L102="",'DU DOAN'!S102="",'DU DOAN'!T102=""),0,IF(AND('DU DOAN'!S102='DU DOAN'!K102,'DU DOAN'!T102='DU DOAN'!L102),3*'DU DOAN'!C102,IF(('DU DOAN'!S102-'DU DOAN'!T102)=('DU DOAN'!K102-'DU DOAN'!L102),2*'DU DOAN'!C102,IF(SIGN('DU DOAN'!S102-'DU DOAN'!T102)=SIGN('DU DOAN'!K102-'DU DOAN'!L102),1*'DU DOAN'!C102,0))))</f>
        <v>0</v>
      </c>
      <c r="K102" s="98">
        <f>IF(OR('DU DOAN'!K102="",'DU DOAN'!L102="",'DU DOAN'!U102="",'DU DOAN'!V102=""),0,IF(AND('DU DOAN'!U102='DU DOAN'!K102,'DU DOAN'!V102='DU DOAN'!L102),3*'DU DOAN'!C102,IF(('DU DOAN'!U102-'DU DOAN'!V102)=('DU DOAN'!K102-'DU DOAN'!L102),2*'DU DOAN'!C102,IF(SIGN('DU DOAN'!U102-'DU DOAN'!V102)=SIGN('DU DOAN'!K102-'DU DOAN'!L102),1*'DU DOAN'!C102,0))))</f>
        <v>0</v>
      </c>
      <c r="L102" s="98">
        <f>IF(OR('DU DOAN'!K102="",'DU DOAN'!L102="",'DU DOAN'!W102="",'DU DOAN'!X102=""),0,IF(AND('DU DOAN'!W102='DU DOAN'!K102,'DU DOAN'!X102='DU DOAN'!L102),3*'DU DOAN'!C102,IF(('DU DOAN'!W102-'DU DOAN'!X102)=('DU DOAN'!K102-'DU DOAN'!L102),2*'DU DOAN'!C102,IF(SIGN('DU DOAN'!W102-'DU DOAN'!X102)=SIGN('DU DOAN'!K102-'DU DOAN'!L102),1*'DU DOAN'!C102,0))))</f>
        <v>0</v>
      </c>
      <c r="M102" s="98">
        <f>IF(OR('DU DOAN'!K102="",'DU DOAN'!L102="",'DU DOAN'!Y102="",'DU DOAN'!Z102=""),0,IF(AND('DU DOAN'!Y102='DU DOAN'!K102,'DU DOAN'!Z102='DU DOAN'!L102),3*'DU DOAN'!C102,IF(('DU DOAN'!Y102-'DU DOAN'!Z102)=('DU DOAN'!K102-'DU DOAN'!L102),2*'DU DOAN'!C102,IF(SIGN('DU DOAN'!Y102-'DU DOAN'!Z102)=SIGN('DU DOAN'!K102-'DU DOAN'!L102),1*'DU DOAN'!C102,0))))</f>
        <v>0</v>
      </c>
      <c r="N102" s="98">
        <f>IF(OR('DU DOAN'!K102="",'DU DOAN'!L102="",'DU DOAN'!AA102="",'DU DOAN'!AB102=""),0,IF(AND('DU DOAN'!AA102='DU DOAN'!K102,'DU DOAN'!AB102='DU DOAN'!L102),3*'DU DOAN'!C102,IF(('DU DOAN'!AA102-'DU DOAN'!AB102)=('DU DOAN'!K102-'DU DOAN'!L102),2*'DU DOAN'!C102,IF(SIGN('DU DOAN'!AA102-'DU DOAN'!AB102)=SIGN('DU DOAN'!K102-'DU DOAN'!L102),1*'DU DOAN'!C102,0))))</f>
        <v>0</v>
      </c>
      <c r="O102" s="98">
        <f>IF(OR('DU DOAN'!K102="",'DU DOAN'!L102="",'DU DOAN'!AC102="",'DU DOAN'!AD102=""),0,IF(AND('DU DOAN'!AC102='DU DOAN'!K102,'DU DOAN'!AD102='DU DOAN'!L102),3*'DU DOAN'!C102,IF(('DU DOAN'!AC102-'DU DOAN'!AD102)=('DU DOAN'!K102-'DU DOAN'!L102),2*'DU DOAN'!C102,IF(SIGN('DU DOAN'!AC102-'DU DOAN'!AD102)=SIGN('DU DOAN'!K102-'DU DOAN'!L102),1*'DU DOAN'!C102,0))))</f>
        <v>0</v>
      </c>
      <c r="P102" s="98">
        <f>IF(OR('DU DOAN'!K102="",'DU DOAN'!L102="",'DU DOAN'!AE102="",'DU DOAN'!AF102=""),0,IF(AND('DU DOAN'!AE102='DU DOAN'!K102,'DU DOAN'!AF102='DU DOAN'!L102),3*'DU DOAN'!C102,IF(('DU DOAN'!AE102-'DU DOAN'!AF102)=('DU DOAN'!K102-'DU DOAN'!L102),2*'DU DOAN'!C102,IF(SIGN('DU DOAN'!AE102-'DU DOAN'!AF102)=SIGN('DU DOAN'!K102-'DU DOAN'!L102),1*'DU DOAN'!C102,0))))</f>
        <v>0</v>
      </c>
      <c r="Q102" s="98">
        <f>IF(OR('DU DOAN'!K102="",'DU DOAN'!L102="",'DU DOAN'!AG102="",'DU DOAN'!AH102=""),0,IF(AND('DU DOAN'!AG102='DU DOAN'!K102,'DU DOAN'!AH102='DU DOAN'!L102),3*'DU DOAN'!C102,IF(('DU DOAN'!AG102-'DU DOAN'!AH102)=('DU DOAN'!K102-'DU DOAN'!L102),2*'DU DOAN'!C102,IF(SIGN('DU DOAN'!AG102-'DU DOAN'!AH102)=SIGN('DU DOAN'!K102-'DU DOAN'!L102),1*'DU DOAN'!C102,0))))</f>
        <v>0</v>
      </c>
      <c r="R102" s="98">
        <f>IF(OR('DU DOAN'!K102="",'DU DOAN'!L102="",'DU DOAN'!AI102="",'DU DOAN'!AJ102=""),0,IF(AND('DU DOAN'!AI102='DU DOAN'!K102,'DU DOAN'!AJ102='DU DOAN'!L102),3*'DU DOAN'!C102,IF(('DU DOAN'!AI102-'DU DOAN'!AJ102)=('DU DOAN'!K102-'DU DOAN'!L102),2*'DU DOAN'!C102,IF(SIGN('DU DOAN'!AI102-'DU DOAN'!AJ102)=SIGN('DU DOAN'!K102-'DU DOAN'!L102),1*'DU DOAN'!C102,0))))</f>
        <v>0</v>
      </c>
      <c r="S102" s="98">
        <f>IF(OR('DU DOAN'!K102="",'DU DOAN'!L102="",'DU DOAN'!AK102="",'DU DOAN'!AL102=""),0,IF(AND('DU DOAN'!AK102='DU DOAN'!K102,'DU DOAN'!AL102='DU DOAN'!L102),3*'DU DOAN'!C102,IF(('DU DOAN'!AK102-'DU DOAN'!AL102)=('DU DOAN'!K102-'DU DOAN'!L102),2*'DU DOAN'!C102,IF(SIGN('DU DOAN'!AK102-'DU DOAN'!AL102)=SIGN('DU DOAN'!K102-'DU DOAN'!L102),1*'DU DOAN'!C102,0))))</f>
        <v>0</v>
      </c>
      <c r="T102" s="98">
        <f>IF(OR('DU DOAN'!K102="",'DU DOAN'!L102="",'DU DOAN'!AM102="",'DU DOAN'!AN102=""),0,IF(AND('DU DOAN'!AM102='DU DOAN'!K102,'DU DOAN'!AN102='DU DOAN'!L102),3*'DU DOAN'!C102,IF(('DU DOAN'!AM102-'DU DOAN'!AN102)=('DU DOAN'!K102-'DU DOAN'!L102),2*'DU DOAN'!C102,IF(SIGN('DU DOAN'!AM102-'DU DOAN'!AN102)=SIGN('DU DOAN'!K102-'DU DOAN'!L102),1*'DU DOAN'!C102,0))))</f>
        <v>0</v>
      </c>
      <c r="U102" s="98">
        <f>IF(OR('DU DOAN'!K102="",'DU DOAN'!L102="",'DU DOAN'!AO102="",'DU DOAN'!AP102=""),0,IF(AND('DU DOAN'!AO102='DU DOAN'!K102,'DU DOAN'!AP102='DU DOAN'!L102),3*'DU DOAN'!C102,IF(('DU DOAN'!AO102-'DU DOAN'!AP102)=('DU DOAN'!K102-'DU DOAN'!L102),2*'DU DOAN'!C102,IF(SIGN('DU DOAN'!AO102-'DU DOAN'!AP102)=SIGN('DU DOAN'!K102-'DU DOAN'!L102),1*'DU DOAN'!C102,0))))</f>
        <v>0</v>
      </c>
      <c r="V102" s="98">
        <f>IF(OR('DU DOAN'!K102="",'DU DOAN'!L102="",'DU DOAN'!AQ102="",'DU DOAN'!AR102=""),0,IF(AND('DU DOAN'!AQ102='DU DOAN'!K102,'DU DOAN'!AR102='DU DOAN'!L102),3*'DU DOAN'!C102,IF(('DU DOAN'!AQ102-'DU DOAN'!AR102)=('DU DOAN'!K102-'DU DOAN'!L102),2*'DU DOAN'!C102,IF(SIGN('DU DOAN'!AQ102-'DU DOAN'!AR102)=SIGN('DU DOAN'!K102-'DU DOAN'!L102),1*'DU DOAN'!C102,0))))</f>
        <v>0</v>
      </c>
      <c r="W102" s="98">
        <f>IF(OR('DU DOAN'!K102="",'DU DOAN'!L102="",'DU DOAN'!AS102="",'DU DOAN'!AT102=""),0,IF(AND('DU DOAN'!AS102='DU DOAN'!K102,'DU DOAN'!AT102='DU DOAN'!L102),3*'DU DOAN'!C102,IF(('DU DOAN'!AS102-'DU DOAN'!AT102)=('DU DOAN'!K102-'DU DOAN'!L102),2*'DU DOAN'!C102,IF(SIGN('DU DOAN'!AS102-'DU DOAN'!AT102)=SIGN('DU DOAN'!K102-'DU DOAN'!L102),1*'DU DOAN'!C102,0))))</f>
        <v>0</v>
      </c>
      <c r="X102" s="98">
        <f>IF(OR('DU DOAN'!K102="",'DU DOAN'!L102="",'DU DOAN'!AU102="",'DU DOAN'!AV102=""),0,IF(AND('DU DOAN'!AU102='DU DOAN'!K102,'DU DOAN'!AV102='DU DOAN'!L102),3*'DU DOAN'!C102,IF(('DU DOAN'!AU102-'DU DOAN'!AV102)=('DU DOAN'!K102-'DU DOAN'!L102),2*'DU DOAN'!C102,IF(SIGN('DU DOAN'!AU102-'DU DOAN'!AV102)=SIGN('DU DOAN'!K102-'DU DOAN'!L102),1*'DU DOAN'!C102,0))))</f>
        <v>0</v>
      </c>
      <c r="Y102" s="98">
        <f>IF(OR('DU DOAN'!K102="",'DU DOAN'!L102="",'DU DOAN'!AW102="",'DU DOAN'!AX102=""),0,IF(AND('DU DOAN'!AW102='DU DOAN'!K102,'DU DOAN'!AX102='DU DOAN'!L102),3*'DU DOAN'!C102,IF(('DU DOAN'!AW102-'DU DOAN'!AX102)=('DU DOAN'!K102-'DU DOAN'!L102),2*'DU DOAN'!C102,IF(SIGN('DU DOAN'!AW102-'DU DOAN'!AX102)=SIGN('DU DOAN'!K102-'DU DOAN'!L102),1*'DU DOAN'!C102,0))))</f>
        <v>0</v>
      </c>
      <c r="Z102" s="98">
        <f>IF(OR('DU DOAN'!K102="",'DU DOAN'!L102="",'DU DOAN'!AY102="",'DU DOAN'!AZ102=""),0,IF(AND('DU DOAN'!AY102='DU DOAN'!K102,'DU DOAN'!AZ102='DU DOAN'!L102),3*'DU DOAN'!C102,IF(('DU DOAN'!AY102-'DU DOAN'!AZ102)=('DU DOAN'!K102-'DU DOAN'!L102),2*'DU DOAN'!C102,IF(SIGN('DU DOAN'!AY102-'DU DOAN'!AZ102)=SIGN('DU DOAN'!K102-'DU DOAN'!L102),1*'DU DOAN'!C102,0))))</f>
        <v>0</v>
      </c>
      <c r="AA102" s="98">
        <f>IF(OR('DU DOAN'!K102="",'DU DOAN'!L102="",'DU DOAN'!BA102="",'DU DOAN'!BB102=""),0,IF(AND('DU DOAN'!BA102='DU DOAN'!K102,'DU DOAN'!BB102='DU DOAN'!L102),3*'DU DOAN'!C102,IF(('DU DOAN'!BA102-'DU DOAN'!BB102)=('DU DOAN'!K102-'DU DOAN'!L102),2*'DU DOAN'!C102,IF(SIGN('DU DOAN'!BA102-'DU DOAN'!BB102)=SIGN('DU DOAN'!K102-'DU DOAN'!L102),1*'DU DOAN'!C102,0))))</f>
        <v>0</v>
      </c>
      <c r="AB102" s="98">
        <f>IF(OR('DU DOAN'!K102="",'DU DOAN'!L102="",'DU DOAN'!BC102="",'DU DOAN'!BD102=""),0,IF(AND('DU DOAN'!BC102='DU DOAN'!K102,'DU DOAN'!BD102='DU DOAN'!L102),3*'DU DOAN'!C102,IF(('DU DOAN'!BC102-'DU DOAN'!BD102)=('DU DOAN'!K102-'DU DOAN'!L102),2*'DU DOAN'!C102,IF(SIGN('DU DOAN'!BC102-'DU DOAN'!BD102)=SIGN('DU DOAN'!K102-'DU DOAN'!L102),1*'DU DOAN'!C102,0))))</f>
        <v>0</v>
      </c>
      <c r="AC102" s="98">
        <f>IF(OR('DU DOAN'!K102="",'DU DOAN'!L102="",'DU DOAN'!BE102="",'DU DOAN'!BF102=""),0,IF(AND('DU DOAN'!BE102='DU DOAN'!K102,'DU DOAN'!BF102='DU DOAN'!L102),3*'DU DOAN'!C102,IF(('DU DOAN'!BE102-'DU DOAN'!BF102)=('DU DOAN'!K102-'DU DOAN'!L102),2*'DU DOAN'!C102,IF(SIGN('DU DOAN'!BE102-'DU DOAN'!BF102)=SIGN('DU DOAN'!K102-'DU DOAN'!L102),1*'DU DOAN'!C102,0))))</f>
        <v>0</v>
      </c>
      <c r="AD102" s="98">
        <f>IF(OR('DU DOAN'!K102="",'DU DOAN'!L102="",'DU DOAN'!BG102="",'DU DOAN'!BH102=""),0,IF(AND('DU DOAN'!BG102='DU DOAN'!K102,'DU DOAN'!BH102='DU DOAN'!L102),3*'DU DOAN'!C102,IF(('DU DOAN'!BG102-'DU DOAN'!BH102)=('DU DOAN'!K102-'DU DOAN'!L102),2*'DU DOAN'!C102,IF(SIGN('DU DOAN'!BG102-'DU DOAN'!BH102)=SIGN('DU DOAN'!K102-'DU DOAN'!L102),1*'DU DOAN'!C102,0))))</f>
        <v>0</v>
      </c>
      <c r="AE102" s="98">
        <f>IF(OR('DU DOAN'!K102="",'DU DOAN'!L102="",'DU DOAN'!BI102="",'DU DOAN'!BJ102=""),0,IF(AND('DU DOAN'!BI102='DU DOAN'!K102,'DU DOAN'!BJ102='DU DOAN'!L102),3*'DU DOAN'!C102,IF(('DU DOAN'!BI102-'DU DOAN'!BJ102)=('DU DOAN'!K102-'DU DOAN'!L102),2*'DU DOAN'!C102,IF(SIGN('DU DOAN'!BI102-'DU DOAN'!BJ102)=SIGN('DU DOAN'!K102-'DU DOAN'!L102),1*'DU DOAN'!C102,0))))</f>
        <v>0</v>
      </c>
      <c r="AF102" s="98">
        <f>IF(OR('DU DOAN'!K102="",'DU DOAN'!L102="",'DU DOAN'!BK102="",'DU DOAN'!BL102=""),0,IF(AND('DU DOAN'!BK102='DU DOAN'!K102,'DU DOAN'!BL102='DU DOAN'!L102),3*'DU DOAN'!C102,IF(('DU DOAN'!BK102-'DU DOAN'!BL102)=('DU DOAN'!K102-'DU DOAN'!L102),2*'DU DOAN'!C102,IF(SIGN('DU DOAN'!BK102-'DU DOAN'!BL102)=SIGN('DU DOAN'!K102-'DU DOAN'!L102),1*'DU DOAN'!C102,0))))</f>
        <v>0</v>
      </c>
      <c r="AG102" s="98">
        <f>IF(OR('DU DOAN'!K102="",'DU DOAN'!L102="",'DU DOAN'!BM102="",'DU DOAN'!BN102=""),0,IF(AND('DU DOAN'!BM102='DU DOAN'!K102,'DU DOAN'!BN102='DU DOAN'!L102),3*'DU DOAN'!C102,IF(('DU DOAN'!BM102-'DU DOAN'!BN102)=('DU DOAN'!K102-'DU DOAN'!L102),2*'DU DOAN'!C102,IF(SIGN('DU DOAN'!BM102-'DU DOAN'!BN102)=SIGN('DU DOAN'!K102-'DU DOAN'!L102),1*'DU DOAN'!C102,0))))</f>
        <v>0</v>
      </c>
      <c r="AH102" s="98">
        <f>IF(OR('DU DOAN'!K102="",'DU DOAN'!L102="",'DU DOAN'!BO102="",'DU DOAN'!BP102=""),0,IF(AND('DU DOAN'!BO102='DU DOAN'!K102,'DU DOAN'!BP102='DU DOAN'!L102),3*'DU DOAN'!C102,IF(('DU DOAN'!BO102-'DU DOAN'!BP102)=('DU DOAN'!K102-'DU DOAN'!L102),2*'DU DOAN'!C102,IF(SIGN('DU DOAN'!BO102-'DU DOAN'!BP102)=SIGN('DU DOAN'!K102-'DU DOAN'!L102),1*'DU DOAN'!C102,0))))</f>
        <v>0</v>
      </c>
      <c r="AI102" s="98">
        <f>IF(OR('DU DOAN'!K102="",'DU DOAN'!L102="",'DU DOAN'!BQ102="",'DU DOAN'!BR102=""),0,IF(AND('DU DOAN'!BQ102='DU DOAN'!K102,'DU DOAN'!BR102='DU DOAN'!L102),3*'DU DOAN'!C102,IF(('DU DOAN'!BQ102-'DU DOAN'!BR102)=('DU DOAN'!K102-'DU DOAN'!L102),2*'DU DOAN'!C102,IF(SIGN('DU DOAN'!BQ102-'DU DOAN'!BR102)=SIGN('DU DOAN'!K102-'DU DOAN'!L102),1*'DU DOAN'!C102,0))))</f>
        <v>0</v>
      </c>
      <c r="AJ102" s="98">
        <f>IF(OR('DU DOAN'!K102="",'DU DOAN'!L102="",'DU DOAN'!BS102="",'DU DOAN'!BT102=""),0,IF(AND('DU DOAN'!BS102='DU DOAN'!K102,'DU DOAN'!BT102='DU DOAN'!L102),3*'DU DOAN'!C102,IF(('DU DOAN'!BS102-'DU DOAN'!BT102)=('DU DOAN'!K102-'DU DOAN'!L102),2*'DU DOAN'!C102,IF(SIGN('DU DOAN'!BS102-'DU DOAN'!BT102)=SIGN('DU DOAN'!K102-'DU DOAN'!L102),1*'DU DOAN'!C102,0))))</f>
        <v>0</v>
      </c>
      <c r="AK102" s="98">
        <f>IF(OR('DU DOAN'!K102="",'DU DOAN'!L102="",'DU DOAN'!BU102="",'DU DOAN'!BV102=""),0,IF(AND('DU DOAN'!BU102='DU DOAN'!K102,'DU DOAN'!BV102='DU DOAN'!L102),3*'DU DOAN'!C102,IF(('DU DOAN'!BU102-'DU DOAN'!BV102)=('DU DOAN'!K102-'DU DOAN'!L102),2*'DU DOAN'!C102,IF(SIGN('DU DOAN'!BU102-'DU DOAN'!BV102)=SIGN('DU DOAN'!K102-'DU DOAN'!L102),1*'DU DOAN'!C102,0))))</f>
        <v>0</v>
      </c>
      <c r="AL102" s="98">
        <f>IF(OR('DU DOAN'!K102="",'DU DOAN'!L102="",'DU DOAN'!BW102="",'DU DOAN'!BX102=""),0,IF(AND('DU DOAN'!BW102='DU DOAN'!K102,'DU DOAN'!BX102='DU DOAN'!L102),3*'DU DOAN'!C102,IF(('DU DOAN'!BW102-'DU DOAN'!BX102)=('DU DOAN'!K102-'DU DOAN'!L102),2*'DU DOAN'!C102,IF(SIGN('DU DOAN'!BW102-'DU DOAN'!BX102)=SIGN('DU DOAN'!K102-'DU DOAN'!L102),1*'DU DOAN'!C102,0))))</f>
        <v>0</v>
      </c>
      <c r="AM102" s="98">
        <f>IF(OR('DU DOAN'!K102="",'DU DOAN'!L102="",'DU DOAN'!BY102="",'DU DOAN'!BZ102=""),0,IF(AND('DU DOAN'!BY102='DU DOAN'!K102,'DU DOAN'!BZ102='DU DOAN'!L102),3*'DU DOAN'!C102,IF(('DU DOAN'!BY102-'DU DOAN'!BZ102)=('DU DOAN'!K102-'DU DOAN'!L102),2*'DU DOAN'!C102,IF(SIGN('DU DOAN'!BY102-'DU DOAN'!BZ102)=SIGN('DU DOAN'!K102-'DU DOAN'!L102),1*'DU DOAN'!C102,0))))</f>
        <v>0</v>
      </c>
      <c r="AN102" s="98">
        <f>IF(OR('DU DOAN'!K102="",'DU DOAN'!L102="",'DU DOAN'!CA102="",'DU DOAN'!CB102=""),0,IF(AND('DU DOAN'!CA102='DU DOAN'!K102,'DU DOAN'!CB102='DU DOAN'!L102),3*'DU DOAN'!C102,IF(('DU DOAN'!CA102-'DU DOAN'!CB102)=('DU DOAN'!K102-'DU DOAN'!L102),2*'DU DOAN'!C102,IF(SIGN('DU DOAN'!CA102-'DU DOAN'!CB102)=SIGN('DU DOAN'!K102-'DU DOAN'!L102),1*'DU DOAN'!C102,0))))</f>
        <v>0</v>
      </c>
      <c r="AO102" s="98">
        <f>IF(OR('DU DOAN'!K102="",'DU DOAN'!L102="",'DU DOAN'!CC102="",'DU DOAN'!CD102=""),0,IF(AND('DU DOAN'!CC102='DU DOAN'!K102,'DU DOAN'!CD102='DU DOAN'!L102),3*'DU DOAN'!C102,IF(('DU DOAN'!CC102-'DU DOAN'!CD102)=('DU DOAN'!K102-'DU DOAN'!L102),2*'DU DOAN'!C102,IF(SIGN('DU DOAN'!CC102-'DU DOAN'!CD102)=SIGN('DU DOAN'!K102-'DU DOAN'!L102),1*'DU DOAN'!C102,0))))</f>
        <v>0</v>
      </c>
      <c r="AP102" s="98">
        <f>IF(OR('DU DOAN'!K102="",'DU DOAN'!L102="",'DU DOAN'!CE102="",'DU DOAN'!CF102=""),0,IF(AND('DU DOAN'!CE102='DU DOAN'!K102,'DU DOAN'!CF102='DU DOAN'!L102),3*'DU DOAN'!C102,IF(('DU DOAN'!CE102-'DU DOAN'!CF102)=('DU DOAN'!K102-'DU DOAN'!L102),2*'DU DOAN'!C102,IF(SIGN('DU DOAN'!CE102-'DU DOAN'!CF102)=SIGN('DU DOAN'!K102-'DU DOAN'!L102),1*'DU DOAN'!C102,0))))</f>
        <v>0</v>
      </c>
      <c r="AQ102" s="98">
        <f>IF(OR('DU DOAN'!K102="",'DU DOAN'!L102="",'DU DOAN'!CG102="",'DU DOAN'!CH102=""),0,IF(AND('DU DOAN'!CG102='DU DOAN'!K102,'DU DOAN'!CH102='DU DOAN'!L102),3*'DU DOAN'!C102,IF(('DU DOAN'!CG102-'DU DOAN'!CH102)=('DU DOAN'!K102-'DU DOAN'!L102),2*'DU DOAN'!C102,IF(SIGN('DU DOAN'!CG102-'DU DOAN'!CH102)=SIGN('DU DOAN'!K102-'DU DOAN'!L102),1*'DU DOAN'!C102,0))))</f>
        <v>0</v>
      </c>
      <c r="AR102" s="98">
        <f>IF(OR('DU DOAN'!K102="",'DU DOAN'!L102="",'DU DOAN'!CI102="",'DU DOAN'!CJ102=""),0,IF(AND('DU DOAN'!CI102='DU DOAN'!K102,'DU DOAN'!CJ102='DU DOAN'!L102),3*'DU DOAN'!C102,IF(('DU DOAN'!CI102-'DU DOAN'!CJ102)=('DU DOAN'!K102-'DU DOAN'!L102),2*'DU DOAN'!C102,IF(SIGN('DU DOAN'!CI102-'DU DOAN'!CJ102)=SIGN('DU DOAN'!K102-'DU DOAN'!L102),1*'DU DOAN'!C102,0))))</f>
        <v>0</v>
      </c>
      <c r="AS102" s="98">
        <f>IF(OR('DU DOAN'!K102="",'DU DOAN'!L102="",'DU DOAN'!CK102="",'DU DOAN'!CL102=""),0,IF(AND('DU DOAN'!CK102='DU DOAN'!K102,'DU DOAN'!CL102='DU DOAN'!L102),3*'DU DOAN'!C102,IF(('DU DOAN'!CK102-'DU DOAN'!CL102)=('DU DOAN'!K102-'DU DOAN'!L102),2*'DU DOAN'!C102,IF(SIGN('DU DOAN'!CK102-'DU DOAN'!CL102)=SIGN('DU DOAN'!K102-'DU DOAN'!L102),1*'DU DOAN'!C102,0))))</f>
        <v>0</v>
      </c>
      <c r="AT102" s="98">
        <f>IF(OR('DU DOAN'!K102="",'DU DOAN'!L102="",'DU DOAN'!CM102="",'DU DOAN'!CN102=""),0,IF(AND('DU DOAN'!CM102='DU DOAN'!K102,'DU DOAN'!CN102='DU DOAN'!L102),3*'DU DOAN'!C102,IF(('DU DOAN'!CM102-'DU DOAN'!CN102)=('DU DOAN'!K102-'DU DOAN'!L102),2*'DU DOAN'!C102,IF(SIGN('DU DOAN'!CM102-'DU DOAN'!CN102)=SIGN('DU DOAN'!K102-'DU DOAN'!L102),1*'DU DOAN'!C102,0))))</f>
        <v>0</v>
      </c>
      <c r="AU102" s="98">
        <f>IF(OR('DU DOAN'!K102="",'DU DOAN'!L102="",'DU DOAN'!CO102="",'DU DOAN'!CP102=""),0,IF(AND('DU DOAN'!CO102='DU DOAN'!K102,'DU DOAN'!CP102='DU DOAN'!L102),3*'DU DOAN'!C102,IF(('DU DOAN'!CO102-'DU DOAN'!CP102)=('DU DOAN'!K102-'DU DOAN'!L102),2*'DU DOAN'!C102,IF(SIGN('DU DOAN'!CO102-'DU DOAN'!CP102)=SIGN('DU DOAN'!K102-'DU DOAN'!L102),1*'DU DOAN'!C102,0))))</f>
        <v>0</v>
      </c>
      <c r="AV102" s="98">
        <f>IF(OR('DU DOAN'!K102="",'DU DOAN'!L102="",'DU DOAN'!CQ102="",'DU DOAN'!CR102=""),0,IF(AND('DU DOAN'!CQ102='DU DOAN'!K102,'DU DOAN'!CR102='DU DOAN'!L102),3*'DU DOAN'!C102,IF(('DU DOAN'!CQ102-'DU DOAN'!CR102)=('DU DOAN'!K102-'DU DOAN'!L102),2*'DU DOAN'!C102,IF(SIGN('DU DOAN'!CQ102-'DU DOAN'!CR102)=SIGN('DU DOAN'!K102-'DU DOAN'!L102),1*'DU DOAN'!C102,0))))</f>
        <v>0</v>
      </c>
      <c r="AW102" s="98">
        <f>IF(OR('DU DOAN'!K102="",'DU DOAN'!L102="",'DU DOAN'!CS102="",'DU DOAN'!CT102=""),0,IF(AND('DU DOAN'!CS102='DU DOAN'!K102,'DU DOAN'!CT102='DU DOAN'!L102),3*'DU DOAN'!C102,IF(('DU DOAN'!CS102-'DU DOAN'!CT102)=('DU DOAN'!K102-'DU DOAN'!L102),2*'DU DOAN'!C102,IF(SIGN('DU DOAN'!CS102-'DU DOAN'!CT102)=SIGN('DU DOAN'!K102-'DU DOAN'!L102),1*'DU DOAN'!C102,0))))</f>
        <v>0</v>
      </c>
      <c r="AX102" s="98">
        <f>IF(OR('DU DOAN'!K102="",'DU DOAN'!L102="",'DU DOAN'!CU102="",'DU DOAN'!CV102=""),0,IF(AND('DU DOAN'!CU102='DU DOAN'!K102,'DU DOAN'!CV102='DU DOAN'!L102),3*'DU DOAN'!C102,IF(('DU DOAN'!CU102-'DU DOAN'!CV102)=('DU DOAN'!K102-'DU DOAN'!L102),2*'DU DOAN'!C102,IF(SIGN('DU DOAN'!CU102-'DU DOAN'!CV102)=SIGN('DU DOAN'!K102-'DU DOAN'!L102),1*'DU DOAN'!C102,0))))</f>
        <v>0</v>
      </c>
      <c r="AY102" s="98">
        <f>IF(OR('DU DOAN'!K102="",'DU DOAN'!L102="",'DU DOAN'!CW102="",'DU DOAN'!CX102=""),0,IF(AND('DU DOAN'!CW102='DU DOAN'!K102,'DU DOAN'!CX102='DU DOAN'!L102),3*'DU DOAN'!C102,IF(('DU DOAN'!CW102-'DU DOAN'!CX102)=('DU DOAN'!K102-'DU DOAN'!L102),2*'DU DOAN'!C102,IF(SIGN('DU DOAN'!CW102-'DU DOAN'!CX102)=SIGN('DU DOAN'!K102-'DU DOAN'!L102),1*'DU DOAN'!C102,0))))</f>
        <v>0</v>
      </c>
      <c r="AZ102" s="98">
        <f>IF(OR('DU DOAN'!K102="",'DU DOAN'!L102="",'DU DOAN'!CY102="",'DU DOAN'!CZ102=""),0,IF(AND('DU DOAN'!CY102='DU DOAN'!K102,'DU DOAN'!CZ102='DU DOAN'!L102),3*'DU DOAN'!C102,IF(('DU DOAN'!CY102-'DU DOAN'!CZ102)=('DU DOAN'!K102-'DU DOAN'!L102),2*'DU DOAN'!C102,IF(SIGN('DU DOAN'!CY102-'DU DOAN'!CZ102)=SIGN('DU DOAN'!K102-'DU DOAN'!L102),1*'DU DOAN'!C102,0))))</f>
        <v>0</v>
      </c>
      <c r="BA102" s="98">
        <f>IF(OR('DU DOAN'!K102="",'DU DOAN'!L102="",'DU DOAN'!DA102="",'DU DOAN'!DB102=""),0,IF(AND('DU DOAN'!DA102='DU DOAN'!K102,'DU DOAN'!DB102='DU DOAN'!L102),3*'DU DOAN'!C102,IF(('DU DOAN'!DA102-'DU DOAN'!DB102)=('DU DOAN'!K102-'DU DOAN'!L102),2*'DU DOAN'!C102,IF(SIGN('DU DOAN'!DA102-'DU DOAN'!DB102)=SIGN('DU DOAN'!K102-'DU DOAN'!L102),1*'DU DOAN'!C102,0))))</f>
        <v>0</v>
      </c>
      <c r="BB102" s="98">
        <f>IF(OR('DU DOAN'!K102="",'DU DOAN'!L102="",'DU DOAN'!DC102="",'DU DOAN'!DD102=""),0,IF(AND('DU DOAN'!DC102='DU DOAN'!K102,'DU DOAN'!DD102='DU DOAN'!L102),3*'DU DOAN'!C102,IF(('DU DOAN'!DC102-'DU DOAN'!DD102)=('DU DOAN'!K102-'DU DOAN'!L102),2*'DU DOAN'!C102,IF(SIGN('DU DOAN'!DC102-'DU DOAN'!DD102)=SIGN('DU DOAN'!K102-'DU DOAN'!L102),1*'DU DOAN'!C102,0))))</f>
        <v>0</v>
      </c>
      <c r="BC102" s="98">
        <f>IF(OR('DU DOAN'!K102="",'DU DOAN'!L102="",'DU DOAN'!DE102="",'DU DOAN'!DF102=""),0,IF(AND('DU DOAN'!DE102='DU DOAN'!K102,'DU DOAN'!DF102='DU DOAN'!L102),3*'DU DOAN'!C102,IF(('DU DOAN'!DE102-'DU DOAN'!DF102)=('DU DOAN'!K102-'DU DOAN'!L102),2*'DU DOAN'!C102,IF(SIGN('DU DOAN'!DE102-'DU DOAN'!DF102)=SIGN('DU DOAN'!K102-'DU DOAN'!L102),1*'DU DOAN'!C102,0))))</f>
        <v>0</v>
      </c>
      <c r="BD102" s="98">
        <f>IF(OR('DU DOAN'!K102="",'DU DOAN'!L102="",'DU DOAN'!DG102="",'DU DOAN'!DH102=""),0,IF(AND('DU DOAN'!DG102='DU DOAN'!K102,'DU DOAN'!DH102='DU DOAN'!L102),3*'DU DOAN'!C102,IF(('DU DOAN'!DG102-'DU DOAN'!DH102)=('DU DOAN'!K102-'DU DOAN'!L102),2*'DU DOAN'!C102,IF(SIGN('DU DOAN'!DG102-'DU DOAN'!DH102)=SIGN('DU DOAN'!K102-'DU DOAN'!L102),1*'DU DOAN'!C102,0))))</f>
        <v>0</v>
      </c>
      <c r="BE102" s="98">
        <f>IF(OR('DU DOAN'!K102="",'DU DOAN'!L102="",'DU DOAN'!DI102="",'DU DOAN'!DJ102=""),0,IF(AND('DU DOAN'!DI102='DU DOAN'!K102,'DU DOAN'!DJ102='DU DOAN'!L102),3*'DU DOAN'!C102,IF(('DU DOAN'!DI102-'DU DOAN'!DJ102)=('DU DOAN'!K102-'DU DOAN'!L102),2*'DU DOAN'!C102,IF(SIGN('DU DOAN'!DI102-'DU DOAN'!DJ102)=SIGN('DU DOAN'!K102-'DU DOAN'!L102),1*'DU DOAN'!C102,0))))</f>
        <v>0</v>
      </c>
      <c r="BF102" s="98">
        <f>IF(OR('DU DOAN'!K102="",'DU DOAN'!L102="",'DU DOAN'!DK102="",'DU DOAN'!DL102=""),0,IF(AND('DU DOAN'!DK102='DU DOAN'!K102,'DU DOAN'!DL102='DU DOAN'!L102),3*'DU DOAN'!C102,IF(('DU DOAN'!DK102-'DU DOAN'!DL102)=('DU DOAN'!K102-'DU DOAN'!L102),2*'DU DOAN'!C102,IF(SIGN('DU DOAN'!DK102-'DU DOAN'!DL102)=SIGN('DU DOAN'!K102-'DU DOAN'!L102),1*'DU DOAN'!C102,0))))</f>
        <v>0</v>
      </c>
      <c r="BG102" s="98">
        <f>IF(OR('DU DOAN'!K102="",'DU DOAN'!L102="",'DU DOAN'!DM102="",'DU DOAN'!DN102=""),0,IF(AND('DU DOAN'!DM102='DU DOAN'!K102,'DU DOAN'!DN102='DU DOAN'!L102),3*'DU DOAN'!C102,IF(('DU DOAN'!DM102-'DU DOAN'!DN102)=('DU DOAN'!K102-'DU DOAN'!L102),2*'DU DOAN'!C102,IF(SIGN('DU DOAN'!DM102-'DU DOAN'!DN102)=SIGN('DU DOAN'!K102-'DU DOAN'!L102),1*'DU DOAN'!C102,0))))</f>
        <v>0</v>
      </c>
      <c r="BH102" s="98">
        <f>IF(OR('DU DOAN'!K102="",'DU DOAN'!L102="",'DU DOAN'!DO102="",'DU DOAN'!DP102=""),0,IF(AND('DU DOAN'!DO102='DU DOAN'!K102,'DU DOAN'!DP102='DU DOAN'!L102),3*'DU DOAN'!C102,IF(('DU DOAN'!DO102-'DU DOAN'!DP102)=('DU DOAN'!K102-'DU DOAN'!L102),2*'DU DOAN'!C102,IF(SIGN('DU DOAN'!DO102-'DU DOAN'!DP102)=SIGN('DU DOAN'!K102-'DU DOAN'!L102),1*'DU DOAN'!C102,0))))</f>
        <v>0</v>
      </c>
      <c r="BI102" s="98">
        <f>IF(OR('DU DOAN'!K102="",'DU DOAN'!L102="",'DU DOAN'!DQ102="",'DU DOAN'!DR102=""),0,IF(AND('DU DOAN'!DQ102='DU DOAN'!K102,'DU DOAN'!DR102='DU DOAN'!L102),3*'DU DOAN'!C102,IF(('DU DOAN'!DQ102-'DU DOAN'!DR102)=('DU DOAN'!K102-'DU DOAN'!L102),2*'DU DOAN'!C102,IF(SIGN('DU DOAN'!DQ102-'DU DOAN'!DR102)=SIGN('DU DOAN'!K102-'DU DOAN'!L102),1*'DU DOAN'!C102,0))))</f>
        <v>0</v>
      </c>
      <c r="BJ102" s="98">
        <f>IF(OR('DU DOAN'!K102="",'DU DOAN'!L102="",'DU DOAN'!DS102="",'DU DOAN'!DT102=""),0,IF(AND('DU DOAN'!DS102='DU DOAN'!K102,'DU DOAN'!DT102='DU DOAN'!L102),3*'DU DOAN'!C102,IF(('DU DOAN'!DS102-'DU DOAN'!DT102)=('DU DOAN'!K102-'DU DOAN'!L102),2*'DU DOAN'!C102,IF(SIGN('DU DOAN'!DS102-'DU DOAN'!DT102)=SIGN('DU DOAN'!K102-'DU DOAN'!L102),1*'DU DOAN'!C102,0))))</f>
        <v>0</v>
      </c>
      <c r="BK102" s="98">
        <f>IF(OR('DU DOAN'!K102="",'DU DOAN'!L102="",'DU DOAN'!DU102="",'DU DOAN'!DV102=""),0,IF(AND('DU DOAN'!DU102='DU DOAN'!K102,'DU DOAN'!DV102='DU DOAN'!L102),3*'DU DOAN'!C102,IF(('DU DOAN'!DU102-'DU DOAN'!DV102)=('DU DOAN'!K102-'DU DOAN'!L102),2*'DU DOAN'!C102,IF(SIGN('DU DOAN'!DU102-'DU DOAN'!DV102)=SIGN('DU DOAN'!K102-'DU DOAN'!L102),1*'DU DOAN'!C102,0))))</f>
        <v>0</v>
      </c>
      <c r="BL102" s="98">
        <f>IF(OR('DU DOAN'!K102="",'DU DOAN'!L102="",'DU DOAN'!DW102="",'DU DOAN'!DX102=""),0,IF(AND('DU DOAN'!DW102='DU DOAN'!K102,'DU DOAN'!DX102='DU DOAN'!L102),3*'DU DOAN'!C102,IF(('DU DOAN'!DW102-'DU DOAN'!DX102)=('DU DOAN'!K102-'DU DOAN'!L102),2*'DU DOAN'!C102,IF(SIGN('DU DOAN'!DW102-'DU DOAN'!DX102)=SIGN('DU DOAN'!K102-'DU DOAN'!L102),1*'DU DOAN'!C102,0))))</f>
        <v>0</v>
      </c>
      <c r="BM102" s="98">
        <f>IF(OR('DU DOAN'!K102="",'DU DOAN'!L102="",'DU DOAN'!DY102="",'DU DOAN'!DZ102=""),0,IF(AND('DU DOAN'!DY102='DU DOAN'!K102,'DU DOAN'!DZ102='DU DOAN'!L102),3*'DU DOAN'!C102,IF(('DU DOAN'!DY102-'DU DOAN'!DZ102)=('DU DOAN'!K102-'DU DOAN'!L102),2*'DU DOAN'!C102,IF(SIGN('DU DOAN'!DY102-'DU DOAN'!DZ102)=SIGN('DU DOAN'!K102-'DU DOAN'!L102),1*'DU DOAN'!C102,0))))</f>
        <v>0</v>
      </c>
      <c r="BN102" s="98">
        <f>IF(OR('DU DOAN'!K102="",'DU DOAN'!L102="",'DU DOAN'!EA102="",'DU DOAN'!EB102=""),0,IF(AND('DU DOAN'!EA102='DU DOAN'!K102,'DU DOAN'!EB102='DU DOAN'!L102),3*'DU DOAN'!C102,IF(('DU DOAN'!EA102-'DU DOAN'!EB102)=('DU DOAN'!K102-'DU DOAN'!L102),2*'DU DOAN'!C102,IF(SIGN('DU DOAN'!EA102-'DU DOAN'!EB102)=SIGN('DU DOAN'!K102-'DU DOAN'!L102),1*'DU DOAN'!C102,0))))</f>
        <v>0</v>
      </c>
      <c r="BO102" s="98">
        <f>IF(OR('DU DOAN'!K102="",'DU DOAN'!L102="",'DU DOAN'!EC102="",'DU DOAN'!ED102=""),0,IF(AND('DU DOAN'!EC102='DU DOAN'!K102,'DU DOAN'!ED102='DU DOAN'!L102),3*'DU DOAN'!C102,IF(('DU DOAN'!EC102-'DU DOAN'!ED102)=('DU DOAN'!K102-'DU DOAN'!L102),2*'DU DOAN'!C102,IF(SIGN('DU DOAN'!EC102-'DU DOAN'!ED102)=SIGN('DU DOAN'!K102-'DU DOAN'!L102),1*'DU DOAN'!C102,0))))</f>
        <v>0</v>
      </c>
      <c r="BP102" s="98">
        <f>IF(OR('DU DOAN'!K102="",'DU DOAN'!L102="",'DU DOAN'!EE102="",'DU DOAN'!EF102=""),0,IF(AND('DU DOAN'!EE102='DU DOAN'!K102,'DU DOAN'!EF102='DU DOAN'!L102),3*'DU DOAN'!C102,IF(('DU DOAN'!EE102-'DU DOAN'!EF102)=('DU DOAN'!K102-'DU DOAN'!L102),2*'DU DOAN'!C102,IF(SIGN('DU DOAN'!EE102-'DU DOAN'!EF102)=SIGN('DU DOAN'!K102-'DU DOAN'!L102),1*'DU DOAN'!C102,0))))</f>
        <v>0</v>
      </c>
      <c r="BQ102" s="98">
        <f>IF(OR('DU DOAN'!K102="",'DU DOAN'!L102="",'DU DOAN'!EG102="",'DU DOAN'!EH102=""),0,IF(AND('DU DOAN'!EG102='DU DOAN'!K102,'DU DOAN'!EH102='DU DOAN'!L102),3*'DU DOAN'!C102,IF(('DU DOAN'!EG102-'DU DOAN'!EH102)=('DU DOAN'!K102-'DU DOAN'!L102),2*'DU DOAN'!C102,IF(SIGN('DU DOAN'!EG102-'DU DOAN'!EH102)=SIGN('DU DOAN'!K102-'DU DOAN'!L102),1*'DU DOAN'!C102,0))))</f>
        <v>0</v>
      </c>
      <c r="BR102" s="98">
        <f>IF(OR('DU DOAN'!K102="",'DU DOAN'!L102="",'DU DOAN'!EI102="",'DU DOAN'!EJ102=""),0,IF(AND('DU DOAN'!EI102='DU DOAN'!K102,'DU DOAN'!EJ102='DU DOAN'!L102),3*'DU DOAN'!C102,IF(('DU DOAN'!EI102-'DU DOAN'!EJ102)=('DU DOAN'!K102-'DU DOAN'!L102),2*'DU DOAN'!C102,IF(SIGN('DU DOAN'!EI102-'DU DOAN'!EJ102)=SIGN('DU DOAN'!K102-'DU DOAN'!L102),1*'DU DOAN'!C102,0))))</f>
        <v>0</v>
      </c>
      <c r="BS102" s="98">
        <f>IF(OR('DU DOAN'!K102="",'DU DOAN'!L102="",'DU DOAN'!EK102="",'DU DOAN'!EL102=""),0,IF(AND('DU DOAN'!EK102='DU DOAN'!K102,'DU DOAN'!EL102='DU DOAN'!L102),3*'DU DOAN'!C102,IF(('DU DOAN'!EK102-'DU DOAN'!EL102)=('DU DOAN'!K102-'DU DOAN'!L102),2*'DU DOAN'!C102,IF(SIGN('DU DOAN'!EK102-'DU DOAN'!EL102)=SIGN('DU DOAN'!K102-'DU DOAN'!L102),1*'DU DOAN'!C102,0))))</f>
        <v>0</v>
      </c>
      <c r="BT102" s="98">
        <f>IF(OR('DU DOAN'!K102="",'DU DOAN'!L102="",'DU DOAN'!EM102="",'DU DOAN'!EN102=""),0,IF(AND('DU DOAN'!EM102='DU DOAN'!K102,'DU DOAN'!EN102='DU DOAN'!L102),3*'DU DOAN'!C102,IF(('DU DOAN'!EM102-'DU DOAN'!EN102)=('DU DOAN'!K102-'DU DOAN'!L102),2*'DU DOAN'!C102,IF(SIGN('DU DOAN'!EM102-'DU DOAN'!EN102)=SIGN('DU DOAN'!K102-'DU DOAN'!L102),1*'DU DOAN'!C102,0))))</f>
        <v>0</v>
      </c>
      <c r="BU102" s="98">
        <f>IF(OR('DU DOAN'!K102="",'DU DOAN'!L102="",'DU DOAN'!EO102="",'DU DOAN'!EP102=""),0,IF(AND('DU DOAN'!EO102='DU DOAN'!K102,'DU DOAN'!EP102='DU DOAN'!L102),3*'DU DOAN'!C102,IF(('DU DOAN'!EO102-'DU DOAN'!EP102)=('DU DOAN'!K102-'DU DOAN'!L102),2*'DU DOAN'!C102,IF(SIGN('DU DOAN'!EO102-'DU DOAN'!EP102)=SIGN('DU DOAN'!K102-'DU DOAN'!L102),1*'DU DOAN'!C102,0))))</f>
        <v>0</v>
      </c>
      <c r="BV102" s="98">
        <f>IF(OR('DU DOAN'!K102="",'DU DOAN'!L102="",'DU DOAN'!EQ102="",'DU DOAN'!ER102=""),0,IF(AND('DU DOAN'!EQ102='DU DOAN'!K102,'DU DOAN'!ER102='DU DOAN'!L102),3*'DU DOAN'!C102,IF(('DU DOAN'!EQ102-'DU DOAN'!ER102)=('DU DOAN'!K102-'DU DOAN'!L102),2*'DU DOAN'!C102,IF(SIGN('DU DOAN'!EQ102-'DU DOAN'!ER102)=SIGN('DU DOAN'!K102-'DU DOAN'!L102),1*'DU DOAN'!C102,0))))</f>
        <v>0</v>
      </c>
      <c r="BW102" s="98">
        <f>IF(OR('DU DOAN'!K102="",'DU DOAN'!L102="",'DU DOAN'!ES102="",'DU DOAN'!ET102=""),0,IF(AND('DU DOAN'!ES102='DU DOAN'!K102,'DU DOAN'!ET102='DU DOAN'!L102),3*'DU DOAN'!C102,IF(('DU DOAN'!ES102-'DU DOAN'!ET102)=('DU DOAN'!K102-'DU DOAN'!L102),2*'DU DOAN'!C102,IF(SIGN('DU DOAN'!ES102-'DU DOAN'!ET102)=SIGN('DU DOAN'!K102-'DU DOAN'!L102),1*'DU DOAN'!C102,0))))</f>
        <v>0</v>
      </c>
      <c r="BX102" s="98">
        <f>IF(OR('DU DOAN'!K102="",'DU DOAN'!L102="",'DU DOAN'!EU102="",'DU DOAN'!EV102=""),0,IF(AND('DU DOAN'!EU102='DU DOAN'!K102,'DU DOAN'!EV102='DU DOAN'!L102),3*'DU DOAN'!C102,IF(('DU DOAN'!EU102-'DU DOAN'!EV102)=('DU DOAN'!K102-'DU DOAN'!L102),2*'DU DOAN'!C102,IF(SIGN('DU DOAN'!EU102-'DU DOAN'!EV102)=SIGN('DU DOAN'!K102-'DU DOAN'!L102),1*'DU DOAN'!C102,0))))</f>
        <v>0</v>
      </c>
      <c r="BY102" s="98">
        <f>IF(OR('DU DOAN'!K102="",'DU DOAN'!L102="",'DU DOAN'!EW102="",'DU DOAN'!EX102=""),0,IF(AND('DU DOAN'!EW102='DU DOAN'!K102,'DU DOAN'!EX102='DU DOAN'!L102),3*'DU DOAN'!C102,IF(('DU DOAN'!EW102-'DU DOAN'!EX102)=('DU DOAN'!K102-'DU DOAN'!L102),2*'DU DOAN'!C102,IF(SIGN('DU DOAN'!EW102-'DU DOAN'!EX102)=SIGN('DU DOAN'!K102-'DU DOAN'!L102),1*'DU DOAN'!C102,0))))</f>
        <v>0</v>
      </c>
      <c r="BZ102" s="98">
        <f>IF(OR('DU DOAN'!K102="",'DU DOAN'!L102="",'DU DOAN'!EY102="",'DU DOAN'!EZ102=""),0,IF(AND('DU DOAN'!EY102='DU DOAN'!K102,'DU DOAN'!EZ102='DU DOAN'!L102),3*'DU DOAN'!C102,IF(('DU DOAN'!EY102-'DU DOAN'!EZ102)=('DU DOAN'!K102-'DU DOAN'!L102),2*'DU DOAN'!C102,IF(SIGN('DU DOAN'!EY102-'DU DOAN'!EZ102)=SIGN('DU DOAN'!K102-'DU DOAN'!L102),1*'DU DOAN'!C102,0))))</f>
        <v>0</v>
      </c>
      <c r="CA102" s="98">
        <f>IF(OR('DU DOAN'!K102="",'DU DOAN'!L102="",'DU DOAN'!FA102="",'DU DOAN'!FB102=""),0,IF(AND('DU DOAN'!FA102='DU DOAN'!K102,'DU DOAN'!FB102='DU DOAN'!L102),3*'DU DOAN'!C102,IF(('DU DOAN'!FA102-'DU DOAN'!FB102)=('DU DOAN'!K102-'DU DOAN'!L102),2*'DU DOAN'!C102,IF(SIGN('DU DOAN'!FA102-'DU DOAN'!FB102)=SIGN('DU DOAN'!K102-'DU DOAN'!L102),1*'DU DOAN'!C102,0))))</f>
        <v>0</v>
      </c>
      <c r="CB102" s="98">
        <f>IF(OR('DU DOAN'!K102="",'DU DOAN'!L102="",'DU DOAN'!FC102="",'DU DOAN'!FD102=""),0,IF(AND('DU DOAN'!FC102='DU DOAN'!K102,'DU DOAN'!FD102='DU DOAN'!L102),3*'DU DOAN'!C102,IF(('DU DOAN'!FC102-'DU DOAN'!FD102)=('DU DOAN'!K102-'DU DOAN'!L102),2*'DU DOAN'!C102,IF(SIGN('DU DOAN'!FC102-'DU DOAN'!FD102)=SIGN('DU DOAN'!K102-'DU DOAN'!L102),1*'DU DOAN'!C102,0))))</f>
        <v>0</v>
      </c>
      <c r="CC102" s="98">
        <f>IF(OR('DU DOAN'!K102="",'DU DOAN'!L102="",'DU DOAN'!FE102="",'DU DOAN'!FF102=""),0,IF(AND('DU DOAN'!FE102='DU DOAN'!K102,'DU DOAN'!FF102='DU DOAN'!L102),3*'DU DOAN'!C102,IF(('DU DOAN'!FE102-'DU DOAN'!FF102)=('DU DOAN'!K102-'DU DOAN'!L102),2*'DU DOAN'!C102,IF(SIGN('DU DOAN'!FE102-'DU DOAN'!FF102)=SIGN('DU DOAN'!K102-'DU DOAN'!L102),1*'DU DOAN'!C102,0))))</f>
        <v>0</v>
      </c>
      <c r="CD102" s="98">
        <f>IF(OR('DU DOAN'!K102="",'DU DOAN'!L102="",'DU DOAN'!FG102="",'DU DOAN'!FH102=""),0,IF(AND('DU DOAN'!FG102='DU DOAN'!K102,'DU DOAN'!FH102='DU DOAN'!L102),3*'DU DOAN'!C102,IF(('DU DOAN'!FG102-'DU DOAN'!FH102)=('DU DOAN'!K102-'DU DOAN'!L102),2*'DU DOAN'!C102,IF(SIGN('DU DOAN'!FG102-'DU DOAN'!FH102)=SIGN('DU DOAN'!K102-'DU DOAN'!L102),1*'DU DOAN'!C102,0))))</f>
        <v>0</v>
      </c>
      <c r="CE102" s="98">
        <f>IF(OR('DU DOAN'!K102="",'DU DOAN'!L102="",'DU DOAN'!FI102="",'DU DOAN'!FJ102=""),0,IF(AND('DU DOAN'!FI102='DU DOAN'!K102,'DU DOAN'!FJ102='DU DOAN'!L102),3*'DU DOAN'!C102,IF(('DU DOAN'!FI102-'DU DOAN'!FJ102)=('DU DOAN'!K102-'DU DOAN'!L102),2*'DU DOAN'!C102,IF(SIGN('DU DOAN'!FI102-'DU DOAN'!FJ102)=SIGN('DU DOAN'!K102-'DU DOAN'!L102),1*'DU DOAN'!C102,0))))</f>
        <v>0</v>
      </c>
      <c r="CF102" s="98">
        <f>IF(OR('DU DOAN'!K102="",'DU DOAN'!L102="",'DU DOAN'!FK102="",'DU DOAN'!FL102=""),0,IF(AND('DU DOAN'!FK102='DU DOAN'!K102,'DU DOAN'!FL102='DU DOAN'!L102),3*'DU DOAN'!C102,IF(('DU DOAN'!FK102-'DU DOAN'!FL102)=('DU DOAN'!K102-'DU DOAN'!L102),2*'DU DOAN'!C102,IF(SIGN('DU DOAN'!FK102-'DU DOAN'!FL102)=SIGN('DU DOAN'!K102-'DU DOAN'!L102),1*'DU DOAN'!C102,0))))</f>
        <v>0</v>
      </c>
      <c r="CG102" s="98">
        <f>IF(OR('DU DOAN'!K102="",'DU DOAN'!L102="",'DU DOAN'!FM102="",'DU DOAN'!FN102=""),0,IF(AND('DU DOAN'!FM102='DU DOAN'!K102,'DU DOAN'!FN102='DU DOAN'!L102),3*'DU DOAN'!C102,IF(('DU DOAN'!FM102-'DU DOAN'!FN102)=('DU DOAN'!K102-'DU DOAN'!L102),2*'DU DOAN'!C102,IF(SIGN('DU DOAN'!FM102-'DU DOAN'!FN102)=SIGN('DU DOAN'!K102-'DU DOAN'!L102),1*'DU DOAN'!C102,0))))</f>
        <v>0</v>
      </c>
      <c r="CH102" s="98">
        <f>IF(OR('DU DOAN'!K102="",'DU DOAN'!L102="",'DU DOAN'!FO102="",'DU DOAN'!FP102=""),0,IF(AND('DU DOAN'!FO102='DU DOAN'!K102,'DU DOAN'!FP102='DU DOAN'!L102),3*'DU DOAN'!C102,IF(('DU DOAN'!FO102-'DU DOAN'!FP102)=('DU DOAN'!K102-'DU DOAN'!L102),2*'DU DOAN'!C102,IF(SIGN('DU DOAN'!FO102-'DU DOAN'!FP102)=SIGN('DU DOAN'!K102-'DU DOAN'!L102),1*'DU DOAN'!C102,0))))</f>
        <v>0</v>
      </c>
      <c r="CI102" s="98">
        <f>IF(OR('DU DOAN'!K102="",'DU DOAN'!L102="",'DU DOAN'!FQ102="",'DU DOAN'!FR102=""),0,IF(AND('DU DOAN'!FQ102='DU DOAN'!K102,'DU DOAN'!FR102='DU DOAN'!L102),3*'DU DOAN'!C102,IF(('DU DOAN'!FQ102-'DU DOAN'!FR102)=('DU DOAN'!K102-'DU DOAN'!L102),2*'DU DOAN'!C102,IF(SIGN('DU DOAN'!FQ102-'DU DOAN'!FR102)=SIGN('DU DOAN'!K102-'DU DOAN'!L102),1*'DU DOAN'!C102,0))))</f>
        <v>0</v>
      </c>
      <c r="CJ102" s="98">
        <f>IF(OR('DU DOAN'!K102="",'DU DOAN'!L102="",'DU DOAN'!FS102="",'DU DOAN'!FT102=""),0,IF(AND('DU DOAN'!FS102='DU DOAN'!K102,'DU DOAN'!FT102='DU DOAN'!L102),3*'DU DOAN'!C102,IF(('DU DOAN'!FS102-'DU DOAN'!FT102)=('DU DOAN'!K102-'DU DOAN'!L102),2*'DU DOAN'!C102,IF(SIGN('DU DOAN'!FS102-'DU DOAN'!FT102)=SIGN('DU DOAN'!K102-'DU DOAN'!L102),1*'DU DOAN'!C102,0))))</f>
        <v>0</v>
      </c>
      <c r="CK102" s="98">
        <f>IF(OR('DU DOAN'!K102="",'DU DOAN'!L102="",'DU DOAN'!FU102="",'DU DOAN'!FV102=""),0,IF(AND('DU DOAN'!FU102='DU DOAN'!K102,'DU DOAN'!FV102='DU DOAN'!L102),3*'DU DOAN'!C102,IF(('DU DOAN'!FU102-'DU DOAN'!FV102)=('DU DOAN'!K102-'DU DOAN'!L102),2*'DU DOAN'!C102,IF(SIGN('DU DOAN'!FU102-'DU DOAN'!FV102)=SIGN('DU DOAN'!K102-'DU DOAN'!L102),1*'DU DOAN'!C102,0))))</f>
        <v>0</v>
      </c>
      <c r="CL102" s="98">
        <f>IF(OR('DU DOAN'!K102="",'DU DOAN'!L102="",'DU DOAN'!FW102="",'DU DOAN'!FX102=""),0,IF(AND('DU DOAN'!FW102='DU DOAN'!K102,'DU DOAN'!FX102='DU DOAN'!L102),3*'DU DOAN'!C102,IF(('DU DOAN'!FW102-'DU DOAN'!FX102)=('DU DOAN'!K102-'DU DOAN'!L102),2*'DU DOAN'!C102,IF(SIGN('DU DOAN'!FW102-'DU DOAN'!FX102)=SIGN('DU DOAN'!K102-'DU DOAN'!L102),1*'DU DOAN'!C102,0))))</f>
        <v>0</v>
      </c>
      <c r="CM102" s="98">
        <f>IF(OR('DU DOAN'!K102="",'DU DOAN'!L102="",'DU DOAN'!FY102="",'DU DOAN'!FZ102=""),0,IF(AND('DU DOAN'!FY102='DU DOAN'!K102,'DU DOAN'!FZ102='DU DOAN'!L102),3*'DU DOAN'!C102,IF(('DU DOAN'!FY102-'DU DOAN'!FZ102)=('DU DOAN'!K102-'DU DOAN'!L102),2*'DU DOAN'!C102,IF(SIGN('DU DOAN'!FY102-'DU DOAN'!FZ102)=SIGN('DU DOAN'!K102-'DU DOAN'!L102),1*'DU DOAN'!C102,0))))</f>
        <v>0</v>
      </c>
      <c r="CN102" s="98">
        <f>IF(OR('DU DOAN'!K102="",'DU DOAN'!L102="",'DU DOAN'!GA102="",'DU DOAN'!GB102=""),0,IF(AND('DU DOAN'!GA102='DU DOAN'!K102,'DU DOAN'!GB102='DU DOAN'!L102),3*'DU DOAN'!C102,IF(('DU DOAN'!GA102-'DU DOAN'!GB102)=('DU DOAN'!K102-'DU DOAN'!L102),2*'DU DOAN'!C102,IF(SIGN('DU DOAN'!GA102-'DU DOAN'!GB102)=SIGN('DU DOAN'!K102-'DU DOAN'!L102),1*'DU DOAN'!C102,0))))</f>
        <v>0</v>
      </c>
      <c r="CO102" s="98">
        <f>IF(OR('DU DOAN'!K102="",'DU DOAN'!L102="",'DU DOAN'!GC102="",'DU DOAN'!GD102=""),0,IF(AND('DU DOAN'!GC102='DU DOAN'!K102,'DU DOAN'!GD102='DU DOAN'!L102),3*'DU DOAN'!C102,IF(('DU DOAN'!GC102-'DU DOAN'!GD102)=('DU DOAN'!K102-'DU DOAN'!L102),2*'DU DOAN'!C102,IF(SIGN('DU DOAN'!GC102-'DU DOAN'!GD102)=SIGN('DU DOAN'!K102-'DU DOAN'!L102),1*'DU DOAN'!C102,0))))</f>
        <v>0</v>
      </c>
      <c r="CP102" s="98">
        <f>IF(OR('DU DOAN'!K102="",'DU DOAN'!L102="",'DU DOAN'!GE102="",'DU DOAN'!GF102=""),0,IF(AND('DU DOAN'!GE102='DU DOAN'!K102,'DU DOAN'!GF102='DU DOAN'!L102),3*'DU DOAN'!C102,IF(('DU DOAN'!GE102-'DU DOAN'!GF102)=('DU DOAN'!K102-'DU DOAN'!L102),2*'DU DOAN'!C102,IF(SIGN('DU DOAN'!GE102-'DU DOAN'!GF102)=SIGN('DU DOAN'!K102-'DU DOAN'!L102),1*'DU DOAN'!C102,0))))</f>
        <v>0</v>
      </c>
      <c r="CQ102" s="98">
        <f>IF(OR('DU DOAN'!K102="",'DU DOAN'!L102="",'DU DOAN'!GG102="",'DU DOAN'!GH102=""),0,IF(AND('DU DOAN'!GG102='DU DOAN'!K102,'DU DOAN'!GH102='DU DOAN'!L102),3*'DU DOAN'!C102,IF(('DU DOAN'!GG102-'DU DOAN'!GH102)=('DU DOAN'!K102-'DU DOAN'!L102),2*'DU DOAN'!C102,IF(SIGN('DU DOAN'!GG102-'DU DOAN'!GH102)=SIGN('DU DOAN'!K102-'DU DOAN'!L102),1*'DU DOAN'!C102,0))))</f>
        <v>0</v>
      </c>
      <c r="CR102" s="98">
        <f>IF(OR('DU DOAN'!K102="",'DU DOAN'!L102="",'DU DOAN'!GI102="",'DU DOAN'!GJ102=""),0,IF(AND('DU DOAN'!GI102='DU DOAN'!K102,'DU DOAN'!GJ102='DU DOAN'!L102),3*'DU DOAN'!C102,IF(('DU DOAN'!GI102-'DU DOAN'!GJ102)=('DU DOAN'!K102-'DU DOAN'!L102),2*'DU DOAN'!C102,IF(SIGN('DU DOAN'!GI102-'DU DOAN'!GJ102)=SIGN('DU DOAN'!K102-'DU DOAN'!L102),1*'DU DOAN'!C102,0))))</f>
        <v>0</v>
      </c>
      <c r="CS102" s="98">
        <f>IF(OR('DU DOAN'!K102="",'DU DOAN'!L102="",'DU DOAN'!GK102="",'DU DOAN'!GL102=""),0,IF(AND('DU DOAN'!GK102='DU DOAN'!K102,'DU DOAN'!GL102='DU DOAN'!L102),3*'DU DOAN'!C102,IF(('DU DOAN'!GK102-'DU DOAN'!GL102)=('DU DOAN'!K102-'DU DOAN'!L102),2*'DU DOAN'!C102,IF(SIGN('DU DOAN'!GK102-'DU DOAN'!GL102)=SIGN('DU DOAN'!K102-'DU DOAN'!L102),1*'DU DOAN'!C102,0))))</f>
        <v>0</v>
      </c>
      <c r="CT102" s="98">
        <f>IF(OR('DU DOAN'!K102="",'DU DOAN'!L102="",'DU DOAN'!GM102="",'DU DOAN'!GN102=""),0,IF(AND('DU DOAN'!GM102='DU DOAN'!K102,'DU DOAN'!GN102='DU DOAN'!L102),3*'DU DOAN'!C102,IF(('DU DOAN'!GM102-'DU DOAN'!GN102)=('DU DOAN'!K102-'DU DOAN'!L102),2*'DU DOAN'!C102,IF(SIGN('DU DOAN'!GM102-'DU DOAN'!GN102)=SIGN('DU DOAN'!K102-'DU DOAN'!L102),1*'DU DOAN'!C102,0))))</f>
        <v>0</v>
      </c>
      <c r="CU102" s="98">
        <f>IF(OR('DU DOAN'!K102="",'DU DOAN'!L102="",'DU DOAN'!GO102="",'DU DOAN'!GP102=""),0,IF(AND('DU DOAN'!GO102='DU DOAN'!K102,'DU DOAN'!GP102='DU DOAN'!L102),3*'DU DOAN'!C102,IF(('DU DOAN'!GO102-'DU DOAN'!GP102)=('DU DOAN'!K102-'DU DOAN'!L102),2*'DU DOAN'!C102,IF(SIGN('DU DOAN'!GO102-'DU DOAN'!GP102)=SIGN('DU DOAN'!K102-'DU DOAN'!L102),1*'DU DOAN'!C102,0))))</f>
        <v>0</v>
      </c>
      <c r="CV102" s="98">
        <f>IF(OR('DU DOAN'!K102="",'DU DOAN'!L102="",'DU DOAN'!GQ102="",'DU DOAN'!GR102=""),0,IF(AND('DU DOAN'!GQ102='DU DOAN'!K102,'DU DOAN'!GR102='DU DOAN'!L102),3*'DU DOAN'!C102,IF(('DU DOAN'!GQ102-'DU DOAN'!GR102)=('DU DOAN'!K102-'DU DOAN'!L102),2*'DU DOAN'!C102,IF(SIGN('DU DOAN'!GQ102-'DU DOAN'!GR102)=SIGN('DU DOAN'!K102-'DU DOAN'!L102),1*'DU DOAN'!C102,0))))</f>
        <v>0</v>
      </c>
      <c r="CW102" s="98">
        <f>IF(OR('DU DOAN'!K102="",'DU DOAN'!L102="",'DU DOAN'!GS102="",'DU DOAN'!GT102=""),0,IF(AND('DU DOAN'!GS102='DU DOAN'!K102,'DU DOAN'!GT102='DU DOAN'!L102),3*'DU DOAN'!C102,IF(('DU DOAN'!GS102-'DU DOAN'!GT102)=('DU DOAN'!K102-'DU DOAN'!L102),2*'DU DOAN'!C102,IF(SIGN('DU DOAN'!GS102-'DU DOAN'!GT102)=SIGN('DU DOAN'!K102-'DU DOAN'!L102),1*'DU DOAN'!C102,0))))</f>
        <v>0</v>
      </c>
      <c r="CX102" s="98">
        <f>IF(OR('DU DOAN'!K102="",'DU DOAN'!L102="",'DU DOAN'!GU102="",'DU DOAN'!GV102=""),0,IF(AND('DU DOAN'!GU102='DU DOAN'!K102,'DU DOAN'!GV102='DU DOAN'!L102),3*'DU DOAN'!C102,IF(('DU DOAN'!GU102-'DU DOAN'!GV102)=('DU DOAN'!K102-'DU DOAN'!L102),2*'DU DOAN'!C102,IF(SIGN('DU DOAN'!GU102-'DU DOAN'!GV102)=SIGN('DU DOAN'!K102-'DU DOAN'!L102),1*'DU DOAN'!C102,0))))</f>
        <v>0</v>
      </c>
      <c r="CY102" s="98">
        <f>IF(OR('DU DOAN'!K102="",'DU DOAN'!L102="",'DU DOAN'!GW102="",'DU DOAN'!GX102=""),0,IF(AND('DU DOAN'!GW102='DU DOAN'!K102,'DU DOAN'!GX102='DU DOAN'!L102),3*'DU DOAN'!C102,IF(('DU DOAN'!GW102-'DU DOAN'!GX102)=('DU DOAN'!K102-'DU DOAN'!L102),2*'DU DOAN'!C102,IF(SIGN('DU DOAN'!GW102-'DU DOAN'!GX102)=SIGN('DU DOAN'!K102-'DU DOAN'!L102),1*'DU DOAN'!C102,0))))</f>
        <v>0</v>
      </c>
      <c r="CZ102" s="98">
        <f>IF(OR('DU DOAN'!K102="",'DU DOAN'!L102="",'DU DOAN'!GY102="",'DU DOAN'!GZ102=""),0,IF(AND('DU DOAN'!GY102='DU DOAN'!K102,'DU DOAN'!GZ102='DU DOAN'!L102),3*'DU DOAN'!C102,IF(('DU DOAN'!GY102-'DU DOAN'!GZ102)=('DU DOAN'!K102-'DU DOAN'!L102),2*'DU DOAN'!C102,IF(SIGN('DU DOAN'!GY102-'DU DOAN'!GZ102)=SIGN('DU DOAN'!K102-'DU DOAN'!L102),1*'DU DOAN'!C102,0))))</f>
        <v>0</v>
      </c>
      <c r="DA102" s="98">
        <f>IF(OR('DU DOAN'!K102="",'DU DOAN'!L102="",'DU DOAN'!HA102="",'DU DOAN'!HB102=""),0,IF(AND('DU DOAN'!HA102='DU DOAN'!K102,'DU DOAN'!HB102='DU DOAN'!L102),3*'DU DOAN'!C102,IF(('DU DOAN'!HA102-'DU DOAN'!HB102)=('DU DOAN'!K102-'DU DOAN'!L102),2*'DU DOAN'!C102,IF(SIGN('DU DOAN'!HA102-'DU DOAN'!HB102)=SIGN('DU DOAN'!K102-'DU DOAN'!L102),1*'DU DOAN'!C102,0))))</f>
        <v>0</v>
      </c>
      <c r="DB102" s="98">
        <f>IF(OR('DU DOAN'!K102="",'DU DOAN'!L102="",'DU DOAN'!HC102="",'DU DOAN'!HD102=""),0,IF(AND('DU DOAN'!HC102='DU DOAN'!K102,'DU DOAN'!HD102='DU DOAN'!L102),3*'DU DOAN'!C102,IF(('DU DOAN'!HC102-'DU DOAN'!HD102)=('DU DOAN'!K102-'DU DOAN'!L102),2*'DU DOAN'!C102,IF(SIGN('DU DOAN'!HC102-'DU DOAN'!HD102)=SIGN('DU DOAN'!K102-'DU DOAN'!L102),1*'DU DOAN'!C102,0))))</f>
        <v>0</v>
      </c>
    </row>
    <row r="103" spans="1:106" ht="15" customHeight="1">
      <c r="A103" s="107">
        <f>'DU DOAN'!A103</f>
        <v>100</v>
      </c>
      <c r="B103" s="108" t="str">
        <f>'DU DOAN'!B103</f>
        <v>Tứ kết</v>
      </c>
      <c r="C103" s="109">
        <f>'DU DOAN'!C103</f>
        <v>2.5</v>
      </c>
      <c r="D103" s="108" t="str">
        <f>'DU DOAN'!H103</f>
        <v>Thắng R16 trận 95</v>
      </c>
      <c r="E103" s="108" t="str">
        <f>'DU DOAN'!I103</f>
        <v>Thắng R16 trận 96</v>
      </c>
      <c r="F103" s="110" t="str">
        <f>IF(OR('DU DOAN'!K103="",'DU DOAN'!L103=""),"Chưa đá",'DU DOAN'!K103&amp;"-"&amp;'DU DOAN'!L103)</f>
        <v>Chưa đá</v>
      </c>
      <c r="G103" s="98">
        <f>IF(OR('DU DOAN'!K103="",'DU DOAN'!L103="",'DU DOAN'!M103="",'DU DOAN'!N103=""),0,IF(AND('DU DOAN'!M103='DU DOAN'!K103,'DU DOAN'!N103='DU DOAN'!L103),3*'DU DOAN'!C103,IF(('DU DOAN'!M103-'DU DOAN'!N103)=('DU DOAN'!K103-'DU DOAN'!L103),2*'DU DOAN'!C103,IF(SIGN('DU DOAN'!M103-'DU DOAN'!N103)=SIGN('DU DOAN'!K103-'DU DOAN'!L103),1*'DU DOAN'!C103,0))))</f>
        <v>0</v>
      </c>
      <c r="H103" s="98">
        <f>IF(OR('DU DOAN'!K103="",'DU DOAN'!L103="",'DU DOAN'!O103="",'DU DOAN'!P103=""),0,IF(AND('DU DOAN'!O103='DU DOAN'!K103,'DU DOAN'!P103='DU DOAN'!L103),3*'DU DOAN'!C103,IF(('DU DOAN'!O103-'DU DOAN'!P103)=('DU DOAN'!K103-'DU DOAN'!L103),2*'DU DOAN'!C103,IF(SIGN('DU DOAN'!O103-'DU DOAN'!P103)=SIGN('DU DOAN'!K103-'DU DOAN'!L103),1*'DU DOAN'!C103,0))))</f>
        <v>0</v>
      </c>
      <c r="I103" s="98">
        <f>IF(OR('DU DOAN'!K103="",'DU DOAN'!L103="",'DU DOAN'!Q103="",'DU DOAN'!R103=""),0,IF(AND('DU DOAN'!Q103='DU DOAN'!K103,'DU DOAN'!R103='DU DOAN'!L103),3*'DU DOAN'!C103,IF(('DU DOAN'!Q103-'DU DOAN'!R103)=('DU DOAN'!K103-'DU DOAN'!L103),2*'DU DOAN'!C103,IF(SIGN('DU DOAN'!Q103-'DU DOAN'!R103)=SIGN('DU DOAN'!K103-'DU DOAN'!L103),1*'DU DOAN'!C103,0))))</f>
        <v>0</v>
      </c>
      <c r="J103" s="98">
        <f>IF(OR('DU DOAN'!K103="",'DU DOAN'!L103="",'DU DOAN'!S103="",'DU DOAN'!T103=""),0,IF(AND('DU DOAN'!S103='DU DOAN'!K103,'DU DOAN'!T103='DU DOAN'!L103),3*'DU DOAN'!C103,IF(('DU DOAN'!S103-'DU DOAN'!T103)=('DU DOAN'!K103-'DU DOAN'!L103),2*'DU DOAN'!C103,IF(SIGN('DU DOAN'!S103-'DU DOAN'!T103)=SIGN('DU DOAN'!K103-'DU DOAN'!L103),1*'DU DOAN'!C103,0))))</f>
        <v>0</v>
      </c>
      <c r="K103" s="98">
        <f>IF(OR('DU DOAN'!K103="",'DU DOAN'!L103="",'DU DOAN'!U103="",'DU DOAN'!V103=""),0,IF(AND('DU DOAN'!U103='DU DOAN'!K103,'DU DOAN'!V103='DU DOAN'!L103),3*'DU DOAN'!C103,IF(('DU DOAN'!U103-'DU DOAN'!V103)=('DU DOAN'!K103-'DU DOAN'!L103),2*'DU DOAN'!C103,IF(SIGN('DU DOAN'!U103-'DU DOAN'!V103)=SIGN('DU DOAN'!K103-'DU DOAN'!L103),1*'DU DOAN'!C103,0))))</f>
        <v>0</v>
      </c>
      <c r="L103" s="98">
        <f>IF(OR('DU DOAN'!K103="",'DU DOAN'!L103="",'DU DOAN'!W103="",'DU DOAN'!X103=""),0,IF(AND('DU DOAN'!W103='DU DOAN'!K103,'DU DOAN'!X103='DU DOAN'!L103),3*'DU DOAN'!C103,IF(('DU DOAN'!W103-'DU DOAN'!X103)=('DU DOAN'!K103-'DU DOAN'!L103),2*'DU DOAN'!C103,IF(SIGN('DU DOAN'!W103-'DU DOAN'!X103)=SIGN('DU DOAN'!K103-'DU DOAN'!L103),1*'DU DOAN'!C103,0))))</f>
        <v>0</v>
      </c>
      <c r="M103" s="98">
        <f>IF(OR('DU DOAN'!K103="",'DU DOAN'!L103="",'DU DOAN'!Y103="",'DU DOAN'!Z103=""),0,IF(AND('DU DOAN'!Y103='DU DOAN'!K103,'DU DOAN'!Z103='DU DOAN'!L103),3*'DU DOAN'!C103,IF(('DU DOAN'!Y103-'DU DOAN'!Z103)=('DU DOAN'!K103-'DU DOAN'!L103),2*'DU DOAN'!C103,IF(SIGN('DU DOAN'!Y103-'DU DOAN'!Z103)=SIGN('DU DOAN'!K103-'DU DOAN'!L103),1*'DU DOAN'!C103,0))))</f>
        <v>0</v>
      </c>
      <c r="N103" s="98">
        <f>IF(OR('DU DOAN'!K103="",'DU DOAN'!L103="",'DU DOAN'!AA103="",'DU DOAN'!AB103=""),0,IF(AND('DU DOAN'!AA103='DU DOAN'!K103,'DU DOAN'!AB103='DU DOAN'!L103),3*'DU DOAN'!C103,IF(('DU DOAN'!AA103-'DU DOAN'!AB103)=('DU DOAN'!K103-'DU DOAN'!L103),2*'DU DOAN'!C103,IF(SIGN('DU DOAN'!AA103-'DU DOAN'!AB103)=SIGN('DU DOAN'!K103-'DU DOAN'!L103),1*'DU DOAN'!C103,0))))</f>
        <v>0</v>
      </c>
      <c r="O103" s="98">
        <f>IF(OR('DU DOAN'!K103="",'DU DOAN'!L103="",'DU DOAN'!AC103="",'DU DOAN'!AD103=""),0,IF(AND('DU DOAN'!AC103='DU DOAN'!K103,'DU DOAN'!AD103='DU DOAN'!L103),3*'DU DOAN'!C103,IF(('DU DOAN'!AC103-'DU DOAN'!AD103)=('DU DOAN'!K103-'DU DOAN'!L103),2*'DU DOAN'!C103,IF(SIGN('DU DOAN'!AC103-'DU DOAN'!AD103)=SIGN('DU DOAN'!K103-'DU DOAN'!L103),1*'DU DOAN'!C103,0))))</f>
        <v>0</v>
      </c>
      <c r="P103" s="98">
        <f>IF(OR('DU DOAN'!K103="",'DU DOAN'!L103="",'DU DOAN'!AE103="",'DU DOAN'!AF103=""),0,IF(AND('DU DOAN'!AE103='DU DOAN'!K103,'DU DOAN'!AF103='DU DOAN'!L103),3*'DU DOAN'!C103,IF(('DU DOAN'!AE103-'DU DOAN'!AF103)=('DU DOAN'!K103-'DU DOAN'!L103),2*'DU DOAN'!C103,IF(SIGN('DU DOAN'!AE103-'DU DOAN'!AF103)=SIGN('DU DOAN'!K103-'DU DOAN'!L103),1*'DU DOAN'!C103,0))))</f>
        <v>0</v>
      </c>
      <c r="Q103" s="98">
        <f>IF(OR('DU DOAN'!K103="",'DU DOAN'!L103="",'DU DOAN'!AG103="",'DU DOAN'!AH103=""),0,IF(AND('DU DOAN'!AG103='DU DOAN'!K103,'DU DOAN'!AH103='DU DOAN'!L103),3*'DU DOAN'!C103,IF(('DU DOAN'!AG103-'DU DOAN'!AH103)=('DU DOAN'!K103-'DU DOAN'!L103),2*'DU DOAN'!C103,IF(SIGN('DU DOAN'!AG103-'DU DOAN'!AH103)=SIGN('DU DOAN'!K103-'DU DOAN'!L103),1*'DU DOAN'!C103,0))))</f>
        <v>0</v>
      </c>
      <c r="R103" s="98">
        <f>IF(OR('DU DOAN'!K103="",'DU DOAN'!L103="",'DU DOAN'!AI103="",'DU DOAN'!AJ103=""),0,IF(AND('DU DOAN'!AI103='DU DOAN'!K103,'DU DOAN'!AJ103='DU DOAN'!L103),3*'DU DOAN'!C103,IF(('DU DOAN'!AI103-'DU DOAN'!AJ103)=('DU DOAN'!K103-'DU DOAN'!L103),2*'DU DOAN'!C103,IF(SIGN('DU DOAN'!AI103-'DU DOAN'!AJ103)=SIGN('DU DOAN'!K103-'DU DOAN'!L103),1*'DU DOAN'!C103,0))))</f>
        <v>0</v>
      </c>
      <c r="S103" s="98">
        <f>IF(OR('DU DOAN'!K103="",'DU DOAN'!L103="",'DU DOAN'!AK103="",'DU DOAN'!AL103=""),0,IF(AND('DU DOAN'!AK103='DU DOAN'!K103,'DU DOAN'!AL103='DU DOAN'!L103),3*'DU DOAN'!C103,IF(('DU DOAN'!AK103-'DU DOAN'!AL103)=('DU DOAN'!K103-'DU DOAN'!L103),2*'DU DOAN'!C103,IF(SIGN('DU DOAN'!AK103-'DU DOAN'!AL103)=SIGN('DU DOAN'!K103-'DU DOAN'!L103),1*'DU DOAN'!C103,0))))</f>
        <v>0</v>
      </c>
      <c r="T103" s="98">
        <f>IF(OR('DU DOAN'!K103="",'DU DOAN'!L103="",'DU DOAN'!AM103="",'DU DOAN'!AN103=""),0,IF(AND('DU DOAN'!AM103='DU DOAN'!K103,'DU DOAN'!AN103='DU DOAN'!L103),3*'DU DOAN'!C103,IF(('DU DOAN'!AM103-'DU DOAN'!AN103)=('DU DOAN'!K103-'DU DOAN'!L103),2*'DU DOAN'!C103,IF(SIGN('DU DOAN'!AM103-'DU DOAN'!AN103)=SIGN('DU DOAN'!K103-'DU DOAN'!L103),1*'DU DOAN'!C103,0))))</f>
        <v>0</v>
      </c>
      <c r="U103" s="98">
        <f>IF(OR('DU DOAN'!K103="",'DU DOAN'!L103="",'DU DOAN'!AO103="",'DU DOAN'!AP103=""),0,IF(AND('DU DOAN'!AO103='DU DOAN'!K103,'DU DOAN'!AP103='DU DOAN'!L103),3*'DU DOAN'!C103,IF(('DU DOAN'!AO103-'DU DOAN'!AP103)=('DU DOAN'!K103-'DU DOAN'!L103),2*'DU DOAN'!C103,IF(SIGN('DU DOAN'!AO103-'DU DOAN'!AP103)=SIGN('DU DOAN'!K103-'DU DOAN'!L103),1*'DU DOAN'!C103,0))))</f>
        <v>0</v>
      </c>
      <c r="V103" s="98">
        <f>IF(OR('DU DOAN'!K103="",'DU DOAN'!L103="",'DU DOAN'!AQ103="",'DU DOAN'!AR103=""),0,IF(AND('DU DOAN'!AQ103='DU DOAN'!K103,'DU DOAN'!AR103='DU DOAN'!L103),3*'DU DOAN'!C103,IF(('DU DOAN'!AQ103-'DU DOAN'!AR103)=('DU DOAN'!K103-'DU DOAN'!L103),2*'DU DOAN'!C103,IF(SIGN('DU DOAN'!AQ103-'DU DOAN'!AR103)=SIGN('DU DOAN'!K103-'DU DOAN'!L103),1*'DU DOAN'!C103,0))))</f>
        <v>0</v>
      </c>
      <c r="W103" s="98">
        <f>IF(OR('DU DOAN'!K103="",'DU DOAN'!L103="",'DU DOAN'!AS103="",'DU DOAN'!AT103=""),0,IF(AND('DU DOAN'!AS103='DU DOAN'!K103,'DU DOAN'!AT103='DU DOAN'!L103),3*'DU DOAN'!C103,IF(('DU DOAN'!AS103-'DU DOAN'!AT103)=('DU DOAN'!K103-'DU DOAN'!L103),2*'DU DOAN'!C103,IF(SIGN('DU DOAN'!AS103-'DU DOAN'!AT103)=SIGN('DU DOAN'!K103-'DU DOAN'!L103),1*'DU DOAN'!C103,0))))</f>
        <v>0</v>
      </c>
      <c r="X103" s="98">
        <f>IF(OR('DU DOAN'!K103="",'DU DOAN'!L103="",'DU DOAN'!AU103="",'DU DOAN'!AV103=""),0,IF(AND('DU DOAN'!AU103='DU DOAN'!K103,'DU DOAN'!AV103='DU DOAN'!L103),3*'DU DOAN'!C103,IF(('DU DOAN'!AU103-'DU DOAN'!AV103)=('DU DOAN'!K103-'DU DOAN'!L103),2*'DU DOAN'!C103,IF(SIGN('DU DOAN'!AU103-'DU DOAN'!AV103)=SIGN('DU DOAN'!K103-'DU DOAN'!L103),1*'DU DOAN'!C103,0))))</f>
        <v>0</v>
      </c>
      <c r="Y103" s="98">
        <f>IF(OR('DU DOAN'!K103="",'DU DOAN'!L103="",'DU DOAN'!AW103="",'DU DOAN'!AX103=""),0,IF(AND('DU DOAN'!AW103='DU DOAN'!K103,'DU DOAN'!AX103='DU DOAN'!L103),3*'DU DOAN'!C103,IF(('DU DOAN'!AW103-'DU DOAN'!AX103)=('DU DOAN'!K103-'DU DOAN'!L103),2*'DU DOAN'!C103,IF(SIGN('DU DOAN'!AW103-'DU DOAN'!AX103)=SIGN('DU DOAN'!K103-'DU DOAN'!L103),1*'DU DOAN'!C103,0))))</f>
        <v>0</v>
      </c>
      <c r="Z103" s="98">
        <f>IF(OR('DU DOAN'!K103="",'DU DOAN'!L103="",'DU DOAN'!AY103="",'DU DOAN'!AZ103=""),0,IF(AND('DU DOAN'!AY103='DU DOAN'!K103,'DU DOAN'!AZ103='DU DOAN'!L103),3*'DU DOAN'!C103,IF(('DU DOAN'!AY103-'DU DOAN'!AZ103)=('DU DOAN'!K103-'DU DOAN'!L103),2*'DU DOAN'!C103,IF(SIGN('DU DOAN'!AY103-'DU DOAN'!AZ103)=SIGN('DU DOAN'!K103-'DU DOAN'!L103),1*'DU DOAN'!C103,0))))</f>
        <v>0</v>
      </c>
      <c r="AA103" s="98">
        <f>IF(OR('DU DOAN'!K103="",'DU DOAN'!L103="",'DU DOAN'!BA103="",'DU DOAN'!BB103=""),0,IF(AND('DU DOAN'!BA103='DU DOAN'!K103,'DU DOAN'!BB103='DU DOAN'!L103),3*'DU DOAN'!C103,IF(('DU DOAN'!BA103-'DU DOAN'!BB103)=('DU DOAN'!K103-'DU DOAN'!L103),2*'DU DOAN'!C103,IF(SIGN('DU DOAN'!BA103-'DU DOAN'!BB103)=SIGN('DU DOAN'!K103-'DU DOAN'!L103),1*'DU DOAN'!C103,0))))</f>
        <v>0</v>
      </c>
      <c r="AB103" s="98">
        <f>IF(OR('DU DOAN'!K103="",'DU DOAN'!L103="",'DU DOAN'!BC103="",'DU DOAN'!BD103=""),0,IF(AND('DU DOAN'!BC103='DU DOAN'!K103,'DU DOAN'!BD103='DU DOAN'!L103),3*'DU DOAN'!C103,IF(('DU DOAN'!BC103-'DU DOAN'!BD103)=('DU DOAN'!K103-'DU DOAN'!L103),2*'DU DOAN'!C103,IF(SIGN('DU DOAN'!BC103-'DU DOAN'!BD103)=SIGN('DU DOAN'!K103-'DU DOAN'!L103),1*'DU DOAN'!C103,0))))</f>
        <v>0</v>
      </c>
      <c r="AC103" s="98">
        <f>IF(OR('DU DOAN'!K103="",'DU DOAN'!L103="",'DU DOAN'!BE103="",'DU DOAN'!BF103=""),0,IF(AND('DU DOAN'!BE103='DU DOAN'!K103,'DU DOAN'!BF103='DU DOAN'!L103),3*'DU DOAN'!C103,IF(('DU DOAN'!BE103-'DU DOAN'!BF103)=('DU DOAN'!K103-'DU DOAN'!L103),2*'DU DOAN'!C103,IF(SIGN('DU DOAN'!BE103-'DU DOAN'!BF103)=SIGN('DU DOAN'!K103-'DU DOAN'!L103),1*'DU DOAN'!C103,0))))</f>
        <v>0</v>
      </c>
      <c r="AD103" s="98">
        <f>IF(OR('DU DOAN'!K103="",'DU DOAN'!L103="",'DU DOAN'!BG103="",'DU DOAN'!BH103=""),0,IF(AND('DU DOAN'!BG103='DU DOAN'!K103,'DU DOAN'!BH103='DU DOAN'!L103),3*'DU DOAN'!C103,IF(('DU DOAN'!BG103-'DU DOAN'!BH103)=('DU DOAN'!K103-'DU DOAN'!L103),2*'DU DOAN'!C103,IF(SIGN('DU DOAN'!BG103-'DU DOAN'!BH103)=SIGN('DU DOAN'!K103-'DU DOAN'!L103),1*'DU DOAN'!C103,0))))</f>
        <v>0</v>
      </c>
      <c r="AE103" s="98">
        <f>IF(OR('DU DOAN'!K103="",'DU DOAN'!L103="",'DU DOAN'!BI103="",'DU DOAN'!BJ103=""),0,IF(AND('DU DOAN'!BI103='DU DOAN'!K103,'DU DOAN'!BJ103='DU DOAN'!L103),3*'DU DOAN'!C103,IF(('DU DOAN'!BI103-'DU DOAN'!BJ103)=('DU DOAN'!K103-'DU DOAN'!L103),2*'DU DOAN'!C103,IF(SIGN('DU DOAN'!BI103-'DU DOAN'!BJ103)=SIGN('DU DOAN'!K103-'DU DOAN'!L103),1*'DU DOAN'!C103,0))))</f>
        <v>0</v>
      </c>
      <c r="AF103" s="98">
        <f>IF(OR('DU DOAN'!K103="",'DU DOAN'!L103="",'DU DOAN'!BK103="",'DU DOAN'!BL103=""),0,IF(AND('DU DOAN'!BK103='DU DOAN'!K103,'DU DOAN'!BL103='DU DOAN'!L103),3*'DU DOAN'!C103,IF(('DU DOAN'!BK103-'DU DOAN'!BL103)=('DU DOAN'!K103-'DU DOAN'!L103),2*'DU DOAN'!C103,IF(SIGN('DU DOAN'!BK103-'DU DOAN'!BL103)=SIGN('DU DOAN'!K103-'DU DOAN'!L103),1*'DU DOAN'!C103,0))))</f>
        <v>0</v>
      </c>
      <c r="AG103" s="98">
        <f>IF(OR('DU DOAN'!K103="",'DU DOAN'!L103="",'DU DOAN'!BM103="",'DU DOAN'!BN103=""),0,IF(AND('DU DOAN'!BM103='DU DOAN'!K103,'DU DOAN'!BN103='DU DOAN'!L103),3*'DU DOAN'!C103,IF(('DU DOAN'!BM103-'DU DOAN'!BN103)=('DU DOAN'!K103-'DU DOAN'!L103),2*'DU DOAN'!C103,IF(SIGN('DU DOAN'!BM103-'DU DOAN'!BN103)=SIGN('DU DOAN'!K103-'DU DOAN'!L103),1*'DU DOAN'!C103,0))))</f>
        <v>0</v>
      </c>
      <c r="AH103" s="98">
        <f>IF(OR('DU DOAN'!K103="",'DU DOAN'!L103="",'DU DOAN'!BO103="",'DU DOAN'!BP103=""),0,IF(AND('DU DOAN'!BO103='DU DOAN'!K103,'DU DOAN'!BP103='DU DOAN'!L103),3*'DU DOAN'!C103,IF(('DU DOAN'!BO103-'DU DOAN'!BP103)=('DU DOAN'!K103-'DU DOAN'!L103),2*'DU DOAN'!C103,IF(SIGN('DU DOAN'!BO103-'DU DOAN'!BP103)=SIGN('DU DOAN'!K103-'DU DOAN'!L103),1*'DU DOAN'!C103,0))))</f>
        <v>0</v>
      </c>
      <c r="AI103" s="98">
        <f>IF(OR('DU DOAN'!K103="",'DU DOAN'!L103="",'DU DOAN'!BQ103="",'DU DOAN'!BR103=""),0,IF(AND('DU DOAN'!BQ103='DU DOAN'!K103,'DU DOAN'!BR103='DU DOAN'!L103),3*'DU DOAN'!C103,IF(('DU DOAN'!BQ103-'DU DOAN'!BR103)=('DU DOAN'!K103-'DU DOAN'!L103),2*'DU DOAN'!C103,IF(SIGN('DU DOAN'!BQ103-'DU DOAN'!BR103)=SIGN('DU DOAN'!K103-'DU DOAN'!L103),1*'DU DOAN'!C103,0))))</f>
        <v>0</v>
      </c>
      <c r="AJ103" s="98">
        <f>IF(OR('DU DOAN'!K103="",'DU DOAN'!L103="",'DU DOAN'!BS103="",'DU DOAN'!BT103=""),0,IF(AND('DU DOAN'!BS103='DU DOAN'!K103,'DU DOAN'!BT103='DU DOAN'!L103),3*'DU DOAN'!C103,IF(('DU DOAN'!BS103-'DU DOAN'!BT103)=('DU DOAN'!K103-'DU DOAN'!L103),2*'DU DOAN'!C103,IF(SIGN('DU DOAN'!BS103-'DU DOAN'!BT103)=SIGN('DU DOAN'!K103-'DU DOAN'!L103),1*'DU DOAN'!C103,0))))</f>
        <v>0</v>
      </c>
      <c r="AK103" s="98">
        <f>IF(OR('DU DOAN'!K103="",'DU DOAN'!L103="",'DU DOAN'!BU103="",'DU DOAN'!BV103=""),0,IF(AND('DU DOAN'!BU103='DU DOAN'!K103,'DU DOAN'!BV103='DU DOAN'!L103),3*'DU DOAN'!C103,IF(('DU DOAN'!BU103-'DU DOAN'!BV103)=('DU DOAN'!K103-'DU DOAN'!L103),2*'DU DOAN'!C103,IF(SIGN('DU DOAN'!BU103-'DU DOAN'!BV103)=SIGN('DU DOAN'!K103-'DU DOAN'!L103),1*'DU DOAN'!C103,0))))</f>
        <v>0</v>
      </c>
      <c r="AL103" s="98">
        <f>IF(OR('DU DOAN'!K103="",'DU DOAN'!L103="",'DU DOAN'!BW103="",'DU DOAN'!BX103=""),0,IF(AND('DU DOAN'!BW103='DU DOAN'!K103,'DU DOAN'!BX103='DU DOAN'!L103),3*'DU DOAN'!C103,IF(('DU DOAN'!BW103-'DU DOAN'!BX103)=('DU DOAN'!K103-'DU DOAN'!L103),2*'DU DOAN'!C103,IF(SIGN('DU DOAN'!BW103-'DU DOAN'!BX103)=SIGN('DU DOAN'!K103-'DU DOAN'!L103),1*'DU DOAN'!C103,0))))</f>
        <v>0</v>
      </c>
      <c r="AM103" s="98">
        <f>IF(OR('DU DOAN'!K103="",'DU DOAN'!L103="",'DU DOAN'!BY103="",'DU DOAN'!BZ103=""),0,IF(AND('DU DOAN'!BY103='DU DOAN'!K103,'DU DOAN'!BZ103='DU DOAN'!L103),3*'DU DOAN'!C103,IF(('DU DOAN'!BY103-'DU DOAN'!BZ103)=('DU DOAN'!K103-'DU DOAN'!L103),2*'DU DOAN'!C103,IF(SIGN('DU DOAN'!BY103-'DU DOAN'!BZ103)=SIGN('DU DOAN'!K103-'DU DOAN'!L103),1*'DU DOAN'!C103,0))))</f>
        <v>0</v>
      </c>
      <c r="AN103" s="98">
        <f>IF(OR('DU DOAN'!K103="",'DU DOAN'!L103="",'DU DOAN'!CA103="",'DU DOAN'!CB103=""),0,IF(AND('DU DOAN'!CA103='DU DOAN'!K103,'DU DOAN'!CB103='DU DOAN'!L103),3*'DU DOAN'!C103,IF(('DU DOAN'!CA103-'DU DOAN'!CB103)=('DU DOAN'!K103-'DU DOAN'!L103),2*'DU DOAN'!C103,IF(SIGN('DU DOAN'!CA103-'DU DOAN'!CB103)=SIGN('DU DOAN'!K103-'DU DOAN'!L103),1*'DU DOAN'!C103,0))))</f>
        <v>0</v>
      </c>
      <c r="AO103" s="98">
        <f>IF(OR('DU DOAN'!K103="",'DU DOAN'!L103="",'DU DOAN'!CC103="",'DU DOAN'!CD103=""),0,IF(AND('DU DOAN'!CC103='DU DOAN'!K103,'DU DOAN'!CD103='DU DOAN'!L103),3*'DU DOAN'!C103,IF(('DU DOAN'!CC103-'DU DOAN'!CD103)=('DU DOAN'!K103-'DU DOAN'!L103),2*'DU DOAN'!C103,IF(SIGN('DU DOAN'!CC103-'DU DOAN'!CD103)=SIGN('DU DOAN'!K103-'DU DOAN'!L103),1*'DU DOAN'!C103,0))))</f>
        <v>0</v>
      </c>
      <c r="AP103" s="98">
        <f>IF(OR('DU DOAN'!K103="",'DU DOAN'!L103="",'DU DOAN'!CE103="",'DU DOAN'!CF103=""),0,IF(AND('DU DOAN'!CE103='DU DOAN'!K103,'DU DOAN'!CF103='DU DOAN'!L103),3*'DU DOAN'!C103,IF(('DU DOAN'!CE103-'DU DOAN'!CF103)=('DU DOAN'!K103-'DU DOAN'!L103),2*'DU DOAN'!C103,IF(SIGN('DU DOAN'!CE103-'DU DOAN'!CF103)=SIGN('DU DOAN'!K103-'DU DOAN'!L103),1*'DU DOAN'!C103,0))))</f>
        <v>0</v>
      </c>
      <c r="AQ103" s="98">
        <f>IF(OR('DU DOAN'!K103="",'DU DOAN'!L103="",'DU DOAN'!CG103="",'DU DOAN'!CH103=""),0,IF(AND('DU DOAN'!CG103='DU DOAN'!K103,'DU DOAN'!CH103='DU DOAN'!L103),3*'DU DOAN'!C103,IF(('DU DOAN'!CG103-'DU DOAN'!CH103)=('DU DOAN'!K103-'DU DOAN'!L103),2*'DU DOAN'!C103,IF(SIGN('DU DOAN'!CG103-'DU DOAN'!CH103)=SIGN('DU DOAN'!K103-'DU DOAN'!L103),1*'DU DOAN'!C103,0))))</f>
        <v>0</v>
      </c>
      <c r="AR103" s="98">
        <f>IF(OR('DU DOAN'!K103="",'DU DOAN'!L103="",'DU DOAN'!CI103="",'DU DOAN'!CJ103=""),0,IF(AND('DU DOAN'!CI103='DU DOAN'!K103,'DU DOAN'!CJ103='DU DOAN'!L103),3*'DU DOAN'!C103,IF(('DU DOAN'!CI103-'DU DOAN'!CJ103)=('DU DOAN'!K103-'DU DOAN'!L103),2*'DU DOAN'!C103,IF(SIGN('DU DOAN'!CI103-'DU DOAN'!CJ103)=SIGN('DU DOAN'!K103-'DU DOAN'!L103),1*'DU DOAN'!C103,0))))</f>
        <v>0</v>
      </c>
      <c r="AS103" s="98">
        <f>IF(OR('DU DOAN'!K103="",'DU DOAN'!L103="",'DU DOAN'!CK103="",'DU DOAN'!CL103=""),0,IF(AND('DU DOAN'!CK103='DU DOAN'!K103,'DU DOAN'!CL103='DU DOAN'!L103),3*'DU DOAN'!C103,IF(('DU DOAN'!CK103-'DU DOAN'!CL103)=('DU DOAN'!K103-'DU DOAN'!L103),2*'DU DOAN'!C103,IF(SIGN('DU DOAN'!CK103-'DU DOAN'!CL103)=SIGN('DU DOAN'!K103-'DU DOAN'!L103),1*'DU DOAN'!C103,0))))</f>
        <v>0</v>
      </c>
      <c r="AT103" s="98">
        <f>IF(OR('DU DOAN'!K103="",'DU DOAN'!L103="",'DU DOAN'!CM103="",'DU DOAN'!CN103=""),0,IF(AND('DU DOAN'!CM103='DU DOAN'!K103,'DU DOAN'!CN103='DU DOAN'!L103),3*'DU DOAN'!C103,IF(('DU DOAN'!CM103-'DU DOAN'!CN103)=('DU DOAN'!K103-'DU DOAN'!L103),2*'DU DOAN'!C103,IF(SIGN('DU DOAN'!CM103-'DU DOAN'!CN103)=SIGN('DU DOAN'!K103-'DU DOAN'!L103),1*'DU DOAN'!C103,0))))</f>
        <v>0</v>
      </c>
      <c r="AU103" s="98">
        <f>IF(OR('DU DOAN'!K103="",'DU DOAN'!L103="",'DU DOAN'!CO103="",'DU DOAN'!CP103=""),0,IF(AND('DU DOAN'!CO103='DU DOAN'!K103,'DU DOAN'!CP103='DU DOAN'!L103),3*'DU DOAN'!C103,IF(('DU DOAN'!CO103-'DU DOAN'!CP103)=('DU DOAN'!K103-'DU DOAN'!L103),2*'DU DOAN'!C103,IF(SIGN('DU DOAN'!CO103-'DU DOAN'!CP103)=SIGN('DU DOAN'!K103-'DU DOAN'!L103),1*'DU DOAN'!C103,0))))</f>
        <v>0</v>
      </c>
      <c r="AV103" s="98">
        <f>IF(OR('DU DOAN'!K103="",'DU DOAN'!L103="",'DU DOAN'!CQ103="",'DU DOAN'!CR103=""),0,IF(AND('DU DOAN'!CQ103='DU DOAN'!K103,'DU DOAN'!CR103='DU DOAN'!L103),3*'DU DOAN'!C103,IF(('DU DOAN'!CQ103-'DU DOAN'!CR103)=('DU DOAN'!K103-'DU DOAN'!L103),2*'DU DOAN'!C103,IF(SIGN('DU DOAN'!CQ103-'DU DOAN'!CR103)=SIGN('DU DOAN'!K103-'DU DOAN'!L103),1*'DU DOAN'!C103,0))))</f>
        <v>0</v>
      </c>
      <c r="AW103" s="98">
        <f>IF(OR('DU DOAN'!K103="",'DU DOAN'!L103="",'DU DOAN'!CS103="",'DU DOAN'!CT103=""),0,IF(AND('DU DOAN'!CS103='DU DOAN'!K103,'DU DOAN'!CT103='DU DOAN'!L103),3*'DU DOAN'!C103,IF(('DU DOAN'!CS103-'DU DOAN'!CT103)=('DU DOAN'!K103-'DU DOAN'!L103),2*'DU DOAN'!C103,IF(SIGN('DU DOAN'!CS103-'DU DOAN'!CT103)=SIGN('DU DOAN'!K103-'DU DOAN'!L103),1*'DU DOAN'!C103,0))))</f>
        <v>0</v>
      </c>
      <c r="AX103" s="98">
        <f>IF(OR('DU DOAN'!K103="",'DU DOAN'!L103="",'DU DOAN'!CU103="",'DU DOAN'!CV103=""),0,IF(AND('DU DOAN'!CU103='DU DOAN'!K103,'DU DOAN'!CV103='DU DOAN'!L103),3*'DU DOAN'!C103,IF(('DU DOAN'!CU103-'DU DOAN'!CV103)=('DU DOAN'!K103-'DU DOAN'!L103),2*'DU DOAN'!C103,IF(SIGN('DU DOAN'!CU103-'DU DOAN'!CV103)=SIGN('DU DOAN'!K103-'DU DOAN'!L103),1*'DU DOAN'!C103,0))))</f>
        <v>0</v>
      </c>
      <c r="AY103" s="98">
        <f>IF(OR('DU DOAN'!K103="",'DU DOAN'!L103="",'DU DOAN'!CW103="",'DU DOAN'!CX103=""),0,IF(AND('DU DOAN'!CW103='DU DOAN'!K103,'DU DOAN'!CX103='DU DOAN'!L103),3*'DU DOAN'!C103,IF(('DU DOAN'!CW103-'DU DOAN'!CX103)=('DU DOAN'!K103-'DU DOAN'!L103),2*'DU DOAN'!C103,IF(SIGN('DU DOAN'!CW103-'DU DOAN'!CX103)=SIGN('DU DOAN'!K103-'DU DOAN'!L103),1*'DU DOAN'!C103,0))))</f>
        <v>0</v>
      </c>
      <c r="AZ103" s="98">
        <f>IF(OR('DU DOAN'!K103="",'DU DOAN'!L103="",'DU DOAN'!CY103="",'DU DOAN'!CZ103=""),0,IF(AND('DU DOAN'!CY103='DU DOAN'!K103,'DU DOAN'!CZ103='DU DOAN'!L103),3*'DU DOAN'!C103,IF(('DU DOAN'!CY103-'DU DOAN'!CZ103)=('DU DOAN'!K103-'DU DOAN'!L103),2*'DU DOAN'!C103,IF(SIGN('DU DOAN'!CY103-'DU DOAN'!CZ103)=SIGN('DU DOAN'!K103-'DU DOAN'!L103),1*'DU DOAN'!C103,0))))</f>
        <v>0</v>
      </c>
      <c r="BA103" s="98">
        <f>IF(OR('DU DOAN'!K103="",'DU DOAN'!L103="",'DU DOAN'!DA103="",'DU DOAN'!DB103=""),0,IF(AND('DU DOAN'!DA103='DU DOAN'!K103,'DU DOAN'!DB103='DU DOAN'!L103),3*'DU DOAN'!C103,IF(('DU DOAN'!DA103-'DU DOAN'!DB103)=('DU DOAN'!K103-'DU DOAN'!L103),2*'DU DOAN'!C103,IF(SIGN('DU DOAN'!DA103-'DU DOAN'!DB103)=SIGN('DU DOAN'!K103-'DU DOAN'!L103),1*'DU DOAN'!C103,0))))</f>
        <v>0</v>
      </c>
      <c r="BB103" s="98">
        <f>IF(OR('DU DOAN'!K103="",'DU DOAN'!L103="",'DU DOAN'!DC103="",'DU DOAN'!DD103=""),0,IF(AND('DU DOAN'!DC103='DU DOAN'!K103,'DU DOAN'!DD103='DU DOAN'!L103),3*'DU DOAN'!C103,IF(('DU DOAN'!DC103-'DU DOAN'!DD103)=('DU DOAN'!K103-'DU DOAN'!L103),2*'DU DOAN'!C103,IF(SIGN('DU DOAN'!DC103-'DU DOAN'!DD103)=SIGN('DU DOAN'!K103-'DU DOAN'!L103),1*'DU DOAN'!C103,0))))</f>
        <v>0</v>
      </c>
      <c r="BC103" s="98">
        <f>IF(OR('DU DOAN'!K103="",'DU DOAN'!L103="",'DU DOAN'!DE103="",'DU DOAN'!DF103=""),0,IF(AND('DU DOAN'!DE103='DU DOAN'!K103,'DU DOAN'!DF103='DU DOAN'!L103),3*'DU DOAN'!C103,IF(('DU DOAN'!DE103-'DU DOAN'!DF103)=('DU DOAN'!K103-'DU DOAN'!L103),2*'DU DOAN'!C103,IF(SIGN('DU DOAN'!DE103-'DU DOAN'!DF103)=SIGN('DU DOAN'!K103-'DU DOAN'!L103),1*'DU DOAN'!C103,0))))</f>
        <v>0</v>
      </c>
      <c r="BD103" s="98">
        <f>IF(OR('DU DOAN'!K103="",'DU DOAN'!L103="",'DU DOAN'!DG103="",'DU DOAN'!DH103=""),0,IF(AND('DU DOAN'!DG103='DU DOAN'!K103,'DU DOAN'!DH103='DU DOAN'!L103),3*'DU DOAN'!C103,IF(('DU DOAN'!DG103-'DU DOAN'!DH103)=('DU DOAN'!K103-'DU DOAN'!L103),2*'DU DOAN'!C103,IF(SIGN('DU DOAN'!DG103-'DU DOAN'!DH103)=SIGN('DU DOAN'!K103-'DU DOAN'!L103),1*'DU DOAN'!C103,0))))</f>
        <v>0</v>
      </c>
      <c r="BE103" s="98">
        <f>IF(OR('DU DOAN'!K103="",'DU DOAN'!L103="",'DU DOAN'!DI103="",'DU DOAN'!DJ103=""),0,IF(AND('DU DOAN'!DI103='DU DOAN'!K103,'DU DOAN'!DJ103='DU DOAN'!L103),3*'DU DOAN'!C103,IF(('DU DOAN'!DI103-'DU DOAN'!DJ103)=('DU DOAN'!K103-'DU DOAN'!L103),2*'DU DOAN'!C103,IF(SIGN('DU DOAN'!DI103-'DU DOAN'!DJ103)=SIGN('DU DOAN'!K103-'DU DOAN'!L103),1*'DU DOAN'!C103,0))))</f>
        <v>0</v>
      </c>
      <c r="BF103" s="98">
        <f>IF(OR('DU DOAN'!K103="",'DU DOAN'!L103="",'DU DOAN'!DK103="",'DU DOAN'!DL103=""),0,IF(AND('DU DOAN'!DK103='DU DOAN'!K103,'DU DOAN'!DL103='DU DOAN'!L103),3*'DU DOAN'!C103,IF(('DU DOAN'!DK103-'DU DOAN'!DL103)=('DU DOAN'!K103-'DU DOAN'!L103),2*'DU DOAN'!C103,IF(SIGN('DU DOAN'!DK103-'DU DOAN'!DL103)=SIGN('DU DOAN'!K103-'DU DOAN'!L103),1*'DU DOAN'!C103,0))))</f>
        <v>0</v>
      </c>
      <c r="BG103" s="98">
        <f>IF(OR('DU DOAN'!K103="",'DU DOAN'!L103="",'DU DOAN'!DM103="",'DU DOAN'!DN103=""),0,IF(AND('DU DOAN'!DM103='DU DOAN'!K103,'DU DOAN'!DN103='DU DOAN'!L103),3*'DU DOAN'!C103,IF(('DU DOAN'!DM103-'DU DOAN'!DN103)=('DU DOAN'!K103-'DU DOAN'!L103),2*'DU DOAN'!C103,IF(SIGN('DU DOAN'!DM103-'DU DOAN'!DN103)=SIGN('DU DOAN'!K103-'DU DOAN'!L103),1*'DU DOAN'!C103,0))))</f>
        <v>0</v>
      </c>
      <c r="BH103" s="98">
        <f>IF(OR('DU DOAN'!K103="",'DU DOAN'!L103="",'DU DOAN'!DO103="",'DU DOAN'!DP103=""),0,IF(AND('DU DOAN'!DO103='DU DOAN'!K103,'DU DOAN'!DP103='DU DOAN'!L103),3*'DU DOAN'!C103,IF(('DU DOAN'!DO103-'DU DOAN'!DP103)=('DU DOAN'!K103-'DU DOAN'!L103),2*'DU DOAN'!C103,IF(SIGN('DU DOAN'!DO103-'DU DOAN'!DP103)=SIGN('DU DOAN'!K103-'DU DOAN'!L103),1*'DU DOAN'!C103,0))))</f>
        <v>0</v>
      </c>
      <c r="BI103" s="98">
        <f>IF(OR('DU DOAN'!K103="",'DU DOAN'!L103="",'DU DOAN'!DQ103="",'DU DOAN'!DR103=""),0,IF(AND('DU DOAN'!DQ103='DU DOAN'!K103,'DU DOAN'!DR103='DU DOAN'!L103),3*'DU DOAN'!C103,IF(('DU DOAN'!DQ103-'DU DOAN'!DR103)=('DU DOAN'!K103-'DU DOAN'!L103),2*'DU DOAN'!C103,IF(SIGN('DU DOAN'!DQ103-'DU DOAN'!DR103)=SIGN('DU DOAN'!K103-'DU DOAN'!L103),1*'DU DOAN'!C103,0))))</f>
        <v>0</v>
      </c>
      <c r="BJ103" s="98">
        <f>IF(OR('DU DOAN'!K103="",'DU DOAN'!L103="",'DU DOAN'!DS103="",'DU DOAN'!DT103=""),0,IF(AND('DU DOAN'!DS103='DU DOAN'!K103,'DU DOAN'!DT103='DU DOAN'!L103),3*'DU DOAN'!C103,IF(('DU DOAN'!DS103-'DU DOAN'!DT103)=('DU DOAN'!K103-'DU DOAN'!L103),2*'DU DOAN'!C103,IF(SIGN('DU DOAN'!DS103-'DU DOAN'!DT103)=SIGN('DU DOAN'!K103-'DU DOAN'!L103),1*'DU DOAN'!C103,0))))</f>
        <v>0</v>
      </c>
      <c r="BK103" s="98">
        <f>IF(OR('DU DOAN'!K103="",'DU DOAN'!L103="",'DU DOAN'!DU103="",'DU DOAN'!DV103=""),0,IF(AND('DU DOAN'!DU103='DU DOAN'!K103,'DU DOAN'!DV103='DU DOAN'!L103),3*'DU DOAN'!C103,IF(('DU DOAN'!DU103-'DU DOAN'!DV103)=('DU DOAN'!K103-'DU DOAN'!L103),2*'DU DOAN'!C103,IF(SIGN('DU DOAN'!DU103-'DU DOAN'!DV103)=SIGN('DU DOAN'!K103-'DU DOAN'!L103),1*'DU DOAN'!C103,0))))</f>
        <v>0</v>
      </c>
      <c r="BL103" s="98">
        <f>IF(OR('DU DOAN'!K103="",'DU DOAN'!L103="",'DU DOAN'!DW103="",'DU DOAN'!DX103=""),0,IF(AND('DU DOAN'!DW103='DU DOAN'!K103,'DU DOAN'!DX103='DU DOAN'!L103),3*'DU DOAN'!C103,IF(('DU DOAN'!DW103-'DU DOAN'!DX103)=('DU DOAN'!K103-'DU DOAN'!L103),2*'DU DOAN'!C103,IF(SIGN('DU DOAN'!DW103-'DU DOAN'!DX103)=SIGN('DU DOAN'!K103-'DU DOAN'!L103),1*'DU DOAN'!C103,0))))</f>
        <v>0</v>
      </c>
      <c r="BM103" s="98">
        <f>IF(OR('DU DOAN'!K103="",'DU DOAN'!L103="",'DU DOAN'!DY103="",'DU DOAN'!DZ103=""),0,IF(AND('DU DOAN'!DY103='DU DOAN'!K103,'DU DOAN'!DZ103='DU DOAN'!L103),3*'DU DOAN'!C103,IF(('DU DOAN'!DY103-'DU DOAN'!DZ103)=('DU DOAN'!K103-'DU DOAN'!L103),2*'DU DOAN'!C103,IF(SIGN('DU DOAN'!DY103-'DU DOAN'!DZ103)=SIGN('DU DOAN'!K103-'DU DOAN'!L103),1*'DU DOAN'!C103,0))))</f>
        <v>0</v>
      </c>
      <c r="BN103" s="98">
        <f>IF(OR('DU DOAN'!K103="",'DU DOAN'!L103="",'DU DOAN'!EA103="",'DU DOAN'!EB103=""),0,IF(AND('DU DOAN'!EA103='DU DOAN'!K103,'DU DOAN'!EB103='DU DOAN'!L103),3*'DU DOAN'!C103,IF(('DU DOAN'!EA103-'DU DOAN'!EB103)=('DU DOAN'!K103-'DU DOAN'!L103),2*'DU DOAN'!C103,IF(SIGN('DU DOAN'!EA103-'DU DOAN'!EB103)=SIGN('DU DOAN'!K103-'DU DOAN'!L103),1*'DU DOAN'!C103,0))))</f>
        <v>0</v>
      </c>
      <c r="BO103" s="98">
        <f>IF(OR('DU DOAN'!K103="",'DU DOAN'!L103="",'DU DOAN'!EC103="",'DU DOAN'!ED103=""),0,IF(AND('DU DOAN'!EC103='DU DOAN'!K103,'DU DOAN'!ED103='DU DOAN'!L103),3*'DU DOAN'!C103,IF(('DU DOAN'!EC103-'DU DOAN'!ED103)=('DU DOAN'!K103-'DU DOAN'!L103),2*'DU DOAN'!C103,IF(SIGN('DU DOAN'!EC103-'DU DOAN'!ED103)=SIGN('DU DOAN'!K103-'DU DOAN'!L103),1*'DU DOAN'!C103,0))))</f>
        <v>0</v>
      </c>
      <c r="BP103" s="98">
        <f>IF(OR('DU DOAN'!K103="",'DU DOAN'!L103="",'DU DOAN'!EE103="",'DU DOAN'!EF103=""),0,IF(AND('DU DOAN'!EE103='DU DOAN'!K103,'DU DOAN'!EF103='DU DOAN'!L103),3*'DU DOAN'!C103,IF(('DU DOAN'!EE103-'DU DOAN'!EF103)=('DU DOAN'!K103-'DU DOAN'!L103),2*'DU DOAN'!C103,IF(SIGN('DU DOAN'!EE103-'DU DOAN'!EF103)=SIGN('DU DOAN'!K103-'DU DOAN'!L103),1*'DU DOAN'!C103,0))))</f>
        <v>0</v>
      </c>
      <c r="BQ103" s="98">
        <f>IF(OR('DU DOAN'!K103="",'DU DOAN'!L103="",'DU DOAN'!EG103="",'DU DOAN'!EH103=""),0,IF(AND('DU DOAN'!EG103='DU DOAN'!K103,'DU DOAN'!EH103='DU DOAN'!L103),3*'DU DOAN'!C103,IF(('DU DOAN'!EG103-'DU DOAN'!EH103)=('DU DOAN'!K103-'DU DOAN'!L103),2*'DU DOAN'!C103,IF(SIGN('DU DOAN'!EG103-'DU DOAN'!EH103)=SIGN('DU DOAN'!K103-'DU DOAN'!L103),1*'DU DOAN'!C103,0))))</f>
        <v>0</v>
      </c>
      <c r="BR103" s="98">
        <f>IF(OR('DU DOAN'!K103="",'DU DOAN'!L103="",'DU DOAN'!EI103="",'DU DOAN'!EJ103=""),0,IF(AND('DU DOAN'!EI103='DU DOAN'!K103,'DU DOAN'!EJ103='DU DOAN'!L103),3*'DU DOAN'!C103,IF(('DU DOAN'!EI103-'DU DOAN'!EJ103)=('DU DOAN'!K103-'DU DOAN'!L103),2*'DU DOAN'!C103,IF(SIGN('DU DOAN'!EI103-'DU DOAN'!EJ103)=SIGN('DU DOAN'!K103-'DU DOAN'!L103),1*'DU DOAN'!C103,0))))</f>
        <v>0</v>
      </c>
      <c r="BS103" s="98">
        <f>IF(OR('DU DOAN'!K103="",'DU DOAN'!L103="",'DU DOAN'!EK103="",'DU DOAN'!EL103=""),0,IF(AND('DU DOAN'!EK103='DU DOAN'!K103,'DU DOAN'!EL103='DU DOAN'!L103),3*'DU DOAN'!C103,IF(('DU DOAN'!EK103-'DU DOAN'!EL103)=('DU DOAN'!K103-'DU DOAN'!L103),2*'DU DOAN'!C103,IF(SIGN('DU DOAN'!EK103-'DU DOAN'!EL103)=SIGN('DU DOAN'!K103-'DU DOAN'!L103),1*'DU DOAN'!C103,0))))</f>
        <v>0</v>
      </c>
      <c r="BT103" s="98">
        <f>IF(OR('DU DOAN'!K103="",'DU DOAN'!L103="",'DU DOAN'!EM103="",'DU DOAN'!EN103=""),0,IF(AND('DU DOAN'!EM103='DU DOAN'!K103,'DU DOAN'!EN103='DU DOAN'!L103),3*'DU DOAN'!C103,IF(('DU DOAN'!EM103-'DU DOAN'!EN103)=('DU DOAN'!K103-'DU DOAN'!L103),2*'DU DOAN'!C103,IF(SIGN('DU DOAN'!EM103-'DU DOAN'!EN103)=SIGN('DU DOAN'!K103-'DU DOAN'!L103),1*'DU DOAN'!C103,0))))</f>
        <v>0</v>
      </c>
      <c r="BU103" s="98">
        <f>IF(OR('DU DOAN'!K103="",'DU DOAN'!L103="",'DU DOAN'!EO103="",'DU DOAN'!EP103=""),0,IF(AND('DU DOAN'!EO103='DU DOAN'!K103,'DU DOAN'!EP103='DU DOAN'!L103),3*'DU DOAN'!C103,IF(('DU DOAN'!EO103-'DU DOAN'!EP103)=('DU DOAN'!K103-'DU DOAN'!L103),2*'DU DOAN'!C103,IF(SIGN('DU DOAN'!EO103-'DU DOAN'!EP103)=SIGN('DU DOAN'!K103-'DU DOAN'!L103),1*'DU DOAN'!C103,0))))</f>
        <v>0</v>
      </c>
      <c r="BV103" s="98">
        <f>IF(OR('DU DOAN'!K103="",'DU DOAN'!L103="",'DU DOAN'!EQ103="",'DU DOAN'!ER103=""),0,IF(AND('DU DOAN'!EQ103='DU DOAN'!K103,'DU DOAN'!ER103='DU DOAN'!L103),3*'DU DOAN'!C103,IF(('DU DOAN'!EQ103-'DU DOAN'!ER103)=('DU DOAN'!K103-'DU DOAN'!L103),2*'DU DOAN'!C103,IF(SIGN('DU DOAN'!EQ103-'DU DOAN'!ER103)=SIGN('DU DOAN'!K103-'DU DOAN'!L103),1*'DU DOAN'!C103,0))))</f>
        <v>0</v>
      </c>
      <c r="BW103" s="98">
        <f>IF(OR('DU DOAN'!K103="",'DU DOAN'!L103="",'DU DOAN'!ES103="",'DU DOAN'!ET103=""),0,IF(AND('DU DOAN'!ES103='DU DOAN'!K103,'DU DOAN'!ET103='DU DOAN'!L103),3*'DU DOAN'!C103,IF(('DU DOAN'!ES103-'DU DOAN'!ET103)=('DU DOAN'!K103-'DU DOAN'!L103),2*'DU DOAN'!C103,IF(SIGN('DU DOAN'!ES103-'DU DOAN'!ET103)=SIGN('DU DOAN'!K103-'DU DOAN'!L103),1*'DU DOAN'!C103,0))))</f>
        <v>0</v>
      </c>
      <c r="BX103" s="98">
        <f>IF(OR('DU DOAN'!K103="",'DU DOAN'!L103="",'DU DOAN'!EU103="",'DU DOAN'!EV103=""),0,IF(AND('DU DOAN'!EU103='DU DOAN'!K103,'DU DOAN'!EV103='DU DOAN'!L103),3*'DU DOAN'!C103,IF(('DU DOAN'!EU103-'DU DOAN'!EV103)=('DU DOAN'!K103-'DU DOAN'!L103),2*'DU DOAN'!C103,IF(SIGN('DU DOAN'!EU103-'DU DOAN'!EV103)=SIGN('DU DOAN'!K103-'DU DOAN'!L103),1*'DU DOAN'!C103,0))))</f>
        <v>0</v>
      </c>
      <c r="BY103" s="98">
        <f>IF(OR('DU DOAN'!K103="",'DU DOAN'!L103="",'DU DOAN'!EW103="",'DU DOAN'!EX103=""),0,IF(AND('DU DOAN'!EW103='DU DOAN'!K103,'DU DOAN'!EX103='DU DOAN'!L103),3*'DU DOAN'!C103,IF(('DU DOAN'!EW103-'DU DOAN'!EX103)=('DU DOAN'!K103-'DU DOAN'!L103),2*'DU DOAN'!C103,IF(SIGN('DU DOAN'!EW103-'DU DOAN'!EX103)=SIGN('DU DOAN'!K103-'DU DOAN'!L103),1*'DU DOAN'!C103,0))))</f>
        <v>0</v>
      </c>
      <c r="BZ103" s="98">
        <f>IF(OR('DU DOAN'!K103="",'DU DOAN'!L103="",'DU DOAN'!EY103="",'DU DOAN'!EZ103=""),0,IF(AND('DU DOAN'!EY103='DU DOAN'!K103,'DU DOAN'!EZ103='DU DOAN'!L103),3*'DU DOAN'!C103,IF(('DU DOAN'!EY103-'DU DOAN'!EZ103)=('DU DOAN'!K103-'DU DOAN'!L103),2*'DU DOAN'!C103,IF(SIGN('DU DOAN'!EY103-'DU DOAN'!EZ103)=SIGN('DU DOAN'!K103-'DU DOAN'!L103),1*'DU DOAN'!C103,0))))</f>
        <v>0</v>
      </c>
      <c r="CA103" s="98">
        <f>IF(OR('DU DOAN'!K103="",'DU DOAN'!L103="",'DU DOAN'!FA103="",'DU DOAN'!FB103=""),0,IF(AND('DU DOAN'!FA103='DU DOAN'!K103,'DU DOAN'!FB103='DU DOAN'!L103),3*'DU DOAN'!C103,IF(('DU DOAN'!FA103-'DU DOAN'!FB103)=('DU DOAN'!K103-'DU DOAN'!L103),2*'DU DOAN'!C103,IF(SIGN('DU DOAN'!FA103-'DU DOAN'!FB103)=SIGN('DU DOAN'!K103-'DU DOAN'!L103),1*'DU DOAN'!C103,0))))</f>
        <v>0</v>
      </c>
      <c r="CB103" s="98">
        <f>IF(OR('DU DOAN'!K103="",'DU DOAN'!L103="",'DU DOAN'!FC103="",'DU DOAN'!FD103=""),0,IF(AND('DU DOAN'!FC103='DU DOAN'!K103,'DU DOAN'!FD103='DU DOAN'!L103),3*'DU DOAN'!C103,IF(('DU DOAN'!FC103-'DU DOAN'!FD103)=('DU DOAN'!K103-'DU DOAN'!L103),2*'DU DOAN'!C103,IF(SIGN('DU DOAN'!FC103-'DU DOAN'!FD103)=SIGN('DU DOAN'!K103-'DU DOAN'!L103),1*'DU DOAN'!C103,0))))</f>
        <v>0</v>
      </c>
      <c r="CC103" s="98">
        <f>IF(OR('DU DOAN'!K103="",'DU DOAN'!L103="",'DU DOAN'!FE103="",'DU DOAN'!FF103=""),0,IF(AND('DU DOAN'!FE103='DU DOAN'!K103,'DU DOAN'!FF103='DU DOAN'!L103),3*'DU DOAN'!C103,IF(('DU DOAN'!FE103-'DU DOAN'!FF103)=('DU DOAN'!K103-'DU DOAN'!L103),2*'DU DOAN'!C103,IF(SIGN('DU DOAN'!FE103-'DU DOAN'!FF103)=SIGN('DU DOAN'!K103-'DU DOAN'!L103),1*'DU DOAN'!C103,0))))</f>
        <v>0</v>
      </c>
      <c r="CD103" s="98">
        <f>IF(OR('DU DOAN'!K103="",'DU DOAN'!L103="",'DU DOAN'!FG103="",'DU DOAN'!FH103=""),0,IF(AND('DU DOAN'!FG103='DU DOAN'!K103,'DU DOAN'!FH103='DU DOAN'!L103),3*'DU DOAN'!C103,IF(('DU DOAN'!FG103-'DU DOAN'!FH103)=('DU DOAN'!K103-'DU DOAN'!L103),2*'DU DOAN'!C103,IF(SIGN('DU DOAN'!FG103-'DU DOAN'!FH103)=SIGN('DU DOAN'!K103-'DU DOAN'!L103),1*'DU DOAN'!C103,0))))</f>
        <v>0</v>
      </c>
      <c r="CE103" s="98">
        <f>IF(OR('DU DOAN'!K103="",'DU DOAN'!L103="",'DU DOAN'!FI103="",'DU DOAN'!FJ103=""),0,IF(AND('DU DOAN'!FI103='DU DOAN'!K103,'DU DOAN'!FJ103='DU DOAN'!L103),3*'DU DOAN'!C103,IF(('DU DOAN'!FI103-'DU DOAN'!FJ103)=('DU DOAN'!K103-'DU DOAN'!L103),2*'DU DOAN'!C103,IF(SIGN('DU DOAN'!FI103-'DU DOAN'!FJ103)=SIGN('DU DOAN'!K103-'DU DOAN'!L103),1*'DU DOAN'!C103,0))))</f>
        <v>0</v>
      </c>
      <c r="CF103" s="98">
        <f>IF(OR('DU DOAN'!K103="",'DU DOAN'!L103="",'DU DOAN'!FK103="",'DU DOAN'!FL103=""),0,IF(AND('DU DOAN'!FK103='DU DOAN'!K103,'DU DOAN'!FL103='DU DOAN'!L103),3*'DU DOAN'!C103,IF(('DU DOAN'!FK103-'DU DOAN'!FL103)=('DU DOAN'!K103-'DU DOAN'!L103),2*'DU DOAN'!C103,IF(SIGN('DU DOAN'!FK103-'DU DOAN'!FL103)=SIGN('DU DOAN'!K103-'DU DOAN'!L103),1*'DU DOAN'!C103,0))))</f>
        <v>0</v>
      </c>
      <c r="CG103" s="98">
        <f>IF(OR('DU DOAN'!K103="",'DU DOAN'!L103="",'DU DOAN'!FM103="",'DU DOAN'!FN103=""),0,IF(AND('DU DOAN'!FM103='DU DOAN'!K103,'DU DOAN'!FN103='DU DOAN'!L103),3*'DU DOAN'!C103,IF(('DU DOAN'!FM103-'DU DOAN'!FN103)=('DU DOAN'!K103-'DU DOAN'!L103),2*'DU DOAN'!C103,IF(SIGN('DU DOAN'!FM103-'DU DOAN'!FN103)=SIGN('DU DOAN'!K103-'DU DOAN'!L103),1*'DU DOAN'!C103,0))))</f>
        <v>0</v>
      </c>
      <c r="CH103" s="98">
        <f>IF(OR('DU DOAN'!K103="",'DU DOAN'!L103="",'DU DOAN'!FO103="",'DU DOAN'!FP103=""),0,IF(AND('DU DOAN'!FO103='DU DOAN'!K103,'DU DOAN'!FP103='DU DOAN'!L103),3*'DU DOAN'!C103,IF(('DU DOAN'!FO103-'DU DOAN'!FP103)=('DU DOAN'!K103-'DU DOAN'!L103),2*'DU DOAN'!C103,IF(SIGN('DU DOAN'!FO103-'DU DOAN'!FP103)=SIGN('DU DOAN'!K103-'DU DOAN'!L103),1*'DU DOAN'!C103,0))))</f>
        <v>0</v>
      </c>
      <c r="CI103" s="98">
        <f>IF(OR('DU DOAN'!K103="",'DU DOAN'!L103="",'DU DOAN'!FQ103="",'DU DOAN'!FR103=""),0,IF(AND('DU DOAN'!FQ103='DU DOAN'!K103,'DU DOAN'!FR103='DU DOAN'!L103),3*'DU DOAN'!C103,IF(('DU DOAN'!FQ103-'DU DOAN'!FR103)=('DU DOAN'!K103-'DU DOAN'!L103),2*'DU DOAN'!C103,IF(SIGN('DU DOAN'!FQ103-'DU DOAN'!FR103)=SIGN('DU DOAN'!K103-'DU DOAN'!L103),1*'DU DOAN'!C103,0))))</f>
        <v>0</v>
      </c>
      <c r="CJ103" s="98">
        <f>IF(OR('DU DOAN'!K103="",'DU DOAN'!L103="",'DU DOAN'!FS103="",'DU DOAN'!FT103=""),0,IF(AND('DU DOAN'!FS103='DU DOAN'!K103,'DU DOAN'!FT103='DU DOAN'!L103),3*'DU DOAN'!C103,IF(('DU DOAN'!FS103-'DU DOAN'!FT103)=('DU DOAN'!K103-'DU DOAN'!L103),2*'DU DOAN'!C103,IF(SIGN('DU DOAN'!FS103-'DU DOAN'!FT103)=SIGN('DU DOAN'!K103-'DU DOAN'!L103),1*'DU DOAN'!C103,0))))</f>
        <v>0</v>
      </c>
      <c r="CK103" s="98">
        <f>IF(OR('DU DOAN'!K103="",'DU DOAN'!L103="",'DU DOAN'!FU103="",'DU DOAN'!FV103=""),0,IF(AND('DU DOAN'!FU103='DU DOAN'!K103,'DU DOAN'!FV103='DU DOAN'!L103),3*'DU DOAN'!C103,IF(('DU DOAN'!FU103-'DU DOAN'!FV103)=('DU DOAN'!K103-'DU DOAN'!L103),2*'DU DOAN'!C103,IF(SIGN('DU DOAN'!FU103-'DU DOAN'!FV103)=SIGN('DU DOAN'!K103-'DU DOAN'!L103),1*'DU DOAN'!C103,0))))</f>
        <v>0</v>
      </c>
      <c r="CL103" s="98">
        <f>IF(OR('DU DOAN'!K103="",'DU DOAN'!L103="",'DU DOAN'!FW103="",'DU DOAN'!FX103=""),0,IF(AND('DU DOAN'!FW103='DU DOAN'!K103,'DU DOAN'!FX103='DU DOAN'!L103),3*'DU DOAN'!C103,IF(('DU DOAN'!FW103-'DU DOAN'!FX103)=('DU DOAN'!K103-'DU DOAN'!L103),2*'DU DOAN'!C103,IF(SIGN('DU DOAN'!FW103-'DU DOAN'!FX103)=SIGN('DU DOAN'!K103-'DU DOAN'!L103),1*'DU DOAN'!C103,0))))</f>
        <v>0</v>
      </c>
      <c r="CM103" s="98">
        <f>IF(OR('DU DOAN'!K103="",'DU DOAN'!L103="",'DU DOAN'!FY103="",'DU DOAN'!FZ103=""),0,IF(AND('DU DOAN'!FY103='DU DOAN'!K103,'DU DOAN'!FZ103='DU DOAN'!L103),3*'DU DOAN'!C103,IF(('DU DOAN'!FY103-'DU DOAN'!FZ103)=('DU DOAN'!K103-'DU DOAN'!L103),2*'DU DOAN'!C103,IF(SIGN('DU DOAN'!FY103-'DU DOAN'!FZ103)=SIGN('DU DOAN'!K103-'DU DOAN'!L103),1*'DU DOAN'!C103,0))))</f>
        <v>0</v>
      </c>
      <c r="CN103" s="98">
        <f>IF(OR('DU DOAN'!K103="",'DU DOAN'!L103="",'DU DOAN'!GA103="",'DU DOAN'!GB103=""),0,IF(AND('DU DOAN'!GA103='DU DOAN'!K103,'DU DOAN'!GB103='DU DOAN'!L103),3*'DU DOAN'!C103,IF(('DU DOAN'!GA103-'DU DOAN'!GB103)=('DU DOAN'!K103-'DU DOAN'!L103),2*'DU DOAN'!C103,IF(SIGN('DU DOAN'!GA103-'DU DOAN'!GB103)=SIGN('DU DOAN'!K103-'DU DOAN'!L103),1*'DU DOAN'!C103,0))))</f>
        <v>0</v>
      </c>
      <c r="CO103" s="98">
        <f>IF(OR('DU DOAN'!K103="",'DU DOAN'!L103="",'DU DOAN'!GC103="",'DU DOAN'!GD103=""),0,IF(AND('DU DOAN'!GC103='DU DOAN'!K103,'DU DOAN'!GD103='DU DOAN'!L103),3*'DU DOAN'!C103,IF(('DU DOAN'!GC103-'DU DOAN'!GD103)=('DU DOAN'!K103-'DU DOAN'!L103),2*'DU DOAN'!C103,IF(SIGN('DU DOAN'!GC103-'DU DOAN'!GD103)=SIGN('DU DOAN'!K103-'DU DOAN'!L103),1*'DU DOAN'!C103,0))))</f>
        <v>0</v>
      </c>
      <c r="CP103" s="98">
        <f>IF(OR('DU DOAN'!K103="",'DU DOAN'!L103="",'DU DOAN'!GE103="",'DU DOAN'!GF103=""),0,IF(AND('DU DOAN'!GE103='DU DOAN'!K103,'DU DOAN'!GF103='DU DOAN'!L103),3*'DU DOAN'!C103,IF(('DU DOAN'!GE103-'DU DOAN'!GF103)=('DU DOAN'!K103-'DU DOAN'!L103),2*'DU DOAN'!C103,IF(SIGN('DU DOAN'!GE103-'DU DOAN'!GF103)=SIGN('DU DOAN'!K103-'DU DOAN'!L103),1*'DU DOAN'!C103,0))))</f>
        <v>0</v>
      </c>
      <c r="CQ103" s="98">
        <f>IF(OR('DU DOAN'!K103="",'DU DOAN'!L103="",'DU DOAN'!GG103="",'DU DOAN'!GH103=""),0,IF(AND('DU DOAN'!GG103='DU DOAN'!K103,'DU DOAN'!GH103='DU DOAN'!L103),3*'DU DOAN'!C103,IF(('DU DOAN'!GG103-'DU DOAN'!GH103)=('DU DOAN'!K103-'DU DOAN'!L103),2*'DU DOAN'!C103,IF(SIGN('DU DOAN'!GG103-'DU DOAN'!GH103)=SIGN('DU DOAN'!K103-'DU DOAN'!L103),1*'DU DOAN'!C103,0))))</f>
        <v>0</v>
      </c>
      <c r="CR103" s="98">
        <f>IF(OR('DU DOAN'!K103="",'DU DOAN'!L103="",'DU DOAN'!GI103="",'DU DOAN'!GJ103=""),0,IF(AND('DU DOAN'!GI103='DU DOAN'!K103,'DU DOAN'!GJ103='DU DOAN'!L103),3*'DU DOAN'!C103,IF(('DU DOAN'!GI103-'DU DOAN'!GJ103)=('DU DOAN'!K103-'DU DOAN'!L103),2*'DU DOAN'!C103,IF(SIGN('DU DOAN'!GI103-'DU DOAN'!GJ103)=SIGN('DU DOAN'!K103-'DU DOAN'!L103),1*'DU DOAN'!C103,0))))</f>
        <v>0</v>
      </c>
      <c r="CS103" s="98">
        <f>IF(OR('DU DOAN'!K103="",'DU DOAN'!L103="",'DU DOAN'!GK103="",'DU DOAN'!GL103=""),0,IF(AND('DU DOAN'!GK103='DU DOAN'!K103,'DU DOAN'!GL103='DU DOAN'!L103),3*'DU DOAN'!C103,IF(('DU DOAN'!GK103-'DU DOAN'!GL103)=('DU DOAN'!K103-'DU DOAN'!L103),2*'DU DOAN'!C103,IF(SIGN('DU DOAN'!GK103-'DU DOAN'!GL103)=SIGN('DU DOAN'!K103-'DU DOAN'!L103),1*'DU DOAN'!C103,0))))</f>
        <v>0</v>
      </c>
      <c r="CT103" s="98">
        <f>IF(OR('DU DOAN'!K103="",'DU DOAN'!L103="",'DU DOAN'!GM103="",'DU DOAN'!GN103=""),0,IF(AND('DU DOAN'!GM103='DU DOAN'!K103,'DU DOAN'!GN103='DU DOAN'!L103),3*'DU DOAN'!C103,IF(('DU DOAN'!GM103-'DU DOAN'!GN103)=('DU DOAN'!K103-'DU DOAN'!L103),2*'DU DOAN'!C103,IF(SIGN('DU DOAN'!GM103-'DU DOAN'!GN103)=SIGN('DU DOAN'!K103-'DU DOAN'!L103),1*'DU DOAN'!C103,0))))</f>
        <v>0</v>
      </c>
      <c r="CU103" s="98">
        <f>IF(OR('DU DOAN'!K103="",'DU DOAN'!L103="",'DU DOAN'!GO103="",'DU DOAN'!GP103=""),0,IF(AND('DU DOAN'!GO103='DU DOAN'!K103,'DU DOAN'!GP103='DU DOAN'!L103),3*'DU DOAN'!C103,IF(('DU DOAN'!GO103-'DU DOAN'!GP103)=('DU DOAN'!K103-'DU DOAN'!L103),2*'DU DOAN'!C103,IF(SIGN('DU DOAN'!GO103-'DU DOAN'!GP103)=SIGN('DU DOAN'!K103-'DU DOAN'!L103),1*'DU DOAN'!C103,0))))</f>
        <v>0</v>
      </c>
      <c r="CV103" s="98">
        <f>IF(OR('DU DOAN'!K103="",'DU DOAN'!L103="",'DU DOAN'!GQ103="",'DU DOAN'!GR103=""),0,IF(AND('DU DOAN'!GQ103='DU DOAN'!K103,'DU DOAN'!GR103='DU DOAN'!L103),3*'DU DOAN'!C103,IF(('DU DOAN'!GQ103-'DU DOAN'!GR103)=('DU DOAN'!K103-'DU DOAN'!L103),2*'DU DOAN'!C103,IF(SIGN('DU DOAN'!GQ103-'DU DOAN'!GR103)=SIGN('DU DOAN'!K103-'DU DOAN'!L103),1*'DU DOAN'!C103,0))))</f>
        <v>0</v>
      </c>
      <c r="CW103" s="98">
        <f>IF(OR('DU DOAN'!K103="",'DU DOAN'!L103="",'DU DOAN'!GS103="",'DU DOAN'!GT103=""),0,IF(AND('DU DOAN'!GS103='DU DOAN'!K103,'DU DOAN'!GT103='DU DOAN'!L103),3*'DU DOAN'!C103,IF(('DU DOAN'!GS103-'DU DOAN'!GT103)=('DU DOAN'!K103-'DU DOAN'!L103),2*'DU DOAN'!C103,IF(SIGN('DU DOAN'!GS103-'DU DOAN'!GT103)=SIGN('DU DOAN'!K103-'DU DOAN'!L103),1*'DU DOAN'!C103,0))))</f>
        <v>0</v>
      </c>
      <c r="CX103" s="98">
        <f>IF(OR('DU DOAN'!K103="",'DU DOAN'!L103="",'DU DOAN'!GU103="",'DU DOAN'!GV103=""),0,IF(AND('DU DOAN'!GU103='DU DOAN'!K103,'DU DOAN'!GV103='DU DOAN'!L103),3*'DU DOAN'!C103,IF(('DU DOAN'!GU103-'DU DOAN'!GV103)=('DU DOAN'!K103-'DU DOAN'!L103),2*'DU DOAN'!C103,IF(SIGN('DU DOAN'!GU103-'DU DOAN'!GV103)=SIGN('DU DOAN'!K103-'DU DOAN'!L103),1*'DU DOAN'!C103,0))))</f>
        <v>0</v>
      </c>
      <c r="CY103" s="98">
        <f>IF(OR('DU DOAN'!K103="",'DU DOAN'!L103="",'DU DOAN'!GW103="",'DU DOAN'!GX103=""),0,IF(AND('DU DOAN'!GW103='DU DOAN'!K103,'DU DOAN'!GX103='DU DOAN'!L103),3*'DU DOAN'!C103,IF(('DU DOAN'!GW103-'DU DOAN'!GX103)=('DU DOAN'!K103-'DU DOAN'!L103),2*'DU DOAN'!C103,IF(SIGN('DU DOAN'!GW103-'DU DOAN'!GX103)=SIGN('DU DOAN'!K103-'DU DOAN'!L103),1*'DU DOAN'!C103,0))))</f>
        <v>0</v>
      </c>
      <c r="CZ103" s="98">
        <f>IF(OR('DU DOAN'!K103="",'DU DOAN'!L103="",'DU DOAN'!GY103="",'DU DOAN'!GZ103=""),0,IF(AND('DU DOAN'!GY103='DU DOAN'!K103,'DU DOAN'!GZ103='DU DOAN'!L103),3*'DU DOAN'!C103,IF(('DU DOAN'!GY103-'DU DOAN'!GZ103)=('DU DOAN'!K103-'DU DOAN'!L103),2*'DU DOAN'!C103,IF(SIGN('DU DOAN'!GY103-'DU DOAN'!GZ103)=SIGN('DU DOAN'!K103-'DU DOAN'!L103),1*'DU DOAN'!C103,0))))</f>
        <v>0</v>
      </c>
      <c r="DA103" s="98">
        <f>IF(OR('DU DOAN'!K103="",'DU DOAN'!L103="",'DU DOAN'!HA103="",'DU DOAN'!HB103=""),0,IF(AND('DU DOAN'!HA103='DU DOAN'!K103,'DU DOAN'!HB103='DU DOAN'!L103),3*'DU DOAN'!C103,IF(('DU DOAN'!HA103-'DU DOAN'!HB103)=('DU DOAN'!K103-'DU DOAN'!L103),2*'DU DOAN'!C103,IF(SIGN('DU DOAN'!HA103-'DU DOAN'!HB103)=SIGN('DU DOAN'!K103-'DU DOAN'!L103),1*'DU DOAN'!C103,0))))</f>
        <v>0</v>
      </c>
      <c r="DB103" s="98">
        <f>IF(OR('DU DOAN'!K103="",'DU DOAN'!L103="",'DU DOAN'!HC103="",'DU DOAN'!HD103=""),0,IF(AND('DU DOAN'!HC103='DU DOAN'!K103,'DU DOAN'!HD103='DU DOAN'!L103),3*'DU DOAN'!C103,IF(('DU DOAN'!HC103-'DU DOAN'!HD103)=('DU DOAN'!K103-'DU DOAN'!L103),2*'DU DOAN'!C103,IF(SIGN('DU DOAN'!HC103-'DU DOAN'!HD103)=SIGN('DU DOAN'!K103-'DU DOAN'!L103),1*'DU DOAN'!C103,0))))</f>
        <v>0</v>
      </c>
    </row>
    <row r="104" spans="1:106" ht="15" customHeight="1">
      <c r="A104" s="111">
        <f>'DU DOAN'!A104</f>
        <v>101</v>
      </c>
      <c r="B104" s="112" t="str">
        <f>'DU DOAN'!B104</f>
        <v>Bán kết</v>
      </c>
      <c r="C104" s="113">
        <f>'DU DOAN'!C104</f>
        <v>3</v>
      </c>
      <c r="D104" s="112" t="str">
        <f>'DU DOAN'!H104</f>
        <v>Thắng TK trận 97</v>
      </c>
      <c r="E104" s="112" t="str">
        <f>'DU DOAN'!I104</f>
        <v>Thắng TK trận 98</v>
      </c>
      <c r="F104" s="114" t="str">
        <f>IF(OR('DU DOAN'!K104="",'DU DOAN'!L104=""),"Chưa đá",'DU DOAN'!K104&amp;"-"&amp;'DU DOAN'!L104)</f>
        <v>Chưa đá</v>
      </c>
      <c r="G104" s="98">
        <f>IF(OR('DU DOAN'!K104="",'DU DOAN'!L104="",'DU DOAN'!M104="",'DU DOAN'!N104=""),0,IF(AND('DU DOAN'!M104='DU DOAN'!K104,'DU DOAN'!N104='DU DOAN'!L104),3*'DU DOAN'!C104,IF(('DU DOAN'!M104-'DU DOAN'!N104)=('DU DOAN'!K104-'DU DOAN'!L104),2*'DU DOAN'!C104,IF(SIGN('DU DOAN'!M104-'DU DOAN'!N104)=SIGN('DU DOAN'!K104-'DU DOAN'!L104),1*'DU DOAN'!C104,0))))</f>
        <v>0</v>
      </c>
      <c r="H104" s="98">
        <f>IF(OR('DU DOAN'!K104="",'DU DOAN'!L104="",'DU DOAN'!O104="",'DU DOAN'!P104=""),0,IF(AND('DU DOAN'!O104='DU DOAN'!K104,'DU DOAN'!P104='DU DOAN'!L104),3*'DU DOAN'!C104,IF(('DU DOAN'!O104-'DU DOAN'!P104)=('DU DOAN'!K104-'DU DOAN'!L104),2*'DU DOAN'!C104,IF(SIGN('DU DOAN'!O104-'DU DOAN'!P104)=SIGN('DU DOAN'!K104-'DU DOAN'!L104),1*'DU DOAN'!C104,0))))</f>
        <v>0</v>
      </c>
      <c r="I104" s="98">
        <f>IF(OR('DU DOAN'!K104="",'DU DOAN'!L104="",'DU DOAN'!Q104="",'DU DOAN'!R104=""),0,IF(AND('DU DOAN'!Q104='DU DOAN'!K104,'DU DOAN'!R104='DU DOAN'!L104),3*'DU DOAN'!C104,IF(('DU DOAN'!Q104-'DU DOAN'!R104)=('DU DOAN'!K104-'DU DOAN'!L104),2*'DU DOAN'!C104,IF(SIGN('DU DOAN'!Q104-'DU DOAN'!R104)=SIGN('DU DOAN'!K104-'DU DOAN'!L104),1*'DU DOAN'!C104,0))))</f>
        <v>0</v>
      </c>
      <c r="J104" s="98">
        <f>IF(OR('DU DOAN'!K104="",'DU DOAN'!L104="",'DU DOAN'!S104="",'DU DOAN'!T104=""),0,IF(AND('DU DOAN'!S104='DU DOAN'!K104,'DU DOAN'!T104='DU DOAN'!L104),3*'DU DOAN'!C104,IF(('DU DOAN'!S104-'DU DOAN'!T104)=('DU DOAN'!K104-'DU DOAN'!L104),2*'DU DOAN'!C104,IF(SIGN('DU DOAN'!S104-'DU DOAN'!T104)=SIGN('DU DOAN'!K104-'DU DOAN'!L104),1*'DU DOAN'!C104,0))))</f>
        <v>0</v>
      </c>
      <c r="K104" s="98">
        <f>IF(OR('DU DOAN'!K104="",'DU DOAN'!L104="",'DU DOAN'!U104="",'DU DOAN'!V104=""),0,IF(AND('DU DOAN'!U104='DU DOAN'!K104,'DU DOAN'!V104='DU DOAN'!L104),3*'DU DOAN'!C104,IF(('DU DOAN'!U104-'DU DOAN'!V104)=('DU DOAN'!K104-'DU DOAN'!L104),2*'DU DOAN'!C104,IF(SIGN('DU DOAN'!U104-'DU DOAN'!V104)=SIGN('DU DOAN'!K104-'DU DOAN'!L104),1*'DU DOAN'!C104,0))))</f>
        <v>0</v>
      </c>
      <c r="L104" s="98">
        <f>IF(OR('DU DOAN'!K104="",'DU DOAN'!L104="",'DU DOAN'!W104="",'DU DOAN'!X104=""),0,IF(AND('DU DOAN'!W104='DU DOAN'!K104,'DU DOAN'!X104='DU DOAN'!L104),3*'DU DOAN'!C104,IF(('DU DOAN'!W104-'DU DOAN'!X104)=('DU DOAN'!K104-'DU DOAN'!L104),2*'DU DOAN'!C104,IF(SIGN('DU DOAN'!W104-'DU DOAN'!X104)=SIGN('DU DOAN'!K104-'DU DOAN'!L104),1*'DU DOAN'!C104,0))))</f>
        <v>0</v>
      </c>
      <c r="M104" s="98">
        <f>IF(OR('DU DOAN'!K104="",'DU DOAN'!L104="",'DU DOAN'!Y104="",'DU DOAN'!Z104=""),0,IF(AND('DU DOAN'!Y104='DU DOAN'!K104,'DU DOAN'!Z104='DU DOAN'!L104),3*'DU DOAN'!C104,IF(('DU DOAN'!Y104-'DU DOAN'!Z104)=('DU DOAN'!K104-'DU DOAN'!L104),2*'DU DOAN'!C104,IF(SIGN('DU DOAN'!Y104-'DU DOAN'!Z104)=SIGN('DU DOAN'!K104-'DU DOAN'!L104),1*'DU DOAN'!C104,0))))</f>
        <v>0</v>
      </c>
      <c r="N104" s="98">
        <f>IF(OR('DU DOAN'!K104="",'DU DOAN'!L104="",'DU DOAN'!AA104="",'DU DOAN'!AB104=""),0,IF(AND('DU DOAN'!AA104='DU DOAN'!K104,'DU DOAN'!AB104='DU DOAN'!L104),3*'DU DOAN'!C104,IF(('DU DOAN'!AA104-'DU DOAN'!AB104)=('DU DOAN'!K104-'DU DOAN'!L104),2*'DU DOAN'!C104,IF(SIGN('DU DOAN'!AA104-'DU DOAN'!AB104)=SIGN('DU DOAN'!K104-'DU DOAN'!L104),1*'DU DOAN'!C104,0))))</f>
        <v>0</v>
      </c>
      <c r="O104" s="98">
        <f>IF(OR('DU DOAN'!K104="",'DU DOAN'!L104="",'DU DOAN'!AC104="",'DU DOAN'!AD104=""),0,IF(AND('DU DOAN'!AC104='DU DOAN'!K104,'DU DOAN'!AD104='DU DOAN'!L104),3*'DU DOAN'!C104,IF(('DU DOAN'!AC104-'DU DOAN'!AD104)=('DU DOAN'!K104-'DU DOAN'!L104),2*'DU DOAN'!C104,IF(SIGN('DU DOAN'!AC104-'DU DOAN'!AD104)=SIGN('DU DOAN'!K104-'DU DOAN'!L104),1*'DU DOAN'!C104,0))))</f>
        <v>0</v>
      </c>
      <c r="P104" s="98">
        <f>IF(OR('DU DOAN'!K104="",'DU DOAN'!L104="",'DU DOAN'!AE104="",'DU DOAN'!AF104=""),0,IF(AND('DU DOAN'!AE104='DU DOAN'!K104,'DU DOAN'!AF104='DU DOAN'!L104),3*'DU DOAN'!C104,IF(('DU DOAN'!AE104-'DU DOAN'!AF104)=('DU DOAN'!K104-'DU DOAN'!L104),2*'DU DOAN'!C104,IF(SIGN('DU DOAN'!AE104-'DU DOAN'!AF104)=SIGN('DU DOAN'!K104-'DU DOAN'!L104),1*'DU DOAN'!C104,0))))</f>
        <v>0</v>
      </c>
      <c r="Q104" s="98">
        <f>IF(OR('DU DOAN'!K104="",'DU DOAN'!L104="",'DU DOAN'!AG104="",'DU DOAN'!AH104=""),0,IF(AND('DU DOAN'!AG104='DU DOAN'!K104,'DU DOAN'!AH104='DU DOAN'!L104),3*'DU DOAN'!C104,IF(('DU DOAN'!AG104-'DU DOAN'!AH104)=('DU DOAN'!K104-'DU DOAN'!L104),2*'DU DOAN'!C104,IF(SIGN('DU DOAN'!AG104-'DU DOAN'!AH104)=SIGN('DU DOAN'!K104-'DU DOAN'!L104),1*'DU DOAN'!C104,0))))</f>
        <v>0</v>
      </c>
      <c r="R104" s="98">
        <f>IF(OR('DU DOAN'!K104="",'DU DOAN'!L104="",'DU DOAN'!AI104="",'DU DOAN'!AJ104=""),0,IF(AND('DU DOAN'!AI104='DU DOAN'!K104,'DU DOAN'!AJ104='DU DOAN'!L104),3*'DU DOAN'!C104,IF(('DU DOAN'!AI104-'DU DOAN'!AJ104)=('DU DOAN'!K104-'DU DOAN'!L104),2*'DU DOAN'!C104,IF(SIGN('DU DOAN'!AI104-'DU DOAN'!AJ104)=SIGN('DU DOAN'!K104-'DU DOAN'!L104),1*'DU DOAN'!C104,0))))</f>
        <v>0</v>
      </c>
      <c r="S104" s="98">
        <f>IF(OR('DU DOAN'!K104="",'DU DOAN'!L104="",'DU DOAN'!AK104="",'DU DOAN'!AL104=""),0,IF(AND('DU DOAN'!AK104='DU DOAN'!K104,'DU DOAN'!AL104='DU DOAN'!L104),3*'DU DOAN'!C104,IF(('DU DOAN'!AK104-'DU DOAN'!AL104)=('DU DOAN'!K104-'DU DOAN'!L104),2*'DU DOAN'!C104,IF(SIGN('DU DOAN'!AK104-'DU DOAN'!AL104)=SIGN('DU DOAN'!K104-'DU DOAN'!L104),1*'DU DOAN'!C104,0))))</f>
        <v>0</v>
      </c>
      <c r="T104" s="98">
        <f>IF(OR('DU DOAN'!K104="",'DU DOAN'!L104="",'DU DOAN'!AM104="",'DU DOAN'!AN104=""),0,IF(AND('DU DOAN'!AM104='DU DOAN'!K104,'DU DOAN'!AN104='DU DOAN'!L104),3*'DU DOAN'!C104,IF(('DU DOAN'!AM104-'DU DOAN'!AN104)=('DU DOAN'!K104-'DU DOAN'!L104),2*'DU DOAN'!C104,IF(SIGN('DU DOAN'!AM104-'DU DOAN'!AN104)=SIGN('DU DOAN'!K104-'DU DOAN'!L104),1*'DU DOAN'!C104,0))))</f>
        <v>0</v>
      </c>
      <c r="U104" s="98">
        <f>IF(OR('DU DOAN'!K104="",'DU DOAN'!L104="",'DU DOAN'!AO104="",'DU DOAN'!AP104=""),0,IF(AND('DU DOAN'!AO104='DU DOAN'!K104,'DU DOAN'!AP104='DU DOAN'!L104),3*'DU DOAN'!C104,IF(('DU DOAN'!AO104-'DU DOAN'!AP104)=('DU DOAN'!K104-'DU DOAN'!L104),2*'DU DOAN'!C104,IF(SIGN('DU DOAN'!AO104-'DU DOAN'!AP104)=SIGN('DU DOAN'!K104-'DU DOAN'!L104),1*'DU DOAN'!C104,0))))</f>
        <v>0</v>
      </c>
      <c r="V104" s="98">
        <f>IF(OR('DU DOAN'!K104="",'DU DOAN'!L104="",'DU DOAN'!AQ104="",'DU DOAN'!AR104=""),0,IF(AND('DU DOAN'!AQ104='DU DOAN'!K104,'DU DOAN'!AR104='DU DOAN'!L104),3*'DU DOAN'!C104,IF(('DU DOAN'!AQ104-'DU DOAN'!AR104)=('DU DOAN'!K104-'DU DOAN'!L104),2*'DU DOAN'!C104,IF(SIGN('DU DOAN'!AQ104-'DU DOAN'!AR104)=SIGN('DU DOAN'!K104-'DU DOAN'!L104),1*'DU DOAN'!C104,0))))</f>
        <v>0</v>
      </c>
      <c r="W104" s="98">
        <f>IF(OR('DU DOAN'!K104="",'DU DOAN'!L104="",'DU DOAN'!AS104="",'DU DOAN'!AT104=""),0,IF(AND('DU DOAN'!AS104='DU DOAN'!K104,'DU DOAN'!AT104='DU DOAN'!L104),3*'DU DOAN'!C104,IF(('DU DOAN'!AS104-'DU DOAN'!AT104)=('DU DOAN'!K104-'DU DOAN'!L104),2*'DU DOAN'!C104,IF(SIGN('DU DOAN'!AS104-'DU DOAN'!AT104)=SIGN('DU DOAN'!K104-'DU DOAN'!L104),1*'DU DOAN'!C104,0))))</f>
        <v>0</v>
      </c>
      <c r="X104" s="98">
        <f>IF(OR('DU DOAN'!K104="",'DU DOAN'!L104="",'DU DOAN'!AU104="",'DU DOAN'!AV104=""),0,IF(AND('DU DOAN'!AU104='DU DOAN'!K104,'DU DOAN'!AV104='DU DOAN'!L104),3*'DU DOAN'!C104,IF(('DU DOAN'!AU104-'DU DOAN'!AV104)=('DU DOAN'!K104-'DU DOAN'!L104),2*'DU DOAN'!C104,IF(SIGN('DU DOAN'!AU104-'DU DOAN'!AV104)=SIGN('DU DOAN'!K104-'DU DOAN'!L104),1*'DU DOAN'!C104,0))))</f>
        <v>0</v>
      </c>
      <c r="Y104" s="98">
        <f>IF(OR('DU DOAN'!K104="",'DU DOAN'!L104="",'DU DOAN'!AW104="",'DU DOAN'!AX104=""),0,IF(AND('DU DOAN'!AW104='DU DOAN'!K104,'DU DOAN'!AX104='DU DOAN'!L104),3*'DU DOAN'!C104,IF(('DU DOAN'!AW104-'DU DOAN'!AX104)=('DU DOAN'!K104-'DU DOAN'!L104),2*'DU DOAN'!C104,IF(SIGN('DU DOAN'!AW104-'DU DOAN'!AX104)=SIGN('DU DOAN'!K104-'DU DOAN'!L104),1*'DU DOAN'!C104,0))))</f>
        <v>0</v>
      </c>
      <c r="Z104" s="98">
        <f>IF(OR('DU DOAN'!K104="",'DU DOAN'!L104="",'DU DOAN'!AY104="",'DU DOAN'!AZ104=""),0,IF(AND('DU DOAN'!AY104='DU DOAN'!K104,'DU DOAN'!AZ104='DU DOAN'!L104),3*'DU DOAN'!C104,IF(('DU DOAN'!AY104-'DU DOAN'!AZ104)=('DU DOAN'!K104-'DU DOAN'!L104),2*'DU DOAN'!C104,IF(SIGN('DU DOAN'!AY104-'DU DOAN'!AZ104)=SIGN('DU DOAN'!K104-'DU DOAN'!L104),1*'DU DOAN'!C104,0))))</f>
        <v>0</v>
      </c>
      <c r="AA104" s="98">
        <f>IF(OR('DU DOAN'!K104="",'DU DOAN'!L104="",'DU DOAN'!BA104="",'DU DOAN'!BB104=""),0,IF(AND('DU DOAN'!BA104='DU DOAN'!K104,'DU DOAN'!BB104='DU DOAN'!L104),3*'DU DOAN'!C104,IF(('DU DOAN'!BA104-'DU DOAN'!BB104)=('DU DOAN'!K104-'DU DOAN'!L104),2*'DU DOAN'!C104,IF(SIGN('DU DOAN'!BA104-'DU DOAN'!BB104)=SIGN('DU DOAN'!K104-'DU DOAN'!L104),1*'DU DOAN'!C104,0))))</f>
        <v>0</v>
      </c>
      <c r="AB104" s="98">
        <f>IF(OR('DU DOAN'!K104="",'DU DOAN'!L104="",'DU DOAN'!BC104="",'DU DOAN'!BD104=""),0,IF(AND('DU DOAN'!BC104='DU DOAN'!K104,'DU DOAN'!BD104='DU DOAN'!L104),3*'DU DOAN'!C104,IF(('DU DOAN'!BC104-'DU DOAN'!BD104)=('DU DOAN'!K104-'DU DOAN'!L104),2*'DU DOAN'!C104,IF(SIGN('DU DOAN'!BC104-'DU DOAN'!BD104)=SIGN('DU DOAN'!K104-'DU DOAN'!L104),1*'DU DOAN'!C104,0))))</f>
        <v>0</v>
      </c>
      <c r="AC104" s="98">
        <f>IF(OR('DU DOAN'!K104="",'DU DOAN'!L104="",'DU DOAN'!BE104="",'DU DOAN'!BF104=""),0,IF(AND('DU DOAN'!BE104='DU DOAN'!K104,'DU DOAN'!BF104='DU DOAN'!L104),3*'DU DOAN'!C104,IF(('DU DOAN'!BE104-'DU DOAN'!BF104)=('DU DOAN'!K104-'DU DOAN'!L104),2*'DU DOAN'!C104,IF(SIGN('DU DOAN'!BE104-'DU DOAN'!BF104)=SIGN('DU DOAN'!K104-'DU DOAN'!L104),1*'DU DOAN'!C104,0))))</f>
        <v>0</v>
      </c>
      <c r="AD104" s="98">
        <f>IF(OR('DU DOAN'!K104="",'DU DOAN'!L104="",'DU DOAN'!BG104="",'DU DOAN'!BH104=""),0,IF(AND('DU DOAN'!BG104='DU DOAN'!K104,'DU DOAN'!BH104='DU DOAN'!L104),3*'DU DOAN'!C104,IF(('DU DOAN'!BG104-'DU DOAN'!BH104)=('DU DOAN'!K104-'DU DOAN'!L104),2*'DU DOAN'!C104,IF(SIGN('DU DOAN'!BG104-'DU DOAN'!BH104)=SIGN('DU DOAN'!K104-'DU DOAN'!L104),1*'DU DOAN'!C104,0))))</f>
        <v>0</v>
      </c>
      <c r="AE104" s="98">
        <f>IF(OR('DU DOAN'!K104="",'DU DOAN'!L104="",'DU DOAN'!BI104="",'DU DOAN'!BJ104=""),0,IF(AND('DU DOAN'!BI104='DU DOAN'!K104,'DU DOAN'!BJ104='DU DOAN'!L104),3*'DU DOAN'!C104,IF(('DU DOAN'!BI104-'DU DOAN'!BJ104)=('DU DOAN'!K104-'DU DOAN'!L104),2*'DU DOAN'!C104,IF(SIGN('DU DOAN'!BI104-'DU DOAN'!BJ104)=SIGN('DU DOAN'!K104-'DU DOAN'!L104),1*'DU DOAN'!C104,0))))</f>
        <v>0</v>
      </c>
      <c r="AF104" s="98">
        <f>IF(OR('DU DOAN'!K104="",'DU DOAN'!L104="",'DU DOAN'!BK104="",'DU DOAN'!BL104=""),0,IF(AND('DU DOAN'!BK104='DU DOAN'!K104,'DU DOAN'!BL104='DU DOAN'!L104),3*'DU DOAN'!C104,IF(('DU DOAN'!BK104-'DU DOAN'!BL104)=('DU DOAN'!K104-'DU DOAN'!L104),2*'DU DOAN'!C104,IF(SIGN('DU DOAN'!BK104-'DU DOAN'!BL104)=SIGN('DU DOAN'!K104-'DU DOAN'!L104),1*'DU DOAN'!C104,0))))</f>
        <v>0</v>
      </c>
      <c r="AG104" s="98">
        <f>IF(OR('DU DOAN'!K104="",'DU DOAN'!L104="",'DU DOAN'!BM104="",'DU DOAN'!BN104=""),0,IF(AND('DU DOAN'!BM104='DU DOAN'!K104,'DU DOAN'!BN104='DU DOAN'!L104),3*'DU DOAN'!C104,IF(('DU DOAN'!BM104-'DU DOAN'!BN104)=('DU DOAN'!K104-'DU DOAN'!L104),2*'DU DOAN'!C104,IF(SIGN('DU DOAN'!BM104-'DU DOAN'!BN104)=SIGN('DU DOAN'!K104-'DU DOAN'!L104),1*'DU DOAN'!C104,0))))</f>
        <v>0</v>
      </c>
      <c r="AH104" s="98">
        <f>IF(OR('DU DOAN'!K104="",'DU DOAN'!L104="",'DU DOAN'!BO104="",'DU DOAN'!BP104=""),0,IF(AND('DU DOAN'!BO104='DU DOAN'!K104,'DU DOAN'!BP104='DU DOAN'!L104),3*'DU DOAN'!C104,IF(('DU DOAN'!BO104-'DU DOAN'!BP104)=('DU DOAN'!K104-'DU DOAN'!L104),2*'DU DOAN'!C104,IF(SIGN('DU DOAN'!BO104-'DU DOAN'!BP104)=SIGN('DU DOAN'!K104-'DU DOAN'!L104),1*'DU DOAN'!C104,0))))</f>
        <v>0</v>
      </c>
      <c r="AI104" s="98">
        <f>IF(OR('DU DOAN'!K104="",'DU DOAN'!L104="",'DU DOAN'!BQ104="",'DU DOAN'!BR104=""),0,IF(AND('DU DOAN'!BQ104='DU DOAN'!K104,'DU DOAN'!BR104='DU DOAN'!L104),3*'DU DOAN'!C104,IF(('DU DOAN'!BQ104-'DU DOAN'!BR104)=('DU DOAN'!K104-'DU DOAN'!L104),2*'DU DOAN'!C104,IF(SIGN('DU DOAN'!BQ104-'DU DOAN'!BR104)=SIGN('DU DOAN'!K104-'DU DOAN'!L104),1*'DU DOAN'!C104,0))))</f>
        <v>0</v>
      </c>
      <c r="AJ104" s="98">
        <f>IF(OR('DU DOAN'!K104="",'DU DOAN'!L104="",'DU DOAN'!BS104="",'DU DOAN'!BT104=""),0,IF(AND('DU DOAN'!BS104='DU DOAN'!K104,'DU DOAN'!BT104='DU DOAN'!L104),3*'DU DOAN'!C104,IF(('DU DOAN'!BS104-'DU DOAN'!BT104)=('DU DOAN'!K104-'DU DOAN'!L104),2*'DU DOAN'!C104,IF(SIGN('DU DOAN'!BS104-'DU DOAN'!BT104)=SIGN('DU DOAN'!K104-'DU DOAN'!L104),1*'DU DOAN'!C104,0))))</f>
        <v>0</v>
      </c>
      <c r="AK104" s="98">
        <f>IF(OR('DU DOAN'!K104="",'DU DOAN'!L104="",'DU DOAN'!BU104="",'DU DOAN'!BV104=""),0,IF(AND('DU DOAN'!BU104='DU DOAN'!K104,'DU DOAN'!BV104='DU DOAN'!L104),3*'DU DOAN'!C104,IF(('DU DOAN'!BU104-'DU DOAN'!BV104)=('DU DOAN'!K104-'DU DOAN'!L104),2*'DU DOAN'!C104,IF(SIGN('DU DOAN'!BU104-'DU DOAN'!BV104)=SIGN('DU DOAN'!K104-'DU DOAN'!L104),1*'DU DOAN'!C104,0))))</f>
        <v>0</v>
      </c>
      <c r="AL104" s="98">
        <f>IF(OR('DU DOAN'!K104="",'DU DOAN'!L104="",'DU DOAN'!BW104="",'DU DOAN'!BX104=""),0,IF(AND('DU DOAN'!BW104='DU DOAN'!K104,'DU DOAN'!BX104='DU DOAN'!L104),3*'DU DOAN'!C104,IF(('DU DOAN'!BW104-'DU DOAN'!BX104)=('DU DOAN'!K104-'DU DOAN'!L104),2*'DU DOAN'!C104,IF(SIGN('DU DOAN'!BW104-'DU DOAN'!BX104)=SIGN('DU DOAN'!K104-'DU DOAN'!L104),1*'DU DOAN'!C104,0))))</f>
        <v>0</v>
      </c>
      <c r="AM104" s="98">
        <f>IF(OR('DU DOAN'!K104="",'DU DOAN'!L104="",'DU DOAN'!BY104="",'DU DOAN'!BZ104=""),0,IF(AND('DU DOAN'!BY104='DU DOAN'!K104,'DU DOAN'!BZ104='DU DOAN'!L104),3*'DU DOAN'!C104,IF(('DU DOAN'!BY104-'DU DOAN'!BZ104)=('DU DOAN'!K104-'DU DOAN'!L104),2*'DU DOAN'!C104,IF(SIGN('DU DOAN'!BY104-'DU DOAN'!BZ104)=SIGN('DU DOAN'!K104-'DU DOAN'!L104),1*'DU DOAN'!C104,0))))</f>
        <v>0</v>
      </c>
      <c r="AN104" s="98">
        <f>IF(OR('DU DOAN'!K104="",'DU DOAN'!L104="",'DU DOAN'!CA104="",'DU DOAN'!CB104=""),0,IF(AND('DU DOAN'!CA104='DU DOAN'!K104,'DU DOAN'!CB104='DU DOAN'!L104),3*'DU DOAN'!C104,IF(('DU DOAN'!CA104-'DU DOAN'!CB104)=('DU DOAN'!K104-'DU DOAN'!L104),2*'DU DOAN'!C104,IF(SIGN('DU DOAN'!CA104-'DU DOAN'!CB104)=SIGN('DU DOAN'!K104-'DU DOAN'!L104),1*'DU DOAN'!C104,0))))</f>
        <v>0</v>
      </c>
      <c r="AO104" s="98">
        <f>IF(OR('DU DOAN'!K104="",'DU DOAN'!L104="",'DU DOAN'!CC104="",'DU DOAN'!CD104=""),0,IF(AND('DU DOAN'!CC104='DU DOAN'!K104,'DU DOAN'!CD104='DU DOAN'!L104),3*'DU DOAN'!C104,IF(('DU DOAN'!CC104-'DU DOAN'!CD104)=('DU DOAN'!K104-'DU DOAN'!L104),2*'DU DOAN'!C104,IF(SIGN('DU DOAN'!CC104-'DU DOAN'!CD104)=SIGN('DU DOAN'!K104-'DU DOAN'!L104),1*'DU DOAN'!C104,0))))</f>
        <v>0</v>
      </c>
      <c r="AP104" s="98">
        <f>IF(OR('DU DOAN'!K104="",'DU DOAN'!L104="",'DU DOAN'!CE104="",'DU DOAN'!CF104=""),0,IF(AND('DU DOAN'!CE104='DU DOAN'!K104,'DU DOAN'!CF104='DU DOAN'!L104),3*'DU DOAN'!C104,IF(('DU DOAN'!CE104-'DU DOAN'!CF104)=('DU DOAN'!K104-'DU DOAN'!L104),2*'DU DOAN'!C104,IF(SIGN('DU DOAN'!CE104-'DU DOAN'!CF104)=SIGN('DU DOAN'!K104-'DU DOAN'!L104),1*'DU DOAN'!C104,0))))</f>
        <v>0</v>
      </c>
      <c r="AQ104" s="98">
        <f>IF(OR('DU DOAN'!K104="",'DU DOAN'!L104="",'DU DOAN'!CG104="",'DU DOAN'!CH104=""),0,IF(AND('DU DOAN'!CG104='DU DOAN'!K104,'DU DOAN'!CH104='DU DOAN'!L104),3*'DU DOAN'!C104,IF(('DU DOAN'!CG104-'DU DOAN'!CH104)=('DU DOAN'!K104-'DU DOAN'!L104),2*'DU DOAN'!C104,IF(SIGN('DU DOAN'!CG104-'DU DOAN'!CH104)=SIGN('DU DOAN'!K104-'DU DOAN'!L104),1*'DU DOAN'!C104,0))))</f>
        <v>0</v>
      </c>
      <c r="AR104" s="98">
        <f>IF(OR('DU DOAN'!K104="",'DU DOAN'!L104="",'DU DOAN'!CI104="",'DU DOAN'!CJ104=""),0,IF(AND('DU DOAN'!CI104='DU DOAN'!K104,'DU DOAN'!CJ104='DU DOAN'!L104),3*'DU DOAN'!C104,IF(('DU DOAN'!CI104-'DU DOAN'!CJ104)=('DU DOAN'!K104-'DU DOAN'!L104),2*'DU DOAN'!C104,IF(SIGN('DU DOAN'!CI104-'DU DOAN'!CJ104)=SIGN('DU DOAN'!K104-'DU DOAN'!L104),1*'DU DOAN'!C104,0))))</f>
        <v>0</v>
      </c>
      <c r="AS104" s="98">
        <f>IF(OR('DU DOAN'!K104="",'DU DOAN'!L104="",'DU DOAN'!CK104="",'DU DOAN'!CL104=""),0,IF(AND('DU DOAN'!CK104='DU DOAN'!K104,'DU DOAN'!CL104='DU DOAN'!L104),3*'DU DOAN'!C104,IF(('DU DOAN'!CK104-'DU DOAN'!CL104)=('DU DOAN'!K104-'DU DOAN'!L104),2*'DU DOAN'!C104,IF(SIGN('DU DOAN'!CK104-'DU DOAN'!CL104)=SIGN('DU DOAN'!K104-'DU DOAN'!L104),1*'DU DOAN'!C104,0))))</f>
        <v>0</v>
      </c>
      <c r="AT104" s="98">
        <f>IF(OR('DU DOAN'!K104="",'DU DOAN'!L104="",'DU DOAN'!CM104="",'DU DOAN'!CN104=""),0,IF(AND('DU DOAN'!CM104='DU DOAN'!K104,'DU DOAN'!CN104='DU DOAN'!L104),3*'DU DOAN'!C104,IF(('DU DOAN'!CM104-'DU DOAN'!CN104)=('DU DOAN'!K104-'DU DOAN'!L104),2*'DU DOAN'!C104,IF(SIGN('DU DOAN'!CM104-'DU DOAN'!CN104)=SIGN('DU DOAN'!K104-'DU DOAN'!L104),1*'DU DOAN'!C104,0))))</f>
        <v>0</v>
      </c>
      <c r="AU104" s="98">
        <f>IF(OR('DU DOAN'!K104="",'DU DOAN'!L104="",'DU DOAN'!CO104="",'DU DOAN'!CP104=""),0,IF(AND('DU DOAN'!CO104='DU DOAN'!K104,'DU DOAN'!CP104='DU DOAN'!L104),3*'DU DOAN'!C104,IF(('DU DOAN'!CO104-'DU DOAN'!CP104)=('DU DOAN'!K104-'DU DOAN'!L104),2*'DU DOAN'!C104,IF(SIGN('DU DOAN'!CO104-'DU DOAN'!CP104)=SIGN('DU DOAN'!K104-'DU DOAN'!L104),1*'DU DOAN'!C104,0))))</f>
        <v>0</v>
      </c>
      <c r="AV104" s="98">
        <f>IF(OR('DU DOAN'!K104="",'DU DOAN'!L104="",'DU DOAN'!CQ104="",'DU DOAN'!CR104=""),0,IF(AND('DU DOAN'!CQ104='DU DOAN'!K104,'DU DOAN'!CR104='DU DOAN'!L104),3*'DU DOAN'!C104,IF(('DU DOAN'!CQ104-'DU DOAN'!CR104)=('DU DOAN'!K104-'DU DOAN'!L104),2*'DU DOAN'!C104,IF(SIGN('DU DOAN'!CQ104-'DU DOAN'!CR104)=SIGN('DU DOAN'!K104-'DU DOAN'!L104),1*'DU DOAN'!C104,0))))</f>
        <v>0</v>
      </c>
      <c r="AW104" s="98">
        <f>IF(OR('DU DOAN'!K104="",'DU DOAN'!L104="",'DU DOAN'!CS104="",'DU DOAN'!CT104=""),0,IF(AND('DU DOAN'!CS104='DU DOAN'!K104,'DU DOAN'!CT104='DU DOAN'!L104),3*'DU DOAN'!C104,IF(('DU DOAN'!CS104-'DU DOAN'!CT104)=('DU DOAN'!K104-'DU DOAN'!L104),2*'DU DOAN'!C104,IF(SIGN('DU DOAN'!CS104-'DU DOAN'!CT104)=SIGN('DU DOAN'!K104-'DU DOAN'!L104),1*'DU DOAN'!C104,0))))</f>
        <v>0</v>
      </c>
      <c r="AX104" s="98">
        <f>IF(OR('DU DOAN'!K104="",'DU DOAN'!L104="",'DU DOAN'!CU104="",'DU DOAN'!CV104=""),0,IF(AND('DU DOAN'!CU104='DU DOAN'!K104,'DU DOAN'!CV104='DU DOAN'!L104),3*'DU DOAN'!C104,IF(('DU DOAN'!CU104-'DU DOAN'!CV104)=('DU DOAN'!K104-'DU DOAN'!L104),2*'DU DOAN'!C104,IF(SIGN('DU DOAN'!CU104-'DU DOAN'!CV104)=SIGN('DU DOAN'!K104-'DU DOAN'!L104),1*'DU DOAN'!C104,0))))</f>
        <v>0</v>
      </c>
      <c r="AY104" s="98">
        <f>IF(OR('DU DOAN'!K104="",'DU DOAN'!L104="",'DU DOAN'!CW104="",'DU DOAN'!CX104=""),0,IF(AND('DU DOAN'!CW104='DU DOAN'!K104,'DU DOAN'!CX104='DU DOAN'!L104),3*'DU DOAN'!C104,IF(('DU DOAN'!CW104-'DU DOAN'!CX104)=('DU DOAN'!K104-'DU DOAN'!L104),2*'DU DOAN'!C104,IF(SIGN('DU DOAN'!CW104-'DU DOAN'!CX104)=SIGN('DU DOAN'!K104-'DU DOAN'!L104),1*'DU DOAN'!C104,0))))</f>
        <v>0</v>
      </c>
      <c r="AZ104" s="98">
        <f>IF(OR('DU DOAN'!K104="",'DU DOAN'!L104="",'DU DOAN'!CY104="",'DU DOAN'!CZ104=""),0,IF(AND('DU DOAN'!CY104='DU DOAN'!K104,'DU DOAN'!CZ104='DU DOAN'!L104),3*'DU DOAN'!C104,IF(('DU DOAN'!CY104-'DU DOAN'!CZ104)=('DU DOAN'!K104-'DU DOAN'!L104),2*'DU DOAN'!C104,IF(SIGN('DU DOAN'!CY104-'DU DOAN'!CZ104)=SIGN('DU DOAN'!K104-'DU DOAN'!L104),1*'DU DOAN'!C104,0))))</f>
        <v>0</v>
      </c>
      <c r="BA104" s="98">
        <f>IF(OR('DU DOAN'!K104="",'DU DOAN'!L104="",'DU DOAN'!DA104="",'DU DOAN'!DB104=""),0,IF(AND('DU DOAN'!DA104='DU DOAN'!K104,'DU DOAN'!DB104='DU DOAN'!L104),3*'DU DOAN'!C104,IF(('DU DOAN'!DA104-'DU DOAN'!DB104)=('DU DOAN'!K104-'DU DOAN'!L104),2*'DU DOAN'!C104,IF(SIGN('DU DOAN'!DA104-'DU DOAN'!DB104)=SIGN('DU DOAN'!K104-'DU DOAN'!L104),1*'DU DOAN'!C104,0))))</f>
        <v>0</v>
      </c>
      <c r="BB104" s="98">
        <f>IF(OR('DU DOAN'!K104="",'DU DOAN'!L104="",'DU DOAN'!DC104="",'DU DOAN'!DD104=""),0,IF(AND('DU DOAN'!DC104='DU DOAN'!K104,'DU DOAN'!DD104='DU DOAN'!L104),3*'DU DOAN'!C104,IF(('DU DOAN'!DC104-'DU DOAN'!DD104)=('DU DOAN'!K104-'DU DOAN'!L104),2*'DU DOAN'!C104,IF(SIGN('DU DOAN'!DC104-'DU DOAN'!DD104)=SIGN('DU DOAN'!K104-'DU DOAN'!L104),1*'DU DOAN'!C104,0))))</f>
        <v>0</v>
      </c>
      <c r="BC104" s="98">
        <f>IF(OR('DU DOAN'!K104="",'DU DOAN'!L104="",'DU DOAN'!DE104="",'DU DOAN'!DF104=""),0,IF(AND('DU DOAN'!DE104='DU DOAN'!K104,'DU DOAN'!DF104='DU DOAN'!L104),3*'DU DOAN'!C104,IF(('DU DOAN'!DE104-'DU DOAN'!DF104)=('DU DOAN'!K104-'DU DOAN'!L104),2*'DU DOAN'!C104,IF(SIGN('DU DOAN'!DE104-'DU DOAN'!DF104)=SIGN('DU DOAN'!K104-'DU DOAN'!L104),1*'DU DOAN'!C104,0))))</f>
        <v>0</v>
      </c>
      <c r="BD104" s="98">
        <f>IF(OR('DU DOAN'!K104="",'DU DOAN'!L104="",'DU DOAN'!DG104="",'DU DOAN'!DH104=""),0,IF(AND('DU DOAN'!DG104='DU DOAN'!K104,'DU DOAN'!DH104='DU DOAN'!L104),3*'DU DOAN'!C104,IF(('DU DOAN'!DG104-'DU DOAN'!DH104)=('DU DOAN'!K104-'DU DOAN'!L104),2*'DU DOAN'!C104,IF(SIGN('DU DOAN'!DG104-'DU DOAN'!DH104)=SIGN('DU DOAN'!K104-'DU DOAN'!L104),1*'DU DOAN'!C104,0))))</f>
        <v>0</v>
      </c>
      <c r="BE104" s="98">
        <f>IF(OR('DU DOAN'!K104="",'DU DOAN'!L104="",'DU DOAN'!DI104="",'DU DOAN'!DJ104=""),0,IF(AND('DU DOAN'!DI104='DU DOAN'!K104,'DU DOAN'!DJ104='DU DOAN'!L104),3*'DU DOAN'!C104,IF(('DU DOAN'!DI104-'DU DOAN'!DJ104)=('DU DOAN'!K104-'DU DOAN'!L104),2*'DU DOAN'!C104,IF(SIGN('DU DOAN'!DI104-'DU DOAN'!DJ104)=SIGN('DU DOAN'!K104-'DU DOAN'!L104),1*'DU DOAN'!C104,0))))</f>
        <v>0</v>
      </c>
      <c r="BF104" s="98">
        <f>IF(OR('DU DOAN'!K104="",'DU DOAN'!L104="",'DU DOAN'!DK104="",'DU DOAN'!DL104=""),0,IF(AND('DU DOAN'!DK104='DU DOAN'!K104,'DU DOAN'!DL104='DU DOAN'!L104),3*'DU DOAN'!C104,IF(('DU DOAN'!DK104-'DU DOAN'!DL104)=('DU DOAN'!K104-'DU DOAN'!L104),2*'DU DOAN'!C104,IF(SIGN('DU DOAN'!DK104-'DU DOAN'!DL104)=SIGN('DU DOAN'!K104-'DU DOAN'!L104),1*'DU DOAN'!C104,0))))</f>
        <v>0</v>
      </c>
      <c r="BG104" s="98">
        <f>IF(OR('DU DOAN'!K104="",'DU DOAN'!L104="",'DU DOAN'!DM104="",'DU DOAN'!DN104=""),0,IF(AND('DU DOAN'!DM104='DU DOAN'!K104,'DU DOAN'!DN104='DU DOAN'!L104),3*'DU DOAN'!C104,IF(('DU DOAN'!DM104-'DU DOAN'!DN104)=('DU DOAN'!K104-'DU DOAN'!L104),2*'DU DOAN'!C104,IF(SIGN('DU DOAN'!DM104-'DU DOAN'!DN104)=SIGN('DU DOAN'!K104-'DU DOAN'!L104),1*'DU DOAN'!C104,0))))</f>
        <v>0</v>
      </c>
      <c r="BH104" s="98">
        <f>IF(OR('DU DOAN'!K104="",'DU DOAN'!L104="",'DU DOAN'!DO104="",'DU DOAN'!DP104=""),0,IF(AND('DU DOAN'!DO104='DU DOAN'!K104,'DU DOAN'!DP104='DU DOAN'!L104),3*'DU DOAN'!C104,IF(('DU DOAN'!DO104-'DU DOAN'!DP104)=('DU DOAN'!K104-'DU DOAN'!L104),2*'DU DOAN'!C104,IF(SIGN('DU DOAN'!DO104-'DU DOAN'!DP104)=SIGN('DU DOAN'!K104-'DU DOAN'!L104),1*'DU DOAN'!C104,0))))</f>
        <v>0</v>
      </c>
      <c r="BI104" s="98">
        <f>IF(OR('DU DOAN'!K104="",'DU DOAN'!L104="",'DU DOAN'!DQ104="",'DU DOAN'!DR104=""),0,IF(AND('DU DOAN'!DQ104='DU DOAN'!K104,'DU DOAN'!DR104='DU DOAN'!L104),3*'DU DOAN'!C104,IF(('DU DOAN'!DQ104-'DU DOAN'!DR104)=('DU DOAN'!K104-'DU DOAN'!L104),2*'DU DOAN'!C104,IF(SIGN('DU DOAN'!DQ104-'DU DOAN'!DR104)=SIGN('DU DOAN'!K104-'DU DOAN'!L104),1*'DU DOAN'!C104,0))))</f>
        <v>0</v>
      </c>
      <c r="BJ104" s="98">
        <f>IF(OR('DU DOAN'!K104="",'DU DOAN'!L104="",'DU DOAN'!DS104="",'DU DOAN'!DT104=""),0,IF(AND('DU DOAN'!DS104='DU DOAN'!K104,'DU DOAN'!DT104='DU DOAN'!L104),3*'DU DOAN'!C104,IF(('DU DOAN'!DS104-'DU DOAN'!DT104)=('DU DOAN'!K104-'DU DOAN'!L104),2*'DU DOAN'!C104,IF(SIGN('DU DOAN'!DS104-'DU DOAN'!DT104)=SIGN('DU DOAN'!K104-'DU DOAN'!L104),1*'DU DOAN'!C104,0))))</f>
        <v>0</v>
      </c>
      <c r="BK104" s="98">
        <f>IF(OR('DU DOAN'!K104="",'DU DOAN'!L104="",'DU DOAN'!DU104="",'DU DOAN'!DV104=""),0,IF(AND('DU DOAN'!DU104='DU DOAN'!K104,'DU DOAN'!DV104='DU DOAN'!L104),3*'DU DOAN'!C104,IF(('DU DOAN'!DU104-'DU DOAN'!DV104)=('DU DOAN'!K104-'DU DOAN'!L104),2*'DU DOAN'!C104,IF(SIGN('DU DOAN'!DU104-'DU DOAN'!DV104)=SIGN('DU DOAN'!K104-'DU DOAN'!L104),1*'DU DOAN'!C104,0))))</f>
        <v>0</v>
      </c>
      <c r="BL104" s="98">
        <f>IF(OR('DU DOAN'!K104="",'DU DOAN'!L104="",'DU DOAN'!DW104="",'DU DOAN'!DX104=""),0,IF(AND('DU DOAN'!DW104='DU DOAN'!K104,'DU DOAN'!DX104='DU DOAN'!L104),3*'DU DOAN'!C104,IF(('DU DOAN'!DW104-'DU DOAN'!DX104)=('DU DOAN'!K104-'DU DOAN'!L104),2*'DU DOAN'!C104,IF(SIGN('DU DOAN'!DW104-'DU DOAN'!DX104)=SIGN('DU DOAN'!K104-'DU DOAN'!L104),1*'DU DOAN'!C104,0))))</f>
        <v>0</v>
      </c>
      <c r="BM104" s="98">
        <f>IF(OR('DU DOAN'!K104="",'DU DOAN'!L104="",'DU DOAN'!DY104="",'DU DOAN'!DZ104=""),0,IF(AND('DU DOAN'!DY104='DU DOAN'!K104,'DU DOAN'!DZ104='DU DOAN'!L104),3*'DU DOAN'!C104,IF(('DU DOAN'!DY104-'DU DOAN'!DZ104)=('DU DOAN'!K104-'DU DOAN'!L104),2*'DU DOAN'!C104,IF(SIGN('DU DOAN'!DY104-'DU DOAN'!DZ104)=SIGN('DU DOAN'!K104-'DU DOAN'!L104),1*'DU DOAN'!C104,0))))</f>
        <v>0</v>
      </c>
      <c r="BN104" s="98">
        <f>IF(OR('DU DOAN'!K104="",'DU DOAN'!L104="",'DU DOAN'!EA104="",'DU DOAN'!EB104=""),0,IF(AND('DU DOAN'!EA104='DU DOAN'!K104,'DU DOAN'!EB104='DU DOAN'!L104),3*'DU DOAN'!C104,IF(('DU DOAN'!EA104-'DU DOAN'!EB104)=('DU DOAN'!K104-'DU DOAN'!L104),2*'DU DOAN'!C104,IF(SIGN('DU DOAN'!EA104-'DU DOAN'!EB104)=SIGN('DU DOAN'!K104-'DU DOAN'!L104),1*'DU DOAN'!C104,0))))</f>
        <v>0</v>
      </c>
      <c r="BO104" s="98">
        <f>IF(OR('DU DOAN'!K104="",'DU DOAN'!L104="",'DU DOAN'!EC104="",'DU DOAN'!ED104=""),0,IF(AND('DU DOAN'!EC104='DU DOAN'!K104,'DU DOAN'!ED104='DU DOAN'!L104),3*'DU DOAN'!C104,IF(('DU DOAN'!EC104-'DU DOAN'!ED104)=('DU DOAN'!K104-'DU DOAN'!L104),2*'DU DOAN'!C104,IF(SIGN('DU DOAN'!EC104-'DU DOAN'!ED104)=SIGN('DU DOAN'!K104-'DU DOAN'!L104),1*'DU DOAN'!C104,0))))</f>
        <v>0</v>
      </c>
      <c r="BP104" s="98">
        <f>IF(OR('DU DOAN'!K104="",'DU DOAN'!L104="",'DU DOAN'!EE104="",'DU DOAN'!EF104=""),0,IF(AND('DU DOAN'!EE104='DU DOAN'!K104,'DU DOAN'!EF104='DU DOAN'!L104),3*'DU DOAN'!C104,IF(('DU DOAN'!EE104-'DU DOAN'!EF104)=('DU DOAN'!K104-'DU DOAN'!L104),2*'DU DOAN'!C104,IF(SIGN('DU DOAN'!EE104-'DU DOAN'!EF104)=SIGN('DU DOAN'!K104-'DU DOAN'!L104),1*'DU DOAN'!C104,0))))</f>
        <v>0</v>
      </c>
      <c r="BQ104" s="98">
        <f>IF(OR('DU DOAN'!K104="",'DU DOAN'!L104="",'DU DOAN'!EG104="",'DU DOAN'!EH104=""),0,IF(AND('DU DOAN'!EG104='DU DOAN'!K104,'DU DOAN'!EH104='DU DOAN'!L104),3*'DU DOAN'!C104,IF(('DU DOAN'!EG104-'DU DOAN'!EH104)=('DU DOAN'!K104-'DU DOAN'!L104),2*'DU DOAN'!C104,IF(SIGN('DU DOAN'!EG104-'DU DOAN'!EH104)=SIGN('DU DOAN'!K104-'DU DOAN'!L104),1*'DU DOAN'!C104,0))))</f>
        <v>0</v>
      </c>
      <c r="BR104" s="98">
        <f>IF(OR('DU DOAN'!K104="",'DU DOAN'!L104="",'DU DOAN'!EI104="",'DU DOAN'!EJ104=""),0,IF(AND('DU DOAN'!EI104='DU DOAN'!K104,'DU DOAN'!EJ104='DU DOAN'!L104),3*'DU DOAN'!C104,IF(('DU DOAN'!EI104-'DU DOAN'!EJ104)=('DU DOAN'!K104-'DU DOAN'!L104),2*'DU DOAN'!C104,IF(SIGN('DU DOAN'!EI104-'DU DOAN'!EJ104)=SIGN('DU DOAN'!K104-'DU DOAN'!L104),1*'DU DOAN'!C104,0))))</f>
        <v>0</v>
      </c>
      <c r="BS104" s="98">
        <f>IF(OR('DU DOAN'!K104="",'DU DOAN'!L104="",'DU DOAN'!EK104="",'DU DOAN'!EL104=""),0,IF(AND('DU DOAN'!EK104='DU DOAN'!K104,'DU DOAN'!EL104='DU DOAN'!L104),3*'DU DOAN'!C104,IF(('DU DOAN'!EK104-'DU DOAN'!EL104)=('DU DOAN'!K104-'DU DOAN'!L104),2*'DU DOAN'!C104,IF(SIGN('DU DOAN'!EK104-'DU DOAN'!EL104)=SIGN('DU DOAN'!K104-'DU DOAN'!L104),1*'DU DOAN'!C104,0))))</f>
        <v>0</v>
      </c>
      <c r="BT104" s="98">
        <f>IF(OR('DU DOAN'!K104="",'DU DOAN'!L104="",'DU DOAN'!EM104="",'DU DOAN'!EN104=""),0,IF(AND('DU DOAN'!EM104='DU DOAN'!K104,'DU DOAN'!EN104='DU DOAN'!L104),3*'DU DOAN'!C104,IF(('DU DOAN'!EM104-'DU DOAN'!EN104)=('DU DOAN'!K104-'DU DOAN'!L104),2*'DU DOAN'!C104,IF(SIGN('DU DOAN'!EM104-'DU DOAN'!EN104)=SIGN('DU DOAN'!K104-'DU DOAN'!L104),1*'DU DOAN'!C104,0))))</f>
        <v>0</v>
      </c>
      <c r="BU104" s="98">
        <f>IF(OR('DU DOAN'!K104="",'DU DOAN'!L104="",'DU DOAN'!EO104="",'DU DOAN'!EP104=""),0,IF(AND('DU DOAN'!EO104='DU DOAN'!K104,'DU DOAN'!EP104='DU DOAN'!L104),3*'DU DOAN'!C104,IF(('DU DOAN'!EO104-'DU DOAN'!EP104)=('DU DOAN'!K104-'DU DOAN'!L104),2*'DU DOAN'!C104,IF(SIGN('DU DOAN'!EO104-'DU DOAN'!EP104)=SIGN('DU DOAN'!K104-'DU DOAN'!L104),1*'DU DOAN'!C104,0))))</f>
        <v>0</v>
      </c>
      <c r="BV104" s="98">
        <f>IF(OR('DU DOAN'!K104="",'DU DOAN'!L104="",'DU DOAN'!EQ104="",'DU DOAN'!ER104=""),0,IF(AND('DU DOAN'!EQ104='DU DOAN'!K104,'DU DOAN'!ER104='DU DOAN'!L104),3*'DU DOAN'!C104,IF(('DU DOAN'!EQ104-'DU DOAN'!ER104)=('DU DOAN'!K104-'DU DOAN'!L104),2*'DU DOAN'!C104,IF(SIGN('DU DOAN'!EQ104-'DU DOAN'!ER104)=SIGN('DU DOAN'!K104-'DU DOAN'!L104),1*'DU DOAN'!C104,0))))</f>
        <v>0</v>
      </c>
      <c r="BW104" s="98">
        <f>IF(OR('DU DOAN'!K104="",'DU DOAN'!L104="",'DU DOAN'!ES104="",'DU DOAN'!ET104=""),0,IF(AND('DU DOAN'!ES104='DU DOAN'!K104,'DU DOAN'!ET104='DU DOAN'!L104),3*'DU DOAN'!C104,IF(('DU DOAN'!ES104-'DU DOAN'!ET104)=('DU DOAN'!K104-'DU DOAN'!L104),2*'DU DOAN'!C104,IF(SIGN('DU DOAN'!ES104-'DU DOAN'!ET104)=SIGN('DU DOAN'!K104-'DU DOAN'!L104),1*'DU DOAN'!C104,0))))</f>
        <v>0</v>
      </c>
      <c r="BX104" s="98">
        <f>IF(OR('DU DOAN'!K104="",'DU DOAN'!L104="",'DU DOAN'!EU104="",'DU DOAN'!EV104=""),0,IF(AND('DU DOAN'!EU104='DU DOAN'!K104,'DU DOAN'!EV104='DU DOAN'!L104),3*'DU DOAN'!C104,IF(('DU DOAN'!EU104-'DU DOAN'!EV104)=('DU DOAN'!K104-'DU DOAN'!L104),2*'DU DOAN'!C104,IF(SIGN('DU DOAN'!EU104-'DU DOAN'!EV104)=SIGN('DU DOAN'!K104-'DU DOAN'!L104),1*'DU DOAN'!C104,0))))</f>
        <v>0</v>
      </c>
      <c r="BY104" s="98">
        <f>IF(OR('DU DOAN'!K104="",'DU DOAN'!L104="",'DU DOAN'!EW104="",'DU DOAN'!EX104=""),0,IF(AND('DU DOAN'!EW104='DU DOAN'!K104,'DU DOAN'!EX104='DU DOAN'!L104),3*'DU DOAN'!C104,IF(('DU DOAN'!EW104-'DU DOAN'!EX104)=('DU DOAN'!K104-'DU DOAN'!L104),2*'DU DOAN'!C104,IF(SIGN('DU DOAN'!EW104-'DU DOAN'!EX104)=SIGN('DU DOAN'!K104-'DU DOAN'!L104),1*'DU DOAN'!C104,0))))</f>
        <v>0</v>
      </c>
      <c r="BZ104" s="98">
        <f>IF(OR('DU DOAN'!K104="",'DU DOAN'!L104="",'DU DOAN'!EY104="",'DU DOAN'!EZ104=""),0,IF(AND('DU DOAN'!EY104='DU DOAN'!K104,'DU DOAN'!EZ104='DU DOAN'!L104),3*'DU DOAN'!C104,IF(('DU DOAN'!EY104-'DU DOAN'!EZ104)=('DU DOAN'!K104-'DU DOAN'!L104),2*'DU DOAN'!C104,IF(SIGN('DU DOAN'!EY104-'DU DOAN'!EZ104)=SIGN('DU DOAN'!K104-'DU DOAN'!L104),1*'DU DOAN'!C104,0))))</f>
        <v>0</v>
      </c>
      <c r="CA104" s="98">
        <f>IF(OR('DU DOAN'!K104="",'DU DOAN'!L104="",'DU DOAN'!FA104="",'DU DOAN'!FB104=""),0,IF(AND('DU DOAN'!FA104='DU DOAN'!K104,'DU DOAN'!FB104='DU DOAN'!L104),3*'DU DOAN'!C104,IF(('DU DOAN'!FA104-'DU DOAN'!FB104)=('DU DOAN'!K104-'DU DOAN'!L104),2*'DU DOAN'!C104,IF(SIGN('DU DOAN'!FA104-'DU DOAN'!FB104)=SIGN('DU DOAN'!K104-'DU DOAN'!L104),1*'DU DOAN'!C104,0))))</f>
        <v>0</v>
      </c>
      <c r="CB104" s="98">
        <f>IF(OR('DU DOAN'!K104="",'DU DOAN'!L104="",'DU DOAN'!FC104="",'DU DOAN'!FD104=""),0,IF(AND('DU DOAN'!FC104='DU DOAN'!K104,'DU DOAN'!FD104='DU DOAN'!L104),3*'DU DOAN'!C104,IF(('DU DOAN'!FC104-'DU DOAN'!FD104)=('DU DOAN'!K104-'DU DOAN'!L104),2*'DU DOAN'!C104,IF(SIGN('DU DOAN'!FC104-'DU DOAN'!FD104)=SIGN('DU DOAN'!K104-'DU DOAN'!L104),1*'DU DOAN'!C104,0))))</f>
        <v>0</v>
      </c>
      <c r="CC104" s="98">
        <f>IF(OR('DU DOAN'!K104="",'DU DOAN'!L104="",'DU DOAN'!FE104="",'DU DOAN'!FF104=""),0,IF(AND('DU DOAN'!FE104='DU DOAN'!K104,'DU DOAN'!FF104='DU DOAN'!L104),3*'DU DOAN'!C104,IF(('DU DOAN'!FE104-'DU DOAN'!FF104)=('DU DOAN'!K104-'DU DOAN'!L104),2*'DU DOAN'!C104,IF(SIGN('DU DOAN'!FE104-'DU DOAN'!FF104)=SIGN('DU DOAN'!K104-'DU DOAN'!L104),1*'DU DOAN'!C104,0))))</f>
        <v>0</v>
      </c>
      <c r="CD104" s="98">
        <f>IF(OR('DU DOAN'!K104="",'DU DOAN'!L104="",'DU DOAN'!FG104="",'DU DOAN'!FH104=""),0,IF(AND('DU DOAN'!FG104='DU DOAN'!K104,'DU DOAN'!FH104='DU DOAN'!L104),3*'DU DOAN'!C104,IF(('DU DOAN'!FG104-'DU DOAN'!FH104)=('DU DOAN'!K104-'DU DOAN'!L104),2*'DU DOAN'!C104,IF(SIGN('DU DOAN'!FG104-'DU DOAN'!FH104)=SIGN('DU DOAN'!K104-'DU DOAN'!L104),1*'DU DOAN'!C104,0))))</f>
        <v>0</v>
      </c>
      <c r="CE104" s="98">
        <f>IF(OR('DU DOAN'!K104="",'DU DOAN'!L104="",'DU DOAN'!FI104="",'DU DOAN'!FJ104=""),0,IF(AND('DU DOAN'!FI104='DU DOAN'!K104,'DU DOAN'!FJ104='DU DOAN'!L104),3*'DU DOAN'!C104,IF(('DU DOAN'!FI104-'DU DOAN'!FJ104)=('DU DOAN'!K104-'DU DOAN'!L104),2*'DU DOAN'!C104,IF(SIGN('DU DOAN'!FI104-'DU DOAN'!FJ104)=SIGN('DU DOAN'!K104-'DU DOAN'!L104),1*'DU DOAN'!C104,0))))</f>
        <v>0</v>
      </c>
      <c r="CF104" s="98">
        <f>IF(OR('DU DOAN'!K104="",'DU DOAN'!L104="",'DU DOAN'!FK104="",'DU DOAN'!FL104=""),0,IF(AND('DU DOAN'!FK104='DU DOAN'!K104,'DU DOAN'!FL104='DU DOAN'!L104),3*'DU DOAN'!C104,IF(('DU DOAN'!FK104-'DU DOAN'!FL104)=('DU DOAN'!K104-'DU DOAN'!L104),2*'DU DOAN'!C104,IF(SIGN('DU DOAN'!FK104-'DU DOAN'!FL104)=SIGN('DU DOAN'!K104-'DU DOAN'!L104),1*'DU DOAN'!C104,0))))</f>
        <v>0</v>
      </c>
      <c r="CG104" s="98">
        <f>IF(OR('DU DOAN'!K104="",'DU DOAN'!L104="",'DU DOAN'!FM104="",'DU DOAN'!FN104=""),0,IF(AND('DU DOAN'!FM104='DU DOAN'!K104,'DU DOAN'!FN104='DU DOAN'!L104),3*'DU DOAN'!C104,IF(('DU DOAN'!FM104-'DU DOAN'!FN104)=('DU DOAN'!K104-'DU DOAN'!L104),2*'DU DOAN'!C104,IF(SIGN('DU DOAN'!FM104-'DU DOAN'!FN104)=SIGN('DU DOAN'!K104-'DU DOAN'!L104),1*'DU DOAN'!C104,0))))</f>
        <v>0</v>
      </c>
      <c r="CH104" s="98">
        <f>IF(OR('DU DOAN'!K104="",'DU DOAN'!L104="",'DU DOAN'!FO104="",'DU DOAN'!FP104=""),0,IF(AND('DU DOAN'!FO104='DU DOAN'!K104,'DU DOAN'!FP104='DU DOAN'!L104),3*'DU DOAN'!C104,IF(('DU DOAN'!FO104-'DU DOAN'!FP104)=('DU DOAN'!K104-'DU DOAN'!L104),2*'DU DOAN'!C104,IF(SIGN('DU DOAN'!FO104-'DU DOAN'!FP104)=SIGN('DU DOAN'!K104-'DU DOAN'!L104),1*'DU DOAN'!C104,0))))</f>
        <v>0</v>
      </c>
      <c r="CI104" s="98">
        <f>IF(OR('DU DOAN'!K104="",'DU DOAN'!L104="",'DU DOAN'!FQ104="",'DU DOAN'!FR104=""),0,IF(AND('DU DOAN'!FQ104='DU DOAN'!K104,'DU DOAN'!FR104='DU DOAN'!L104),3*'DU DOAN'!C104,IF(('DU DOAN'!FQ104-'DU DOAN'!FR104)=('DU DOAN'!K104-'DU DOAN'!L104),2*'DU DOAN'!C104,IF(SIGN('DU DOAN'!FQ104-'DU DOAN'!FR104)=SIGN('DU DOAN'!K104-'DU DOAN'!L104),1*'DU DOAN'!C104,0))))</f>
        <v>0</v>
      </c>
      <c r="CJ104" s="98">
        <f>IF(OR('DU DOAN'!K104="",'DU DOAN'!L104="",'DU DOAN'!FS104="",'DU DOAN'!FT104=""),0,IF(AND('DU DOAN'!FS104='DU DOAN'!K104,'DU DOAN'!FT104='DU DOAN'!L104),3*'DU DOAN'!C104,IF(('DU DOAN'!FS104-'DU DOAN'!FT104)=('DU DOAN'!K104-'DU DOAN'!L104),2*'DU DOAN'!C104,IF(SIGN('DU DOAN'!FS104-'DU DOAN'!FT104)=SIGN('DU DOAN'!K104-'DU DOAN'!L104),1*'DU DOAN'!C104,0))))</f>
        <v>0</v>
      </c>
      <c r="CK104" s="98">
        <f>IF(OR('DU DOAN'!K104="",'DU DOAN'!L104="",'DU DOAN'!FU104="",'DU DOAN'!FV104=""),0,IF(AND('DU DOAN'!FU104='DU DOAN'!K104,'DU DOAN'!FV104='DU DOAN'!L104),3*'DU DOAN'!C104,IF(('DU DOAN'!FU104-'DU DOAN'!FV104)=('DU DOAN'!K104-'DU DOAN'!L104),2*'DU DOAN'!C104,IF(SIGN('DU DOAN'!FU104-'DU DOAN'!FV104)=SIGN('DU DOAN'!K104-'DU DOAN'!L104),1*'DU DOAN'!C104,0))))</f>
        <v>0</v>
      </c>
      <c r="CL104" s="98">
        <f>IF(OR('DU DOAN'!K104="",'DU DOAN'!L104="",'DU DOAN'!FW104="",'DU DOAN'!FX104=""),0,IF(AND('DU DOAN'!FW104='DU DOAN'!K104,'DU DOAN'!FX104='DU DOAN'!L104),3*'DU DOAN'!C104,IF(('DU DOAN'!FW104-'DU DOAN'!FX104)=('DU DOAN'!K104-'DU DOAN'!L104),2*'DU DOAN'!C104,IF(SIGN('DU DOAN'!FW104-'DU DOAN'!FX104)=SIGN('DU DOAN'!K104-'DU DOAN'!L104),1*'DU DOAN'!C104,0))))</f>
        <v>0</v>
      </c>
      <c r="CM104" s="98">
        <f>IF(OR('DU DOAN'!K104="",'DU DOAN'!L104="",'DU DOAN'!FY104="",'DU DOAN'!FZ104=""),0,IF(AND('DU DOAN'!FY104='DU DOAN'!K104,'DU DOAN'!FZ104='DU DOAN'!L104),3*'DU DOAN'!C104,IF(('DU DOAN'!FY104-'DU DOAN'!FZ104)=('DU DOAN'!K104-'DU DOAN'!L104),2*'DU DOAN'!C104,IF(SIGN('DU DOAN'!FY104-'DU DOAN'!FZ104)=SIGN('DU DOAN'!K104-'DU DOAN'!L104),1*'DU DOAN'!C104,0))))</f>
        <v>0</v>
      </c>
      <c r="CN104" s="98">
        <f>IF(OR('DU DOAN'!K104="",'DU DOAN'!L104="",'DU DOAN'!GA104="",'DU DOAN'!GB104=""),0,IF(AND('DU DOAN'!GA104='DU DOAN'!K104,'DU DOAN'!GB104='DU DOAN'!L104),3*'DU DOAN'!C104,IF(('DU DOAN'!GA104-'DU DOAN'!GB104)=('DU DOAN'!K104-'DU DOAN'!L104),2*'DU DOAN'!C104,IF(SIGN('DU DOAN'!GA104-'DU DOAN'!GB104)=SIGN('DU DOAN'!K104-'DU DOAN'!L104),1*'DU DOAN'!C104,0))))</f>
        <v>0</v>
      </c>
      <c r="CO104" s="98">
        <f>IF(OR('DU DOAN'!K104="",'DU DOAN'!L104="",'DU DOAN'!GC104="",'DU DOAN'!GD104=""),0,IF(AND('DU DOAN'!GC104='DU DOAN'!K104,'DU DOAN'!GD104='DU DOAN'!L104),3*'DU DOAN'!C104,IF(('DU DOAN'!GC104-'DU DOAN'!GD104)=('DU DOAN'!K104-'DU DOAN'!L104),2*'DU DOAN'!C104,IF(SIGN('DU DOAN'!GC104-'DU DOAN'!GD104)=SIGN('DU DOAN'!K104-'DU DOAN'!L104),1*'DU DOAN'!C104,0))))</f>
        <v>0</v>
      </c>
      <c r="CP104" s="98">
        <f>IF(OR('DU DOAN'!K104="",'DU DOAN'!L104="",'DU DOAN'!GE104="",'DU DOAN'!GF104=""),0,IF(AND('DU DOAN'!GE104='DU DOAN'!K104,'DU DOAN'!GF104='DU DOAN'!L104),3*'DU DOAN'!C104,IF(('DU DOAN'!GE104-'DU DOAN'!GF104)=('DU DOAN'!K104-'DU DOAN'!L104),2*'DU DOAN'!C104,IF(SIGN('DU DOAN'!GE104-'DU DOAN'!GF104)=SIGN('DU DOAN'!K104-'DU DOAN'!L104),1*'DU DOAN'!C104,0))))</f>
        <v>0</v>
      </c>
      <c r="CQ104" s="98">
        <f>IF(OR('DU DOAN'!K104="",'DU DOAN'!L104="",'DU DOAN'!GG104="",'DU DOAN'!GH104=""),0,IF(AND('DU DOAN'!GG104='DU DOAN'!K104,'DU DOAN'!GH104='DU DOAN'!L104),3*'DU DOAN'!C104,IF(('DU DOAN'!GG104-'DU DOAN'!GH104)=('DU DOAN'!K104-'DU DOAN'!L104),2*'DU DOAN'!C104,IF(SIGN('DU DOAN'!GG104-'DU DOAN'!GH104)=SIGN('DU DOAN'!K104-'DU DOAN'!L104),1*'DU DOAN'!C104,0))))</f>
        <v>0</v>
      </c>
      <c r="CR104" s="98">
        <f>IF(OR('DU DOAN'!K104="",'DU DOAN'!L104="",'DU DOAN'!GI104="",'DU DOAN'!GJ104=""),0,IF(AND('DU DOAN'!GI104='DU DOAN'!K104,'DU DOAN'!GJ104='DU DOAN'!L104),3*'DU DOAN'!C104,IF(('DU DOAN'!GI104-'DU DOAN'!GJ104)=('DU DOAN'!K104-'DU DOAN'!L104),2*'DU DOAN'!C104,IF(SIGN('DU DOAN'!GI104-'DU DOAN'!GJ104)=SIGN('DU DOAN'!K104-'DU DOAN'!L104),1*'DU DOAN'!C104,0))))</f>
        <v>0</v>
      </c>
      <c r="CS104" s="98">
        <f>IF(OR('DU DOAN'!K104="",'DU DOAN'!L104="",'DU DOAN'!GK104="",'DU DOAN'!GL104=""),0,IF(AND('DU DOAN'!GK104='DU DOAN'!K104,'DU DOAN'!GL104='DU DOAN'!L104),3*'DU DOAN'!C104,IF(('DU DOAN'!GK104-'DU DOAN'!GL104)=('DU DOAN'!K104-'DU DOAN'!L104),2*'DU DOAN'!C104,IF(SIGN('DU DOAN'!GK104-'DU DOAN'!GL104)=SIGN('DU DOAN'!K104-'DU DOAN'!L104),1*'DU DOAN'!C104,0))))</f>
        <v>0</v>
      </c>
      <c r="CT104" s="98">
        <f>IF(OR('DU DOAN'!K104="",'DU DOAN'!L104="",'DU DOAN'!GM104="",'DU DOAN'!GN104=""),0,IF(AND('DU DOAN'!GM104='DU DOAN'!K104,'DU DOAN'!GN104='DU DOAN'!L104),3*'DU DOAN'!C104,IF(('DU DOAN'!GM104-'DU DOAN'!GN104)=('DU DOAN'!K104-'DU DOAN'!L104),2*'DU DOAN'!C104,IF(SIGN('DU DOAN'!GM104-'DU DOAN'!GN104)=SIGN('DU DOAN'!K104-'DU DOAN'!L104),1*'DU DOAN'!C104,0))))</f>
        <v>0</v>
      </c>
      <c r="CU104" s="98">
        <f>IF(OR('DU DOAN'!K104="",'DU DOAN'!L104="",'DU DOAN'!GO104="",'DU DOAN'!GP104=""),0,IF(AND('DU DOAN'!GO104='DU DOAN'!K104,'DU DOAN'!GP104='DU DOAN'!L104),3*'DU DOAN'!C104,IF(('DU DOAN'!GO104-'DU DOAN'!GP104)=('DU DOAN'!K104-'DU DOAN'!L104),2*'DU DOAN'!C104,IF(SIGN('DU DOAN'!GO104-'DU DOAN'!GP104)=SIGN('DU DOAN'!K104-'DU DOAN'!L104),1*'DU DOAN'!C104,0))))</f>
        <v>0</v>
      </c>
      <c r="CV104" s="98">
        <f>IF(OR('DU DOAN'!K104="",'DU DOAN'!L104="",'DU DOAN'!GQ104="",'DU DOAN'!GR104=""),0,IF(AND('DU DOAN'!GQ104='DU DOAN'!K104,'DU DOAN'!GR104='DU DOAN'!L104),3*'DU DOAN'!C104,IF(('DU DOAN'!GQ104-'DU DOAN'!GR104)=('DU DOAN'!K104-'DU DOAN'!L104),2*'DU DOAN'!C104,IF(SIGN('DU DOAN'!GQ104-'DU DOAN'!GR104)=SIGN('DU DOAN'!K104-'DU DOAN'!L104),1*'DU DOAN'!C104,0))))</f>
        <v>0</v>
      </c>
      <c r="CW104" s="98">
        <f>IF(OR('DU DOAN'!K104="",'DU DOAN'!L104="",'DU DOAN'!GS104="",'DU DOAN'!GT104=""),0,IF(AND('DU DOAN'!GS104='DU DOAN'!K104,'DU DOAN'!GT104='DU DOAN'!L104),3*'DU DOAN'!C104,IF(('DU DOAN'!GS104-'DU DOAN'!GT104)=('DU DOAN'!K104-'DU DOAN'!L104),2*'DU DOAN'!C104,IF(SIGN('DU DOAN'!GS104-'DU DOAN'!GT104)=SIGN('DU DOAN'!K104-'DU DOAN'!L104),1*'DU DOAN'!C104,0))))</f>
        <v>0</v>
      </c>
      <c r="CX104" s="98">
        <f>IF(OR('DU DOAN'!K104="",'DU DOAN'!L104="",'DU DOAN'!GU104="",'DU DOAN'!GV104=""),0,IF(AND('DU DOAN'!GU104='DU DOAN'!K104,'DU DOAN'!GV104='DU DOAN'!L104),3*'DU DOAN'!C104,IF(('DU DOAN'!GU104-'DU DOAN'!GV104)=('DU DOAN'!K104-'DU DOAN'!L104),2*'DU DOAN'!C104,IF(SIGN('DU DOAN'!GU104-'DU DOAN'!GV104)=SIGN('DU DOAN'!K104-'DU DOAN'!L104),1*'DU DOAN'!C104,0))))</f>
        <v>0</v>
      </c>
      <c r="CY104" s="98">
        <f>IF(OR('DU DOAN'!K104="",'DU DOAN'!L104="",'DU DOAN'!GW104="",'DU DOAN'!GX104=""),0,IF(AND('DU DOAN'!GW104='DU DOAN'!K104,'DU DOAN'!GX104='DU DOAN'!L104),3*'DU DOAN'!C104,IF(('DU DOAN'!GW104-'DU DOAN'!GX104)=('DU DOAN'!K104-'DU DOAN'!L104),2*'DU DOAN'!C104,IF(SIGN('DU DOAN'!GW104-'DU DOAN'!GX104)=SIGN('DU DOAN'!K104-'DU DOAN'!L104),1*'DU DOAN'!C104,0))))</f>
        <v>0</v>
      </c>
      <c r="CZ104" s="98">
        <f>IF(OR('DU DOAN'!K104="",'DU DOAN'!L104="",'DU DOAN'!GY104="",'DU DOAN'!GZ104=""),0,IF(AND('DU DOAN'!GY104='DU DOAN'!K104,'DU DOAN'!GZ104='DU DOAN'!L104),3*'DU DOAN'!C104,IF(('DU DOAN'!GY104-'DU DOAN'!GZ104)=('DU DOAN'!K104-'DU DOAN'!L104),2*'DU DOAN'!C104,IF(SIGN('DU DOAN'!GY104-'DU DOAN'!GZ104)=SIGN('DU DOAN'!K104-'DU DOAN'!L104),1*'DU DOAN'!C104,0))))</f>
        <v>0</v>
      </c>
      <c r="DA104" s="98">
        <f>IF(OR('DU DOAN'!K104="",'DU DOAN'!L104="",'DU DOAN'!HA104="",'DU DOAN'!HB104=""),0,IF(AND('DU DOAN'!HA104='DU DOAN'!K104,'DU DOAN'!HB104='DU DOAN'!L104),3*'DU DOAN'!C104,IF(('DU DOAN'!HA104-'DU DOAN'!HB104)=('DU DOAN'!K104-'DU DOAN'!L104),2*'DU DOAN'!C104,IF(SIGN('DU DOAN'!HA104-'DU DOAN'!HB104)=SIGN('DU DOAN'!K104-'DU DOAN'!L104),1*'DU DOAN'!C104,0))))</f>
        <v>0</v>
      </c>
      <c r="DB104" s="98">
        <f>IF(OR('DU DOAN'!K104="",'DU DOAN'!L104="",'DU DOAN'!HC104="",'DU DOAN'!HD104=""),0,IF(AND('DU DOAN'!HC104='DU DOAN'!K104,'DU DOAN'!HD104='DU DOAN'!L104),3*'DU DOAN'!C104,IF(('DU DOAN'!HC104-'DU DOAN'!HD104)=('DU DOAN'!K104-'DU DOAN'!L104),2*'DU DOAN'!C104,IF(SIGN('DU DOAN'!HC104-'DU DOAN'!HD104)=SIGN('DU DOAN'!K104-'DU DOAN'!L104),1*'DU DOAN'!C104,0))))</f>
        <v>0</v>
      </c>
    </row>
    <row r="105" spans="1:106" ht="15" customHeight="1">
      <c r="A105" s="111">
        <f>'DU DOAN'!A105</f>
        <v>102</v>
      </c>
      <c r="B105" s="112" t="str">
        <f>'DU DOAN'!B105</f>
        <v>Bán kết</v>
      </c>
      <c r="C105" s="113">
        <f>'DU DOAN'!C105</f>
        <v>3</v>
      </c>
      <c r="D105" s="112" t="str">
        <f>'DU DOAN'!H105</f>
        <v>Thắng TK trận 99</v>
      </c>
      <c r="E105" s="112" t="str">
        <f>'DU DOAN'!I105</f>
        <v>Thắng TK trận 100</v>
      </c>
      <c r="F105" s="114" t="str">
        <f>IF(OR('DU DOAN'!K105="",'DU DOAN'!L105=""),"Chưa đá",'DU DOAN'!K105&amp;"-"&amp;'DU DOAN'!L105)</f>
        <v>Chưa đá</v>
      </c>
      <c r="G105" s="98">
        <f>IF(OR('DU DOAN'!K105="",'DU DOAN'!L105="",'DU DOAN'!M105="",'DU DOAN'!N105=""),0,IF(AND('DU DOAN'!M105='DU DOAN'!K105,'DU DOAN'!N105='DU DOAN'!L105),3*'DU DOAN'!C105,IF(('DU DOAN'!M105-'DU DOAN'!N105)=('DU DOAN'!K105-'DU DOAN'!L105),2*'DU DOAN'!C105,IF(SIGN('DU DOAN'!M105-'DU DOAN'!N105)=SIGN('DU DOAN'!K105-'DU DOAN'!L105),1*'DU DOAN'!C105,0))))</f>
        <v>0</v>
      </c>
      <c r="H105" s="98">
        <f>IF(OR('DU DOAN'!K105="",'DU DOAN'!L105="",'DU DOAN'!O105="",'DU DOAN'!P105=""),0,IF(AND('DU DOAN'!O105='DU DOAN'!K105,'DU DOAN'!P105='DU DOAN'!L105),3*'DU DOAN'!C105,IF(('DU DOAN'!O105-'DU DOAN'!P105)=('DU DOAN'!K105-'DU DOAN'!L105),2*'DU DOAN'!C105,IF(SIGN('DU DOAN'!O105-'DU DOAN'!P105)=SIGN('DU DOAN'!K105-'DU DOAN'!L105),1*'DU DOAN'!C105,0))))</f>
        <v>0</v>
      </c>
      <c r="I105" s="98">
        <f>IF(OR('DU DOAN'!K105="",'DU DOAN'!L105="",'DU DOAN'!Q105="",'DU DOAN'!R105=""),0,IF(AND('DU DOAN'!Q105='DU DOAN'!K105,'DU DOAN'!R105='DU DOAN'!L105),3*'DU DOAN'!C105,IF(('DU DOAN'!Q105-'DU DOAN'!R105)=('DU DOAN'!K105-'DU DOAN'!L105),2*'DU DOAN'!C105,IF(SIGN('DU DOAN'!Q105-'DU DOAN'!R105)=SIGN('DU DOAN'!K105-'DU DOAN'!L105),1*'DU DOAN'!C105,0))))</f>
        <v>0</v>
      </c>
      <c r="J105" s="98">
        <f>IF(OR('DU DOAN'!K105="",'DU DOAN'!L105="",'DU DOAN'!S105="",'DU DOAN'!T105=""),0,IF(AND('DU DOAN'!S105='DU DOAN'!K105,'DU DOAN'!T105='DU DOAN'!L105),3*'DU DOAN'!C105,IF(('DU DOAN'!S105-'DU DOAN'!T105)=('DU DOAN'!K105-'DU DOAN'!L105),2*'DU DOAN'!C105,IF(SIGN('DU DOAN'!S105-'DU DOAN'!T105)=SIGN('DU DOAN'!K105-'DU DOAN'!L105),1*'DU DOAN'!C105,0))))</f>
        <v>0</v>
      </c>
      <c r="K105" s="98">
        <f>IF(OR('DU DOAN'!K105="",'DU DOAN'!L105="",'DU DOAN'!U105="",'DU DOAN'!V105=""),0,IF(AND('DU DOAN'!U105='DU DOAN'!K105,'DU DOAN'!V105='DU DOAN'!L105),3*'DU DOAN'!C105,IF(('DU DOAN'!U105-'DU DOAN'!V105)=('DU DOAN'!K105-'DU DOAN'!L105),2*'DU DOAN'!C105,IF(SIGN('DU DOAN'!U105-'DU DOAN'!V105)=SIGN('DU DOAN'!K105-'DU DOAN'!L105),1*'DU DOAN'!C105,0))))</f>
        <v>0</v>
      </c>
      <c r="L105" s="98">
        <f>IF(OR('DU DOAN'!K105="",'DU DOAN'!L105="",'DU DOAN'!W105="",'DU DOAN'!X105=""),0,IF(AND('DU DOAN'!W105='DU DOAN'!K105,'DU DOAN'!X105='DU DOAN'!L105),3*'DU DOAN'!C105,IF(('DU DOAN'!W105-'DU DOAN'!X105)=('DU DOAN'!K105-'DU DOAN'!L105),2*'DU DOAN'!C105,IF(SIGN('DU DOAN'!W105-'DU DOAN'!X105)=SIGN('DU DOAN'!K105-'DU DOAN'!L105),1*'DU DOAN'!C105,0))))</f>
        <v>0</v>
      </c>
      <c r="M105" s="98">
        <f>IF(OR('DU DOAN'!K105="",'DU DOAN'!L105="",'DU DOAN'!Y105="",'DU DOAN'!Z105=""),0,IF(AND('DU DOAN'!Y105='DU DOAN'!K105,'DU DOAN'!Z105='DU DOAN'!L105),3*'DU DOAN'!C105,IF(('DU DOAN'!Y105-'DU DOAN'!Z105)=('DU DOAN'!K105-'DU DOAN'!L105),2*'DU DOAN'!C105,IF(SIGN('DU DOAN'!Y105-'DU DOAN'!Z105)=SIGN('DU DOAN'!K105-'DU DOAN'!L105),1*'DU DOAN'!C105,0))))</f>
        <v>0</v>
      </c>
      <c r="N105" s="98">
        <f>IF(OR('DU DOAN'!K105="",'DU DOAN'!L105="",'DU DOAN'!AA105="",'DU DOAN'!AB105=""),0,IF(AND('DU DOAN'!AA105='DU DOAN'!K105,'DU DOAN'!AB105='DU DOAN'!L105),3*'DU DOAN'!C105,IF(('DU DOAN'!AA105-'DU DOAN'!AB105)=('DU DOAN'!K105-'DU DOAN'!L105),2*'DU DOAN'!C105,IF(SIGN('DU DOAN'!AA105-'DU DOAN'!AB105)=SIGN('DU DOAN'!K105-'DU DOAN'!L105),1*'DU DOAN'!C105,0))))</f>
        <v>0</v>
      </c>
      <c r="O105" s="98">
        <f>IF(OR('DU DOAN'!K105="",'DU DOAN'!L105="",'DU DOAN'!AC105="",'DU DOAN'!AD105=""),0,IF(AND('DU DOAN'!AC105='DU DOAN'!K105,'DU DOAN'!AD105='DU DOAN'!L105),3*'DU DOAN'!C105,IF(('DU DOAN'!AC105-'DU DOAN'!AD105)=('DU DOAN'!K105-'DU DOAN'!L105),2*'DU DOAN'!C105,IF(SIGN('DU DOAN'!AC105-'DU DOAN'!AD105)=SIGN('DU DOAN'!K105-'DU DOAN'!L105),1*'DU DOAN'!C105,0))))</f>
        <v>0</v>
      </c>
      <c r="P105" s="98">
        <f>IF(OR('DU DOAN'!K105="",'DU DOAN'!L105="",'DU DOAN'!AE105="",'DU DOAN'!AF105=""),0,IF(AND('DU DOAN'!AE105='DU DOAN'!K105,'DU DOAN'!AF105='DU DOAN'!L105),3*'DU DOAN'!C105,IF(('DU DOAN'!AE105-'DU DOAN'!AF105)=('DU DOAN'!K105-'DU DOAN'!L105),2*'DU DOAN'!C105,IF(SIGN('DU DOAN'!AE105-'DU DOAN'!AF105)=SIGN('DU DOAN'!K105-'DU DOAN'!L105),1*'DU DOAN'!C105,0))))</f>
        <v>0</v>
      </c>
      <c r="Q105" s="98">
        <f>IF(OR('DU DOAN'!K105="",'DU DOAN'!L105="",'DU DOAN'!AG105="",'DU DOAN'!AH105=""),0,IF(AND('DU DOAN'!AG105='DU DOAN'!K105,'DU DOAN'!AH105='DU DOAN'!L105),3*'DU DOAN'!C105,IF(('DU DOAN'!AG105-'DU DOAN'!AH105)=('DU DOAN'!K105-'DU DOAN'!L105),2*'DU DOAN'!C105,IF(SIGN('DU DOAN'!AG105-'DU DOAN'!AH105)=SIGN('DU DOAN'!K105-'DU DOAN'!L105),1*'DU DOAN'!C105,0))))</f>
        <v>0</v>
      </c>
      <c r="R105" s="98">
        <f>IF(OR('DU DOAN'!K105="",'DU DOAN'!L105="",'DU DOAN'!AI105="",'DU DOAN'!AJ105=""),0,IF(AND('DU DOAN'!AI105='DU DOAN'!K105,'DU DOAN'!AJ105='DU DOAN'!L105),3*'DU DOAN'!C105,IF(('DU DOAN'!AI105-'DU DOAN'!AJ105)=('DU DOAN'!K105-'DU DOAN'!L105),2*'DU DOAN'!C105,IF(SIGN('DU DOAN'!AI105-'DU DOAN'!AJ105)=SIGN('DU DOAN'!K105-'DU DOAN'!L105),1*'DU DOAN'!C105,0))))</f>
        <v>0</v>
      </c>
      <c r="S105" s="98">
        <f>IF(OR('DU DOAN'!K105="",'DU DOAN'!L105="",'DU DOAN'!AK105="",'DU DOAN'!AL105=""),0,IF(AND('DU DOAN'!AK105='DU DOAN'!K105,'DU DOAN'!AL105='DU DOAN'!L105),3*'DU DOAN'!C105,IF(('DU DOAN'!AK105-'DU DOAN'!AL105)=('DU DOAN'!K105-'DU DOAN'!L105),2*'DU DOAN'!C105,IF(SIGN('DU DOAN'!AK105-'DU DOAN'!AL105)=SIGN('DU DOAN'!K105-'DU DOAN'!L105),1*'DU DOAN'!C105,0))))</f>
        <v>0</v>
      </c>
      <c r="T105" s="98">
        <f>IF(OR('DU DOAN'!K105="",'DU DOAN'!L105="",'DU DOAN'!AM105="",'DU DOAN'!AN105=""),0,IF(AND('DU DOAN'!AM105='DU DOAN'!K105,'DU DOAN'!AN105='DU DOAN'!L105),3*'DU DOAN'!C105,IF(('DU DOAN'!AM105-'DU DOAN'!AN105)=('DU DOAN'!K105-'DU DOAN'!L105),2*'DU DOAN'!C105,IF(SIGN('DU DOAN'!AM105-'DU DOAN'!AN105)=SIGN('DU DOAN'!K105-'DU DOAN'!L105),1*'DU DOAN'!C105,0))))</f>
        <v>0</v>
      </c>
      <c r="U105" s="98">
        <f>IF(OR('DU DOAN'!K105="",'DU DOAN'!L105="",'DU DOAN'!AO105="",'DU DOAN'!AP105=""),0,IF(AND('DU DOAN'!AO105='DU DOAN'!K105,'DU DOAN'!AP105='DU DOAN'!L105),3*'DU DOAN'!C105,IF(('DU DOAN'!AO105-'DU DOAN'!AP105)=('DU DOAN'!K105-'DU DOAN'!L105),2*'DU DOAN'!C105,IF(SIGN('DU DOAN'!AO105-'DU DOAN'!AP105)=SIGN('DU DOAN'!K105-'DU DOAN'!L105),1*'DU DOAN'!C105,0))))</f>
        <v>0</v>
      </c>
      <c r="V105" s="98">
        <f>IF(OR('DU DOAN'!K105="",'DU DOAN'!L105="",'DU DOAN'!AQ105="",'DU DOAN'!AR105=""),0,IF(AND('DU DOAN'!AQ105='DU DOAN'!K105,'DU DOAN'!AR105='DU DOAN'!L105),3*'DU DOAN'!C105,IF(('DU DOAN'!AQ105-'DU DOAN'!AR105)=('DU DOAN'!K105-'DU DOAN'!L105),2*'DU DOAN'!C105,IF(SIGN('DU DOAN'!AQ105-'DU DOAN'!AR105)=SIGN('DU DOAN'!K105-'DU DOAN'!L105),1*'DU DOAN'!C105,0))))</f>
        <v>0</v>
      </c>
      <c r="W105" s="98">
        <f>IF(OR('DU DOAN'!K105="",'DU DOAN'!L105="",'DU DOAN'!AS105="",'DU DOAN'!AT105=""),0,IF(AND('DU DOAN'!AS105='DU DOAN'!K105,'DU DOAN'!AT105='DU DOAN'!L105),3*'DU DOAN'!C105,IF(('DU DOAN'!AS105-'DU DOAN'!AT105)=('DU DOAN'!K105-'DU DOAN'!L105),2*'DU DOAN'!C105,IF(SIGN('DU DOAN'!AS105-'DU DOAN'!AT105)=SIGN('DU DOAN'!K105-'DU DOAN'!L105),1*'DU DOAN'!C105,0))))</f>
        <v>0</v>
      </c>
      <c r="X105" s="98">
        <f>IF(OR('DU DOAN'!K105="",'DU DOAN'!L105="",'DU DOAN'!AU105="",'DU DOAN'!AV105=""),0,IF(AND('DU DOAN'!AU105='DU DOAN'!K105,'DU DOAN'!AV105='DU DOAN'!L105),3*'DU DOAN'!C105,IF(('DU DOAN'!AU105-'DU DOAN'!AV105)=('DU DOAN'!K105-'DU DOAN'!L105),2*'DU DOAN'!C105,IF(SIGN('DU DOAN'!AU105-'DU DOAN'!AV105)=SIGN('DU DOAN'!K105-'DU DOAN'!L105),1*'DU DOAN'!C105,0))))</f>
        <v>0</v>
      </c>
      <c r="Y105" s="98">
        <f>IF(OR('DU DOAN'!K105="",'DU DOAN'!L105="",'DU DOAN'!AW105="",'DU DOAN'!AX105=""),0,IF(AND('DU DOAN'!AW105='DU DOAN'!K105,'DU DOAN'!AX105='DU DOAN'!L105),3*'DU DOAN'!C105,IF(('DU DOAN'!AW105-'DU DOAN'!AX105)=('DU DOAN'!K105-'DU DOAN'!L105),2*'DU DOAN'!C105,IF(SIGN('DU DOAN'!AW105-'DU DOAN'!AX105)=SIGN('DU DOAN'!K105-'DU DOAN'!L105),1*'DU DOAN'!C105,0))))</f>
        <v>0</v>
      </c>
      <c r="Z105" s="98">
        <f>IF(OR('DU DOAN'!K105="",'DU DOAN'!L105="",'DU DOAN'!AY105="",'DU DOAN'!AZ105=""),0,IF(AND('DU DOAN'!AY105='DU DOAN'!K105,'DU DOAN'!AZ105='DU DOAN'!L105),3*'DU DOAN'!C105,IF(('DU DOAN'!AY105-'DU DOAN'!AZ105)=('DU DOAN'!K105-'DU DOAN'!L105),2*'DU DOAN'!C105,IF(SIGN('DU DOAN'!AY105-'DU DOAN'!AZ105)=SIGN('DU DOAN'!K105-'DU DOAN'!L105),1*'DU DOAN'!C105,0))))</f>
        <v>0</v>
      </c>
      <c r="AA105" s="98">
        <f>IF(OR('DU DOAN'!K105="",'DU DOAN'!L105="",'DU DOAN'!BA105="",'DU DOAN'!BB105=""),0,IF(AND('DU DOAN'!BA105='DU DOAN'!K105,'DU DOAN'!BB105='DU DOAN'!L105),3*'DU DOAN'!C105,IF(('DU DOAN'!BA105-'DU DOAN'!BB105)=('DU DOAN'!K105-'DU DOAN'!L105),2*'DU DOAN'!C105,IF(SIGN('DU DOAN'!BA105-'DU DOAN'!BB105)=SIGN('DU DOAN'!K105-'DU DOAN'!L105),1*'DU DOAN'!C105,0))))</f>
        <v>0</v>
      </c>
      <c r="AB105" s="98">
        <f>IF(OR('DU DOAN'!K105="",'DU DOAN'!L105="",'DU DOAN'!BC105="",'DU DOAN'!BD105=""),0,IF(AND('DU DOAN'!BC105='DU DOAN'!K105,'DU DOAN'!BD105='DU DOAN'!L105),3*'DU DOAN'!C105,IF(('DU DOAN'!BC105-'DU DOAN'!BD105)=('DU DOAN'!K105-'DU DOAN'!L105),2*'DU DOAN'!C105,IF(SIGN('DU DOAN'!BC105-'DU DOAN'!BD105)=SIGN('DU DOAN'!K105-'DU DOAN'!L105),1*'DU DOAN'!C105,0))))</f>
        <v>0</v>
      </c>
      <c r="AC105" s="98">
        <f>IF(OR('DU DOAN'!K105="",'DU DOAN'!L105="",'DU DOAN'!BE105="",'DU DOAN'!BF105=""),0,IF(AND('DU DOAN'!BE105='DU DOAN'!K105,'DU DOAN'!BF105='DU DOAN'!L105),3*'DU DOAN'!C105,IF(('DU DOAN'!BE105-'DU DOAN'!BF105)=('DU DOAN'!K105-'DU DOAN'!L105),2*'DU DOAN'!C105,IF(SIGN('DU DOAN'!BE105-'DU DOAN'!BF105)=SIGN('DU DOAN'!K105-'DU DOAN'!L105),1*'DU DOAN'!C105,0))))</f>
        <v>0</v>
      </c>
      <c r="AD105" s="98">
        <f>IF(OR('DU DOAN'!K105="",'DU DOAN'!L105="",'DU DOAN'!BG105="",'DU DOAN'!BH105=""),0,IF(AND('DU DOAN'!BG105='DU DOAN'!K105,'DU DOAN'!BH105='DU DOAN'!L105),3*'DU DOAN'!C105,IF(('DU DOAN'!BG105-'DU DOAN'!BH105)=('DU DOAN'!K105-'DU DOAN'!L105),2*'DU DOAN'!C105,IF(SIGN('DU DOAN'!BG105-'DU DOAN'!BH105)=SIGN('DU DOAN'!K105-'DU DOAN'!L105),1*'DU DOAN'!C105,0))))</f>
        <v>0</v>
      </c>
      <c r="AE105" s="98">
        <f>IF(OR('DU DOAN'!K105="",'DU DOAN'!L105="",'DU DOAN'!BI105="",'DU DOAN'!BJ105=""),0,IF(AND('DU DOAN'!BI105='DU DOAN'!K105,'DU DOAN'!BJ105='DU DOAN'!L105),3*'DU DOAN'!C105,IF(('DU DOAN'!BI105-'DU DOAN'!BJ105)=('DU DOAN'!K105-'DU DOAN'!L105),2*'DU DOAN'!C105,IF(SIGN('DU DOAN'!BI105-'DU DOAN'!BJ105)=SIGN('DU DOAN'!K105-'DU DOAN'!L105),1*'DU DOAN'!C105,0))))</f>
        <v>0</v>
      </c>
      <c r="AF105" s="98">
        <f>IF(OR('DU DOAN'!K105="",'DU DOAN'!L105="",'DU DOAN'!BK105="",'DU DOAN'!BL105=""),0,IF(AND('DU DOAN'!BK105='DU DOAN'!K105,'DU DOAN'!BL105='DU DOAN'!L105),3*'DU DOAN'!C105,IF(('DU DOAN'!BK105-'DU DOAN'!BL105)=('DU DOAN'!K105-'DU DOAN'!L105),2*'DU DOAN'!C105,IF(SIGN('DU DOAN'!BK105-'DU DOAN'!BL105)=SIGN('DU DOAN'!K105-'DU DOAN'!L105),1*'DU DOAN'!C105,0))))</f>
        <v>0</v>
      </c>
      <c r="AG105" s="98">
        <f>IF(OR('DU DOAN'!K105="",'DU DOAN'!L105="",'DU DOAN'!BM105="",'DU DOAN'!BN105=""),0,IF(AND('DU DOAN'!BM105='DU DOAN'!K105,'DU DOAN'!BN105='DU DOAN'!L105),3*'DU DOAN'!C105,IF(('DU DOAN'!BM105-'DU DOAN'!BN105)=('DU DOAN'!K105-'DU DOAN'!L105),2*'DU DOAN'!C105,IF(SIGN('DU DOAN'!BM105-'DU DOAN'!BN105)=SIGN('DU DOAN'!K105-'DU DOAN'!L105),1*'DU DOAN'!C105,0))))</f>
        <v>0</v>
      </c>
      <c r="AH105" s="98">
        <f>IF(OR('DU DOAN'!K105="",'DU DOAN'!L105="",'DU DOAN'!BO105="",'DU DOAN'!BP105=""),0,IF(AND('DU DOAN'!BO105='DU DOAN'!K105,'DU DOAN'!BP105='DU DOAN'!L105),3*'DU DOAN'!C105,IF(('DU DOAN'!BO105-'DU DOAN'!BP105)=('DU DOAN'!K105-'DU DOAN'!L105),2*'DU DOAN'!C105,IF(SIGN('DU DOAN'!BO105-'DU DOAN'!BP105)=SIGN('DU DOAN'!K105-'DU DOAN'!L105),1*'DU DOAN'!C105,0))))</f>
        <v>0</v>
      </c>
      <c r="AI105" s="98">
        <f>IF(OR('DU DOAN'!K105="",'DU DOAN'!L105="",'DU DOAN'!BQ105="",'DU DOAN'!BR105=""),0,IF(AND('DU DOAN'!BQ105='DU DOAN'!K105,'DU DOAN'!BR105='DU DOAN'!L105),3*'DU DOAN'!C105,IF(('DU DOAN'!BQ105-'DU DOAN'!BR105)=('DU DOAN'!K105-'DU DOAN'!L105),2*'DU DOAN'!C105,IF(SIGN('DU DOAN'!BQ105-'DU DOAN'!BR105)=SIGN('DU DOAN'!K105-'DU DOAN'!L105),1*'DU DOAN'!C105,0))))</f>
        <v>0</v>
      </c>
      <c r="AJ105" s="98">
        <f>IF(OR('DU DOAN'!K105="",'DU DOAN'!L105="",'DU DOAN'!BS105="",'DU DOAN'!BT105=""),0,IF(AND('DU DOAN'!BS105='DU DOAN'!K105,'DU DOAN'!BT105='DU DOAN'!L105),3*'DU DOAN'!C105,IF(('DU DOAN'!BS105-'DU DOAN'!BT105)=('DU DOAN'!K105-'DU DOAN'!L105),2*'DU DOAN'!C105,IF(SIGN('DU DOAN'!BS105-'DU DOAN'!BT105)=SIGN('DU DOAN'!K105-'DU DOAN'!L105),1*'DU DOAN'!C105,0))))</f>
        <v>0</v>
      </c>
      <c r="AK105" s="98">
        <f>IF(OR('DU DOAN'!K105="",'DU DOAN'!L105="",'DU DOAN'!BU105="",'DU DOAN'!BV105=""),0,IF(AND('DU DOAN'!BU105='DU DOAN'!K105,'DU DOAN'!BV105='DU DOAN'!L105),3*'DU DOAN'!C105,IF(('DU DOAN'!BU105-'DU DOAN'!BV105)=('DU DOAN'!K105-'DU DOAN'!L105),2*'DU DOAN'!C105,IF(SIGN('DU DOAN'!BU105-'DU DOAN'!BV105)=SIGN('DU DOAN'!K105-'DU DOAN'!L105),1*'DU DOAN'!C105,0))))</f>
        <v>0</v>
      </c>
      <c r="AL105" s="98">
        <f>IF(OR('DU DOAN'!K105="",'DU DOAN'!L105="",'DU DOAN'!BW105="",'DU DOAN'!BX105=""),0,IF(AND('DU DOAN'!BW105='DU DOAN'!K105,'DU DOAN'!BX105='DU DOAN'!L105),3*'DU DOAN'!C105,IF(('DU DOAN'!BW105-'DU DOAN'!BX105)=('DU DOAN'!K105-'DU DOAN'!L105),2*'DU DOAN'!C105,IF(SIGN('DU DOAN'!BW105-'DU DOAN'!BX105)=SIGN('DU DOAN'!K105-'DU DOAN'!L105),1*'DU DOAN'!C105,0))))</f>
        <v>0</v>
      </c>
      <c r="AM105" s="98">
        <f>IF(OR('DU DOAN'!K105="",'DU DOAN'!L105="",'DU DOAN'!BY105="",'DU DOAN'!BZ105=""),0,IF(AND('DU DOAN'!BY105='DU DOAN'!K105,'DU DOAN'!BZ105='DU DOAN'!L105),3*'DU DOAN'!C105,IF(('DU DOAN'!BY105-'DU DOAN'!BZ105)=('DU DOAN'!K105-'DU DOAN'!L105),2*'DU DOAN'!C105,IF(SIGN('DU DOAN'!BY105-'DU DOAN'!BZ105)=SIGN('DU DOAN'!K105-'DU DOAN'!L105),1*'DU DOAN'!C105,0))))</f>
        <v>0</v>
      </c>
      <c r="AN105" s="98">
        <f>IF(OR('DU DOAN'!K105="",'DU DOAN'!L105="",'DU DOAN'!CA105="",'DU DOAN'!CB105=""),0,IF(AND('DU DOAN'!CA105='DU DOAN'!K105,'DU DOAN'!CB105='DU DOAN'!L105),3*'DU DOAN'!C105,IF(('DU DOAN'!CA105-'DU DOAN'!CB105)=('DU DOAN'!K105-'DU DOAN'!L105),2*'DU DOAN'!C105,IF(SIGN('DU DOAN'!CA105-'DU DOAN'!CB105)=SIGN('DU DOAN'!K105-'DU DOAN'!L105),1*'DU DOAN'!C105,0))))</f>
        <v>0</v>
      </c>
      <c r="AO105" s="98">
        <f>IF(OR('DU DOAN'!K105="",'DU DOAN'!L105="",'DU DOAN'!CC105="",'DU DOAN'!CD105=""),0,IF(AND('DU DOAN'!CC105='DU DOAN'!K105,'DU DOAN'!CD105='DU DOAN'!L105),3*'DU DOAN'!C105,IF(('DU DOAN'!CC105-'DU DOAN'!CD105)=('DU DOAN'!K105-'DU DOAN'!L105),2*'DU DOAN'!C105,IF(SIGN('DU DOAN'!CC105-'DU DOAN'!CD105)=SIGN('DU DOAN'!K105-'DU DOAN'!L105),1*'DU DOAN'!C105,0))))</f>
        <v>0</v>
      </c>
      <c r="AP105" s="98">
        <f>IF(OR('DU DOAN'!K105="",'DU DOAN'!L105="",'DU DOAN'!CE105="",'DU DOAN'!CF105=""),0,IF(AND('DU DOAN'!CE105='DU DOAN'!K105,'DU DOAN'!CF105='DU DOAN'!L105),3*'DU DOAN'!C105,IF(('DU DOAN'!CE105-'DU DOAN'!CF105)=('DU DOAN'!K105-'DU DOAN'!L105),2*'DU DOAN'!C105,IF(SIGN('DU DOAN'!CE105-'DU DOAN'!CF105)=SIGN('DU DOAN'!K105-'DU DOAN'!L105),1*'DU DOAN'!C105,0))))</f>
        <v>0</v>
      </c>
      <c r="AQ105" s="98">
        <f>IF(OR('DU DOAN'!K105="",'DU DOAN'!L105="",'DU DOAN'!CG105="",'DU DOAN'!CH105=""),0,IF(AND('DU DOAN'!CG105='DU DOAN'!K105,'DU DOAN'!CH105='DU DOAN'!L105),3*'DU DOAN'!C105,IF(('DU DOAN'!CG105-'DU DOAN'!CH105)=('DU DOAN'!K105-'DU DOAN'!L105),2*'DU DOAN'!C105,IF(SIGN('DU DOAN'!CG105-'DU DOAN'!CH105)=SIGN('DU DOAN'!K105-'DU DOAN'!L105),1*'DU DOAN'!C105,0))))</f>
        <v>0</v>
      </c>
      <c r="AR105" s="98">
        <f>IF(OR('DU DOAN'!K105="",'DU DOAN'!L105="",'DU DOAN'!CI105="",'DU DOAN'!CJ105=""),0,IF(AND('DU DOAN'!CI105='DU DOAN'!K105,'DU DOAN'!CJ105='DU DOAN'!L105),3*'DU DOAN'!C105,IF(('DU DOAN'!CI105-'DU DOAN'!CJ105)=('DU DOAN'!K105-'DU DOAN'!L105),2*'DU DOAN'!C105,IF(SIGN('DU DOAN'!CI105-'DU DOAN'!CJ105)=SIGN('DU DOAN'!K105-'DU DOAN'!L105),1*'DU DOAN'!C105,0))))</f>
        <v>0</v>
      </c>
      <c r="AS105" s="98">
        <f>IF(OR('DU DOAN'!K105="",'DU DOAN'!L105="",'DU DOAN'!CK105="",'DU DOAN'!CL105=""),0,IF(AND('DU DOAN'!CK105='DU DOAN'!K105,'DU DOAN'!CL105='DU DOAN'!L105),3*'DU DOAN'!C105,IF(('DU DOAN'!CK105-'DU DOAN'!CL105)=('DU DOAN'!K105-'DU DOAN'!L105),2*'DU DOAN'!C105,IF(SIGN('DU DOAN'!CK105-'DU DOAN'!CL105)=SIGN('DU DOAN'!K105-'DU DOAN'!L105),1*'DU DOAN'!C105,0))))</f>
        <v>0</v>
      </c>
      <c r="AT105" s="98">
        <f>IF(OR('DU DOAN'!K105="",'DU DOAN'!L105="",'DU DOAN'!CM105="",'DU DOAN'!CN105=""),0,IF(AND('DU DOAN'!CM105='DU DOAN'!K105,'DU DOAN'!CN105='DU DOAN'!L105),3*'DU DOAN'!C105,IF(('DU DOAN'!CM105-'DU DOAN'!CN105)=('DU DOAN'!K105-'DU DOAN'!L105),2*'DU DOAN'!C105,IF(SIGN('DU DOAN'!CM105-'DU DOAN'!CN105)=SIGN('DU DOAN'!K105-'DU DOAN'!L105),1*'DU DOAN'!C105,0))))</f>
        <v>0</v>
      </c>
      <c r="AU105" s="98">
        <f>IF(OR('DU DOAN'!K105="",'DU DOAN'!L105="",'DU DOAN'!CO105="",'DU DOAN'!CP105=""),0,IF(AND('DU DOAN'!CO105='DU DOAN'!K105,'DU DOAN'!CP105='DU DOAN'!L105),3*'DU DOAN'!C105,IF(('DU DOAN'!CO105-'DU DOAN'!CP105)=('DU DOAN'!K105-'DU DOAN'!L105),2*'DU DOAN'!C105,IF(SIGN('DU DOAN'!CO105-'DU DOAN'!CP105)=SIGN('DU DOAN'!K105-'DU DOAN'!L105),1*'DU DOAN'!C105,0))))</f>
        <v>0</v>
      </c>
      <c r="AV105" s="98">
        <f>IF(OR('DU DOAN'!K105="",'DU DOAN'!L105="",'DU DOAN'!CQ105="",'DU DOAN'!CR105=""),0,IF(AND('DU DOAN'!CQ105='DU DOAN'!K105,'DU DOAN'!CR105='DU DOAN'!L105),3*'DU DOAN'!C105,IF(('DU DOAN'!CQ105-'DU DOAN'!CR105)=('DU DOAN'!K105-'DU DOAN'!L105),2*'DU DOAN'!C105,IF(SIGN('DU DOAN'!CQ105-'DU DOAN'!CR105)=SIGN('DU DOAN'!K105-'DU DOAN'!L105),1*'DU DOAN'!C105,0))))</f>
        <v>0</v>
      </c>
      <c r="AW105" s="98">
        <f>IF(OR('DU DOAN'!K105="",'DU DOAN'!L105="",'DU DOAN'!CS105="",'DU DOAN'!CT105=""),0,IF(AND('DU DOAN'!CS105='DU DOAN'!K105,'DU DOAN'!CT105='DU DOAN'!L105),3*'DU DOAN'!C105,IF(('DU DOAN'!CS105-'DU DOAN'!CT105)=('DU DOAN'!K105-'DU DOAN'!L105),2*'DU DOAN'!C105,IF(SIGN('DU DOAN'!CS105-'DU DOAN'!CT105)=SIGN('DU DOAN'!K105-'DU DOAN'!L105),1*'DU DOAN'!C105,0))))</f>
        <v>0</v>
      </c>
      <c r="AX105" s="98">
        <f>IF(OR('DU DOAN'!K105="",'DU DOAN'!L105="",'DU DOAN'!CU105="",'DU DOAN'!CV105=""),0,IF(AND('DU DOAN'!CU105='DU DOAN'!K105,'DU DOAN'!CV105='DU DOAN'!L105),3*'DU DOAN'!C105,IF(('DU DOAN'!CU105-'DU DOAN'!CV105)=('DU DOAN'!K105-'DU DOAN'!L105),2*'DU DOAN'!C105,IF(SIGN('DU DOAN'!CU105-'DU DOAN'!CV105)=SIGN('DU DOAN'!K105-'DU DOAN'!L105),1*'DU DOAN'!C105,0))))</f>
        <v>0</v>
      </c>
      <c r="AY105" s="98">
        <f>IF(OR('DU DOAN'!K105="",'DU DOAN'!L105="",'DU DOAN'!CW105="",'DU DOAN'!CX105=""),0,IF(AND('DU DOAN'!CW105='DU DOAN'!K105,'DU DOAN'!CX105='DU DOAN'!L105),3*'DU DOAN'!C105,IF(('DU DOAN'!CW105-'DU DOAN'!CX105)=('DU DOAN'!K105-'DU DOAN'!L105),2*'DU DOAN'!C105,IF(SIGN('DU DOAN'!CW105-'DU DOAN'!CX105)=SIGN('DU DOAN'!K105-'DU DOAN'!L105),1*'DU DOAN'!C105,0))))</f>
        <v>0</v>
      </c>
      <c r="AZ105" s="98">
        <f>IF(OR('DU DOAN'!K105="",'DU DOAN'!L105="",'DU DOAN'!CY105="",'DU DOAN'!CZ105=""),0,IF(AND('DU DOAN'!CY105='DU DOAN'!K105,'DU DOAN'!CZ105='DU DOAN'!L105),3*'DU DOAN'!C105,IF(('DU DOAN'!CY105-'DU DOAN'!CZ105)=('DU DOAN'!K105-'DU DOAN'!L105),2*'DU DOAN'!C105,IF(SIGN('DU DOAN'!CY105-'DU DOAN'!CZ105)=SIGN('DU DOAN'!K105-'DU DOAN'!L105),1*'DU DOAN'!C105,0))))</f>
        <v>0</v>
      </c>
      <c r="BA105" s="98">
        <f>IF(OR('DU DOAN'!K105="",'DU DOAN'!L105="",'DU DOAN'!DA105="",'DU DOAN'!DB105=""),0,IF(AND('DU DOAN'!DA105='DU DOAN'!K105,'DU DOAN'!DB105='DU DOAN'!L105),3*'DU DOAN'!C105,IF(('DU DOAN'!DA105-'DU DOAN'!DB105)=('DU DOAN'!K105-'DU DOAN'!L105),2*'DU DOAN'!C105,IF(SIGN('DU DOAN'!DA105-'DU DOAN'!DB105)=SIGN('DU DOAN'!K105-'DU DOAN'!L105),1*'DU DOAN'!C105,0))))</f>
        <v>0</v>
      </c>
      <c r="BB105" s="98">
        <f>IF(OR('DU DOAN'!K105="",'DU DOAN'!L105="",'DU DOAN'!DC105="",'DU DOAN'!DD105=""),0,IF(AND('DU DOAN'!DC105='DU DOAN'!K105,'DU DOAN'!DD105='DU DOAN'!L105),3*'DU DOAN'!C105,IF(('DU DOAN'!DC105-'DU DOAN'!DD105)=('DU DOAN'!K105-'DU DOAN'!L105),2*'DU DOAN'!C105,IF(SIGN('DU DOAN'!DC105-'DU DOAN'!DD105)=SIGN('DU DOAN'!K105-'DU DOAN'!L105),1*'DU DOAN'!C105,0))))</f>
        <v>0</v>
      </c>
      <c r="BC105" s="98">
        <f>IF(OR('DU DOAN'!K105="",'DU DOAN'!L105="",'DU DOAN'!DE105="",'DU DOAN'!DF105=""),0,IF(AND('DU DOAN'!DE105='DU DOAN'!K105,'DU DOAN'!DF105='DU DOAN'!L105),3*'DU DOAN'!C105,IF(('DU DOAN'!DE105-'DU DOAN'!DF105)=('DU DOAN'!K105-'DU DOAN'!L105),2*'DU DOAN'!C105,IF(SIGN('DU DOAN'!DE105-'DU DOAN'!DF105)=SIGN('DU DOAN'!K105-'DU DOAN'!L105),1*'DU DOAN'!C105,0))))</f>
        <v>0</v>
      </c>
      <c r="BD105" s="98">
        <f>IF(OR('DU DOAN'!K105="",'DU DOAN'!L105="",'DU DOAN'!DG105="",'DU DOAN'!DH105=""),0,IF(AND('DU DOAN'!DG105='DU DOAN'!K105,'DU DOAN'!DH105='DU DOAN'!L105),3*'DU DOAN'!C105,IF(('DU DOAN'!DG105-'DU DOAN'!DH105)=('DU DOAN'!K105-'DU DOAN'!L105),2*'DU DOAN'!C105,IF(SIGN('DU DOAN'!DG105-'DU DOAN'!DH105)=SIGN('DU DOAN'!K105-'DU DOAN'!L105),1*'DU DOAN'!C105,0))))</f>
        <v>0</v>
      </c>
      <c r="BE105" s="98">
        <f>IF(OR('DU DOAN'!K105="",'DU DOAN'!L105="",'DU DOAN'!DI105="",'DU DOAN'!DJ105=""),0,IF(AND('DU DOAN'!DI105='DU DOAN'!K105,'DU DOAN'!DJ105='DU DOAN'!L105),3*'DU DOAN'!C105,IF(('DU DOAN'!DI105-'DU DOAN'!DJ105)=('DU DOAN'!K105-'DU DOAN'!L105),2*'DU DOAN'!C105,IF(SIGN('DU DOAN'!DI105-'DU DOAN'!DJ105)=SIGN('DU DOAN'!K105-'DU DOAN'!L105),1*'DU DOAN'!C105,0))))</f>
        <v>0</v>
      </c>
      <c r="BF105" s="98">
        <f>IF(OR('DU DOAN'!K105="",'DU DOAN'!L105="",'DU DOAN'!DK105="",'DU DOAN'!DL105=""),0,IF(AND('DU DOAN'!DK105='DU DOAN'!K105,'DU DOAN'!DL105='DU DOAN'!L105),3*'DU DOAN'!C105,IF(('DU DOAN'!DK105-'DU DOAN'!DL105)=('DU DOAN'!K105-'DU DOAN'!L105),2*'DU DOAN'!C105,IF(SIGN('DU DOAN'!DK105-'DU DOAN'!DL105)=SIGN('DU DOAN'!K105-'DU DOAN'!L105),1*'DU DOAN'!C105,0))))</f>
        <v>0</v>
      </c>
      <c r="BG105" s="98">
        <f>IF(OR('DU DOAN'!K105="",'DU DOAN'!L105="",'DU DOAN'!DM105="",'DU DOAN'!DN105=""),0,IF(AND('DU DOAN'!DM105='DU DOAN'!K105,'DU DOAN'!DN105='DU DOAN'!L105),3*'DU DOAN'!C105,IF(('DU DOAN'!DM105-'DU DOAN'!DN105)=('DU DOAN'!K105-'DU DOAN'!L105),2*'DU DOAN'!C105,IF(SIGN('DU DOAN'!DM105-'DU DOAN'!DN105)=SIGN('DU DOAN'!K105-'DU DOAN'!L105),1*'DU DOAN'!C105,0))))</f>
        <v>0</v>
      </c>
      <c r="BH105" s="98">
        <f>IF(OR('DU DOAN'!K105="",'DU DOAN'!L105="",'DU DOAN'!DO105="",'DU DOAN'!DP105=""),0,IF(AND('DU DOAN'!DO105='DU DOAN'!K105,'DU DOAN'!DP105='DU DOAN'!L105),3*'DU DOAN'!C105,IF(('DU DOAN'!DO105-'DU DOAN'!DP105)=('DU DOAN'!K105-'DU DOAN'!L105),2*'DU DOAN'!C105,IF(SIGN('DU DOAN'!DO105-'DU DOAN'!DP105)=SIGN('DU DOAN'!K105-'DU DOAN'!L105),1*'DU DOAN'!C105,0))))</f>
        <v>0</v>
      </c>
      <c r="BI105" s="98">
        <f>IF(OR('DU DOAN'!K105="",'DU DOAN'!L105="",'DU DOAN'!DQ105="",'DU DOAN'!DR105=""),0,IF(AND('DU DOAN'!DQ105='DU DOAN'!K105,'DU DOAN'!DR105='DU DOAN'!L105),3*'DU DOAN'!C105,IF(('DU DOAN'!DQ105-'DU DOAN'!DR105)=('DU DOAN'!K105-'DU DOAN'!L105),2*'DU DOAN'!C105,IF(SIGN('DU DOAN'!DQ105-'DU DOAN'!DR105)=SIGN('DU DOAN'!K105-'DU DOAN'!L105),1*'DU DOAN'!C105,0))))</f>
        <v>0</v>
      </c>
      <c r="BJ105" s="98">
        <f>IF(OR('DU DOAN'!K105="",'DU DOAN'!L105="",'DU DOAN'!DS105="",'DU DOAN'!DT105=""),0,IF(AND('DU DOAN'!DS105='DU DOAN'!K105,'DU DOAN'!DT105='DU DOAN'!L105),3*'DU DOAN'!C105,IF(('DU DOAN'!DS105-'DU DOAN'!DT105)=('DU DOAN'!K105-'DU DOAN'!L105),2*'DU DOAN'!C105,IF(SIGN('DU DOAN'!DS105-'DU DOAN'!DT105)=SIGN('DU DOAN'!K105-'DU DOAN'!L105),1*'DU DOAN'!C105,0))))</f>
        <v>0</v>
      </c>
      <c r="BK105" s="98">
        <f>IF(OR('DU DOAN'!K105="",'DU DOAN'!L105="",'DU DOAN'!DU105="",'DU DOAN'!DV105=""),0,IF(AND('DU DOAN'!DU105='DU DOAN'!K105,'DU DOAN'!DV105='DU DOAN'!L105),3*'DU DOAN'!C105,IF(('DU DOAN'!DU105-'DU DOAN'!DV105)=('DU DOAN'!K105-'DU DOAN'!L105),2*'DU DOAN'!C105,IF(SIGN('DU DOAN'!DU105-'DU DOAN'!DV105)=SIGN('DU DOAN'!K105-'DU DOAN'!L105),1*'DU DOAN'!C105,0))))</f>
        <v>0</v>
      </c>
      <c r="BL105" s="98">
        <f>IF(OR('DU DOAN'!K105="",'DU DOAN'!L105="",'DU DOAN'!DW105="",'DU DOAN'!DX105=""),0,IF(AND('DU DOAN'!DW105='DU DOAN'!K105,'DU DOAN'!DX105='DU DOAN'!L105),3*'DU DOAN'!C105,IF(('DU DOAN'!DW105-'DU DOAN'!DX105)=('DU DOAN'!K105-'DU DOAN'!L105),2*'DU DOAN'!C105,IF(SIGN('DU DOAN'!DW105-'DU DOAN'!DX105)=SIGN('DU DOAN'!K105-'DU DOAN'!L105),1*'DU DOAN'!C105,0))))</f>
        <v>0</v>
      </c>
      <c r="BM105" s="98">
        <f>IF(OR('DU DOAN'!K105="",'DU DOAN'!L105="",'DU DOAN'!DY105="",'DU DOAN'!DZ105=""),0,IF(AND('DU DOAN'!DY105='DU DOAN'!K105,'DU DOAN'!DZ105='DU DOAN'!L105),3*'DU DOAN'!C105,IF(('DU DOAN'!DY105-'DU DOAN'!DZ105)=('DU DOAN'!K105-'DU DOAN'!L105),2*'DU DOAN'!C105,IF(SIGN('DU DOAN'!DY105-'DU DOAN'!DZ105)=SIGN('DU DOAN'!K105-'DU DOAN'!L105),1*'DU DOAN'!C105,0))))</f>
        <v>0</v>
      </c>
      <c r="BN105" s="98">
        <f>IF(OR('DU DOAN'!K105="",'DU DOAN'!L105="",'DU DOAN'!EA105="",'DU DOAN'!EB105=""),0,IF(AND('DU DOAN'!EA105='DU DOAN'!K105,'DU DOAN'!EB105='DU DOAN'!L105),3*'DU DOAN'!C105,IF(('DU DOAN'!EA105-'DU DOAN'!EB105)=('DU DOAN'!K105-'DU DOAN'!L105),2*'DU DOAN'!C105,IF(SIGN('DU DOAN'!EA105-'DU DOAN'!EB105)=SIGN('DU DOAN'!K105-'DU DOAN'!L105),1*'DU DOAN'!C105,0))))</f>
        <v>0</v>
      </c>
      <c r="BO105" s="98">
        <f>IF(OR('DU DOAN'!K105="",'DU DOAN'!L105="",'DU DOAN'!EC105="",'DU DOAN'!ED105=""),0,IF(AND('DU DOAN'!EC105='DU DOAN'!K105,'DU DOAN'!ED105='DU DOAN'!L105),3*'DU DOAN'!C105,IF(('DU DOAN'!EC105-'DU DOAN'!ED105)=('DU DOAN'!K105-'DU DOAN'!L105),2*'DU DOAN'!C105,IF(SIGN('DU DOAN'!EC105-'DU DOAN'!ED105)=SIGN('DU DOAN'!K105-'DU DOAN'!L105),1*'DU DOAN'!C105,0))))</f>
        <v>0</v>
      </c>
      <c r="BP105" s="98">
        <f>IF(OR('DU DOAN'!K105="",'DU DOAN'!L105="",'DU DOAN'!EE105="",'DU DOAN'!EF105=""),0,IF(AND('DU DOAN'!EE105='DU DOAN'!K105,'DU DOAN'!EF105='DU DOAN'!L105),3*'DU DOAN'!C105,IF(('DU DOAN'!EE105-'DU DOAN'!EF105)=('DU DOAN'!K105-'DU DOAN'!L105),2*'DU DOAN'!C105,IF(SIGN('DU DOAN'!EE105-'DU DOAN'!EF105)=SIGN('DU DOAN'!K105-'DU DOAN'!L105),1*'DU DOAN'!C105,0))))</f>
        <v>0</v>
      </c>
      <c r="BQ105" s="98">
        <f>IF(OR('DU DOAN'!K105="",'DU DOAN'!L105="",'DU DOAN'!EG105="",'DU DOAN'!EH105=""),0,IF(AND('DU DOAN'!EG105='DU DOAN'!K105,'DU DOAN'!EH105='DU DOAN'!L105),3*'DU DOAN'!C105,IF(('DU DOAN'!EG105-'DU DOAN'!EH105)=('DU DOAN'!K105-'DU DOAN'!L105),2*'DU DOAN'!C105,IF(SIGN('DU DOAN'!EG105-'DU DOAN'!EH105)=SIGN('DU DOAN'!K105-'DU DOAN'!L105),1*'DU DOAN'!C105,0))))</f>
        <v>0</v>
      </c>
      <c r="BR105" s="98">
        <f>IF(OR('DU DOAN'!K105="",'DU DOAN'!L105="",'DU DOAN'!EI105="",'DU DOAN'!EJ105=""),0,IF(AND('DU DOAN'!EI105='DU DOAN'!K105,'DU DOAN'!EJ105='DU DOAN'!L105),3*'DU DOAN'!C105,IF(('DU DOAN'!EI105-'DU DOAN'!EJ105)=('DU DOAN'!K105-'DU DOAN'!L105),2*'DU DOAN'!C105,IF(SIGN('DU DOAN'!EI105-'DU DOAN'!EJ105)=SIGN('DU DOAN'!K105-'DU DOAN'!L105),1*'DU DOAN'!C105,0))))</f>
        <v>0</v>
      </c>
      <c r="BS105" s="98">
        <f>IF(OR('DU DOAN'!K105="",'DU DOAN'!L105="",'DU DOAN'!EK105="",'DU DOAN'!EL105=""),0,IF(AND('DU DOAN'!EK105='DU DOAN'!K105,'DU DOAN'!EL105='DU DOAN'!L105),3*'DU DOAN'!C105,IF(('DU DOAN'!EK105-'DU DOAN'!EL105)=('DU DOAN'!K105-'DU DOAN'!L105),2*'DU DOAN'!C105,IF(SIGN('DU DOAN'!EK105-'DU DOAN'!EL105)=SIGN('DU DOAN'!K105-'DU DOAN'!L105),1*'DU DOAN'!C105,0))))</f>
        <v>0</v>
      </c>
      <c r="BT105" s="98">
        <f>IF(OR('DU DOAN'!K105="",'DU DOAN'!L105="",'DU DOAN'!EM105="",'DU DOAN'!EN105=""),0,IF(AND('DU DOAN'!EM105='DU DOAN'!K105,'DU DOAN'!EN105='DU DOAN'!L105),3*'DU DOAN'!C105,IF(('DU DOAN'!EM105-'DU DOAN'!EN105)=('DU DOAN'!K105-'DU DOAN'!L105),2*'DU DOAN'!C105,IF(SIGN('DU DOAN'!EM105-'DU DOAN'!EN105)=SIGN('DU DOAN'!K105-'DU DOAN'!L105),1*'DU DOAN'!C105,0))))</f>
        <v>0</v>
      </c>
      <c r="BU105" s="98">
        <f>IF(OR('DU DOAN'!K105="",'DU DOAN'!L105="",'DU DOAN'!EO105="",'DU DOAN'!EP105=""),0,IF(AND('DU DOAN'!EO105='DU DOAN'!K105,'DU DOAN'!EP105='DU DOAN'!L105),3*'DU DOAN'!C105,IF(('DU DOAN'!EO105-'DU DOAN'!EP105)=('DU DOAN'!K105-'DU DOAN'!L105),2*'DU DOAN'!C105,IF(SIGN('DU DOAN'!EO105-'DU DOAN'!EP105)=SIGN('DU DOAN'!K105-'DU DOAN'!L105),1*'DU DOAN'!C105,0))))</f>
        <v>0</v>
      </c>
      <c r="BV105" s="98">
        <f>IF(OR('DU DOAN'!K105="",'DU DOAN'!L105="",'DU DOAN'!EQ105="",'DU DOAN'!ER105=""),0,IF(AND('DU DOAN'!EQ105='DU DOAN'!K105,'DU DOAN'!ER105='DU DOAN'!L105),3*'DU DOAN'!C105,IF(('DU DOAN'!EQ105-'DU DOAN'!ER105)=('DU DOAN'!K105-'DU DOAN'!L105),2*'DU DOAN'!C105,IF(SIGN('DU DOAN'!EQ105-'DU DOAN'!ER105)=SIGN('DU DOAN'!K105-'DU DOAN'!L105),1*'DU DOAN'!C105,0))))</f>
        <v>0</v>
      </c>
      <c r="BW105" s="98">
        <f>IF(OR('DU DOAN'!K105="",'DU DOAN'!L105="",'DU DOAN'!ES105="",'DU DOAN'!ET105=""),0,IF(AND('DU DOAN'!ES105='DU DOAN'!K105,'DU DOAN'!ET105='DU DOAN'!L105),3*'DU DOAN'!C105,IF(('DU DOAN'!ES105-'DU DOAN'!ET105)=('DU DOAN'!K105-'DU DOAN'!L105),2*'DU DOAN'!C105,IF(SIGN('DU DOAN'!ES105-'DU DOAN'!ET105)=SIGN('DU DOAN'!K105-'DU DOAN'!L105),1*'DU DOAN'!C105,0))))</f>
        <v>0</v>
      </c>
      <c r="BX105" s="98">
        <f>IF(OR('DU DOAN'!K105="",'DU DOAN'!L105="",'DU DOAN'!EU105="",'DU DOAN'!EV105=""),0,IF(AND('DU DOAN'!EU105='DU DOAN'!K105,'DU DOAN'!EV105='DU DOAN'!L105),3*'DU DOAN'!C105,IF(('DU DOAN'!EU105-'DU DOAN'!EV105)=('DU DOAN'!K105-'DU DOAN'!L105),2*'DU DOAN'!C105,IF(SIGN('DU DOAN'!EU105-'DU DOAN'!EV105)=SIGN('DU DOAN'!K105-'DU DOAN'!L105),1*'DU DOAN'!C105,0))))</f>
        <v>0</v>
      </c>
      <c r="BY105" s="98">
        <f>IF(OR('DU DOAN'!K105="",'DU DOAN'!L105="",'DU DOAN'!EW105="",'DU DOAN'!EX105=""),0,IF(AND('DU DOAN'!EW105='DU DOAN'!K105,'DU DOAN'!EX105='DU DOAN'!L105),3*'DU DOAN'!C105,IF(('DU DOAN'!EW105-'DU DOAN'!EX105)=('DU DOAN'!K105-'DU DOAN'!L105),2*'DU DOAN'!C105,IF(SIGN('DU DOAN'!EW105-'DU DOAN'!EX105)=SIGN('DU DOAN'!K105-'DU DOAN'!L105),1*'DU DOAN'!C105,0))))</f>
        <v>0</v>
      </c>
      <c r="BZ105" s="98">
        <f>IF(OR('DU DOAN'!K105="",'DU DOAN'!L105="",'DU DOAN'!EY105="",'DU DOAN'!EZ105=""),0,IF(AND('DU DOAN'!EY105='DU DOAN'!K105,'DU DOAN'!EZ105='DU DOAN'!L105),3*'DU DOAN'!C105,IF(('DU DOAN'!EY105-'DU DOAN'!EZ105)=('DU DOAN'!K105-'DU DOAN'!L105),2*'DU DOAN'!C105,IF(SIGN('DU DOAN'!EY105-'DU DOAN'!EZ105)=SIGN('DU DOAN'!K105-'DU DOAN'!L105),1*'DU DOAN'!C105,0))))</f>
        <v>0</v>
      </c>
      <c r="CA105" s="98">
        <f>IF(OR('DU DOAN'!K105="",'DU DOAN'!L105="",'DU DOAN'!FA105="",'DU DOAN'!FB105=""),0,IF(AND('DU DOAN'!FA105='DU DOAN'!K105,'DU DOAN'!FB105='DU DOAN'!L105),3*'DU DOAN'!C105,IF(('DU DOAN'!FA105-'DU DOAN'!FB105)=('DU DOAN'!K105-'DU DOAN'!L105),2*'DU DOAN'!C105,IF(SIGN('DU DOAN'!FA105-'DU DOAN'!FB105)=SIGN('DU DOAN'!K105-'DU DOAN'!L105),1*'DU DOAN'!C105,0))))</f>
        <v>0</v>
      </c>
      <c r="CB105" s="98">
        <f>IF(OR('DU DOAN'!K105="",'DU DOAN'!L105="",'DU DOAN'!FC105="",'DU DOAN'!FD105=""),0,IF(AND('DU DOAN'!FC105='DU DOAN'!K105,'DU DOAN'!FD105='DU DOAN'!L105),3*'DU DOAN'!C105,IF(('DU DOAN'!FC105-'DU DOAN'!FD105)=('DU DOAN'!K105-'DU DOAN'!L105),2*'DU DOAN'!C105,IF(SIGN('DU DOAN'!FC105-'DU DOAN'!FD105)=SIGN('DU DOAN'!K105-'DU DOAN'!L105),1*'DU DOAN'!C105,0))))</f>
        <v>0</v>
      </c>
      <c r="CC105" s="98">
        <f>IF(OR('DU DOAN'!K105="",'DU DOAN'!L105="",'DU DOAN'!FE105="",'DU DOAN'!FF105=""),0,IF(AND('DU DOAN'!FE105='DU DOAN'!K105,'DU DOAN'!FF105='DU DOAN'!L105),3*'DU DOAN'!C105,IF(('DU DOAN'!FE105-'DU DOAN'!FF105)=('DU DOAN'!K105-'DU DOAN'!L105),2*'DU DOAN'!C105,IF(SIGN('DU DOAN'!FE105-'DU DOAN'!FF105)=SIGN('DU DOAN'!K105-'DU DOAN'!L105),1*'DU DOAN'!C105,0))))</f>
        <v>0</v>
      </c>
      <c r="CD105" s="98">
        <f>IF(OR('DU DOAN'!K105="",'DU DOAN'!L105="",'DU DOAN'!FG105="",'DU DOAN'!FH105=""),0,IF(AND('DU DOAN'!FG105='DU DOAN'!K105,'DU DOAN'!FH105='DU DOAN'!L105),3*'DU DOAN'!C105,IF(('DU DOAN'!FG105-'DU DOAN'!FH105)=('DU DOAN'!K105-'DU DOAN'!L105),2*'DU DOAN'!C105,IF(SIGN('DU DOAN'!FG105-'DU DOAN'!FH105)=SIGN('DU DOAN'!K105-'DU DOAN'!L105),1*'DU DOAN'!C105,0))))</f>
        <v>0</v>
      </c>
      <c r="CE105" s="98">
        <f>IF(OR('DU DOAN'!K105="",'DU DOAN'!L105="",'DU DOAN'!FI105="",'DU DOAN'!FJ105=""),0,IF(AND('DU DOAN'!FI105='DU DOAN'!K105,'DU DOAN'!FJ105='DU DOAN'!L105),3*'DU DOAN'!C105,IF(('DU DOAN'!FI105-'DU DOAN'!FJ105)=('DU DOAN'!K105-'DU DOAN'!L105),2*'DU DOAN'!C105,IF(SIGN('DU DOAN'!FI105-'DU DOAN'!FJ105)=SIGN('DU DOAN'!K105-'DU DOAN'!L105),1*'DU DOAN'!C105,0))))</f>
        <v>0</v>
      </c>
      <c r="CF105" s="98">
        <f>IF(OR('DU DOAN'!K105="",'DU DOAN'!L105="",'DU DOAN'!FK105="",'DU DOAN'!FL105=""),0,IF(AND('DU DOAN'!FK105='DU DOAN'!K105,'DU DOAN'!FL105='DU DOAN'!L105),3*'DU DOAN'!C105,IF(('DU DOAN'!FK105-'DU DOAN'!FL105)=('DU DOAN'!K105-'DU DOAN'!L105),2*'DU DOAN'!C105,IF(SIGN('DU DOAN'!FK105-'DU DOAN'!FL105)=SIGN('DU DOAN'!K105-'DU DOAN'!L105),1*'DU DOAN'!C105,0))))</f>
        <v>0</v>
      </c>
      <c r="CG105" s="98">
        <f>IF(OR('DU DOAN'!K105="",'DU DOAN'!L105="",'DU DOAN'!FM105="",'DU DOAN'!FN105=""),0,IF(AND('DU DOAN'!FM105='DU DOAN'!K105,'DU DOAN'!FN105='DU DOAN'!L105),3*'DU DOAN'!C105,IF(('DU DOAN'!FM105-'DU DOAN'!FN105)=('DU DOAN'!K105-'DU DOAN'!L105),2*'DU DOAN'!C105,IF(SIGN('DU DOAN'!FM105-'DU DOAN'!FN105)=SIGN('DU DOAN'!K105-'DU DOAN'!L105),1*'DU DOAN'!C105,0))))</f>
        <v>0</v>
      </c>
      <c r="CH105" s="98">
        <f>IF(OR('DU DOAN'!K105="",'DU DOAN'!L105="",'DU DOAN'!FO105="",'DU DOAN'!FP105=""),0,IF(AND('DU DOAN'!FO105='DU DOAN'!K105,'DU DOAN'!FP105='DU DOAN'!L105),3*'DU DOAN'!C105,IF(('DU DOAN'!FO105-'DU DOAN'!FP105)=('DU DOAN'!K105-'DU DOAN'!L105),2*'DU DOAN'!C105,IF(SIGN('DU DOAN'!FO105-'DU DOAN'!FP105)=SIGN('DU DOAN'!K105-'DU DOAN'!L105),1*'DU DOAN'!C105,0))))</f>
        <v>0</v>
      </c>
      <c r="CI105" s="98">
        <f>IF(OR('DU DOAN'!K105="",'DU DOAN'!L105="",'DU DOAN'!FQ105="",'DU DOAN'!FR105=""),0,IF(AND('DU DOAN'!FQ105='DU DOAN'!K105,'DU DOAN'!FR105='DU DOAN'!L105),3*'DU DOAN'!C105,IF(('DU DOAN'!FQ105-'DU DOAN'!FR105)=('DU DOAN'!K105-'DU DOAN'!L105),2*'DU DOAN'!C105,IF(SIGN('DU DOAN'!FQ105-'DU DOAN'!FR105)=SIGN('DU DOAN'!K105-'DU DOAN'!L105),1*'DU DOAN'!C105,0))))</f>
        <v>0</v>
      </c>
      <c r="CJ105" s="98">
        <f>IF(OR('DU DOAN'!K105="",'DU DOAN'!L105="",'DU DOAN'!FS105="",'DU DOAN'!FT105=""),0,IF(AND('DU DOAN'!FS105='DU DOAN'!K105,'DU DOAN'!FT105='DU DOAN'!L105),3*'DU DOAN'!C105,IF(('DU DOAN'!FS105-'DU DOAN'!FT105)=('DU DOAN'!K105-'DU DOAN'!L105),2*'DU DOAN'!C105,IF(SIGN('DU DOAN'!FS105-'DU DOAN'!FT105)=SIGN('DU DOAN'!K105-'DU DOAN'!L105),1*'DU DOAN'!C105,0))))</f>
        <v>0</v>
      </c>
      <c r="CK105" s="98">
        <f>IF(OR('DU DOAN'!K105="",'DU DOAN'!L105="",'DU DOAN'!FU105="",'DU DOAN'!FV105=""),0,IF(AND('DU DOAN'!FU105='DU DOAN'!K105,'DU DOAN'!FV105='DU DOAN'!L105),3*'DU DOAN'!C105,IF(('DU DOAN'!FU105-'DU DOAN'!FV105)=('DU DOAN'!K105-'DU DOAN'!L105),2*'DU DOAN'!C105,IF(SIGN('DU DOAN'!FU105-'DU DOAN'!FV105)=SIGN('DU DOAN'!K105-'DU DOAN'!L105),1*'DU DOAN'!C105,0))))</f>
        <v>0</v>
      </c>
      <c r="CL105" s="98">
        <f>IF(OR('DU DOAN'!K105="",'DU DOAN'!L105="",'DU DOAN'!FW105="",'DU DOAN'!FX105=""),0,IF(AND('DU DOAN'!FW105='DU DOAN'!K105,'DU DOAN'!FX105='DU DOAN'!L105),3*'DU DOAN'!C105,IF(('DU DOAN'!FW105-'DU DOAN'!FX105)=('DU DOAN'!K105-'DU DOAN'!L105),2*'DU DOAN'!C105,IF(SIGN('DU DOAN'!FW105-'DU DOAN'!FX105)=SIGN('DU DOAN'!K105-'DU DOAN'!L105),1*'DU DOAN'!C105,0))))</f>
        <v>0</v>
      </c>
      <c r="CM105" s="98">
        <f>IF(OR('DU DOAN'!K105="",'DU DOAN'!L105="",'DU DOAN'!FY105="",'DU DOAN'!FZ105=""),0,IF(AND('DU DOAN'!FY105='DU DOAN'!K105,'DU DOAN'!FZ105='DU DOAN'!L105),3*'DU DOAN'!C105,IF(('DU DOAN'!FY105-'DU DOAN'!FZ105)=('DU DOAN'!K105-'DU DOAN'!L105),2*'DU DOAN'!C105,IF(SIGN('DU DOAN'!FY105-'DU DOAN'!FZ105)=SIGN('DU DOAN'!K105-'DU DOAN'!L105),1*'DU DOAN'!C105,0))))</f>
        <v>0</v>
      </c>
      <c r="CN105" s="98">
        <f>IF(OR('DU DOAN'!K105="",'DU DOAN'!L105="",'DU DOAN'!GA105="",'DU DOAN'!GB105=""),0,IF(AND('DU DOAN'!GA105='DU DOAN'!K105,'DU DOAN'!GB105='DU DOAN'!L105),3*'DU DOAN'!C105,IF(('DU DOAN'!GA105-'DU DOAN'!GB105)=('DU DOAN'!K105-'DU DOAN'!L105),2*'DU DOAN'!C105,IF(SIGN('DU DOAN'!GA105-'DU DOAN'!GB105)=SIGN('DU DOAN'!K105-'DU DOAN'!L105),1*'DU DOAN'!C105,0))))</f>
        <v>0</v>
      </c>
      <c r="CO105" s="98">
        <f>IF(OR('DU DOAN'!K105="",'DU DOAN'!L105="",'DU DOAN'!GC105="",'DU DOAN'!GD105=""),0,IF(AND('DU DOAN'!GC105='DU DOAN'!K105,'DU DOAN'!GD105='DU DOAN'!L105),3*'DU DOAN'!C105,IF(('DU DOAN'!GC105-'DU DOAN'!GD105)=('DU DOAN'!K105-'DU DOAN'!L105),2*'DU DOAN'!C105,IF(SIGN('DU DOAN'!GC105-'DU DOAN'!GD105)=SIGN('DU DOAN'!K105-'DU DOAN'!L105),1*'DU DOAN'!C105,0))))</f>
        <v>0</v>
      </c>
      <c r="CP105" s="98">
        <f>IF(OR('DU DOAN'!K105="",'DU DOAN'!L105="",'DU DOAN'!GE105="",'DU DOAN'!GF105=""),0,IF(AND('DU DOAN'!GE105='DU DOAN'!K105,'DU DOAN'!GF105='DU DOAN'!L105),3*'DU DOAN'!C105,IF(('DU DOAN'!GE105-'DU DOAN'!GF105)=('DU DOAN'!K105-'DU DOAN'!L105),2*'DU DOAN'!C105,IF(SIGN('DU DOAN'!GE105-'DU DOAN'!GF105)=SIGN('DU DOAN'!K105-'DU DOAN'!L105),1*'DU DOAN'!C105,0))))</f>
        <v>0</v>
      </c>
      <c r="CQ105" s="98">
        <f>IF(OR('DU DOAN'!K105="",'DU DOAN'!L105="",'DU DOAN'!GG105="",'DU DOAN'!GH105=""),0,IF(AND('DU DOAN'!GG105='DU DOAN'!K105,'DU DOAN'!GH105='DU DOAN'!L105),3*'DU DOAN'!C105,IF(('DU DOAN'!GG105-'DU DOAN'!GH105)=('DU DOAN'!K105-'DU DOAN'!L105),2*'DU DOAN'!C105,IF(SIGN('DU DOAN'!GG105-'DU DOAN'!GH105)=SIGN('DU DOAN'!K105-'DU DOAN'!L105),1*'DU DOAN'!C105,0))))</f>
        <v>0</v>
      </c>
      <c r="CR105" s="98">
        <f>IF(OR('DU DOAN'!K105="",'DU DOAN'!L105="",'DU DOAN'!GI105="",'DU DOAN'!GJ105=""),0,IF(AND('DU DOAN'!GI105='DU DOAN'!K105,'DU DOAN'!GJ105='DU DOAN'!L105),3*'DU DOAN'!C105,IF(('DU DOAN'!GI105-'DU DOAN'!GJ105)=('DU DOAN'!K105-'DU DOAN'!L105),2*'DU DOAN'!C105,IF(SIGN('DU DOAN'!GI105-'DU DOAN'!GJ105)=SIGN('DU DOAN'!K105-'DU DOAN'!L105),1*'DU DOAN'!C105,0))))</f>
        <v>0</v>
      </c>
      <c r="CS105" s="98">
        <f>IF(OR('DU DOAN'!K105="",'DU DOAN'!L105="",'DU DOAN'!GK105="",'DU DOAN'!GL105=""),0,IF(AND('DU DOAN'!GK105='DU DOAN'!K105,'DU DOAN'!GL105='DU DOAN'!L105),3*'DU DOAN'!C105,IF(('DU DOAN'!GK105-'DU DOAN'!GL105)=('DU DOAN'!K105-'DU DOAN'!L105),2*'DU DOAN'!C105,IF(SIGN('DU DOAN'!GK105-'DU DOAN'!GL105)=SIGN('DU DOAN'!K105-'DU DOAN'!L105),1*'DU DOAN'!C105,0))))</f>
        <v>0</v>
      </c>
      <c r="CT105" s="98">
        <f>IF(OR('DU DOAN'!K105="",'DU DOAN'!L105="",'DU DOAN'!GM105="",'DU DOAN'!GN105=""),0,IF(AND('DU DOAN'!GM105='DU DOAN'!K105,'DU DOAN'!GN105='DU DOAN'!L105),3*'DU DOAN'!C105,IF(('DU DOAN'!GM105-'DU DOAN'!GN105)=('DU DOAN'!K105-'DU DOAN'!L105),2*'DU DOAN'!C105,IF(SIGN('DU DOAN'!GM105-'DU DOAN'!GN105)=SIGN('DU DOAN'!K105-'DU DOAN'!L105),1*'DU DOAN'!C105,0))))</f>
        <v>0</v>
      </c>
      <c r="CU105" s="98">
        <f>IF(OR('DU DOAN'!K105="",'DU DOAN'!L105="",'DU DOAN'!GO105="",'DU DOAN'!GP105=""),0,IF(AND('DU DOAN'!GO105='DU DOAN'!K105,'DU DOAN'!GP105='DU DOAN'!L105),3*'DU DOAN'!C105,IF(('DU DOAN'!GO105-'DU DOAN'!GP105)=('DU DOAN'!K105-'DU DOAN'!L105),2*'DU DOAN'!C105,IF(SIGN('DU DOAN'!GO105-'DU DOAN'!GP105)=SIGN('DU DOAN'!K105-'DU DOAN'!L105),1*'DU DOAN'!C105,0))))</f>
        <v>0</v>
      </c>
      <c r="CV105" s="98">
        <f>IF(OR('DU DOAN'!K105="",'DU DOAN'!L105="",'DU DOAN'!GQ105="",'DU DOAN'!GR105=""),0,IF(AND('DU DOAN'!GQ105='DU DOAN'!K105,'DU DOAN'!GR105='DU DOAN'!L105),3*'DU DOAN'!C105,IF(('DU DOAN'!GQ105-'DU DOAN'!GR105)=('DU DOAN'!K105-'DU DOAN'!L105),2*'DU DOAN'!C105,IF(SIGN('DU DOAN'!GQ105-'DU DOAN'!GR105)=SIGN('DU DOAN'!K105-'DU DOAN'!L105),1*'DU DOAN'!C105,0))))</f>
        <v>0</v>
      </c>
      <c r="CW105" s="98">
        <f>IF(OR('DU DOAN'!K105="",'DU DOAN'!L105="",'DU DOAN'!GS105="",'DU DOAN'!GT105=""),0,IF(AND('DU DOAN'!GS105='DU DOAN'!K105,'DU DOAN'!GT105='DU DOAN'!L105),3*'DU DOAN'!C105,IF(('DU DOAN'!GS105-'DU DOAN'!GT105)=('DU DOAN'!K105-'DU DOAN'!L105),2*'DU DOAN'!C105,IF(SIGN('DU DOAN'!GS105-'DU DOAN'!GT105)=SIGN('DU DOAN'!K105-'DU DOAN'!L105),1*'DU DOAN'!C105,0))))</f>
        <v>0</v>
      </c>
      <c r="CX105" s="98">
        <f>IF(OR('DU DOAN'!K105="",'DU DOAN'!L105="",'DU DOAN'!GU105="",'DU DOAN'!GV105=""),0,IF(AND('DU DOAN'!GU105='DU DOAN'!K105,'DU DOAN'!GV105='DU DOAN'!L105),3*'DU DOAN'!C105,IF(('DU DOAN'!GU105-'DU DOAN'!GV105)=('DU DOAN'!K105-'DU DOAN'!L105),2*'DU DOAN'!C105,IF(SIGN('DU DOAN'!GU105-'DU DOAN'!GV105)=SIGN('DU DOAN'!K105-'DU DOAN'!L105),1*'DU DOAN'!C105,0))))</f>
        <v>0</v>
      </c>
      <c r="CY105" s="98">
        <f>IF(OR('DU DOAN'!K105="",'DU DOAN'!L105="",'DU DOAN'!GW105="",'DU DOAN'!GX105=""),0,IF(AND('DU DOAN'!GW105='DU DOAN'!K105,'DU DOAN'!GX105='DU DOAN'!L105),3*'DU DOAN'!C105,IF(('DU DOAN'!GW105-'DU DOAN'!GX105)=('DU DOAN'!K105-'DU DOAN'!L105),2*'DU DOAN'!C105,IF(SIGN('DU DOAN'!GW105-'DU DOAN'!GX105)=SIGN('DU DOAN'!K105-'DU DOAN'!L105),1*'DU DOAN'!C105,0))))</f>
        <v>0</v>
      </c>
      <c r="CZ105" s="98">
        <f>IF(OR('DU DOAN'!K105="",'DU DOAN'!L105="",'DU DOAN'!GY105="",'DU DOAN'!GZ105=""),0,IF(AND('DU DOAN'!GY105='DU DOAN'!K105,'DU DOAN'!GZ105='DU DOAN'!L105),3*'DU DOAN'!C105,IF(('DU DOAN'!GY105-'DU DOAN'!GZ105)=('DU DOAN'!K105-'DU DOAN'!L105),2*'DU DOAN'!C105,IF(SIGN('DU DOAN'!GY105-'DU DOAN'!GZ105)=SIGN('DU DOAN'!K105-'DU DOAN'!L105),1*'DU DOAN'!C105,0))))</f>
        <v>0</v>
      </c>
      <c r="DA105" s="98">
        <f>IF(OR('DU DOAN'!K105="",'DU DOAN'!L105="",'DU DOAN'!HA105="",'DU DOAN'!HB105=""),0,IF(AND('DU DOAN'!HA105='DU DOAN'!K105,'DU DOAN'!HB105='DU DOAN'!L105),3*'DU DOAN'!C105,IF(('DU DOAN'!HA105-'DU DOAN'!HB105)=('DU DOAN'!K105-'DU DOAN'!L105),2*'DU DOAN'!C105,IF(SIGN('DU DOAN'!HA105-'DU DOAN'!HB105)=SIGN('DU DOAN'!K105-'DU DOAN'!L105),1*'DU DOAN'!C105,0))))</f>
        <v>0</v>
      </c>
      <c r="DB105" s="98">
        <f>IF(OR('DU DOAN'!K105="",'DU DOAN'!L105="",'DU DOAN'!HC105="",'DU DOAN'!HD105=""),0,IF(AND('DU DOAN'!HC105='DU DOAN'!K105,'DU DOAN'!HD105='DU DOAN'!L105),3*'DU DOAN'!C105,IF(('DU DOAN'!HC105-'DU DOAN'!HD105)=('DU DOAN'!K105-'DU DOAN'!L105),2*'DU DOAN'!C105,IF(SIGN('DU DOAN'!HC105-'DU DOAN'!HD105)=SIGN('DU DOAN'!K105-'DU DOAN'!L105),1*'DU DOAN'!C105,0))))</f>
        <v>0</v>
      </c>
    </row>
    <row r="106" spans="1:106" ht="15" customHeight="1">
      <c r="A106" s="115">
        <f>'DU DOAN'!A106</f>
        <v>103</v>
      </c>
      <c r="B106" s="116" t="str">
        <f>'DU DOAN'!B106</f>
        <v>Tranh hạng 3</v>
      </c>
      <c r="C106" s="117">
        <f>'DU DOAN'!C106</f>
        <v>2</v>
      </c>
      <c r="D106" s="116" t="str">
        <f>'DU DOAN'!H106</f>
        <v>Thua BK trận 101</v>
      </c>
      <c r="E106" s="116" t="str">
        <f>'DU DOAN'!I106</f>
        <v>Thua BK trận 102</v>
      </c>
      <c r="F106" s="118" t="str">
        <f>IF(OR('DU DOAN'!K106="",'DU DOAN'!L106=""),"Chưa đá",'DU DOAN'!K106&amp;"-"&amp;'DU DOAN'!L106)</f>
        <v>Chưa đá</v>
      </c>
      <c r="G106" s="98">
        <f>IF(OR('DU DOAN'!K106="",'DU DOAN'!L106="",'DU DOAN'!M106="",'DU DOAN'!N106=""),0,IF(AND('DU DOAN'!M106='DU DOAN'!K106,'DU DOAN'!N106='DU DOAN'!L106),3*'DU DOAN'!C106,IF(('DU DOAN'!M106-'DU DOAN'!N106)=('DU DOAN'!K106-'DU DOAN'!L106),2*'DU DOAN'!C106,IF(SIGN('DU DOAN'!M106-'DU DOAN'!N106)=SIGN('DU DOAN'!K106-'DU DOAN'!L106),1*'DU DOAN'!C106,0))))</f>
        <v>0</v>
      </c>
      <c r="H106" s="98">
        <f>IF(OR('DU DOAN'!K106="",'DU DOAN'!L106="",'DU DOAN'!O106="",'DU DOAN'!P106=""),0,IF(AND('DU DOAN'!O106='DU DOAN'!K106,'DU DOAN'!P106='DU DOAN'!L106),3*'DU DOAN'!C106,IF(('DU DOAN'!O106-'DU DOAN'!P106)=('DU DOAN'!K106-'DU DOAN'!L106),2*'DU DOAN'!C106,IF(SIGN('DU DOAN'!O106-'DU DOAN'!P106)=SIGN('DU DOAN'!K106-'DU DOAN'!L106),1*'DU DOAN'!C106,0))))</f>
        <v>0</v>
      </c>
      <c r="I106" s="98">
        <f>IF(OR('DU DOAN'!K106="",'DU DOAN'!L106="",'DU DOAN'!Q106="",'DU DOAN'!R106=""),0,IF(AND('DU DOAN'!Q106='DU DOAN'!K106,'DU DOAN'!R106='DU DOAN'!L106),3*'DU DOAN'!C106,IF(('DU DOAN'!Q106-'DU DOAN'!R106)=('DU DOAN'!K106-'DU DOAN'!L106),2*'DU DOAN'!C106,IF(SIGN('DU DOAN'!Q106-'DU DOAN'!R106)=SIGN('DU DOAN'!K106-'DU DOAN'!L106),1*'DU DOAN'!C106,0))))</f>
        <v>0</v>
      </c>
      <c r="J106" s="98">
        <f>IF(OR('DU DOAN'!K106="",'DU DOAN'!L106="",'DU DOAN'!S106="",'DU DOAN'!T106=""),0,IF(AND('DU DOAN'!S106='DU DOAN'!K106,'DU DOAN'!T106='DU DOAN'!L106),3*'DU DOAN'!C106,IF(('DU DOAN'!S106-'DU DOAN'!T106)=('DU DOAN'!K106-'DU DOAN'!L106),2*'DU DOAN'!C106,IF(SIGN('DU DOAN'!S106-'DU DOAN'!T106)=SIGN('DU DOAN'!K106-'DU DOAN'!L106),1*'DU DOAN'!C106,0))))</f>
        <v>0</v>
      </c>
      <c r="K106" s="98">
        <f>IF(OR('DU DOAN'!K106="",'DU DOAN'!L106="",'DU DOAN'!U106="",'DU DOAN'!V106=""),0,IF(AND('DU DOAN'!U106='DU DOAN'!K106,'DU DOAN'!V106='DU DOAN'!L106),3*'DU DOAN'!C106,IF(('DU DOAN'!U106-'DU DOAN'!V106)=('DU DOAN'!K106-'DU DOAN'!L106),2*'DU DOAN'!C106,IF(SIGN('DU DOAN'!U106-'DU DOAN'!V106)=SIGN('DU DOAN'!K106-'DU DOAN'!L106),1*'DU DOAN'!C106,0))))</f>
        <v>0</v>
      </c>
      <c r="L106" s="98">
        <f>IF(OR('DU DOAN'!K106="",'DU DOAN'!L106="",'DU DOAN'!W106="",'DU DOAN'!X106=""),0,IF(AND('DU DOAN'!W106='DU DOAN'!K106,'DU DOAN'!X106='DU DOAN'!L106),3*'DU DOAN'!C106,IF(('DU DOAN'!W106-'DU DOAN'!X106)=('DU DOAN'!K106-'DU DOAN'!L106),2*'DU DOAN'!C106,IF(SIGN('DU DOAN'!W106-'DU DOAN'!X106)=SIGN('DU DOAN'!K106-'DU DOAN'!L106),1*'DU DOAN'!C106,0))))</f>
        <v>0</v>
      </c>
      <c r="M106" s="98">
        <f>IF(OR('DU DOAN'!K106="",'DU DOAN'!L106="",'DU DOAN'!Y106="",'DU DOAN'!Z106=""),0,IF(AND('DU DOAN'!Y106='DU DOAN'!K106,'DU DOAN'!Z106='DU DOAN'!L106),3*'DU DOAN'!C106,IF(('DU DOAN'!Y106-'DU DOAN'!Z106)=('DU DOAN'!K106-'DU DOAN'!L106),2*'DU DOAN'!C106,IF(SIGN('DU DOAN'!Y106-'DU DOAN'!Z106)=SIGN('DU DOAN'!K106-'DU DOAN'!L106),1*'DU DOAN'!C106,0))))</f>
        <v>0</v>
      </c>
      <c r="N106" s="98">
        <f>IF(OR('DU DOAN'!K106="",'DU DOAN'!L106="",'DU DOAN'!AA106="",'DU DOAN'!AB106=""),0,IF(AND('DU DOAN'!AA106='DU DOAN'!K106,'DU DOAN'!AB106='DU DOAN'!L106),3*'DU DOAN'!C106,IF(('DU DOAN'!AA106-'DU DOAN'!AB106)=('DU DOAN'!K106-'DU DOAN'!L106),2*'DU DOAN'!C106,IF(SIGN('DU DOAN'!AA106-'DU DOAN'!AB106)=SIGN('DU DOAN'!K106-'DU DOAN'!L106),1*'DU DOAN'!C106,0))))</f>
        <v>0</v>
      </c>
      <c r="O106" s="98">
        <f>IF(OR('DU DOAN'!K106="",'DU DOAN'!L106="",'DU DOAN'!AC106="",'DU DOAN'!AD106=""),0,IF(AND('DU DOAN'!AC106='DU DOAN'!K106,'DU DOAN'!AD106='DU DOAN'!L106),3*'DU DOAN'!C106,IF(('DU DOAN'!AC106-'DU DOAN'!AD106)=('DU DOAN'!K106-'DU DOAN'!L106),2*'DU DOAN'!C106,IF(SIGN('DU DOAN'!AC106-'DU DOAN'!AD106)=SIGN('DU DOAN'!K106-'DU DOAN'!L106),1*'DU DOAN'!C106,0))))</f>
        <v>0</v>
      </c>
      <c r="P106" s="98">
        <f>IF(OR('DU DOAN'!K106="",'DU DOAN'!L106="",'DU DOAN'!AE106="",'DU DOAN'!AF106=""),0,IF(AND('DU DOAN'!AE106='DU DOAN'!K106,'DU DOAN'!AF106='DU DOAN'!L106),3*'DU DOAN'!C106,IF(('DU DOAN'!AE106-'DU DOAN'!AF106)=('DU DOAN'!K106-'DU DOAN'!L106),2*'DU DOAN'!C106,IF(SIGN('DU DOAN'!AE106-'DU DOAN'!AF106)=SIGN('DU DOAN'!K106-'DU DOAN'!L106),1*'DU DOAN'!C106,0))))</f>
        <v>0</v>
      </c>
      <c r="Q106" s="98">
        <f>IF(OR('DU DOAN'!K106="",'DU DOAN'!L106="",'DU DOAN'!AG106="",'DU DOAN'!AH106=""),0,IF(AND('DU DOAN'!AG106='DU DOAN'!K106,'DU DOAN'!AH106='DU DOAN'!L106),3*'DU DOAN'!C106,IF(('DU DOAN'!AG106-'DU DOAN'!AH106)=('DU DOAN'!K106-'DU DOAN'!L106),2*'DU DOAN'!C106,IF(SIGN('DU DOAN'!AG106-'DU DOAN'!AH106)=SIGN('DU DOAN'!K106-'DU DOAN'!L106),1*'DU DOAN'!C106,0))))</f>
        <v>0</v>
      </c>
      <c r="R106" s="98">
        <f>IF(OR('DU DOAN'!K106="",'DU DOAN'!L106="",'DU DOAN'!AI106="",'DU DOAN'!AJ106=""),0,IF(AND('DU DOAN'!AI106='DU DOAN'!K106,'DU DOAN'!AJ106='DU DOAN'!L106),3*'DU DOAN'!C106,IF(('DU DOAN'!AI106-'DU DOAN'!AJ106)=('DU DOAN'!K106-'DU DOAN'!L106),2*'DU DOAN'!C106,IF(SIGN('DU DOAN'!AI106-'DU DOAN'!AJ106)=SIGN('DU DOAN'!K106-'DU DOAN'!L106),1*'DU DOAN'!C106,0))))</f>
        <v>0</v>
      </c>
      <c r="S106" s="98">
        <f>IF(OR('DU DOAN'!K106="",'DU DOAN'!L106="",'DU DOAN'!AK106="",'DU DOAN'!AL106=""),0,IF(AND('DU DOAN'!AK106='DU DOAN'!K106,'DU DOAN'!AL106='DU DOAN'!L106),3*'DU DOAN'!C106,IF(('DU DOAN'!AK106-'DU DOAN'!AL106)=('DU DOAN'!K106-'DU DOAN'!L106),2*'DU DOAN'!C106,IF(SIGN('DU DOAN'!AK106-'DU DOAN'!AL106)=SIGN('DU DOAN'!K106-'DU DOAN'!L106),1*'DU DOAN'!C106,0))))</f>
        <v>0</v>
      </c>
      <c r="T106" s="98">
        <f>IF(OR('DU DOAN'!K106="",'DU DOAN'!L106="",'DU DOAN'!AM106="",'DU DOAN'!AN106=""),0,IF(AND('DU DOAN'!AM106='DU DOAN'!K106,'DU DOAN'!AN106='DU DOAN'!L106),3*'DU DOAN'!C106,IF(('DU DOAN'!AM106-'DU DOAN'!AN106)=('DU DOAN'!K106-'DU DOAN'!L106),2*'DU DOAN'!C106,IF(SIGN('DU DOAN'!AM106-'DU DOAN'!AN106)=SIGN('DU DOAN'!K106-'DU DOAN'!L106),1*'DU DOAN'!C106,0))))</f>
        <v>0</v>
      </c>
      <c r="U106" s="98">
        <f>IF(OR('DU DOAN'!K106="",'DU DOAN'!L106="",'DU DOAN'!AO106="",'DU DOAN'!AP106=""),0,IF(AND('DU DOAN'!AO106='DU DOAN'!K106,'DU DOAN'!AP106='DU DOAN'!L106),3*'DU DOAN'!C106,IF(('DU DOAN'!AO106-'DU DOAN'!AP106)=('DU DOAN'!K106-'DU DOAN'!L106),2*'DU DOAN'!C106,IF(SIGN('DU DOAN'!AO106-'DU DOAN'!AP106)=SIGN('DU DOAN'!K106-'DU DOAN'!L106),1*'DU DOAN'!C106,0))))</f>
        <v>0</v>
      </c>
      <c r="V106" s="98">
        <f>IF(OR('DU DOAN'!K106="",'DU DOAN'!L106="",'DU DOAN'!AQ106="",'DU DOAN'!AR106=""),0,IF(AND('DU DOAN'!AQ106='DU DOAN'!K106,'DU DOAN'!AR106='DU DOAN'!L106),3*'DU DOAN'!C106,IF(('DU DOAN'!AQ106-'DU DOAN'!AR106)=('DU DOAN'!K106-'DU DOAN'!L106),2*'DU DOAN'!C106,IF(SIGN('DU DOAN'!AQ106-'DU DOAN'!AR106)=SIGN('DU DOAN'!K106-'DU DOAN'!L106),1*'DU DOAN'!C106,0))))</f>
        <v>0</v>
      </c>
      <c r="W106" s="98">
        <f>IF(OR('DU DOAN'!K106="",'DU DOAN'!L106="",'DU DOAN'!AS106="",'DU DOAN'!AT106=""),0,IF(AND('DU DOAN'!AS106='DU DOAN'!K106,'DU DOAN'!AT106='DU DOAN'!L106),3*'DU DOAN'!C106,IF(('DU DOAN'!AS106-'DU DOAN'!AT106)=('DU DOAN'!K106-'DU DOAN'!L106),2*'DU DOAN'!C106,IF(SIGN('DU DOAN'!AS106-'DU DOAN'!AT106)=SIGN('DU DOAN'!K106-'DU DOAN'!L106),1*'DU DOAN'!C106,0))))</f>
        <v>0</v>
      </c>
      <c r="X106" s="98">
        <f>IF(OR('DU DOAN'!K106="",'DU DOAN'!L106="",'DU DOAN'!AU106="",'DU DOAN'!AV106=""),0,IF(AND('DU DOAN'!AU106='DU DOAN'!K106,'DU DOAN'!AV106='DU DOAN'!L106),3*'DU DOAN'!C106,IF(('DU DOAN'!AU106-'DU DOAN'!AV106)=('DU DOAN'!K106-'DU DOAN'!L106),2*'DU DOAN'!C106,IF(SIGN('DU DOAN'!AU106-'DU DOAN'!AV106)=SIGN('DU DOAN'!K106-'DU DOAN'!L106),1*'DU DOAN'!C106,0))))</f>
        <v>0</v>
      </c>
      <c r="Y106" s="98">
        <f>IF(OR('DU DOAN'!K106="",'DU DOAN'!L106="",'DU DOAN'!AW106="",'DU DOAN'!AX106=""),0,IF(AND('DU DOAN'!AW106='DU DOAN'!K106,'DU DOAN'!AX106='DU DOAN'!L106),3*'DU DOAN'!C106,IF(('DU DOAN'!AW106-'DU DOAN'!AX106)=('DU DOAN'!K106-'DU DOAN'!L106),2*'DU DOAN'!C106,IF(SIGN('DU DOAN'!AW106-'DU DOAN'!AX106)=SIGN('DU DOAN'!K106-'DU DOAN'!L106),1*'DU DOAN'!C106,0))))</f>
        <v>0</v>
      </c>
      <c r="Z106" s="98">
        <f>IF(OR('DU DOAN'!K106="",'DU DOAN'!L106="",'DU DOAN'!AY106="",'DU DOAN'!AZ106=""),0,IF(AND('DU DOAN'!AY106='DU DOAN'!K106,'DU DOAN'!AZ106='DU DOAN'!L106),3*'DU DOAN'!C106,IF(('DU DOAN'!AY106-'DU DOAN'!AZ106)=('DU DOAN'!K106-'DU DOAN'!L106),2*'DU DOAN'!C106,IF(SIGN('DU DOAN'!AY106-'DU DOAN'!AZ106)=SIGN('DU DOAN'!K106-'DU DOAN'!L106),1*'DU DOAN'!C106,0))))</f>
        <v>0</v>
      </c>
      <c r="AA106" s="98">
        <f>IF(OR('DU DOAN'!K106="",'DU DOAN'!L106="",'DU DOAN'!BA106="",'DU DOAN'!BB106=""),0,IF(AND('DU DOAN'!BA106='DU DOAN'!K106,'DU DOAN'!BB106='DU DOAN'!L106),3*'DU DOAN'!C106,IF(('DU DOAN'!BA106-'DU DOAN'!BB106)=('DU DOAN'!K106-'DU DOAN'!L106),2*'DU DOAN'!C106,IF(SIGN('DU DOAN'!BA106-'DU DOAN'!BB106)=SIGN('DU DOAN'!K106-'DU DOAN'!L106),1*'DU DOAN'!C106,0))))</f>
        <v>0</v>
      </c>
      <c r="AB106" s="98">
        <f>IF(OR('DU DOAN'!K106="",'DU DOAN'!L106="",'DU DOAN'!BC106="",'DU DOAN'!BD106=""),0,IF(AND('DU DOAN'!BC106='DU DOAN'!K106,'DU DOAN'!BD106='DU DOAN'!L106),3*'DU DOAN'!C106,IF(('DU DOAN'!BC106-'DU DOAN'!BD106)=('DU DOAN'!K106-'DU DOAN'!L106),2*'DU DOAN'!C106,IF(SIGN('DU DOAN'!BC106-'DU DOAN'!BD106)=SIGN('DU DOAN'!K106-'DU DOAN'!L106),1*'DU DOAN'!C106,0))))</f>
        <v>0</v>
      </c>
      <c r="AC106" s="98">
        <f>IF(OR('DU DOAN'!K106="",'DU DOAN'!L106="",'DU DOAN'!BE106="",'DU DOAN'!BF106=""),0,IF(AND('DU DOAN'!BE106='DU DOAN'!K106,'DU DOAN'!BF106='DU DOAN'!L106),3*'DU DOAN'!C106,IF(('DU DOAN'!BE106-'DU DOAN'!BF106)=('DU DOAN'!K106-'DU DOAN'!L106),2*'DU DOAN'!C106,IF(SIGN('DU DOAN'!BE106-'DU DOAN'!BF106)=SIGN('DU DOAN'!K106-'DU DOAN'!L106),1*'DU DOAN'!C106,0))))</f>
        <v>0</v>
      </c>
      <c r="AD106" s="98">
        <f>IF(OR('DU DOAN'!K106="",'DU DOAN'!L106="",'DU DOAN'!BG106="",'DU DOAN'!BH106=""),0,IF(AND('DU DOAN'!BG106='DU DOAN'!K106,'DU DOAN'!BH106='DU DOAN'!L106),3*'DU DOAN'!C106,IF(('DU DOAN'!BG106-'DU DOAN'!BH106)=('DU DOAN'!K106-'DU DOAN'!L106),2*'DU DOAN'!C106,IF(SIGN('DU DOAN'!BG106-'DU DOAN'!BH106)=SIGN('DU DOAN'!K106-'DU DOAN'!L106),1*'DU DOAN'!C106,0))))</f>
        <v>0</v>
      </c>
      <c r="AE106" s="98">
        <f>IF(OR('DU DOAN'!K106="",'DU DOAN'!L106="",'DU DOAN'!BI106="",'DU DOAN'!BJ106=""),0,IF(AND('DU DOAN'!BI106='DU DOAN'!K106,'DU DOAN'!BJ106='DU DOAN'!L106),3*'DU DOAN'!C106,IF(('DU DOAN'!BI106-'DU DOAN'!BJ106)=('DU DOAN'!K106-'DU DOAN'!L106),2*'DU DOAN'!C106,IF(SIGN('DU DOAN'!BI106-'DU DOAN'!BJ106)=SIGN('DU DOAN'!K106-'DU DOAN'!L106),1*'DU DOAN'!C106,0))))</f>
        <v>0</v>
      </c>
      <c r="AF106" s="98">
        <f>IF(OR('DU DOAN'!K106="",'DU DOAN'!L106="",'DU DOAN'!BK106="",'DU DOAN'!BL106=""),0,IF(AND('DU DOAN'!BK106='DU DOAN'!K106,'DU DOAN'!BL106='DU DOAN'!L106),3*'DU DOAN'!C106,IF(('DU DOAN'!BK106-'DU DOAN'!BL106)=('DU DOAN'!K106-'DU DOAN'!L106),2*'DU DOAN'!C106,IF(SIGN('DU DOAN'!BK106-'DU DOAN'!BL106)=SIGN('DU DOAN'!K106-'DU DOAN'!L106),1*'DU DOAN'!C106,0))))</f>
        <v>0</v>
      </c>
      <c r="AG106" s="98">
        <f>IF(OR('DU DOAN'!K106="",'DU DOAN'!L106="",'DU DOAN'!BM106="",'DU DOAN'!BN106=""),0,IF(AND('DU DOAN'!BM106='DU DOAN'!K106,'DU DOAN'!BN106='DU DOAN'!L106),3*'DU DOAN'!C106,IF(('DU DOAN'!BM106-'DU DOAN'!BN106)=('DU DOAN'!K106-'DU DOAN'!L106),2*'DU DOAN'!C106,IF(SIGN('DU DOAN'!BM106-'DU DOAN'!BN106)=SIGN('DU DOAN'!K106-'DU DOAN'!L106),1*'DU DOAN'!C106,0))))</f>
        <v>0</v>
      </c>
      <c r="AH106" s="98">
        <f>IF(OR('DU DOAN'!K106="",'DU DOAN'!L106="",'DU DOAN'!BO106="",'DU DOAN'!BP106=""),0,IF(AND('DU DOAN'!BO106='DU DOAN'!K106,'DU DOAN'!BP106='DU DOAN'!L106),3*'DU DOAN'!C106,IF(('DU DOAN'!BO106-'DU DOAN'!BP106)=('DU DOAN'!K106-'DU DOAN'!L106),2*'DU DOAN'!C106,IF(SIGN('DU DOAN'!BO106-'DU DOAN'!BP106)=SIGN('DU DOAN'!K106-'DU DOAN'!L106),1*'DU DOAN'!C106,0))))</f>
        <v>0</v>
      </c>
      <c r="AI106" s="98">
        <f>IF(OR('DU DOAN'!K106="",'DU DOAN'!L106="",'DU DOAN'!BQ106="",'DU DOAN'!BR106=""),0,IF(AND('DU DOAN'!BQ106='DU DOAN'!K106,'DU DOAN'!BR106='DU DOAN'!L106),3*'DU DOAN'!C106,IF(('DU DOAN'!BQ106-'DU DOAN'!BR106)=('DU DOAN'!K106-'DU DOAN'!L106),2*'DU DOAN'!C106,IF(SIGN('DU DOAN'!BQ106-'DU DOAN'!BR106)=SIGN('DU DOAN'!K106-'DU DOAN'!L106),1*'DU DOAN'!C106,0))))</f>
        <v>0</v>
      </c>
      <c r="AJ106" s="98">
        <f>IF(OR('DU DOAN'!K106="",'DU DOAN'!L106="",'DU DOAN'!BS106="",'DU DOAN'!BT106=""),0,IF(AND('DU DOAN'!BS106='DU DOAN'!K106,'DU DOAN'!BT106='DU DOAN'!L106),3*'DU DOAN'!C106,IF(('DU DOAN'!BS106-'DU DOAN'!BT106)=('DU DOAN'!K106-'DU DOAN'!L106),2*'DU DOAN'!C106,IF(SIGN('DU DOAN'!BS106-'DU DOAN'!BT106)=SIGN('DU DOAN'!K106-'DU DOAN'!L106),1*'DU DOAN'!C106,0))))</f>
        <v>0</v>
      </c>
      <c r="AK106" s="98">
        <f>IF(OR('DU DOAN'!K106="",'DU DOAN'!L106="",'DU DOAN'!BU106="",'DU DOAN'!BV106=""),0,IF(AND('DU DOAN'!BU106='DU DOAN'!K106,'DU DOAN'!BV106='DU DOAN'!L106),3*'DU DOAN'!C106,IF(('DU DOAN'!BU106-'DU DOAN'!BV106)=('DU DOAN'!K106-'DU DOAN'!L106),2*'DU DOAN'!C106,IF(SIGN('DU DOAN'!BU106-'DU DOAN'!BV106)=SIGN('DU DOAN'!K106-'DU DOAN'!L106),1*'DU DOAN'!C106,0))))</f>
        <v>0</v>
      </c>
      <c r="AL106" s="98">
        <f>IF(OR('DU DOAN'!K106="",'DU DOAN'!L106="",'DU DOAN'!BW106="",'DU DOAN'!BX106=""),0,IF(AND('DU DOAN'!BW106='DU DOAN'!K106,'DU DOAN'!BX106='DU DOAN'!L106),3*'DU DOAN'!C106,IF(('DU DOAN'!BW106-'DU DOAN'!BX106)=('DU DOAN'!K106-'DU DOAN'!L106),2*'DU DOAN'!C106,IF(SIGN('DU DOAN'!BW106-'DU DOAN'!BX106)=SIGN('DU DOAN'!K106-'DU DOAN'!L106),1*'DU DOAN'!C106,0))))</f>
        <v>0</v>
      </c>
      <c r="AM106" s="98">
        <f>IF(OR('DU DOAN'!K106="",'DU DOAN'!L106="",'DU DOAN'!BY106="",'DU DOAN'!BZ106=""),0,IF(AND('DU DOAN'!BY106='DU DOAN'!K106,'DU DOAN'!BZ106='DU DOAN'!L106),3*'DU DOAN'!C106,IF(('DU DOAN'!BY106-'DU DOAN'!BZ106)=('DU DOAN'!K106-'DU DOAN'!L106),2*'DU DOAN'!C106,IF(SIGN('DU DOAN'!BY106-'DU DOAN'!BZ106)=SIGN('DU DOAN'!K106-'DU DOAN'!L106),1*'DU DOAN'!C106,0))))</f>
        <v>0</v>
      </c>
      <c r="AN106" s="98">
        <f>IF(OR('DU DOAN'!K106="",'DU DOAN'!L106="",'DU DOAN'!CA106="",'DU DOAN'!CB106=""),0,IF(AND('DU DOAN'!CA106='DU DOAN'!K106,'DU DOAN'!CB106='DU DOAN'!L106),3*'DU DOAN'!C106,IF(('DU DOAN'!CA106-'DU DOAN'!CB106)=('DU DOAN'!K106-'DU DOAN'!L106),2*'DU DOAN'!C106,IF(SIGN('DU DOAN'!CA106-'DU DOAN'!CB106)=SIGN('DU DOAN'!K106-'DU DOAN'!L106),1*'DU DOAN'!C106,0))))</f>
        <v>0</v>
      </c>
      <c r="AO106" s="98">
        <f>IF(OR('DU DOAN'!K106="",'DU DOAN'!L106="",'DU DOAN'!CC106="",'DU DOAN'!CD106=""),0,IF(AND('DU DOAN'!CC106='DU DOAN'!K106,'DU DOAN'!CD106='DU DOAN'!L106),3*'DU DOAN'!C106,IF(('DU DOAN'!CC106-'DU DOAN'!CD106)=('DU DOAN'!K106-'DU DOAN'!L106),2*'DU DOAN'!C106,IF(SIGN('DU DOAN'!CC106-'DU DOAN'!CD106)=SIGN('DU DOAN'!K106-'DU DOAN'!L106),1*'DU DOAN'!C106,0))))</f>
        <v>0</v>
      </c>
      <c r="AP106" s="98">
        <f>IF(OR('DU DOAN'!K106="",'DU DOAN'!L106="",'DU DOAN'!CE106="",'DU DOAN'!CF106=""),0,IF(AND('DU DOAN'!CE106='DU DOAN'!K106,'DU DOAN'!CF106='DU DOAN'!L106),3*'DU DOAN'!C106,IF(('DU DOAN'!CE106-'DU DOAN'!CF106)=('DU DOAN'!K106-'DU DOAN'!L106),2*'DU DOAN'!C106,IF(SIGN('DU DOAN'!CE106-'DU DOAN'!CF106)=SIGN('DU DOAN'!K106-'DU DOAN'!L106),1*'DU DOAN'!C106,0))))</f>
        <v>0</v>
      </c>
      <c r="AQ106" s="98">
        <f>IF(OR('DU DOAN'!K106="",'DU DOAN'!L106="",'DU DOAN'!CG106="",'DU DOAN'!CH106=""),0,IF(AND('DU DOAN'!CG106='DU DOAN'!K106,'DU DOAN'!CH106='DU DOAN'!L106),3*'DU DOAN'!C106,IF(('DU DOAN'!CG106-'DU DOAN'!CH106)=('DU DOAN'!K106-'DU DOAN'!L106),2*'DU DOAN'!C106,IF(SIGN('DU DOAN'!CG106-'DU DOAN'!CH106)=SIGN('DU DOAN'!K106-'DU DOAN'!L106),1*'DU DOAN'!C106,0))))</f>
        <v>0</v>
      </c>
      <c r="AR106" s="98">
        <f>IF(OR('DU DOAN'!K106="",'DU DOAN'!L106="",'DU DOAN'!CI106="",'DU DOAN'!CJ106=""),0,IF(AND('DU DOAN'!CI106='DU DOAN'!K106,'DU DOAN'!CJ106='DU DOAN'!L106),3*'DU DOAN'!C106,IF(('DU DOAN'!CI106-'DU DOAN'!CJ106)=('DU DOAN'!K106-'DU DOAN'!L106),2*'DU DOAN'!C106,IF(SIGN('DU DOAN'!CI106-'DU DOAN'!CJ106)=SIGN('DU DOAN'!K106-'DU DOAN'!L106),1*'DU DOAN'!C106,0))))</f>
        <v>0</v>
      </c>
      <c r="AS106" s="98">
        <f>IF(OR('DU DOAN'!K106="",'DU DOAN'!L106="",'DU DOAN'!CK106="",'DU DOAN'!CL106=""),0,IF(AND('DU DOAN'!CK106='DU DOAN'!K106,'DU DOAN'!CL106='DU DOAN'!L106),3*'DU DOAN'!C106,IF(('DU DOAN'!CK106-'DU DOAN'!CL106)=('DU DOAN'!K106-'DU DOAN'!L106),2*'DU DOAN'!C106,IF(SIGN('DU DOAN'!CK106-'DU DOAN'!CL106)=SIGN('DU DOAN'!K106-'DU DOAN'!L106),1*'DU DOAN'!C106,0))))</f>
        <v>0</v>
      </c>
      <c r="AT106" s="98">
        <f>IF(OR('DU DOAN'!K106="",'DU DOAN'!L106="",'DU DOAN'!CM106="",'DU DOAN'!CN106=""),0,IF(AND('DU DOAN'!CM106='DU DOAN'!K106,'DU DOAN'!CN106='DU DOAN'!L106),3*'DU DOAN'!C106,IF(('DU DOAN'!CM106-'DU DOAN'!CN106)=('DU DOAN'!K106-'DU DOAN'!L106),2*'DU DOAN'!C106,IF(SIGN('DU DOAN'!CM106-'DU DOAN'!CN106)=SIGN('DU DOAN'!K106-'DU DOAN'!L106),1*'DU DOAN'!C106,0))))</f>
        <v>0</v>
      </c>
      <c r="AU106" s="98">
        <f>IF(OR('DU DOAN'!K106="",'DU DOAN'!L106="",'DU DOAN'!CO106="",'DU DOAN'!CP106=""),0,IF(AND('DU DOAN'!CO106='DU DOAN'!K106,'DU DOAN'!CP106='DU DOAN'!L106),3*'DU DOAN'!C106,IF(('DU DOAN'!CO106-'DU DOAN'!CP106)=('DU DOAN'!K106-'DU DOAN'!L106),2*'DU DOAN'!C106,IF(SIGN('DU DOAN'!CO106-'DU DOAN'!CP106)=SIGN('DU DOAN'!K106-'DU DOAN'!L106),1*'DU DOAN'!C106,0))))</f>
        <v>0</v>
      </c>
      <c r="AV106" s="98">
        <f>IF(OR('DU DOAN'!K106="",'DU DOAN'!L106="",'DU DOAN'!CQ106="",'DU DOAN'!CR106=""),0,IF(AND('DU DOAN'!CQ106='DU DOAN'!K106,'DU DOAN'!CR106='DU DOAN'!L106),3*'DU DOAN'!C106,IF(('DU DOAN'!CQ106-'DU DOAN'!CR106)=('DU DOAN'!K106-'DU DOAN'!L106),2*'DU DOAN'!C106,IF(SIGN('DU DOAN'!CQ106-'DU DOAN'!CR106)=SIGN('DU DOAN'!K106-'DU DOAN'!L106),1*'DU DOAN'!C106,0))))</f>
        <v>0</v>
      </c>
      <c r="AW106" s="98">
        <f>IF(OR('DU DOAN'!K106="",'DU DOAN'!L106="",'DU DOAN'!CS106="",'DU DOAN'!CT106=""),0,IF(AND('DU DOAN'!CS106='DU DOAN'!K106,'DU DOAN'!CT106='DU DOAN'!L106),3*'DU DOAN'!C106,IF(('DU DOAN'!CS106-'DU DOAN'!CT106)=('DU DOAN'!K106-'DU DOAN'!L106),2*'DU DOAN'!C106,IF(SIGN('DU DOAN'!CS106-'DU DOAN'!CT106)=SIGN('DU DOAN'!K106-'DU DOAN'!L106),1*'DU DOAN'!C106,0))))</f>
        <v>0</v>
      </c>
      <c r="AX106" s="98">
        <f>IF(OR('DU DOAN'!K106="",'DU DOAN'!L106="",'DU DOAN'!CU106="",'DU DOAN'!CV106=""),0,IF(AND('DU DOAN'!CU106='DU DOAN'!K106,'DU DOAN'!CV106='DU DOAN'!L106),3*'DU DOAN'!C106,IF(('DU DOAN'!CU106-'DU DOAN'!CV106)=('DU DOAN'!K106-'DU DOAN'!L106),2*'DU DOAN'!C106,IF(SIGN('DU DOAN'!CU106-'DU DOAN'!CV106)=SIGN('DU DOAN'!K106-'DU DOAN'!L106),1*'DU DOAN'!C106,0))))</f>
        <v>0</v>
      </c>
      <c r="AY106" s="98">
        <f>IF(OR('DU DOAN'!K106="",'DU DOAN'!L106="",'DU DOAN'!CW106="",'DU DOAN'!CX106=""),0,IF(AND('DU DOAN'!CW106='DU DOAN'!K106,'DU DOAN'!CX106='DU DOAN'!L106),3*'DU DOAN'!C106,IF(('DU DOAN'!CW106-'DU DOAN'!CX106)=('DU DOAN'!K106-'DU DOAN'!L106),2*'DU DOAN'!C106,IF(SIGN('DU DOAN'!CW106-'DU DOAN'!CX106)=SIGN('DU DOAN'!K106-'DU DOAN'!L106),1*'DU DOAN'!C106,0))))</f>
        <v>0</v>
      </c>
      <c r="AZ106" s="98">
        <f>IF(OR('DU DOAN'!K106="",'DU DOAN'!L106="",'DU DOAN'!CY106="",'DU DOAN'!CZ106=""),0,IF(AND('DU DOAN'!CY106='DU DOAN'!K106,'DU DOAN'!CZ106='DU DOAN'!L106),3*'DU DOAN'!C106,IF(('DU DOAN'!CY106-'DU DOAN'!CZ106)=('DU DOAN'!K106-'DU DOAN'!L106),2*'DU DOAN'!C106,IF(SIGN('DU DOAN'!CY106-'DU DOAN'!CZ106)=SIGN('DU DOAN'!K106-'DU DOAN'!L106),1*'DU DOAN'!C106,0))))</f>
        <v>0</v>
      </c>
      <c r="BA106" s="98">
        <f>IF(OR('DU DOAN'!K106="",'DU DOAN'!L106="",'DU DOAN'!DA106="",'DU DOAN'!DB106=""),0,IF(AND('DU DOAN'!DA106='DU DOAN'!K106,'DU DOAN'!DB106='DU DOAN'!L106),3*'DU DOAN'!C106,IF(('DU DOAN'!DA106-'DU DOAN'!DB106)=('DU DOAN'!K106-'DU DOAN'!L106),2*'DU DOAN'!C106,IF(SIGN('DU DOAN'!DA106-'DU DOAN'!DB106)=SIGN('DU DOAN'!K106-'DU DOAN'!L106),1*'DU DOAN'!C106,0))))</f>
        <v>0</v>
      </c>
      <c r="BB106" s="98">
        <f>IF(OR('DU DOAN'!K106="",'DU DOAN'!L106="",'DU DOAN'!DC106="",'DU DOAN'!DD106=""),0,IF(AND('DU DOAN'!DC106='DU DOAN'!K106,'DU DOAN'!DD106='DU DOAN'!L106),3*'DU DOAN'!C106,IF(('DU DOAN'!DC106-'DU DOAN'!DD106)=('DU DOAN'!K106-'DU DOAN'!L106),2*'DU DOAN'!C106,IF(SIGN('DU DOAN'!DC106-'DU DOAN'!DD106)=SIGN('DU DOAN'!K106-'DU DOAN'!L106),1*'DU DOAN'!C106,0))))</f>
        <v>0</v>
      </c>
      <c r="BC106" s="98">
        <f>IF(OR('DU DOAN'!K106="",'DU DOAN'!L106="",'DU DOAN'!DE106="",'DU DOAN'!DF106=""),0,IF(AND('DU DOAN'!DE106='DU DOAN'!K106,'DU DOAN'!DF106='DU DOAN'!L106),3*'DU DOAN'!C106,IF(('DU DOAN'!DE106-'DU DOAN'!DF106)=('DU DOAN'!K106-'DU DOAN'!L106),2*'DU DOAN'!C106,IF(SIGN('DU DOAN'!DE106-'DU DOAN'!DF106)=SIGN('DU DOAN'!K106-'DU DOAN'!L106),1*'DU DOAN'!C106,0))))</f>
        <v>0</v>
      </c>
      <c r="BD106" s="98">
        <f>IF(OR('DU DOAN'!K106="",'DU DOAN'!L106="",'DU DOAN'!DG106="",'DU DOAN'!DH106=""),0,IF(AND('DU DOAN'!DG106='DU DOAN'!K106,'DU DOAN'!DH106='DU DOAN'!L106),3*'DU DOAN'!C106,IF(('DU DOAN'!DG106-'DU DOAN'!DH106)=('DU DOAN'!K106-'DU DOAN'!L106),2*'DU DOAN'!C106,IF(SIGN('DU DOAN'!DG106-'DU DOAN'!DH106)=SIGN('DU DOAN'!K106-'DU DOAN'!L106),1*'DU DOAN'!C106,0))))</f>
        <v>0</v>
      </c>
      <c r="BE106" s="98">
        <f>IF(OR('DU DOAN'!K106="",'DU DOAN'!L106="",'DU DOAN'!DI106="",'DU DOAN'!DJ106=""),0,IF(AND('DU DOAN'!DI106='DU DOAN'!K106,'DU DOAN'!DJ106='DU DOAN'!L106),3*'DU DOAN'!C106,IF(('DU DOAN'!DI106-'DU DOAN'!DJ106)=('DU DOAN'!K106-'DU DOAN'!L106),2*'DU DOAN'!C106,IF(SIGN('DU DOAN'!DI106-'DU DOAN'!DJ106)=SIGN('DU DOAN'!K106-'DU DOAN'!L106),1*'DU DOAN'!C106,0))))</f>
        <v>0</v>
      </c>
      <c r="BF106" s="98">
        <f>IF(OR('DU DOAN'!K106="",'DU DOAN'!L106="",'DU DOAN'!DK106="",'DU DOAN'!DL106=""),0,IF(AND('DU DOAN'!DK106='DU DOAN'!K106,'DU DOAN'!DL106='DU DOAN'!L106),3*'DU DOAN'!C106,IF(('DU DOAN'!DK106-'DU DOAN'!DL106)=('DU DOAN'!K106-'DU DOAN'!L106),2*'DU DOAN'!C106,IF(SIGN('DU DOAN'!DK106-'DU DOAN'!DL106)=SIGN('DU DOAN'!K106-'DU DOAN'!L106),1*'DU DOAN'!C106,0))))</f>
        <v>0</v>
      </c>
      <c r="BG106" s="98">
        <f>IF(OR('DU DOAN'!K106="",'DU DOAN'!L106="",'DU DOAN'!DM106="",'DU DOAN'!DN106=""),0,IF(AND('DU DOAN'!DM106='DU DOAN'!K106,'DU DOAN'!DN106='DU DOAN'!L106),3*'DU DOAN'!C106,IF(('DU DOAN'!DM106-'DU DOAN'!DN106)=('DU DOAN'!K106-'DU DOAN'!L106),2*'DU DOAN'!C106,IF(SIGN('DU DOAN'!DM106-'DU DOAN'!DN106)=SIGN('DU DOAN'!K106-'DU DOAN'!L106),1*'DU DOAN'!C106,0))))</f>
        <v>0</v>
      </c>
      <c r="BH106" s="98">
        <f>IF(OR('DU DOAN'!K106="",'DU DOAN'!L106="",'DU DOAN'!DO106="",'DU DOAN'!DP106=""),0,IF(AND('DU DOAN'!DO106='DU DOAN'!K106,'DU DOAN'!DP106='DU DOAN'!L106),3*'DU DOAN'!C106,IF(('DU DOAN'!DO106-'DU DOAN'!DP106)=('DU DOAN'!K106-'DU DOAN'!L106),2*'DU DOAN'!C106,IF(SIGN('DU DOAN'!DO106-'DU DOAN'!DP106)=SIGN('DU DOAN'!K106-'DU DOAN'!L106),1*'DU DOAN'!C106,0))))</f>
        <v>0</v>
      </c>
      <c r="BI106" s="98">
        <f>IF(OR('DU DOAN'!K106="",'DU DOAN'!L106="",'DU DOAN'!DQ106="",'DU DOAN'!DR106=""),0,IF(AND('DU DOAN'!DQ106='DU DOAN'!K106,'DU DOAN'!DR106='DU DOAN'!L106),3*'DU DOAN'!C106,IF(('DU DOAN'!DQ106-'DU DOAN'!DR106)=('DU DOAN'!K106-'DU DOAN'!L106),2*'DU DOAN'!C106,IF(SIGN('DU DOAN'!DQ106-'DU DOAN'!DR106)=SIGN('DU DOAN'!K106-'DU DOAN'!L106),1*'DU DOAN'!C106,0))))</f>
        <v>0</v>
      </c>
      <c r="BJ106" s="98">
        <f>IF(OR('DU DOAN'!K106="",'DU DOAN'!L106="",'DU DOAN'!DS106="",'DU DOAN'!DT106=""),0,IF(AND('DU DOAN'!DS106='DU DOAN'!K106,'DU DOAN'!DT106='DU DOAN'!L106),3*'DU DOAN'!C106,IF(('DU DOAN'!DS106-'DU DOAN'!DT106)=('DU DOAN'!K106-'DU DOAN'!L106),2*'DU DOAN'!C106,IF(SIGN('DU DOAN'!DS106-'DU DOAN'!DT106)=SIGN('DU DOAN'!K106-'DU DOAN'!L106),1*'DU DOAN'!C106,0))))</f>
        <v>0</v>
      </c>
      <c r="BK106" s="98">
        <f>IF(OR('DU DOAN'!K106="",'DU DOAN'!L106="",'DU DOAN'!DU106="",'DU DOAN'!DV106=""),0,IF(AND('DU DOAN'!DU106='DU DOAN'!K106,'DU DOAN'!DV106='DU DOAN'!L106),3*'DU DOAN'!C106,IF(('DU DOAN'!DU106-'DU DOAN'!DV106)=('DU DOAN'!K106-'DU DOAN'!L106),2*'DU DOAN'!C106,IF(SIGN('DU DOAN'!DU106-'DU DOAN'!DV106)=SIGN('DU DOAN'!K106-'DU DOAN'!L106),1*'DU DOAN'!C106,0))))</f>
        <v>0</v>
      </c>
      <c r="BL106" s="98">
        <f>IF(OR('DU DOAN'!K106="",'DU DOAN'!L106="",'DU DOAN'!DW106="",'DU DOAN'!DX106=""),0,IF(AND('DU DOAN'!DW106='DU DOAN'!K106,'DU DOAN'!DX106='DU DOAN'!L106),3*'DU DOAN'!C106,IF(('DU DOAN'!DW106-'DU DOAN'!DX106)=('DU DOAN'!K106-'DU DOAN'!L106),2*'DU DOAN'!C106,IF(SIGN('DU DOAN'!DW106-'DU DOAN'!DX106)=SIGN('DU DOAN'!K106-'DU DOAN'!L106),1*'DU DOAN'!C106,0))))</f>
        <v>0</v>
      </c>
      <c r="BM106" s="98">
        <f>IF(OR('DU DOAN'!K106="",'DU DOAN'!L106="",'DU DOAN'!DY106="",'DU DOAN'!DZ106=""),0,IF(AND('DU DOAN'!DY106='DU DOAN'!K106,'DU DOAN'!DZ106='DU DOAN'!L106),3*'DU DOAN'!C106,IF(('DU DOAN'!DY106-'DU DOAN'!DZ106)=('DU DOAN'!K106-'DU DOAN'!L106),2*'DU DOAN'!C106,IF(SIGN('DU DOAN'!DY106-'DU DOAN'!DZ106)=SIGN('DU DOAN'!K106-'DU DOAN'!L106),1*'DU DOAN'!C106,0))))</f>
        <v>0</v>
      </c>
      <c r="BN106" s="98">
        <f>IF(OR('DU DOAN'!K106="",'DU DOAN'!L106="",'DU DOAN'!EA106="",'DU DOAN'!EB106=""),0,IF(AND('DU DOAN'!EA106='DU DOAN'!K106,'DU DOAN'!EB106='DU DOAN'!L106),3*'DU DOAN'!C106,IF(('DU DOAN'!EA106-'DU DOAN'!EB106)=('DU DOAN'!K106-'DU DOAN'!L106),2*'DU DOAN'!C106,IF(SIGN('DU DOAN'!EA106-'DU DOAN'!EB106)=SIGN('DU DOAN'!K106-'DU DOAN'!L106),1*'DU DOAN'!C106,0))))</f>
        <v>0</v>
      </c>
      <c r="BO106" s="98">
        <f>IF(OR('DU DOAN'!K106="",'DU DOAN'!L106="",'DU DOAN'!EC106="",'DU DOAN'!ED106=""),0,IF(AND('DU DOAN'!EC106='DU DOAN'!K106,'DU DOAN'!ED106='DU DOAN'!L106),3*'DU DOAN'!C106,IF(('DU DOAN'!EC106-'DU DOAN'!ED106)=('DU DOAN'!K106-'DU DOAN'!L106),2*'DU DOAN'!C106,IF(SIGN('DU DOAN'!EC106-'DU DOAN'!ED106)=SIGN('DU DOAN'!K106-'DU DOAN'!L106),1*'DU DOAN'!C106,0))))</f>
        <v>0</v>
      </c>
      <c r="BP106" s="98">
        <f>IF(OR('DU DOAN'!K106="",'DU DOAN'!L106="",'DU DOAN'!EE106="",'DU DOAN'!EF106=""),0,IF(AND('DU DOAN'!EE106='DU DOAN'!K106,'DU DOAN'!EF106='DU DOAN'!L106),3*'DU DOAN'!C106,IF(('DU DOAN'!EE106-'DU DOAN'!EF106)=('DU DOAN'!K106-'DU DOAN'!L106),2*'DU DOAN'!C106,IF(SIGN('DU DOAN'!EE106-'DU DOAN'!EF106)=SIGN('DU DOAN'!K106-'DU DOAN'!L106),1*'DU DOAN'!C106,0))))</f>
        <v>0</v>
      </c>
      <c r="BQ106" s="98">
        <f>IF(OR('DU DOAN'!K106="",'DU DOAN'!L106="",'DU DOAN'!EG106="",'DU DOAN'!EH106=""),0,IF(AND('DU DOAN'!EG106='DU DOAN'!K106,'DU DOAN'!EH106='DU DOAN'!L106),3*'DU DOAN'!C106,IF(('DU DOAN'!EG106-'DU DOAN'!EH106)=('DU DOAN'!K106-'DU DOAN'!L106),2*'DU DOAN'!C106,IF(SIGN('DU DOAN'!EG106-'DU DOAN'!EH106)=SIGN('DU DOAN'!K106-'DU DOAN'!L106),1*'DU DOAN'!C106,0))))</f>
        <v>0</v>
      </c>
      <c r="BR106" s="98">
        <f>IF(OR('DU DOAN'!K106="",'DU DOAN'!L106="",'DU DOAN'!EI106="",'DU DOAN'!EJ106=""),0,IF(AND('DU DOAN'!EI106='DU DOAN'!K106,'DU DOAN'!EJ106='DU DOAN'!L106),3*'DU DOAN'!C106,IF(('DU DOAN'!EI106-'DU DOAN'!EJ106)=('DU DOAN'!K106-'DU DOAN'!L106),2*'DU DOAN'!C106,IF(SIGN('DU DOAN'!EI106-'DU DOAN'!EJ106)=SIGN('DU DOAN'!K106-'DU DOAN'!L106),1*'DU DOAN'!C106,0))))</f>
        <v>0</v>
      </c>
      <c r="BS106" s="98">
        <f>IF(OR('DU DOAN'!K106="",'DU DOAN'!L106="",'DU DOAN'!EK106="",'DU DOAN'!EL106=""),0,IF(AND('DU DOAN'!EK106='DU DOAN'!K106,'DU DOAN'!EL106='DU DOAN'!L106),3*'DU DOAN'!C106,IF(('DU DOAN'!EK106-'DU DOAN'!EL106)=('DU DOAN'!K106-'DU DOAN'!L106),2*'DU DOAN'!C106,IF(SIGN('DU DOAN'!EK106-'DU DOAN'!EL106)=SIGN('DU DOAN'!K106-'DU DOAN'!L106),1*'DU DOAN'!C106,0))))</f>
        <v>0</v>
      </c>
      <c r="BT106" s="98">
        <f>IF(OR('DU DOAN'!K106="",'DU DOAN'!L106="",'DU DOAN'!EM106="",'DU DOAN'!EN106=""),0,IF(AND('DU DOAN'!EM106='DU DOAN'!K106,'DU DOAN'!EN106='DU DOAN'!L106),3*'DU DOAN'!C106,IF(('DU DOAN'!EM106-'DU DOAN'!EN106)=('DU DOAN'!K106-'DU DOAN'!L106),2*'DU DOAN'!C106,IF(SIGN('DU DOAN'!EM106-'DU DOAN'!EN106)=SIGN('DU DOAN'!K106-'DU DOAN'!L106),1*'DU DOAN'!C106,0))))</f>
        <v>0</v>
      </c>
      <c r="BU106" s="98">
        <f>IF(OR('DU DOAN'!K106="",'DU DOAN'!L106="",'DU DOAN'!EO106="",'DU DOAN'!EP106=""),0,IF(AND('DU DOAN'!EO106='DU DOAN'!K106,'DU DOAN'!EP106='DU DOAN'!L106),3*'DU DOAN'!C106,IF(('DU DOAN'!EO106-'DU DOAN'!EP106)=('DU DOAN'!K106-'DU DOAN'!L106),2*'DU DOAN'!C106,IF(SIGN('DU DOAN'!EO106-'DU DOAN'!EP106)=SIGN('DU DOAN'!K106-'DU DOAN'!L106),1*'DU DOAN'!C106,0))))</f>
        <v>0</v>
      </c>
      <c r="BV106" s="98">
        <f>IF(OR('DU DOAN'!K106="",'DU DOAN'!L106="",'DU DOAN'!EQ106="",'DU DOAN'!ER106=""),0,IF(AND('DU DOAN'!EQ106='DU DOAN'!K106,'DU DOAN'!ER106='DU DOAN'!L106),3*'DU DOAN'!C106,IF(('DU DOAN'!EQ106-'DU DOAN'!ER106)=('DU DOAN'!K106-'DU DOAN'!L106),2*'DU DOAN'!C106,IF(SIGN('DU DOAN'!EQ106-'DU DOAN'!ER106)=SIGN('DU DOAN'!K106-'DU DOAN'!L106),1*'DU DOAN'!C106,0))))</f>
        <v>0</v>
      </c>
      <c r="BW106" s="98">
        <f>IF(OR('DU DOAN'!K106="",'DU DOAN'!L106="",'DU DOAN'!ES106="",'DU DOAN'!ET106=""),0,IF(AND('DU DOAN'!ES106='DU DOAN'!K106,'DU DOAN'!ET106='DU DOAN'!L106),3*'DU DOAN'!C106,IF(('DU DOAN'!ES106-'DU DOAN'!ET106)=('DU DOAN'!K106-'DU DOAN'!L106),2*'DU DOAN'!C106,IF(SIGN('DU DOAN'!ES106-'DU DOAN'!ET106)=SIGN('DU DOAN'!K106-'DU DOAN'!L106),1*'DU DOAN'!C106,0))))</f>
        <v>0</v>
      </c>
      <c r="BX106" s="98">
        <f>IF(OR('DU DOAN'!K106="",'DU DOAN'!L106="",'DU DOAN'!EU106="",'DU DOAN'!EV106=""),0,IF(AND('DU DOAN'!EU106='DU DOAN'!K106,'DU DOAN'!EV106='DU DOAN'!L106),3*'DU DOAN'!C106,IF(('DU DOAN'!EU106-'DU DOAN'!EV106)=('DU DOAN'!K106-'DU DOAN'!L106),2*'DU DOAN'!C106,IF(SIGN('DU DOAN'!EU106-'DU DOAN'!EV106)=SIGN('DU DOAN'!K106-'DU DOAN'!L106),1*'DU DOAN'!C106,0))))</f>
        <v>0</v>
      </c>
      <c r="BY106" s="98">
        <f>IF(OR('DU DOAN'!K106="",'DU DOAN'!L106="",'DU DOAN'!EW106="",'DU DOAN'!EX106=""),0,IF(AND('DU DOAN'!EW106='DU DOAN'!K106,'DU DOAN'!EX106='DU DOAN'!L106),3*'DU DOAN'!C106,IF(('DU DOAN'!EW106-'DU DOAN'!EX106)=('DU DOAN'!K106-'DU DOAN'!L106),2*'DU DOAN'!C106,IF(SIGN('DU DOAN'!EW106-'DU DOAN'!EX106)=SIGN('DU DOAN'!K106-'DU DOAN'!L106),1*'DU DOAN'!C106,0))))</f>
        <v>0</v>
      </c>
      <c r="BZ106" s="98">
        <f>IF(OR('DU DOAN'!K106="",'DU DOAN'!L106="",'DU DOAN'!EY106="",'DU DOAN'!EZ106=""),0,IF(AND('DU DOAN'!EY106='DU DOAN'!K106,'DU DOAN'!EZ106='DU DOAN'!L106),3*'DU DOAN'!C106,IF(('DU DOAN'!EY106-'DU DOAN'!EZ106)=('DU DOAN'!K106-'DU DOAN'!L106),2*'DU DOAN'!C106,IF(SIGN('DU DOAN'!EY106-'DU DOAN'!EZ106)=SIGN('DU DOAN'!K106-'DU DOAN'!L106),1*'DU DOAN'!C106,0))))</f>
        <v>0</v>
      </c>
      <c r="CA106" s="98">
        <f>IF(OR('DU DOAN'!K106="",'DU DOAN'!L106="",'DU DOAN'!FA106="",'DU DOAN'!FB106=""),0,IF(AND('DU DOAN'!FA106='DU DOAN'!K106,'DU DOAN'!FB106='DU DOAN'!L106),3*'DU DOAN'!C106,IF(('DU DOAN'!FA106-'DU DOAN'!FB106)=('DU DOAN'!K106-'DU DOAN'!L106),2*'DU DOAN'!C106,IF(SIGN('DU DOAN'!FA106-'DU DOAN'!FB106)=SIGN('DU DOAN'!K106-'DU DOAN'!L106),1*'DU DOAN'!C106,0))))</f>
        <v>0</v>
      </c>
      <c r="CB106" s="98">
        <f>IF(OR('DU DOAN'!K106="",'DU DOAN'!L106="",'DU DOAN'!FC106="",'DU DOAN'!FD106=""),0,IF(AND('DU DOAN'!FC106='DU DOAN'!K106,'DU DOAN'!FD106='DU DOAN'!L106),3*'DU DOAN'!C106,IF(('DU DOAN'!FC106-'DU DOAN'!FD106)=('DU DOAN'!K106-'DU DOAN'!L106),2*'DU DOAN'!C106,IF(SIGN('DU DOAN'!FC106-'DU DOAN'!FD106)=SIGN('DU DOAN'!K106-'DU DOAN'!L106),1*'DU DOAN'!C106,0))))</f>
        <v>0</v>
      </c>
      <c r="CC106" s="98">
        <f>IF(OR('DU DOAN'!K106="",'DU DOAN'!L106="",'DU DOAN'!FE106="",'DU DOAN'!FF106=""),0,IF(AND('DU DOAN'!FE106='DU DOAN'!K106,'DU DOAN'!FF106='DU DOAN'!L106),3*'DU DOAN'!C106,IF(('DU DOAN'!FE106-'DU DOAN'!FF106)=('DU DOAN'!K106-'DU DOAN'!L106),2*'DU DOAN'!C106,IF(SIGN('DU DOAN'!FE106-'DU DOAN'!FF106)=SIGN('DU DOAN'!K106-'DU DOAN'!L106),1*'DU DOAN'!C106,0))))</f>
        <v>0</v>
      </c>
      <c r="CD106" s="98">
        <f>IF(OR('DU DOAN'!K106="",'DU DOAN'!L106="",'DU DOAN'!FG106="",'DU DOAN'!FH106=""),0,IF(AND('DU DOAN'!FG106='DU DOAN'!K106,'DU DOAN'!FH106='DU DOAN'!L106),3*'DU DOAN'!C106,IF(('DU DOAN'!FG106-'DU DOAN'!FH106)=('DU DOAN'!K106-'DU DOAN'!L106),2*'DU DOAN'!C106,IF(SIGN('DU DOAN'!FG106-'DU DOAN'!FH106)=SIGN('DU DOAN'!K106-'DU DOAN'!L106),1*'DU DOAN'!C106,0))))</f>
        <v>0</v>
      </c>
      <c r="CE106" s="98">
        <f>IF(OR('DU DOAN'!K106="",'DU DOAN'!L106="",'DU DOAN'!FI106="",'DU DOAN'!FJ106=""),0,IF(AND('DU DOAN'!FI106='DU DOAN'!K106,'DU DOAN'!FJ106='DU DOAN'!L106),3*'DU DOAN'!C106,IF(('DU DOAN'!FI106-'DU DOAN'!FJ106)=('DU DOAN'!K106-'DU DOAN'!L106),2*'DU DOAN'!C106,IF(SIGN('DU DOAN'!FI106-'DU DOAN'!FJ106)=SIGN('DU DOAN'!K106-'DU DOAN'!L106),1*'DU DOAN'!C106,0))))</f>
        <v>0</v>
      </c>
      <c r="CF106" s="98">
        <f>IF(OR('DU DOAN'!K106="",'DU DOAN'!L106="",'DU DOAN'!FK106="",'DU DOAN'!FL106=""),0,IF(AND('DU DOAN'!FK106='DU DOAN'!K106,'DU DOAN'!FL106='DU DOAN'!L106),3*'DU DOAN'!C106,IF(('DU DOAN'!FK106-'DU DOAN'!FL106)=('DU DOAN'!K106-'DU DOAN'!L106),2*'DU DOAN'!C106,IF(SIGN('DU DOAN'!FK106-'DU DOAN'!FL106)=SIGN('DU DOAN'!K106-'DU DOAN'!L106),1*'DU DOAN'!C106,0))))</f>
        <v>0</v>
      </c>
      <c r="CG106" s="98">
        <f>IF(OR('DU DOAN'!K106="",'DU DOAN'!L106="",'DU DOAN'!FM106="",'DU DOAN'!FN106=""),0,IF(AND('DU DOAN'!FM106='DU DOAN'!K106,'DU DOAN'!FN106='DU DOAN'!L106),3*'DU DOAN'!C106,IF(('DU DOAN'!FM106-'DU DOAN'!FN106)=('DU DOAN'!K106-'DU DOAN'!L106),2*'DU DOAN'!C106,IF(SIGN('DU DOAN'!FM106-'DU DOAN'!FN106)=SIGN('DU DOAN'!K106-'DU DOAN'!L106),1*'DU DOAN'!C106,0))))</f>
        <v>0</v>
      </c>
      <c r="CH106" s="98">
        <f>IF(OR('DU DOAN'!K106="",'DU DOAN'!L106="",'DU DOAN'!FO106="",'DU DOAN'!FP106=""),0,IF(AND('DU DOAN'!FO106='DU DOAN'!K106,'DU DOAN'!FP106='DU DOAN'!L106),3*'DU DOAN'!C106,IF(('DU DOAN'!FO106-'DU DOAN'!FP106)=('DU DOAN'!K106-'DU DOAN'!L106),2*'DU DOAN'!C106,IF(SIGN('DU DOAN'!FO106-'DU DOAN'!FP106)=SIGN('DU DOAN'!K106-'DU DOAN'!L106),1*'DU DOAN'!C106,0))))</f>
        <v>0</v>
      </c>
      <c r="CI106" s="98">
        <f>IF(OR('DU DOAN'!K106="",'DU DOAN'!L106="",'DU DOAN'!FQ106="",'DU DOAN'!FR106=""),0,IF(AND('DU DOAN'!FQ106='DU DOAN'!K106,'DU DOAN'!FR106='DU DOAN'!L106),3*'DU DOAN'!C106,IF(('DU DOAN'!FQ106-'DU DOAN'!FR106)=('DU DOAN'!K106-'DU DOAN'!L106),2*'DU DOAN'!C106,IF(SIGN('DU DOAN'!FQ106-'DU DOAN'!FR106)=SIGN('DU DOAN'!K106-'DU DOAN'!L106),1*'DU DOAN'!C106,0))))</f>
        <v>0</v>
      </c>
      <c r="CJ106" s="98">
        <f>IF(OR('DU DOAN'!K106="",'DU DOAN'!L106="",'DU DOAN'!FS106="",'DU DOAN'!FT106=""),0,IF(AND('DU DOAN'!FS106='DU DOAN'!K106,'DU DOAN'!FT106='DU DOAN'!L106),3*'DU DOAN'!C106,IF(('DU DOAN'!FS106-'DU DOAN'!FT106)=('DU DOAN'!K106-'DU DOAN'!L106),2*'DU DOAN'!C106,IF(SIGN('DU DOAN'!FS106-'DU DOAN'!FT106)=SIGN('DU DOAN'!K106-'DU DOAN'!L106),1*'DU DOAN'!C106,0))))</f>
        <v>0</v>
      </c>
      <c r="CK106" s="98">
        <f>IF(OR('DU DOAN'!K106="",'DU DOAN'!L106="",'DU DOAN'!FU106="",'DU DOAN'!FV106=""),0,IF(AND('DU DOAN'!FU106='DU DOAN'!K106,'DU DOAN'!FV106='DU DOAN'!L106),3*'DU DOAN'!C106,IF(('DU DOAN'!FU106-'DU DOAN'!FV106)=('DU DOAN'!K106-'DU DOAN'!L106),2*'DU DOAN'!C106,IF(SIGN('DU DOAN'!FU106-'DU DOAN'!FV106)=SIGN('DU DOAN'!K106-'DU DOAN'!L106),1*'DU DOAN'!C106,0))))</f>
        <v>0</v>
      </c>
      <c r="CL106" s="98">
        <f>IF(OR('DU DOAN'!K106="",'DU DOAN'!L106="",'DU DOAN'!FW106="",'DU DOAN'!FX106=""),0,IF(AND('DU DOAN'!FW106='DU DOAN'!K106,'DU DOAN'!FX106='DU DOAN'!L106),3*'DU DOAN'!C106,IF(('DU DOAN'!FW106-'DU DOAN'!FX106)=('DU DOAN'!K106-'DU DOAN'!L106),2*'DU DOAN'!C106,IF(SIGN('DU DOAN'!FW106-'DU DOAN'!FX106)=SIGN('DU DOAN'!K106-'DU DOAN'!L106),1*'DU DOAN'!C106,0))))</f>
        <v>0</v>
      </c>
      <c r="CM106" s="98">
        <f>IF(OR('DU DOAN'!K106="",'DU DOAN'!L106="",'DU DOAN'!FY106="",'DU DOAN'!FZ106=""),0,IF(AND('DU DOAN'!FY106='DU DOAN'!K106,'DU DOAN'!FZ106='DU DOAN'!L106),3*'DU DOAN'!C106,IF(('DU DOAN'!FY106-'DU DOAN'!FZ106)=('DU DOAN'!K106-'DU DOAN'!L106),2*'DU DOAN'!C106,IF(SIGN('DU DOAN'!FY106-'DU DOAN'!FZ106)=SIGN('DU DOAN'!K106-'DU DOAN'!L106),1*'DU DOAN'!C106,0))))</f>
        <v>0</v>
      </c>
      <c r="CN106" s="98">
        <f>IF(OR('DU DOAN'!K106="",'DU DOAN'!L106="",'DU DOAN'!GA106="",'DU DOAN'!GB106=""),0,IF(AND('DU DOAN'!GA106='DU DOAN'!K106,'DU DOAN'!GB106='DU DOAN'!L106),3*'DU DOAN'!C106,IF(('DU DOAN'!GA106-'DU DOAN'!GB106)=('DU DOAN'!K106-'DU DOAN'!L106),2*'DU DOAN'!C106,IF(SIGN('DU DOAN'!GA106-'DU DOAN'!GB106)=SIGN('DU DOAN'!K106-'DU DOAN'!L106),1*'DU DOAN'!C106,0))))</f>
        <v>0</v>
      </c>
      <c r="CO106" s="98">
        <f>IF(OR('DU DOAN'!K106="",'DU DOAN'!L106="",'DU DOAN'!GC106="",'DU DOAN'!GD106=""),0,IF(AND('DU DOAN'!GC106='DU DOAN'!K106,'DU DOAN'!GD106='DU DOAN'!L106),3*'DU DOAN'!C106,IF(('DU DOAN'!GC106-'DU DOAN'!GD106)=('DU DOAN'!K106-'DU DOAN'!L106),2*'DU DOAN'!C106,IF(SIGN('DU DOAN'!GC106-'DU DOAN'!GD106)=SIGN('DU DOAN'!K106-'DU DOAN'!L106),1*'DU DOAN'!C106,0))))</f>
        <v>0</v>
      </c>
      <c r="CP106" s="98">
        <f>IF(OR('DU DOAN'!K106="",'DU DOAN'!L106="",'DU DOAN'!GE106="",'DU DOAN'!GF106=""),0,IF(AND('DU DOAN'!GE106='DU DOAN'!K106,'DU DOAN'!GF106='DU DOAN'!L106),3*'DU DOAN'!C106,IF(('DU DOAN'!GE106-'DU DOAN'!GF106)=('DU DOAN'!K106-'DU DOAN'!L106),2*'DU DOAN'!C106,IF(SIGN('DU DOAN'!GE106-'DU DOAN'!GF106)=SIGN('DU DOAN'!K106-'DU DOAN'!L106),1*'DU DOAN'!C106,0))))</f>
        <v>0</v>
      </c>
      <c r="CQ106" s="98">
        <f>IF(OR('DU DOAN'!K106="",'DU DOAN'!L106="",'DU DOAN'!GG106="",'DU DOAN'!GH106=""),0,IF(AND('DU DOAN'!GG106='DU DOAN'!K106,'DU DOAN'!GH106='DU DOAN'!L106),3*'DU DOAN'!C106,IF(('DU DOAN'!GG106-'DU DOAN'!GH106)=('DU DOAN'!K106-'DU DOAN'!L106),2*'DU DOAN'!C106,IF(SIGN('DU DOAN'!GG106-'DU DOAN'!GH106)=SIGN('DU DOAN'!K106-'DU DOAN'!L106),1*'DU DOAN'!C106,0))))</f>
        <v>0</v>
      </c>
      <c r="CR106" s="98">
        <f>IF(OR('DU DOAN'!K106="",'DU DOAN'!L106="",'DU DOAN'!GI106="",'DU DOAN'!GJ106=""),0,IF(AND('DU DOAN'!GI106='DU DOAN'!K106,'DU DOAN'!GJ106='DU DOAN'!L106),3*'DU DOAN'!C106,IF(('DU DOAN'!GI106-'DU DOAN'!GJ106)=('DU DOAN'!K106-'DU DOAN'!L106),2*'DU DOAN'!C106,IF(SIGN('DU DOAN'!GI106-'DU DOAN'!GJ106)=SIGN('DU DOAN'!K106-'DU DOAN'!L106),1*'DU DOAN'!C106,0))))</f>
        <v>0</v>
      </c>
      <c r="CS106" s="98">
        <f>IF(OR('DU DOAN'!K106="",'DU DOAN'!L106="",'DU DOAN'!GK106="",'DU DOAN'!GL106=""),0,IF(AND('DU DOAN'!GK106='DU DOAN'!K106,'DU DOAN'!GL106='DU DOAN'!L106),3*'DU DOAN'!C106,IF(('DU DOAN'!GK106-'DU DOAN'!GL106)=('DU DOAN'!K106-'DU DOAN'!L106),2*'DU DOAN'!C106,IF(SIGN('DU DOAN'!GK106-'DU DOAN'!GL106)=SIGN('DU DOAN'!K106-'DU DOAN'!L106),1*'DU DOAN'!C106,0))))</f>
        <v>0</v>
      </c>
      <c r="CT106" s="98">
        <f>IF(OR('DU DOAN'!K106="",'DU DOAN'!L106="",'DU DOAN'!GM106="",'DU DOAN'!GN106=""),0,IF(AND('DU DOAN'!GM106='DU DOAN'!K106,'DU DOAN'!GN106='DU DOAN'!L106),3*'DU DOAN'!C106,IF(('DU DOAN'!GM106-'DU DOAN'!GN106)=('DU DOAN'!K106-'DU DOAN'!L106),2*'DU DOAN'!C106,IF(SIGN('DU DOAN'!GM106-'DU DOAN'!GN106)=SIGN('DU DOAN'!K106-'DU DOAN'!L106),1*'DU DOAN'!C106,0))))</f>
        <v>0</v>
      </c>
      <c r="CU106" s="98">
        <f>IF(OR('DU DOAN'!K106="",'DU DOAN'!L106="",'DU DOAN'!GO106="",'DU DOAN'!GP106=""),0,IF(AND('DU DOAN'!GO106='DU DOAN'!K106,'DU DOAN'!GP106='DU DOAN'!L106),3*'DU DOAN'!C106,IF(('DU DOAN'!GO106-'DU DOAN'!GP106)=('DU DOAN'!K106-'DU DOAN'!L106),2*'DU DOAN'!C106,IF(SIGN('DU DOAN'!GO106-'DU DOAN'!GP106)=SIGN('DU DOAN'!K106-'DU DOAN'!L106),1*'DU DOAN'!C106,0))))</f>
        <v>0</v>
      </c>
      <c r="CV106" s="98">
        <f>IF(OR('DU DOAN'!K106="",'DU DOAN'!L106="",'DU DOAN'!GQ106="",'DU DOAN'!GR106=""),0,IF(AND('DU DOAN'!GQ106='DU DOAN'!K106,'DU DOAN'!GR106='DU DOAN'!L106),3*'DU DOAN'!C106,IF(('DU DOAN'!GQ106-'DU DOAN'!GR106)=('DU DOAN'!K106-'DU DOAN'!L106),2*'DU DOAN'!C106,IF(SIGN('DU DOAN'!GQ106-'DU DOAN'!GR106)=SIGN('DU DOAN'!K106-'DU DOAN'!L106),1*'DU DOAN'!C106,0))))</f>
        <v>0</v>
      </c>
      <c r="CW106" s="98">
        <f>IF(OR('DU DOAN'!K106="",'DU DOAN'!L106="",'DU DOAN'!GS106="",'DU DOAN'!GT106=""),0,IF(AND('DU DOAN'!GS106='DU DOAN'!K106,'DU DOAN'!GT106='DU DOAN'!L106),3*'DU DOAN'!C106,IF(('DU DOAN'!GS106-'DU DOAN'!GT106)=('DU DOAN'!K106-'DU DOAN'!L106),2*'DU DOAN'!C106,IF(SIGN('DU DOAN'!GS106-'DU DOAN'!GT106)=SIGN('DU DOAN'!K106-'DU DOAN'!L106),1*'DU DOAN'!C106,0))))</f>
        <v>0</v>
      </c>
      <c r="CX106" s="98">
        <f>IF(OR('DU DOAN'!K106="",'DU DOAN'!L106="",'DU DOAN'!GU106="",'DU DOAN'!GV106=""),0,IF(AND('DU DOAN'!GU106='DU DOAN'!K106,'DU DOAN'!GV106='DU DOAN'!L106),3*'DU DOAN'!C106,IF(('DU DOAN'!GU106-'DU DOAN'!GV106)=('DU DOAN'!K106-'DU DOAN'!L106),2*'DU DOAN'!C106,IF(SIGN('DU DOAN'!GU106-'DU DOAN'!GV106)=SIGN('DU DOAN'!K106-'DU DOAN'!L106),1*'DU DOAN'!C106,0))))</f>
        <v>0</v>
      </c>
      <c r="CY106" s="98">
        <f>IF(OR('DU DOAN'!K106="",'DU DOAN'!L106="",'DU DOAN'!GW106="",'DU DOAN'!GX106=""),0,IF(AND('DU DOAN'!GW106='DU DOAN'!K106,'DU DOAN'!GX106='DU DOAN'!L106),3*'DU DOAN'!C106,IF(('DU DOAN'!GW106-'DU DOAN'!GX106)=('DU DOAN'!K106-'DU DOAN'!L106),2*'DU DOAN'!C106,IF(SIGN('DU DOAN'!GW106-'DU DOAN'!GX106)=SIGN('DU DOAN'!K106-'DU DOAN'!L106),1*'DU DOAN'!C106,0))))</f>
        <v>0</v>
      </c>
      <c r="CZ106" s="98">
        <f>IF(OR('DU DOAN'!K106="",'DU DOAN'!L106="",'DU DOAN'!GY106="",'DU DOAN'!GZ106=""),0,IF(AND('DU DOAN'!GY106='DU DOAN'!K106,'DU DOAN'!GZ106='DU DOAN'!L106),3*'DU DOAN'!C106,IF(('DU DOAN'!GY106-'DU DOAN'!GZ106)=('DU DOAN'!K106-'DU DOAN'!L106),2*'DU DOAN'!C106,IF(SIGN('DU DOAN'!GY106-'DU DOAN'!GZ106)=SIGN('DU DOAN'!K106-'DU DOAN'!L106),1*'DU DOAN'!C106,0))))</f>
        <v>0</v>
      </c>
      <c r="DA106" s="98">
        <f>IF(OR('DU DOAN'!K106="",'DU DOAN'!L106="",'DU DOAN'!HA106="",'DU DOAN'!HB106=""),0,IF(AND('DU DOAN'!HA106='DU DOAN'!K106,'DU DOAN'!HB106='DU DOAN'!L106),3*'DU DOAN'!C106,IF(('DU DOAN'!HA106-'DU DOAN'!HB106)=('DU DOAN'!K106-'DU DOAN'!L106),2*'DU DOAN'!C106,IF(SIGN('DU DOAN'!HA106-'DU DOAN'!HB106)=SIGN('DU DOAN'!K106-'DU DOAN'!L106),1*'DU DOAN'!C106,0))))</f>
        <v>0</v>
      </c>
      <c r="DB106" s="98">
        <f>IF(OR('DU DOAN'!K106="",'DU DOAN'!L106="",'DU DOAN'!HC106="",'DU DOAN'!HD106=""),0,IF(AND('DU DOAN'!HC106='DU DOAN'!K106,'DU DOAN'!HD106='DU DOAN'!L106),3*'DU DOAN'!C106,IF(('DU DOAN'!HC106-'DU DOAN'!HD106)=('DU DOAN'!K106-'DU DOAN'!L106),2*'DU DOAN'!C106,IF(SIGN('DU DOAN'!HC106-'DU DOAN'!HD106)=SIGN('DU DOAN'!K106-'DU DOAN'!L106),1*'DU DOAN'!C106,0))))</f>
        <v>0</v>
      </c>
    </row>
    <row r="107" spans="1:106" ht="15" customHeight="1">
      <c r="A107" s="119">
        <f>'DU DOAN'!A107</f>
        <v>104</v>
      </c>
      <c r="B107" s="120" t="str">
        <f>'DU DOAN'!B107</f>
        <v>Chung kết</v>
      </c>
      <c r="C107" s="121">
        <f>'DU DOAN'!C107</f>
        <v>4</v>
      </c>
      <c r="D107" s="120" t="str">
        <f>'DU DOAN'!H107</f>
        <v>Thắng BK trận 101</v>
      </c>
      <c r="E107" s="120" t="str">
        <f>'DU DOAN'!I107</f>
        <v>Thắng BK trận 102</v>
      </c>
      <c r="F107" s="122" t="str">
        <f>IF(OR('DU DOAN'!K107="",'DU DOAN'!L107=""),"Chưa đá",'DU DOAN'!K107&amp;"-"&amp;'DU DOAN'!L107)</f>
        <v>Chưa đá</v>
      </c>
      <c r="G107" s="98">
        <f>IF(OR('DU DOAN'!K107="",'DU DOAN'!L107="",'DU DOAN'!M107="",'DU DOAN'!N107=""),0,IF(AND('DU DOAN'!M107='DU DOAN'!K107,'DU DOAN'!N107='DU DOAN'!L107),3*'DU DOAN'!C107,IF(('DU DOAN'!M107-'DU DOAN'!N107)=('DU DOAN'!K107-'DU DOAN'!L107),2*'DU DOAN'!C107,IF(SIGN('DU DOAN'!M107-'DU DOAN'!N107)=SIGN('DU DOAN'!K107-'DU DOAN'!L107),1*'DU DOAN'!C107,0))))</f>
        <v>0</v>
      </c>
      <c r="H107" s="98">
        <f>IF(OR('DU DOAN'!K107="",'DU DOAN'!L107="",'DU DOAN'!O107="",'DU DOAN'!P107=""),0,IF(AND('DU DOAN'!O107='DU DOAN'!K107,'DU DOAN'!P107='DU DOAN'!L107),3*'DU DOAN'!C107,IF(('DU DOAN'!O107-'DU DOAN'!P107)=('DU DOAN'!K107-'DU DOAN'!L107),2*'DU DOAN'!C107,IF(SIGN('DU DOAN'!O107-'DU DOAN'!P107)=SIGN('DU DOAN'!K107-'DU DOAN'!L107),1*'DU DOAN'!C107,0))))</f>
        <v>0</v>
      </c>
      <c r="I107" s="98">
        <f>IF(OR('DU DOAN'!K107="",'DU DOAN'!L107="",'DU DOAN'!Q107="",'DU DOAN'!R107=""),0,IF(AND('DU DOAN'!Q107='DU DOAN'!K107,'DU DOAN'!R107='DU DOAN'!L107),3*'DU DOAN'!C107,IF(('DU DOAN'!Q107-'DU DOAN'!R107)=('DU DOAN'!K107-'DU DOAN'!L107),2*'DU DOAN'!C107,IF(SIGN('DU DOAN'!Q107-'DU DOAN'!R107)=SIGN('DU DOAN'!K107-'DU DOAN'!L107),1*'DU DOAN'!C107,0))))</f>
        <v>0</v>
      </c>
      <c r="J107" s="98">
        <f>IF(OR('DU DOAN'!K107="",'DU DOAN'!L107="",'DU DOAN'!S107="",'DU DOAN'!T107=""),0,IF(AND('DU DOAN'!S107='DU DOAN'!K107,'DU DOAN'!T107='DU DOAN'!L107),3*'DU DOAN'!C107,IF(('DU DOAN'!S107-'DU DOAN'!T107)=('DU DOAN'!K107-'DU DOAN'!L107),2*'DU DOAN'!C107,IF(SIGN('DU DOAN'!S107-'DU DOAN'!T107)=SIGN('DU DOAN'!K107-'DU DOAN'!L107),1*'DU DOAN'!C107,0))))</f>
        <v>0</v>
      </c>
      <c r="K107" s="98">
        <f>IF(OR('DU DOAN'!K107="",'DU DOAN'!L107="",'DU DOAN'!U107="",'DU DOAN'!V107=""),0,IF(AND('DU DOAN'!U107='DU DOAN'!K107,'DU DOAN'!V107='DU DOAN'!L107),3*'DU DOAN'!C107,IF(('DU DOAN'!U107-'DU DOAN'!V107)=('DU DOAN'!K107-'DU DOAN'!L107),2*'DU DOAN'!C107,IF(SIGN('DU DOAN'!U107-'DU DOAN'!V107)=SIGN('DU DOAN'!K107-'DU DOAN'!L107),1*'DU DOAN'!C107,0))))</f>
        <v>0</v>
      </c>
      <c r="L107" s="98">
        <f>IF(OR('DU DOAN'!K107="",'DU DOAN'!L107="",'DU DOAN'!W107="",'DU DOAN'!X107=""),0,IF(AND('DU DOAN'!W107='DU DOAN'!K107,'DU DOAN'!X107='DU DOAN'!L107),3*'DU DOAN'!C107,IF(('DU DOAN'!W107-'DU DOAN'!X107)=('DU DOAN'!K107-'DU DOAN'!L107),2*'DU DOAN'!C107,IF(SIGN('DU DOAN'!W107-'DU DOAN'!X107)=SIGN('DU DOAN'!K107-'DU DOAN'!L107),1*'DU DOAN'!C107,0))))</f>
        <v>0</v>
      </c>
      <c r="M107" s="98">
        <f>IF(OR('DU DOAN'!K107="",'DU DOAN'!L107="",'DU DOAN'!Y107="",'DU DOAN'!Z107=""),0,IF(AND('DU DOAN'!Y107='DU DOAN'!K107,'DU DOAN'!Z107='DU DOAN'!L107),3*'DU DOAN'!C107,IF(('DU DOAN'!Y107-'DU DOAN'!Z107)=('DU DOAN'!K107-'DU DOAN'!L107),2*'DU DOAN'!C107,IF(SIGN('DU DOAN'!Y107-'DU DOAN'!Z107)=SIGN('DU DOAN'!K107-'DU DOAN'!L107),1*'DU DOAN'!C107,0))))</f>
        <v>0</v>
      </c>
      <c r="N107" s="98">
        <f>IF(OR('DU DOAN'!K107="",'DU DOAN'!L107="",'DU DOAN'!AA107="",'DU DOAN'!AB107=""),0,IF(AND('DU DOAN'!AA107='DU DOAN'!K107,'DU DOAN'!AB107='DU DOAN'!L107),3*'DU DOAN'!C107,IF(('DU DOAN'!AA107-'DU DOAN'!AB107)=('DU DOAN'!K107-'DU DOAN'!L107),2*'DU DOAN'!C107,IF(SIGN('DU DOAN'!AA107-'DU DOAN'!AB107)=SIGN('DU DOAN'!K107-'DU DOAN'!L107),1*'DU DOAN'!C107,0))))</f>
        <v>0</v>
      </c>
      <c r="O107" s="98">
        <f>IF(OR('DU DOAN'!K107="",'DU DOAN'!L107="",'DU DOAN'!AC107="",'DU DOAN'!AD107=""),0,IF(AND('DU DOAN'!AC107='DU DOAN'!K107,'DU DOAN'!AD107='DU DOAN'!L107),3*'DU DOAN'!C107,IF(('DU DOAN'!AC107-'DU DOAN'!AD107)=('DU DOAN'!K107-'DU DOAN'!L107),2*'DU DOAN'!C107,IF(SIGN('DU DOAN'!AC107-'DU DOAN'!AD107)=SIGN('DU DOAN'!K107-'DU DOAN'!L107),1*'DU DOAN'!C107,0))))</f>
        <v>0</v>
      </c>
      <c r="P107" s="98">
        <f>IF(OR('DU DOAN'!K107="",'DU DOAN'!L107="",'DU DOAN'!AE107="",'DU DOAN'!AF107=""),0,IF(AND('DU DOAN'!AE107='DU DOAN'!K107,'DU DOAN'!AF107='DU DOAN'!L107),3*'DU DOAN'!C107,IF(('DU DOAN'!AE107-'DU DOAN'!AF107)=('DU DOAN'!K107-'DU DOAN'!L107),2*'DU DOAN'!C107,IF(SIGN('DU DOAN'!AE107-'DU DOAN'!AF107)=SIGN('DU DOAN'!K107-'DU DOAN'!L107),1*'DU DOAN'!C107,0))))</f>
        <v>0</v>
      </c>
      <c r="Q107" s="98">
        <f>IF(OR('DU DOAN'!K107="",'DU DOAN'!L107="",'DU DOAN'!AG107="",'DU DOAN'!AH107=""),0,IF(AND('DU DOAN'!AG107='DU DOAN'!K107,'DU DOAN'!AH107='DU DOAN'!L107),3*'DU DOAN'!C107,IF(('DU DOAN'!AG107-'DU DOAN'!AH107)=('DU DOAN'!K107-'DU DOAN'!L107),2*'DU DOAN'!C107,IF(SIGN('DU DOAN'!AG107-'DU DOAN'!AH107)=SIGN('DU DOAN'!K107-'DU DOAN'!L107),1*'DU DOAN'!C107,0))))</f>
        <v>0</v>
      </c>
      <c r="R107" s="98">
        <f>IF(OR('DU DOAN'!K107="",'DU DOAN'!L107="",'DU DOAN'!AI107="",'DU DOAN'!AJ107=""),0,IF(AND('DU DOAN'!AI107='DU DOAN'!K107,'DU DOAN'!AJ107='DU DOAN'!L107),3*'DU DOAN'!C107,IF(('DU DOAN'!AI107-'DU DOAN'!AJ107)=('DU DOAN'!K107-'DU DOAN'!L107),2*'DU DOAN'!C107,IF(SIGN('DU DOAN'!AI107-'DU DOAN'!AJ107)=SIGN('DU DOAN'!K107-'DU DOAN'!L107),1*'DU DOAN'!C107,0))))</f>
        <v>0</v>
      </c>
      <c r="S107" s="98">
        <f>IF(OR('DU DOAN'!K107="",'DU DOAN'!L107="",'DU DOAN'!AK107="",'DU DOAN'!AL107=""),0,IF(AND('DU DOAN'!AK107='DU DOAN'!K107,'DU DOAN'!AL107='DU DOAN'!L107),3*'DU DOAN'!C107,IF(('DU DOAN'!AK107-'DU DOAN'!AL107)=('DU DOAN'!K107-'DU DOAN'!L107),2*'DU DOAN'!C107,IF(SIGN('DU DOAN'!AK107-'DU DOAN'!AL107)=SIGN('DU DOAN'!K107-'DU DOAN'!L107),1*'DU DOAN'!C107,0))))</f>
        <v>0</v>
      </c>
      <c r="T107" s="98">
        <f>IF(OR('DU DOAN'!K107="",'DU DOAN'!L107="",'DU DOAN'!AM107="",'DU DOAN'!AN107=""),0,IF(AND('DU DOAN'!AM107='DU DOAN'!K107,'DU DOAN'!AN107='DU DOAN'!L107),3*'DU DOAN'!C107,IF(('DU DOAN'!AM107-'DU DOAN'!AN107)=('DU DOAN'!K107-'DU DOAN'!L107),2*'DU DOAN'!C107,IF(SIGN('DU DOAN'!AM107-'DU DOAN'!AN107)=SIGN('DU DOAN'!K107-'DU DOAN'!L107),1*'DU DOAN'!C107,0))))</f>
        <v>0</v>
      </c>
      <c r="U107" s="98">
        <f>IF(OR('DU DOAN'!K107="",'DU DOAN'!L107="",'DU DOAN'!AO107="",'DU DOAN'!AP107=""),0,IF(AND('DU DOAN'!AO107='DU DOAN'!K107,'DU DOAN'!AP107='DU DOAN'!L107),3*'DU DOAN'!C107,IF(('DU DOAN'!AO107-'DU DOAN'!AP107)=('DU DOAN'!K107-'DU DOAN'!L107),2*'DU DOAN'!C107,IF(SIGN('DU DOAN'!AO107-'DU DOAN'!AP107)=SIGN('DU DOAN'!K107-'DU DOAN'!L107),1*'DU DOAN'!C107,0))))</f>
        <v>0</v>
      </c>
      <c r="V107" s="98">
        <f>IF(OR('DU DOAN'!K107="",'DU DOAN'!L107="",'DU DOAN'!AQ107="",'DU DOAN'!AR107=""),0,IF(AND('DU DOAN'!AQ107='DU DOAN'!K107,'DU DOAN'!AR107='DU DOAN'!L107),3*'DU DOAN'!C107,IF(('DU DOAN'!AQ107-'DU DOAN'!AR107)=('DU DOAN'!K107-'DU DOAN'!L107),2*'DU DOAN'!C107,IF(SIGN('DU DOAN'!AQ107-'DU DOAN'!AR107)=SIGN('DU DOAN'!K107-'DU DOAN'!L107),1*'DU DOAN'!C107,0))))</f>
        <v>0</v>
      </c>
      <c r="W107" s="98">
        <f>IF(OR('DU DOAN'!K107="",'DU DOAN'!L107="",'DU DOAN'!AS107="",'DU DOAN'!AT107=""),0,IF(AND('DU DOAN'!AS107='DU DOAN'!K107,'DU DOAN'!AT107='DU DOAN'!L107),3*'DU DOAN'!C107,IF(('DU DOAN'!AS107-'DU DOAN'!AT107)=('DU DOAN'!K107-'DU DOAN'!L107),2*'DU DOAN'!C107,IF(SIGN('DU DOAN'!AS107-'DU DOAN'!AT107)=SIGN('DU DOAN'!K107-'DU DOAN'!L107),1*'DU DOAN'!C107,0))))</f>
        <v>0</v>
      </c>
      <c r="X107" s="98">
        <f>IF(OR('DU DOAN'!K107="",'DU DOAN'!L107="",'DU DOAN'!AU107="",'DU DOAN'!AV107=""),0,IF(AND('DU DOAN'!AU107='DU DOAN'!K107,'DU DOAN'!AV107='DU DOAN'!L107),3*'DU DOAN'!C107,IF(('DU DOAN'!AU107-'DU DOAN'!AV107)=('DU DOAN'!K107-'DU DOAN'!L107),2*'DU DOAN'!C107,IF(SIGN('DU DOAN'!AU107-'DU DOAN'!AV107)=SIGN('DU DOAN'!K107-'DU DOAN'!L107),1*'DU DOAN'!C107,0))))</f>
        <v>0</v>
      </c>
      <c r="Y107" s="98">
        <f>IF(OR('DU DOAN'!K107="",'DU DOAN'!L107="",'DU DOAN'!AW107="",'DU DOAN'!AX107=""),0,IF(AND('DU DOAN'!AW107='DU DOAN'!K107,'DU DOAN'!AX107='DU DOAN'!L107),3*'DU DOAN'!C107,IF(('DU DOAN'!AW107-'DU DOAN'!AX107)=('DU DOAN'!K107-'DU DOAN'!L107),2*'DU DOAN'!C107,IF(SIGN('DU DOAN'!AW107-'DU DOAN'!AX107)=SIGN('DU DOAN'!K107-'DU DOAN'!L107),1*'DU DOAN'!C107,0))))</f>
        <v>0</v>
      </c>
      <c r="Z107" s="98">
        <f>IF(OR('DU DOAN'!K107="",'DU DOAN'!L107="",'DU DOAN'!AY107="",'DU DOAN'!AZ107=""),0,IF(AND('DU DOAN'!AY107='DU DOAN'!K107,'DU DOAN'!AZ107='DU DOAN'!L107),3*'DU DOAN'!C107,IF(('DU DOAN'!AY107-'DU DOAN'!AZ107)=('DU DOAN'!K107-'DU DOAN'!L107),2*'DU DOAN'!C107,IF(SIGN('DU DOAN'!AY107-'DU DOAN'!AZ107)=SIGN('DU DOAN'!K107-'DU DOAN'!L107),1*'DU DOAN'!C107,0))))</f>
        <v>0</v>
      </c>
      <c r="AA107" s="98">
        <f>IF(OR('DU DOAN'!K107="",'DU DOAN'!L107="",'DU DOAN'!BA107="",'DU DOAN'!BB107=""),0,IF(AND('DU DOAN'!BA107='DU DOAN'!K107,'DU DOAN'!BB107='DU DOAN'!L107),3*'DU DOAN'!C107,IF(('DU DOAN'!BA107-'DU DOAN'!BB107)=('DU DOAN'!K107-'DU DOAN'!L107),2*'DU DOAN'!C107,IF(SIGN('DU DOAN'!BA107-'DU DOAN'!BB107)=SIGN('DU DOAN'!K107-'DU DOAN'!L107),1*'DU DOAN'!C107,0))))</f>
        <v>0</v>
      </c>
      <c r="AB107" s="98">
        <f>IF(OR('DU DOAN'!K107="",'DU DOAN'!L107="",'DU DOAN'!BC107="",'DU DOAN'!BD107=""),0,IF(AND('DU DOAN'!BC107='DU DOAN'!K107,'DU DOAN'!BD107='DU DOAN'!L107),3*'DU DOAN'!C107,IF(('DU DOAN'!BC107-'DU DOAN'!BD107)=('DU DOAN'!K107-'DU DOAN'!L107),2*'DU DOAN'!C107,IF(SIGN('DU DOAN'!BC107-'DU DOAN'!BD107)=SIGN('DU DOAN'!K107-'DU DOAN'!L107),1*'DU DOAN'!C107,0))))</f>
        <v>0</v>
      </c>
      <c r="AC107" s="98">
        <f>IF(OR('DU DOAN'!K107="",'DU DOAN'!L107="",'DU DOAN'!BE107="",'DU DOAN'!BF107=""),0,IF(AND('DU DOAN'!BE107='DU DOAN'!K107,'DU DOAN'!BF107='DU DOAN'!L107),3*'DU DOAN'!C107,IF(('DU DOAN'!BE107-'DU DOAN'!BF107)=('DU DOAN'!K107-'DU DOAN'!L107),2*'DU DOAN'!C107,IF(SIGN('DU DOAN'!BE107-'DU DOAN'!BF107)=SIGN('DU DOAN'!K107-'DU DOAN'!L107),1*'DU DOAN'!C107,0))))</f>
        <v>0</v>
      </c>
      <c r="AD107" s="98">
        <f>IF(OR('DU DOAN'!K107="",'DU DOAN'!L107="",'DU DOAN'!BG107="",'DU DOAN'!BH107=""),0,IF(AND('DU DOAN'!BG107='DU DOAN'!K107,'DU DOAN'!BH107='DU DOAN'!L107),3*'DU DOAN'!C107,IF(('DU DOAN'!BG107-'DU DOAN'!BH107)=('DU DOAN'!K107-'DU DOAN'!L107),2*'DU DOAN'!C107,IF(SIGN('DU DOAN'!BG107-'DU DOAN'!BH107)=SIGN('DU DOAN'!K107-'DU DOAN'!L107),1*'DU DOAN'!C107,0))))</f>
        <v>0</v>
      </c>
      <c r="AE107" s="98">
        <f>IF(OR('DU DOAN'!K107="",'DU DOAN'!L107="",'DU DOAN'!BI107="",'DU DOAN'!BJ107=""),0,IF(AND('DU DOAN'!BI107='DU DOAN'!K107,'DU DOAN'!BJ107='DU DOAN'!L107),3*'DU DOAN'!C107,IF(('DU DOAN'!BI107-'DU DOAN'!BJ107)=('DU DOAN'!K107-'DU DOAN'!L107),2*'DU DOAN'!C107,IF(SIGN('DU DOAN'!BI107-'DU DOAN'!BJ107)=SIGN('DU DOAN'!K107-'DU DOAN'!L107),1*'DU DOAN'!C107,0))))</f>
        <v>0</v>
      </c>
      <c r="AF107" s="98">
        <f>IF(OR('DU DOAN'!K107="",'DU DOAN'!L107="",'DU DOAN'!BK107="",'DU DOAN'!BL107=""),0,IF(AND('DU DOAN'!BK107='DU DOAN'!K107,'DU DOAN'!BL107='DU DOAN'!L107),3*'DU DOAN'!C107,IF(('DU DOAN'!BK107-'DU DOAN'!BL107)=('DU DOAN'!K107-'DU DOAN'!L107),2*'DU DOAN'!C107,IF(SIGN('DU DOAN'!BK107-'DU DOAN'!BL107)=SIGN('DU DOAN'!K107-'DU DOAN'!L107),1*'DU DOAN'!C107,0))))</f>
        <v>0</v>
      </c>
      <c r="AG107" s="98">
        <f>IF(OR('DU DOAN'!K107="",'DU DOAN'!L107="",'DU DOAN'!BM107="",'DU DOAN'!BN107=""),0,IF(AND('DU DOAN'!BM107='DU DOAN'!K107,'DU DOAN'!BN107='DU DOAN'!L107),3*'DU DOAN'!C107,IF(('DU DOAN'!BM107-'DU DOAN'!BN107)=('DU DOAN'!K107-'DU DOAN'!L107),2*'DU DOAN'!C107,IF(SIGN('DU DOAN'!BM107-'DU DOAN'!BN107)=SIGN('DU DOAN'!K107-'DU DOAN'!L107),1*'DU DOAN'!C107,0))))</f>
        <v>0</v>
      </c>
      <c r="AH107" s="98">
        <f>IF(OR('DU DOAN'!K107="",'DU DOAN'!L107="",'DU DOAN'!BO107="",'DU DOAN'!BP107=""),0,IF(AND('DU DOAN'!BO107='DU DOAN'!K107,'DU DOAN'!BP107='DU DOAN'!L107),3*'DU DOAN'!C107,IF(('DU DOAN'!BO107-'DU DOAN'!BP107)=('DU DOAN'!K107-'DU DOAN'!L107),2*'DU DOAN'!C107,IF(SIGN('DU DOAN'!BO107-'DU DOAN'!BP107)=SIGN('DU DOAN'!K107-'DU DOAN'!L107),1*'DU DOAN'!C107,0))))</f>
        <v>0</v>
      </c>
      <c r="AI107" s="98">
        <f>IF(OR('DU DOAN'!K107="",'DU DOAN'!L107="",'DU DOAN'!BQ107="",'DU DOAN'!BR107=""),0,IF(AND('DU DOAN'!BQ107='DU DOAN'!K107,'DU DOAN'!BR107='DU DOAN'!L107),3*'DU DOAN'!C107,IF(('DU DOAN'!BQ107-'DU DOAN'!BR107)=('DU DOAN'!K107-'DU DOAN'!L107),2*'DU DOAN'!C107,IF(SIGN('DU DOAN'!BQ107-'DU DOAN'!BR107)=SIGN('DU DOAN'!K107-'DU DOAN'!L107),1*'DU DOAN'!C107,0))))</f>
        <v>0</v>
      </c>
      <c r="AJ107" s="98">
        <f>IF(OR('DU DOAN'!K107="",'DU DOAN'!L107="",'DU DOAN'!BS107="",'DU DOAN'!BT107=""),0,IF(AND('DU DOAN'!BS107='DU DOAN'!K107,'DU DOAN'!BT107='DU DOAN'!L107),3*'DU DOAN'!C107,IF(('DU DOAN'!BS107-'DU DOAN'!BT107)=('DU DOAN'!K107-'DU DOAN'!L107),2*'DU DOAN'!C107,IF(SIGN('DU DOAN'!BS107-'DU DOAN'!BT107)=SIGN('DU DOAN'!K107-'DU DOAN'!L107),1*'DU DOAN'!C107,0))))</f>
        <v>0</v>
      </c>
      <c r="AK107" s="98">
        <f>IF(OR('DU DOAN'!K107="",'DU DOAN'!L107="",'DU DOAN'!BU107="",'DU DOAN'!BV107=""),0,IF(AND('DU DOAN'!BU107='DU DOAN'!K107,'DU DOAN'!BV107='DU DOAN'!L107),3*'DU DOAN'!C107,IF(('DU DOAN'!BU107-'DU DOAN'!BV107)=('DU DOAN'!K107-'DU DOAN'!L107),2*'DU DOAN'!C107,IF(SIGN('DU DOAN'!BU107-'DU DOAN'!BV107)=SIGN('DU DOAN'!K107-'DU DOAN'!L107),1*'DU DOAN'!C107,0))))</f>
        <v>0</v>
      </c>
      <c r="AL107" s="98">
        <f>IF(OR('DU DOAN'!K107="",'DU DOAN'!L107="",'DU DOAN'!BW107="",'DU DOAN'!BX107=""),0,IF(AND('DU DOAN'!BW107='DU DOAN'!K107,'DU DOAN'!BX107='DU DOAN'!L107),3*'DU DOAN'!C107,IF(('DU DOAN'!BW107-'DU DOAN'!BX107)=('DU DOAN'!K107-'DU DOAN'!L107),2*'DU DOAN'!C107,IF(SIGN('DU DOAN'!BW107-'DU DOAN'!BX107)=SIGN('DU DOAN'!K107-'DU DOAN'!L107),1*'DU DOAN'!C107,0))))</f>
        <v>0</v>
      </c>
      <c r="AM107" s="98">
        <f>IF(OR('DU DOAN'!K107="",'DU DOAN'!L107="",'DU DOAN'!BY107="",'DU DOAN'!BZ107=""),0,IF(AND('DU DOAN'!BY107='DU DOAN'!K107,'DU DOAN'!BZ107='DU DOAN'!L107),3*'DU DOAN'!C107,IF(('DU DOAN'!BY107-'DU DOAN'!BZ107)=('DU DOAN'!K107-'DU DOAN'!L107),2*'DU DOAN'!C107,IF(SIGN('DU DOAN'!BY107-'DU DOAN'!BZ107)=SIGN('DU DOAN'!K107-'DU DOAN'!L107),1*'DU DOAN'!C107,0))))</f>
        <v>0</v>
      </c>
      <c r="AN107" s="98">
        <f>IF(OR('DU DOAN'!K107="",'DU DOAN'!L107="",'DU DOAN'!CA107="",'DU DOAN'!CB107=""),0,IF(AND('DU DOAN'!CA107='DU DOAN'!K107,'DU DOAN'!CB107='DU DOAN'!L107),3*'DU DOAN'!C107,IF(('DU DOAN'!CA107-'DU DOAN'!CB107)=('DU DOAN'!K107-'DU DOAN'!L107),2*'DU DOAN'!C107,IF(SIGN('DU DOAN'!CA107-'DU DOAN'!CB107)=SIGN('DU DOAN'!K107-'DU DOAN'!L107),1*'DU DOAN'!C107,0))))</f>
        <v>0</v>
      </c>
      <c r="AO107" s="98">
        <f>IF(OR('DU DOAN'!K107="",'DU DOAN'!L107="",'DU DOAN'!CC107="",'DU DOAN'!CD107=""),0,IF(AND('DU DOAN'!CC107='DU DOAN'!K107,'DU DOAN'!CD107='DU DOAN'!L107),3*'DU DOAN'!C107,IF(('DU DOAN'!CC107-'DU DOAN'!CD107)=('DU DOAN'!K107-'DU DOAN'!L107),2*'DU DOAN'!C107,IF(SIGN('DU DOAN'!CC107-'DU DOAN'!CD107)=SIGN('DU DOAN'!K107-'DU DOAN'!L107),1*'DU DOAN'!C107,0))))</f>
        <v>0</v>
      </c>
      <c r="AP107" s="98">
        <f>IF(OR('DU DOAN'!K107="",'DU DOAN'!L107="",'DU DOAN'!CE107="",'DU DOAN'!CF107=""),0,IF(AND('DU DOAN'!CE107='DU DOAN'!K107,'DU DOAN'!CF107='DU DOAN'!L107),3*'DU DOAN'!C107,IF(('DU DOAN'!CE107-'DU DOAN'!CF107)=('DU DOAN'!K107-'DU DOAN'!L107),2*'DU DOAN'!C107,IF(SIGN('DU DOAN'!CE107-'DU DOAN'!CF107)=SIGN('DU DOAN'!K107-'DU DOAN'!L107),1*'DU DOAN'!C107,0))))</f>
        <v>0</v>
      </c>
      <c r="AQ107" s="98">
        <f>IF(OR('DU DOAN'!K107="",'DU DOAN'!L107="",'DU DOAN'!CG107="",'DU DOAN'!CH107=""),0,IF(AND('DU DOAN'!CG107='DU DOAN'!K107,'DU DOAN'!CH107='DU DOAN'!L107),3*'DU DOAN'!C107,IF(('DU DOAN'!CG107-'DU DOAN'!CH107)=('DU DOAN'!K107-'DU DOAN'!L107),2*'DU DOAN'!C107,IF(SIGN('DU DOAN'!CG107-'DU DOAN'!CH107)=SIGN('DU DOAN'!K107-'DU DOAN'!L107),1*'DU DOAN'!C107,0))))</f>
        <v>0</v>
      </c>
      <c r="AR107" s="98">
        <f>IF(OR('DU DOAN'!K107="",'DU DOAN'!L107="",'DU DOAN'!CI107="",'DU DOAN'!CJ107=""),0,IF(AND('DU DOAN'!CI107='DU DOAN'!K107,'DU DOAN'!CJ107='DU DOAN'!L107),3*'DU DOAN'!C107,IF(('DU DOAN'!CI107-'DU DOAN'!CJ107)=('DU DOAN'!K107-'DU DOAN'!L107),2*'DU DOAN'!C107,IF(SIGN('DU DOAN'!CI107-'DU DOAN'!CJ107)=SIGN('DU DOAN'!K107-'DU DOAN'!L107),1*'DU DOAN'!C107,0))))</f>
        <v>0</v>
      </c>
      <c r="AS107" s="98">
        <f>IF(OR('DU DOAN'!K107="",'DU DOAN'!L107="",'DU DOAN'!CK107="",'DU DOAN'!CL107=""),0,IF(AND('DU DOAN'!CK107='DU DOAN'!K107,'DU DOAN'!CL107='DU DOAN'!L107),3*'DU DOAN'!C107,IF(('DU DOAN'!CK107-'DU DOAN'!CL107)=('DU DOAN'!K107-'DU DOAN'!L107),2*'DU DOAN'!C107,IF(SIGN('DU DOAN'!CK107-'DU DOAN'!CL107)=SIGN('DU DOAN'!K107-'DU DOAN'!L107),1*'DU DOAN'!C107,0))))</f>
        <v>0</v>
      </c>
      <c r="AT107" s="98">
        <f>IF(OR('DU DOAN'!K107="",'DU DOAN'!L107="",'DU DOAN'!CM107="",'DU DOAN'!CN107=""),0,IF(AND('DU DOAN'!CM107='DU DOAN'!K107,'DU DOAN'!CN107='DU DOAN'!L107),3*'DU DOAN'!C107,IF(('DU DOAN'!CM107-'DU DOAN'!CN107)=('DU DOAN'!K107-'DU DOAN'!L107),2*'DU DOAN'!C107,IF(SIGN('DU DOAN'!CM107-'DU DOAN'!CN107)=SIGN('DU DOAN'!K107-'DU DOAN'!L107),1*'DU DOAN'!C107,0))))</f>
        <v>0</v>
      </c>
      <c r="AU107" s="98">
        <f>IF(OR('DU DOAN'!K107="",'DU DOAN'!L107="",'DU DOAN'!CO107="",'DU DOAN'!CP107=""),0,IF(AND('DU DOAN'!CO107='DU DOAN'!K107,'DU DOAN'!CP107='DU DOAN'!L107),3*'DU DOAN'!C107,IF(('DU DOAN'!CO107-'DU DOAN'!CP107)=('DU DOAN'!K107-'DU DOAN'!L107),2*'DU DOAN'!C107,IF(SIGN('DU DOAN'!CO107-'DU DOAN'!CP107)=SIGN('DU DOAN'!K107-'DU DOAN'!L107),1*'DU DOAN'!C107,0))))</f>
        <v>0</v>
      </c>
      <c r="AV107" s="98">
        <f>IF(OR('DU DOAN'!K107="",'DU DOAN'!L107="",'DU DOAN'!CQ107="",'DU DOAN'!CR107=""),0,IF(AND('DU DOAN'!CQ107='DU DOAN'!K107,'DU DOAN'!CR107='DU DOAN'!L107),3*'DU DOAN'!C107,IF(('DU DOAN'!CQ107-'DU DOAN'!CR107)=('DU DOAN'!K107-'DU DOAN'!L107),2*'DU DOAN'!C107,IF(SIGN('DU DOAN'!CQ107-'DU DOAN'!CR107)=SIGN('DU DOAN'!K107-'DU DOAN'!L107),1*'DU DOAN'!C107,0))))</f>
        <v>0</v>
      </c>
      <c r="AW107" s="98">
        <f>IF(OR('DU DOAN'!K107="",'DU DOAN'!L107="",'DU DOAN'!CS107="",'DU DOAN'!CT107=""),0,IF(AND('DU DOAN'!CS107='DU DOAN'!K107,'DU DOAN'!CT107='DU DOAN'!L107),3*'DU DOAN'!C107,IF(('DU DOAN'!CS107-'DU DOAN'!CT107)=('DU DOAN'!K107-'DU DOAN'!L107),2*'DU DOAN'!C107,IF(SIGN('DU DOAN'!CS107-'DU DOAN'!CT107)=SIGN('DU DOAN'!K107-'DU DOAN'!L107),1*'DU DOAN'!C107,0))))</f>
        <v>0</v>
      </c>
      <c r="AX107" s="98">
        <f>IF(OR('DU DOAN'!K107="",'DU DOAN'!L107="",'DU DOAN'!CU107="",'DU DOAN'!CV107=""),0,IF(AND('DU DOAN'!CU107='DU DOAN'!K107,'DU DOAN'!CV107='DU DOAN'!L107),3*'DU DOAN'!C107,IF(('DU DOAN'!CU107-'DU DOAN'!CV107)=('DU DOAN'!K107-'DU DOAN'!L107),2*'DU DOAN'!C107,IF(SIGN('DU DOAN'!CU107-'DU DOAN'!CV107)=SIGN('DU DOAN'!K107-'DU DOAN'!L107),1*'DU DOAN'!C107,0))))</f>
        <v>0</v>
      </c>
      <c r="AY107" s="98">
        <f>IF(OR('DU DOAN'!K107="",'DU DOAN'!L107="",'DU DOAN'!CW107="",'DU DOAN'!CX107=""),0,IF(AND('DU DOAN'!CW107='DU DOAN'!K107,'DU DOAN'!CX107='DU DOAN'!L107),3*'DU DOAN'!C107,IF(('DU DOAN'!CW107-'DU DOAN'!CX107)=('DU DOAN'!K107-'DU DOAN'!L107),2*'DU DOAN'!C107,IF(SIGN('DU DOAN'!CW107-'DU DOAN'!CX107)=SIGN('DU DOAN'!K107-'DU DOAN'!L107),1*'DU DOAN'!C107,0))))</f>
        <v>0</v>
      </c>
      <c r="AZ107" s="98">
        <f>IF(OR('DU DOAN'!K107="",'DU DOAN'!L107="",'DU DOAN'!CY107="",'DU DOAN'!CZ107=""),0,IF(AND('DU DOAN'!CY107='DU DOAN'!K107,'DU DOAN'!CZ107='DU DOAN'!L107),3*'DU DOAN'!C107,IF(('DU DOAN'!CY107-'DU DOAN'!CZ107)=('DU DOAN'!K107-'DU DOAN'!L107),2*'DU DOAN'!C107,IF(SIGN('DU DOAN'!CY107-'DU DOAN'!CZ107)=SIGN('DU DOAN'!K107-'DU DOAN'!L107),1*'DU DOAN'!C107,0))))</f>
        <v>0</v>
      </c>
      <c r="BA107" s="98">
        <f>IF(OR('DU DOAN'!K107="",'DU DOAN'!L107="",'DU DOAN'!DA107="",'DU DOAN'!DB107=""),0,IF(AND('DU DOAN'!DA107='DU DOAN'!K107,'DU DOAN'!DB107='DU DOAN'!L107),3*'DU DOAN'!C107,IF(('DU DOAN'!DA107-'DU DOAN'!DB107)=('DU DOAN'!K107-'DU DOAN'!L107),2*'DU DOAN'!C107,IF(SIGN('DU DOAN'!DA107-'DU DOAN'!DB107)=SIGN('DU DOAN'!K107-'DU DOAN'!L107),1*'DU DOAN'!C107,0))))</f>
        <v>0</v>
      </c>
      <c r="BB107" s="98">
        <f>IF(OR('DU DOAN'!K107="",'DU DOAN'!L107="",'DU DOAN'!DC107="",'DU DOAN'!DD107=""),0,IF(AND('DU DOAN'!DC107='DU DOAN'!K107,'DU DOAN'!DD107='DU DOAN'!L107),3*'DU DOAN'!C107,IF(('DU DOAN'!DC107-'DU DOAN'!DD107)=('DU DOAN'!K107-'DU DOAN'!L107),2*'DU DOAN'!C107,IF(SIGN('DU DOAN'!DC107-'DU DOAN'!DD107)=SIGN('DU DOAN'!K107-'DU DOAN'!L107),1*'DU DOAN'!C107,0))))</f>
        <v>0</v>
      </c>
      <c r="BC107" s="98">
        <f>IF(OR('DU DOAN'!K107="",'DU DOAN'!L107="",'DU DOAN'!DE107="",'DU DOAN'!DF107=""),0,IF(AND('DU DOAN'!DE107='DU DOAN'!K107,'DU DOAN'!DF107='DU DOAN'!L107),3*'DU DOAN'!C107,IF(('DU DOAN'!DE107-'DU DOAN'!DF107)=('DU DOAN'!K107-'DU DOAN'!L107),2*'DU DOAN'!C107,IF(SIGN('DU DOAN'!DE107-'DU DOAN'!DF107)=SIGN('DU DOAN'!K107-'DU DOAN'!L107),1*'DU DOAN'!C107,0))))</f>
        <v>0</v>
      </c>
      <c r="BD107" s="98">
        <f>IF(OR('DU DOAN'!K107="",'DU DOAN'!L107="",'DU DOAN'!DG107="",'DU DOAN'!DH107=""),0,IF(AND('DU DOAN'!DG107='DU DOAN'!K107,'DU DOAN'!DH107='DU DOAN'!L107),3*'DU DOAN'!C107,IF(('DU DOAN'!DG107-'DU DOAN'!DH107)=('DU DOAN'!K107-'DU DOAN'!L107),2*'DU DOAN'!C107,IF(SIGN('DU DOAN'!DG107-'DU DOAN'!DH107)=SIGN('DU DOAN'!K107-'DU DOAN'!L107),1*'DU DOAN'!C107,0))))</f>
        <v>0</v>
      </c>
      <c r="BE107" s="98">
        <f>IF(OR('DU DOAN'!K107="",'DU DOAN'!L107="",'DU DOAN'!DI107="",'DU DOAN'!DJ107=""),0,IF(AND('DU DOAN'!DI107='DU DOAN'!K107,'DU DOAN'!DJ107='DU DOAN'!L107),3*'DU DOAN'!C107,IF(('DU DOAN'!DI107-'DU DOAN'!DJ107)=('DU DOAN'!K107-'DU DOAN'!L107),2*'DU DOAN'!C107,IF(SIGN('DU DOAN'!DI107-'DU DOAN'!DJ107)=SIGN('DU DOAN'!K107-'DU DOAN'!L107),1*'DU DOAN'!C107,0))))</f>
        <v>0</v>
      </c>
      <c r="BF107" s="98">
        <f>IF(OR('DU DOAN'!K107="",'DU DOAN'!L107="",'DU DOAN'!DK107="",'DU DOAN'!DL107=""),0,IF(AND('DU DOAN'!DK107='DU DOAN'!K107,'DU DOAN'!DL107='DU DOAN'!L107),3*'DU DOAN'!C107,IF(('DU DOAN'!DK107-'DU DOAN'!DL107)=('DU DOAN'!K107-'DU DOAN'!L107),2*'DU DOAN'!C107,IF(SIGN('DU DOAN'!DK107-'DU DOAN'!DL107)=SIGN('DU DOAN'!K107-'DU DOAN'!L107),1*'DU DOAN'!C107,0))))</f>
        <v>0</v>
      </c>
      <c r="BG107" s="98">
        <f>IF(OR('DU DOAN'!K107="",'DU DOAN'!L107="",'DU DOAN'!DM107="",'DU DOAN'!DN107=""),0,IF(AND('DU DOAN'!DM107='DU DOAN'!K107,'DU DOAN'!DN107='DU DOAN'!L107),3*'DU DOAN'!C107,IF(('DU DOAN'!DM107-'DU DOAN'!DN107)=('DU DOAN'!K107-'DU DOAN'!L107),2*'DU DOAN'!C107,IF(SIGN('DU DOAN'!DM107-'DU DOAN'!DN107)=SIGN('DU DOAN'!K107-'DU DOAN'!L107),1*'DU DOAN'!C107,0))))</f>
        <v>0</v>
      </c>
      <c r="BH107" s="98">
        <f>IF(OR('DU DOAN'!K107="",'DU DOAN'!L107="",'DU DOAN'!DO107="",'DU DOAN'!DP107=""),0,IF(AND('DU DOAN'!DO107='DU DOAN'!K107,'DU DOAN'!DP107='DU DOAN'!L107),3*'DU DOAN'!C107,IF(('DU DOAN'!DO107-'DU DOAN'!DP107)=('DU DOAN'!K107-'DU DOAN'!L107),2*'DU DOAN'!C107,IF(SIGN('DU DOAN'!DO107-'DU DOAN'!DP107)=SIGN('DU DOAN'!K107-'DU DOAN'!L107),1*'DU DOAN'!C107,0))))</f>
        <v>0</v>
      </c>
      <c r="BI107" s="98">
        <f>IF(OR('DU DOAN'!K107="",'DU DOAN'!L107="",'DU DOAN'!DQ107="",'DU DOAN'!DR107=""),0,IF(AND('DU DOAN'!DQ107='DU DOAN'!K107,'DU DOAN'!DR107='DU DOAN'!L107),3*'DU DOAN'!C107,IF(('DU DOAN'!DQ107-'DU DOAN'!DR107)=('DU DOAN'!K107-'DU DOAN'!L107),2*'DU DOAN'!C107,IF(SIGN('DU DOAN'!DQ107-'DU DOAN'!DR107)=SIGN('DU DOAN'!K107-'DU DOAN'!L107),1*'DU DOAN'!C107,0))))</f>
        <v>0</v>
      </c>
      <c r="BJ107" s="98">
        <f>IF(OR('DU DOAN'!K107="",'DU DOAN'!L107="",'DU DOAN'!DS107="",'DU DOAN'!DT107=""),0,IF(AND('DU DOAN'!DS107='DU DOAN'!K107,'DU DOAN'!DT107='DU DOAN'!L107),3*'DU DOAN'!C107,IF(('DU DOAN'!DS107-'DU DOAN'!DT107)=('DU DOAN'!K107-'DU DOAN'!L107),2*'DU DOAN'!C107,IF(SIGN('DU DOAN'!DS107-'DU DOAN'!DT107)=SIGN('DU DOAN'!K107-'DU DOAN'!L107),1*'DU DOAN'!C107,0))))</f>
        <v>0</v>
      </c>
      <c r="BK107" s="98">
        <f>IF(OR('DU DOAN'!K107="",'DU DOAN'!L107="",'DU DOAN'!DU107="",'DU DOAN'!DV107=""),0,IF(AND('DU DOAN'!DU107='DU DOAN'!K107,'DU DOAN'!DV107='DU DOAN'!L107),3*'DU DOAN'!C107,IF(('DU DOAN'!DU107-'DU DOAN'!DV107)=('DU DOAN'!K107-'DU DOAN'!L107),2*'DU DOAN'!C107,IF(SIGN('DU DOAN'!DU107-'DU DOAN'!DV107)=SIGN('DU DOAN'!K107-'DU DOAN'!L107),1*'DU DOAN'!C107,0))))</f>
        <v>0</v>
      </c>
      <c r="BL107" s="98">
        <f>IF(OR('DU DOAN'!K107="",'DU DOAN'!L107="",'DU DOAN'!DW107="",'DU DOAN'!DX107=""),0,IF(AND('DU DOAN'!DW107='DU DOAN'!K107,'DU DOAN'!DX107='DU DOAN'!L107),3*'DU DOAN'!C107,IF(('DU DOAN'!DW107-'DU DOAN'!DX107)=('DU DOAN'!K107-'DU DOAN'!L107),2*'DU DOAN'!C107,IF(SIGN('DU DOAN'!DW107-'DU DOAN'!DX107)=SIGN('DU DOAN'!K107-'DU DOAN'!L107),1*'DU DOAN'!C107,0))))</f>
        <v>0</v>
      </c>
      <c r="BM107" s="98">
        <f>IF(OR('DU DOAN'!K107="",'DU DOAN'!L107="",'DU DOAN'!DY107="",'DU DOAN'!DZ107=""),0,IF(AND('DU DOAN'!DY107='DU DOAN'!K107,'DU DOAN'!DZ107='DU DOAN'!L107),3*'DU DOAN'!C107,IF(('DU DOAN'!DY107-'DU DOAN'!DZ107)=('DU DOAN'!K107-'DU DOAN'!L107),2*'DU DOAN'!C107,IF(SIGN('DU DOAN'!DY107-'DU DOAN'!DZ107)=SIGN('DU DOAN'!K107-'DU DOAN'!L107),1*'DU DOAN'!C107,0))))</f>
        <v>0</v>
      </c>
      <c r="BN107" s="98">
        <f>IF(OR('DU DOAN'!K107="",'DU DOAN'!L107="",'DU DOAN'!EA107="",'DU DOAN'!EB107=""),0,IF(AND('DU DOAN'!EA107='DU DOAN'!K107,'DU DOAN'!EB107='DU DOAN'!L107),3*'DU DOAN'!C107,IF(('DU DOAN'!EA107-'DU DOAN'!EB107)=('DU DOAN'!K107-'DU DOAN'!L107),2*'DU DOAN'!C107,IF(SIGN('DU DOAN'!EA107-'DU DOAN'!EB107)=SIGN('DU DOAN'!K107-'DU DOAN'!L107),1*'DU DOAN'!C107,0))))</f>
        <v>0</v>
      </c>
      <c r="BO107" s="98">
        <f>IF(OR('DU DOAN'!K107="",'DU DOAN'!L107="",'DU DOAN'!EC107="",'DU DOAN'!ED107=""),0,IF(AND('DU DOAN'!EC107='DU DOAN'!K107,'DU DOAN'!ED107='DU DOAN'!L107),3*'DU DOAN'!C107,IF(('DU DOAN'!EC107-'DU DOAN'!ED107)=('DU DOAN'!K107-'DU DOAN'!L107),2*'DU DOAN'!C107,IF(SIGN('DU DOAN'!EC107-'DU DOAN'!ED107)=SIGN('DU DOAN'!K107-'DU DOAN'!L107),1*'DU DOAN'!C107,0))))</f>
        <v>0</v>
      </c>
      <c r="BP107" s="98">
        <f>IF(OR('DU DOAN'!K107="",'DU DOAN'!L107="",'DU DOAN'!EE107="",'DU DOAN'!EF107=""),0,IF(AND('DU DOAN'!EE107='DU DOAN'!K107,'DU DOAN'!EF107='DU DOAN'!L107),3*'DU DOAN'!C107,IF(('DU DOAN'!EE107-'DU DOAN'!EF107)=('DU DOAN'!K107-'DU DOAN'!L107),2*'DU DOAN'!C107,IF(SIGN('DU DOAN'!EE107-'DU DOAN'!EF107)=SIGN('DU DOAN'!K107-'DU DOAN'!L107),1*'DU DOAN'!C107,0))))</f>
        <v>0</v>
      </c>
      <c r="BQ107" s="98">
        <f>IF(OR('DU DOAN'!K107="",'DU DOAN'!L107="",'DU DOAN'!EG107="",'DU DOAN'!EH107=""),0,IF(AND('DU DOAN'!EG107='DU DOAN'!K107,'DU DOAN'!EH107='DU DOAN'!L107),3*'DU DOAN'!C107,IF(('DU DOAN'!EG107-'DU DOAN'!EH107)=('DU DOAN'!K107-'DU DOAN'!L107),2*'DU DOAN'!C107,IF(SIGN('DU DOAN'!EG107-'DU DOAN'!EH107)=SIGN('DU DOAN'!K107-'DU DOAN'!L107),1*'DU DOAN'!C107,0))))</f>
        <v>0</v>
      </c>
      <c r="BR107" s="98">
        <f>IF(OR('DU DOAN'!K107="",'DU DOAN'!L107="",'DU DOAN'!EI107="",'DU DOAN'!EJ107=""),0,IF(AND('DU DOAN'!EI107='DU DOAN'!K107,'DU DOAN'!EJ107='DU DOAN'!L107),3*'DU DOAN'!C107,IF(('DU DOAN'!EI107-'DU DOAN'!EJ107)=('DU DOAN'!K107-'DU DOAN'!L107),2*'DU DOAN'!C107,IF(SIGN('DU DOAN'!EI107-'DU DOAN'!EJ107)=SIGN('DU DOAN'!K107-'DU DOAN'!L107),1*'DU DOAN'!C107,0))))</f>
        <v>0</v>
      </c>
      <c r="BS107" s="98">
        <f>IF(OR('DU DOAN'!K107="",'DU DOAN'!L107="",'DU DOAN'!EK107="",'DU DOAN'!EL107=""),0,IF(AND('DU DOAN'!EK107='DU DOAN'!K107,'DU DOAN'!EL107='DU DOAN'!L107),3*'DU DOAN'!C107,IF(('DU DOAN'!EK107-'DU DOAN'!EL107)=('DU DOAN'!K107-'DU DOAN'!L107),2*'DU DOAN'!C107,IF(SIGN('DU DOAN'!EK107-'DU DOAN'!EL107)=SIGN('DU DOAN'!K107-'DU DOAN'!L107),1*'DU DOAN'!C107,0))))</f>
        <v>0</v>
      </c>
      <c r="BT107" s="98">
        <f>IF(OR('DU DOAN'!K107="",'DU DOAN'!L107="",'DU DOAN'!EM107="",'DU DOAN'!EN107=""),0,IF(AND('DU DOAN'!EM107='DU DOAN'!K107,'DU DOAN'!EN107='DU DOAN'!L107),3*'DU DOAN'!C107,IF(('DU DOAN'!EM107-'DU DOAN'!EN107)=('DU DOAN'!K107-'DU DOAN'!L107),2*'DU DOAN'!C107,IF(SIGN('DU DOAN'!EM107-'DU DOAN'!EN107)=SIGN('DU DOAN'!K107-'DU DOAN'!L107),1*'DU DOAN'!C107,0))))</f>
        <v>0</v>
      </c>
      <c r="BU107" s="98">
        <f>IF(OR('DU DOAN'!K107="",'DU DOAN'!L107="",'DU DOAN'!EO107="",'DU DOAN'!EP107=""),0,IF(AND('DU DOAN'!EO107='DU DOAN'!K107,'DU DOAN'!EP107='DU DOAN'!L107),3*'DU DOAN'!C107,IF(('DU DOAN'!EO107-'DU DOAN'!EP107)=('DU DOAN'!K107-'DU DOAN'!L107),2*'DU DOAN'!C107,IF(SIGN('DU DOAN'!EO107-'DU DOAN'!EP107)=SIGN('DU DOAN'!K107-'DU DOAN'!L107),1*'DU DOAN'!C107,0))))</f>
        <v>0</v>
      </c>
      <c r="BV107" s="98">
        <f>IF(OR('DU DOAN'!K107="",'DU DOAN'!L107="",'DU DOAN'!EQ107="",'DU DOAN'!ER107=""),0,IF(AND('DU DOAN'!EQ107='DU DOAN'!K107,'DU DOAN'!ER107='DU DOAN'!L107),3*'DU DOAN'!C107,IF(('DU DOAN'!EQ107-'DU DOAN'!ER107)=('DU DOAN'!K107-'DU DOAN'!L107),2*'DU DOAN'!C107,IF(SIGN('DU DOAN'!EQ107-'DU DOAN'!ER107)=SIGN('DU DOAN'!K107-'DU DOAN'!L107),1*'DU DOAN'!C107,0))))</f>
        <v>0</v>
      </c>
      <c r="BW107" s="98">
        <f>IF(OR('DU DOAN'!K107="",'DU DOAN'!L107="",'DU DOAN'!ES107="",'DU DOAN'!ET107=""),0,IF(AND('DU DOAN'!ES107='DU DOAN'!K107,'DU DOAN'!ET107='DU DOAN'!L107),3*'DU DOAN'!C107,IF(('DU DOAN'!ES107-'DU DOAN'!ET107)=('DU DOAN'!K107-'DU DOAN'!L107),2*'DU DOAN'!C107,IF(SIGN('DU DOAN'!ES107-'DU DOAN'!ET107)=SIGN('DU DOAN'!K107-'DU DOAN'!L107),1*'DU DOAN'!C107,0))))</f>
        <v>0</v>
      </c>
      <c r="BX107" s="98">
        <f>IF(OR('DU DOAN'!K107="",'DU DOAN'!L107="",'DU DOAN'!EU107="",'DU DOAN'!EV107=""),0,IF(AND('DU DOAN'!EU107='DU DOAN'!K107,'DU DOAN'!EV107='DU DOAN'!L107),3*'DU DOAN'!C107,IF(('DU DOAN'!EU107-'DU DOAN'!EV107)=('DU DOAN'!K107-'DU DOAN'!L107),2*'DU DOAN'!C107,IF(SIGN('DU DOAN'!EU107-'DU DOAN'!EV107)=SIGN('DU DOAN'!K107-'DU DOAN'!L107),1*'DU DOAN'!C107,0))))</f>
        <v>0</v>
      </c>
      <c r="BY107" s="98">
        <f>IF(OR('DU DOAN'!K107="",'DU DOAN'!L107="",'DU DOAN'!EW107="",'DU DOAN'!EX107=""),0,IF(AND('DU DOAN'!EW107='DU DOAN'!K107,'DU DOAN'!EX107='DU DOAN'!L107),3*'DU DOAN'!C107,IF(('DU DOAN'!EW107-'DU DOAN'!EX107)=('DU DOAN'!K107-'DU DOAN'!L107),2*'DU DOAN'!C107,IF(SIGN('DU DOAN'!EW107-'DU DOAN'!EX107)=SIGN('DU DOAN'!K107-'DU DOAN'!L107),1*'DU DOAN'!C107,0))))</f>
        <v>0</v>
      </c>
      <c r="BZ107" s="98">
        <f>IF(OR('DU DOAN'!K107="",'DU DOAN'!L107="",'DU DOAN'!EY107="",'DU DOAN'!EZ107=""),0,IF(AND('DU DOAN'!EY107='DU DOAN'!K107,'DU DOAN'!EZ107='DU DOAN'!L107),3*'DU DOAN'!C107,IF(('DU DOAN'!EY107-'DU DOAN'!EZ107)=('DU DOAN'!K107-'DU DOAN'!L107),2*'DU DOAN'!C107,IF(SIGN('DU DOAN'!EY107-'DU DOAN'!EZ107)=SIGN('DU DOAN'!K107-'DU DOAN'!L107),1*'DU DOAN'!C107,0))))</f>
        <v>0</v>
      </c>
      <c r="CA107" s="98">
        <f>IF(OR('DU DOAN'!K107="",'DU DOAN'!L107="",'DU DOAN'!FA107="",'DU DOAN'!FB107=""),0,IF(AND('DU DOAN'!FA107='DU DOAN'!K107,'DU DOAN'!FB107='DU DOAN'!L107),3*'DU DOAN'!C107,IF(('DU DOAN'!FA107-'DU DOAN'!FB107)=('DU DOAN'!K107-'DU DOAN'!L107),2*'DU DOAN'!C107,IF(SIGN('DU DOAN'!FA107-'DU DOAN'!FB107)=SIGN('DU DOAN'!K107-'DU DOAN'!L107),1*'DU DOAN'!C107,0))))</f>
        <v>0</v>
      </c>
      <c r="CB107" s="98">
        <f>IF(OR('DU DOAN'!K107="",'DU DOAN'!L107="",'DU DOAN'!FC107="",'DU DOAN'!FD107=""),0,IF(AND('DU DOAN'!FC107='DU DOAN'!K107,'DU DOAN'!FD107='DU DOAN'!L107),3*'DU DOAN'!C107,IF(('DU DOAN'!FC107-'DU DOAN'!FD107)=('DU DOAN'!K107-'DU DOAN'!L107),2*'DU DOAN'!C107,IF(SIGN('DU DOAN'!FC107-'DU DOAN'!FD107)=SIGN('DU DOAN'!K107-'DU DOAN'!L107),1*'DU DOAN'!C107,0))))</f>
        <v>0</v>
      </c>
      <c r="CC107" s="98">
        <f>IF(OR('DU DOAN'!K107="",'DU DOAN'!L107="",'DU DOAN'!FE107="",'DU DOAN'!FF107=""),0,IF(AND('DU DOAN'!FE107='DU DOAN'!K107,'DU DOAN'!FF107='DU DOAN'!L107),3*'DU DOAN'!C107,IF(('DU DOAN'!FE107-'DU DOAN'!FF107)=('DU DOAN'!K107-'DU DOAN'!L107),2*'DU DOAN'!C107,IF(SIGN('DU DOAN'!FE107-'DU DOAN'!FF107)=SIGN('DU DOAN'!K107-'DU DOAN'!L107),1*'DU DOAN'!C107,0))))</f>
        <v>0</v>
      </c>
      <c r="CD107" s="98">
        <f>IF(OR('DU DOAN'!K107="",'DU DOAN'!L107="",'DU DOAN'!FG107="",'DU DOAN'!FH107=""),0,IF(AND('DU DOAN'!FG107='DU DOAN'!K107,'DU DOAN'!FH107='DU DOAN'!L107),3*'DU DOAN'!C107,IF(('DU DOAN'!FG107-'DU DOAN'!FH107)=('DU DOAN'!K107-'DU DOAN'!L107),2*'DU DOAN'!C107,IF(SIGN('DU DOAN'!FG107-'DU DOAN'!FH107)=SIGN('DU DOAN'!K107-'DU DOAN'!L107),1*'DU DOAN'!C107,0))))</f>
        <v>0</v>
      </c>
      <c r="CE107" s="98">
        <f>IF(OR('DU DOAN'!K107="",'DU DOAN'!L107="",'DU DOAN'!FI107="",'DU DOAN'!FJ107=""),0,IF(AND('DU DOAN'!FI107='DU DOAN'!K107,'DU DOAN'!FJ107='DU DOAN'!L107),3*'DU DOAN'!C107,IF(('DU DOAN'!FI107-'DU DOAN'!FJ107)=('DU DOAN'!K107-'DU DOAN'!L107),2*'DU DOAN'!C107,IF(SIGN('DU DOAN'!FI107-'DU DOAN'!FJ107)=SIGN('DU DOAN'!K107-'DU DOAN'!L107),1*'DU DOAN'!C107,0))))</f>
        <v>0</v>
      </c>
      <c r="CF107" s="98">
        <f>IF(OR('DU DOAN'!K107="",'DU DOAN'!L107="",'DU DOAN'!FK107="",'DU DOAN'!FL107=""),0,IF(AND('DU DOAN'!FK107='DU DOAN'!K107,'DU DOAN'!FL107='DU DOAN'!L107),3*'DU DOAN'!C107,IF(('DU DOAN'!FK107-'DU DOAN'!FL107)=('DU DOAN'!K107-'DU DOAN'!L107),2*'DU DOAN'!C107,IF(SIGN('DU DOAN'!FK107-'DU DOAN'!FL107)=SIGN('DU DOAN'!K107-'DU DOAN'!L107),1*'DU DOAN'!C107,0))))</f>
        <v>0</v>
      </c>
      <c r="CG107" s="98">
        <f>IF(OR('DU DOAN'!K107="",'DU DOAN'!L107="",'DU DOAN'!FM107="",'DU DOAN'!FN107=""),0,IF(AND('DU DOAN'!FM107='DU DOAN'!K107,'DU DOAN'!FN107='DU DOAN'!L107),3*'DU DOAN'!C107,IF(('DU DOAN'!FM107-'DU DOAN'!FN107)=('DU DOAN'!K107-'DU DOAN'!L107),2*'DU DOAN'!C107,IF(SIGN('DU DOAN'!FM107-'DU DOAN'!FN107)=SIGN('DU DOAN'!K107-'DU DOAN'!L107),1*'DU DOAN'!C107,0))))</f>
        <v>0</v>
      </c>
      <c r="CH107" s="98">
        <f>IF(OR('DU DOAN'!K107="",'DU DOAN'!L107="",'DU DOAN'!FO107="",'DU DOAN'!FP107=""),0,IF(AND('DU DOAN'!FO107='DU DOAN'!K107,'DU DOAN'!FP107='DU DOAN'!L107),3*'DU DOAN'!C107,IF(('DU DOAN'!FO107-'DU DOAN'!FP107)=('DU DOAN'!K107-'DU DOAN'!L107),2*'DU DOAN'!C107,IF(SIGN('DU DOAN'!FO107-'DU DOAN'!FP107)=SIGN('DU DOAN'!K107-'DU DOAN'!L107),1*'DU DOAN'!C107,0))))</f>
        <v>0</v>
      </c>
      <c r="CI107" s="98">
        <f>IF(OR('DU DOAN'!K107="",'DU DOAN'!L107="",'DU DOAN'!FQ107="",'DU DOAN'!FR107=""),0,IF(AND('DU DOAN'!FQ107='DU DOAN'!K107,'DU DOAN'!FR107='DU DOAN'!L107),3*'DU DOAN'!C107,IF(('DU DOAN'!FQ107-'DU DOAN'!FR107)=('DU DOAN'!K107-'DU DOAN'!L107),2*'DU DOAN'!C107,IF(SIGN('DU DOAN'!FQ107-'DU DOAN'!FR107)=SIGN('DU DOAN'!K107-'DU DOAN'!L107),1*'DU DOAN'!C107,0))))</f>
        <v>0</v>
      </c>
      <c r="CJ107" s="98">
        <f>IF(OR('DU DOAN'!K107="",'DU DOAN'!L107="",'DU DOAN'!FS107="",'DU DOAN'!FT107=""),0,IF(AND('DU DOAN'!FS107='DU DOAN'!K107,'DU DOAN'!FT107='DU DOAN'!L107),3*'DU DOAN'!C107,IF(('DU DOAN'!FS107-'DU DOAN'!FT107)=('DU DOAN'!K107-'DU DOAN'!L107),2*'DU DOAN'!C107,IF(SIGN('DU DOAN'!FS107-'DU DOAN'!FT107)=SIGN('DU DOAN'!K107-'DU DOAN'!L107),1*'DU DOAN'!C107,0))))</f>
        <v>0</v>
      </c>
      <c r="CK107" s="98">
        <f>IF(OR('DU DOAN'!K107="",'DU DOAN'!L107="",'DU DOAN'!FU107="",'DU DOAN'!FV107=""),0,IF(AND('DU DOAN'!FU107='DU DOAN'!K107,'DU DOAN'!FV107='DU DOAN'!L107),3*'DU DOAN'!C107,IF(('DU DOAN'!FU107-'DU DOAN'!FV107)=('DU DOAN'!K107-'DU DOAN'!L107),2*'DU DOAN'!C107,IF(SIGN('DU DOAN'!FU107-'DU DOAN'!FV107)=SIGN('DU DOAN'!K107-'DU DOAN'!L107),1*'DU DOAN'!C107,0))))</f>
        <v>0</v>
      </c>
      <c r="CL107" s="98">
        <f>IF(OR('DU DOAN'!K107="",'DU DOAN'!L107="",'DU DOAN'!FW107="",'DU DOAN'!FX107=""),0,IF(AND('DU DOAN'!FW107='DU DOAN'!K107,'DU DOAN'!FX107='DU DOAN'!L107),3*'DU DOAN'!C107,IF(('DU DOAN'!FW107-'DU DOAN'!FX107)=('DU DOAN'!K107-'DU DOAN'!L107),2*'DU DOAN'!C107,IF(SIGN('DU DOAN'!FW107-'DU DOAN'!FX107)=SIGN('DU DOAN'!K107-'DU DOAN'!L107),1*'DU DOAN'!C107,0))))</f>
        <v>0</v>
      </c>
      <c r="CM107" s="98">
        <f>IF(OR('DU DOAN'!K107="",'DU DOAN'!L107="",'DU DOAN'!FY107="",'DU DOAN'!FZ107=""),0,IF(AND('DU DOAN'!FY107='DU DOAN'!K107,'DU DOAN'!FZ107='DU DOAN'!L107),3*'DU DOAN'!C107,IF(('DU DOAN'!FY107-'DU DOAN'!FZ107)=('DU DOAN'!K107-'DU DOAN'!L107),2*'DU DOAN'!C107,IF(SIGN('DU DOAN'!FY107-'DU DOAN'!FZ107)=SIGN('DU DOAN'!K107-'DU DOAN'!L107),1*'DU DOAN'!C107,0))))</f>
        <v>0</v>
      </c>
      <c r="CN107" s="98">
        <f>IF(OR('DU DOAN'!K107="",'DU DOAN'!L107="",'DU DOAN'!GA107="",'DU DOAN'!GB107=""),0,IF(AND('DU DOAN'!GA107='DU DOAN'!K107,'DU DOAN'!GB107='DU DOAN'!L107),3*'DU DOAN'!C107,IF(('DU DOAN'!GA107-'DU DOAN'!GB107)=('DU DOAN'!K107-'DU DOAN'!L107),2*'DU DOAN'!C107,IF(SIGN('DU DOAN'!GA107-'DU DOAN'!GB107)=SIGN('DU DOAN'!K107-'DU DOAN'!L107),1*'DU DOAN'!C107,0))))</f>
        <v>0</v>
      </c>
      <c r="CO107" s="98">
        <f>IF(OR('DU DOAN'!K107="",'DU DOAN'!L107="",'DU DOAN'!GC107="",'DU DOAN'!GD107=""),0,IF(AND('DU DOAN'!GC107='DU DOAN'!K107,'DU DOAN'!GD107='DU DOAN'!L107),3*'DU DOAN'!C107,IF(('DU DOAN'!GC107-'DU DOAN'!GD107)=('DU DOAN'!K107-'DU DOAN'!L107),2*'DU DOAN'!C107,IF(SIGN('DU DOAN'!GC107-'DU DOAN'!GD107)=SIGN('DU DOAN'!K107-'DU DOAN'!L107),1*'DU DOAN'!C107,0))))</f>
        <v>0</v>
      </c>
      <c r="CP107" s="98">
        <f>IF(OR('DU DOAN'!K107="",'DU DOAN'!L107="",'DU DOAN'!GE107="",'DU DOAN'!GF107=""),0,IF(AND('DU DOAN'!GE107='DU DOAN'!K107,'DU DOAN'!GF107='DU DOAN'!L107),3*'DU DOAN'!C107,IF(('DU DOAN'!GE107-'DU DOAN'!GF107)=('DU DOAN'!K107-'DU DOAN'!L107),2*'DU DOAN'!C107,IF(SIGN('DU DOAN'!GE107-'DU DOAN'!GF107)=SIGN('DU DOAN'!K107-'DU DOAN'!L107),1*'DU DOAN'!C107,0))))</f>
        <v>0</v>
      </c>
      <c r="CQ107" s="98">
        <f>IF(OR('DU DOAN'!K107="",'DU DOAN'!L107="",'DU DOAN'!GG107="",'DU DOAN'!GH107=""),0,IF(AND('DU DOAN'!GG107='DU DOAN'!K107,'DU DOAN'!GH107='DU DOAN'!L107),3*'DU DOAN'!C107,IF(('DU DOAN'!GG107-'DU DOAN'!GH107)=('DU DOAN'!K107-'DU DOAN'!L107),2*'DU DOAN'!C107,IF(SIGN('DU DOAN'!GG107-'DU DOAN'!GH107)=SIGN('DU DOAN'!K107-'DU DOAN'!L107),1*'DU DOAN'!C107,0))))</f>
        <v>0</v>
      </c>
      <c r="CR107" s="98">
        <f>IF(OR('DU DOAN'!K107="",'DU DOAN'!L107="",'DU DOAN'!GI107="",'DU DOAN'!GJ107=""),0,IF(AND('DU DOAN'!GI107='DU DOAN'!K107,'DU DOAN'!GJ107='DU DOAN'!L107),3*'DU DOAN'!C107,IF(('DU DOAN'!GI107-'DU DOAN'!GJ107)=('DU DOAN'!K107-'DU DOAN'!L107),2*'DU DOAN'!C107,IF(SIGN('DU DOAN'!GI107-'DU DOAN'!GJ107)=SIGN('DU DOAN'!K107-'DU DOAN'!L107),1*'DU DOAN'!C107,0))))</f>
        <v>0</v>
      </c>
      <c r="CS107" s="98">
        <f>IF(OR('DU DOAN'!K107="",'DU DOAN'!L107="",'DU DOAN'!GK107="",'DU DOAN'!GL107=""),0,IF(AND('DU DOAN'!GK107='DU DOAN'!K107,'DU DOAN'!GL107='DU DOAN'!L107),3*'DU DOAN'!C107,IF(('DU DOAN'!GK107-'DU DOAN'!GL107)=('DU DOAN'!K107-'DU DOAN'!L107),2*'DU DOAN'!C107,IF(SIGN('DU DOAN'!GK107-'DU DOAN'!GL107)=SIGN('DU DOAN'!K107-'DU DOAN'!L107),1*'DU DOAN'!C107,0))))</f>
        <v>0</v>
      </c>
      <c r="CT107" s="98">
        <f>IF(OR('DU DOAN'!K107="",'DU DOAN'!L107="",'DU DOAN'!GM107="",'DU DOAN'!GN107=""),0,IF(AND('DU DOAN'!GM107='DU DOAN'!K107,'DU DOAN'!GN107='DU DOAN'!L107),3*'DU DOAN'!C107,IF(('DU DOAN'!GM107-'DU DOAN'!GN107)=('DU DOAN'!K107-'DU DOAN'!L107),2*'DU DOAN'!C107,IF(SIGN('DU DOAN'!GM107-'DU DOAN'!GN107)=SIGN('DU DOAN'!K107-'DU DOAN'!L107),1*'DU DOAN'!C107,0))))</f>
        <v>0</v>
      </c>
      <c r="CU107" s="98">
        <f>IF(OR('DU DOAN'!K107="",'DU DOAN'!L107="",'DU DOAN'!GO107="",'DU DOAN'!GP107=""),0,IF(AND('DU DOAN'!GO107='DU DOAN'!K107,'DU DOAN'!GP107='DU DOAN'!L107),3*'DU DOAN'!C107,IF(('DU DOAN'!GO107-'DU DOAN'!GP107)=('DU DOAN'!K107-'DU DOAN'!L107),2*'DU DOAN'!C107,IF(SIGN('DU DOAN'!GO107-'DU DOAN'!GP107)=SIGN('DU DOAN'!K107-'DU DOAN'!L107),1*'DU DOAN'!C107,0))))</f>
        <v>0</v>
      </c>
      <c r="CV107" s="98">
        <f>IF(OR('DU DOAN'!K107="",'DU DOAN'!L107="",'DU DOAN'!GQ107="",'DU DOAN'!GR107=""),0,IF(AND('DU DOAN'!GQ107='DU DOAN'!K107,'DU DOAN'!GR107='DU DOAN'!L107),3*'DU DOAN'!C107,IF(('DU DOAN'!GQ107-'DU DOAN'!GR107)=('DU DOAN'!K107-'DU DOAN'!L107),2*'DU DOAN'!C107,IF(SIGN('DU DOAN'!GQ107-'DU DOAN'!GR107)=SIGN('DU DOAN'!K107-'DU DOAN'!L107),1*'DU DOAN'!C107,0))))</f>
        <v>0</v>
      </c>
      <c r="CW107" s="98">
        <f>IF(OR('DU DOAN'!K107="",'DU DOAN'!L107="",'DU DOAN'!GS107="",'DU DOAN'!GT107=""),0,IF(AND('DU DOAN'!GS107='DU DOAN'!K107,'DU DOAN'!GT107='DU DOAN'!L107),3*'DU DOAN'!C107,IF(('DU DOAN'!GS107-'DU DOAN'!GT107)=('DU DOAN'!K107-'DU DOAN'!L107),2*'DU DOAN'!C107,IF(SIGN('DU DOAN'!GS107-'DU DOAN'!GT107)=SIGN('DU DOAN'!K107-'DU DOAN'!L107),1*'DU DOAN'!C107,0))))</f>
        <v>0</v>
      </c>
      <c r="CX107" s="98">
        <f>IF(OR('DU DOAN'!K107="",'DU DOAN'!L107="",'DU DOAN'!GU107="",'DU DOAN'!GV107=""),0,IF(AND('DU DOAN'!GU107='DU DOAN'!K107,'DU DOAN'!GV107='DU DOAN'!L107),3*'DU DOAN'!C107,IF(('DU DOAN'!GU107-'DU DOAN'!GV107)=('DU DOAN'!K107-'DU DOAN'!L107),2*'DU DOAN'!C107,IF(SIGN('DU DOAN'!GU107-'DU DOAN'!GV107)=SIGN('DU DOAN'!K107-'DU DOAN'!L107),1*'DU DOAN'!C107,0))))</f>
        <v>0</v>
      </c>
      <c r="CY107" s="98">
        <f>IF(OR('DU DOAN'!K107="",'DU DOAN'!L107="",'DU DOAN'!GW107="",'DU DOAN'!GX107=""),0,IF(AND('DU DOAN'!GW107='DU DOAN'!K107,'DU DOAN'!GX107='DU DOAN'!L107),3*'DU DOAN'!C107,IF(('DU DOAN'!GW107-'DU DOAN'!GX107)=('DU DOAN'!K107-'DU DOAN'!L107),2*'DU DOAN'!C107,IF(SIGN('DU DOAN'!GW107-'DU DOAN'!GX107)=SIGN('DU DOAN'!K107-'DU DOAN'!L107),1*'DU DOAN'!C107,0))))</f>
        <v>0</v>
      </c>
      <c r="CZ107" s="98">
        <f>IF(OR('DU DOAN'!K107="",'DU DOAN'!L107="",'DU DOAN'!GY107="",'DU DOAN'!GZ107=""),0,IF(AND('DU DOAN'!GY107='DU DOAN'!K107,'DU DOAN'!GZ107='DU DOAN'!L107),3*'DU DOAN'!C107,IF(('DU DOAN'!GY107-'DU DOAN'!GZ107)=('DU DOAN'!K107-'DU DOAN'!L107),2*'DU DOAN'!C107,IF(SIGN('DU DOAN'!GY107-'DU DOAN'!GZ107)=SIGN('DU DOAN'!K107-'DU DOAN'!L107),1*'DU DOAN'!C107,0))))</f>
        <v>0</v>
      </c>
      <c r="DA107" s="98">
        <f>IF(OR('DU DOAN'!K107="",'DU DOAN'!L107="",'DU DOAN'!HA107="",'DU DOAN'!HB107=""),0,IF(AND('DU DOAN'!HA107='DU DOAN'!K107,'DU DOAN'!HB107='DU DOAN'!L107),3*'DU DOAN'!C107,IF(('DU DOAN'!HA107-'DU DOAN'!HB107)=('DU DOAN'!K107-'DU DOAN'!L107),2*'DU DOAN'!C107,IF(SIGN('DU DOAN'!HA107-'DU DOAN'!HB107)=SIGN('DU DOAN'!K107-'DU DOAN'!L107),1*'DU DOAN'!C107,0))))</f>
        <v>0</v>
      </c>
      <c r="DB107" s="98">
        <f>IF(OR('DU DOAN'!K107="",'DU DOAN'!L107="",'DU DOAN'!HC107="",'DU DOAN'!HD107=""),0,IF(AND('DU DOAN'!HC107='DU DOAN'!K107,'DU DOAN'!HD107='DU DOAN'!L107),3*'DU DOAN'!C107,IF(('DU DOAN'!HC107-'DU DOAN'!HD107)=('DU DOAN'!K107-'DU DOAN'!L107),2*'DU DOAN'!C107,IF(SIGN('DU DOAN'!HC107-'DU DOAN'!HD107)=SIGN('DU DOAN'!K107-'DU DOAN'!L107),1*'DU DOAN'!C107,0))))</f>
        <v>0</v>
      </c>
    </row>
    <row r="108" spans="1:106" ht="29.95" customHeight="1">
      <c r="A108" s="175" t="s">
        <v>384</v>
      </c>
      <c r="B108" s="166"/>
      <c r="C108" s="166"/>
      <c r="D108" s="166"/>
      <c r="E108" s="166"/>
      <c r="F108" s="167"/>
      <c r="G108" s="123">
        <f t="shared" ref="G108:DB108" si="0">SUM(G4:G107)</f>
        <v>0</v>
      </c>
      <c r="H108" s="123">
        <f t="shared" si="0"/>
        <v>0</v>
      </c>
      <c r="I108" s="123">
        <f t="shared" si="0"/>
        <v>0</v>
      </c>
      <c r="J108" s="123">
        <f t="shared" si="0"/>
        <v>0</v>
      </c>
      <c r="K108" s="123">
        <f t="shared" si="0"/>
        <v>0</v>
      </c>
      <c r="L108" s="123">
        <f t="shared" si="0"/>
        <v>0</v>
      </c>
      <c r="M108" s="123">
        <f t="shared" si="0"/>
        <v>0</v>
      </c>
      <c r="N108" s="123">
        <f t="shared" si="0"/>
        <v>0</v>
      </c>
      <c r="O108" s="123">
        <f t="shared" si="0"/>
        <v>0</v>
      </c>
      <c r="P108" s="123">
        <f t="shared" si="0"/>
        <v>0</v>
      </c>
      <c r="Q108" s="123">
        <f t="shared" si="0"/>
        <v>0</v>
      </c>
      <c r="R108" s="123">
        <f t="shared" si="0"/>
        <v>0</v>
      </c>
      <c r="S108" s="123">
        <f t="shared" si="0"/>
        <v>0</v>
      </c>
      <c r="T108" s="123">
        <f t="shared" si="0"/>
        <v>0</v>
      </c>
      <c r="U108" s="123">
        <f t="shared" si="0"/>
        <v>0</v>
      </c>
      <c r="V108" s="123">
        <f t="shared" si="0"/>
        <v>0</v>
      </c>
      <c r="W108" s="123">
        <f t="shared" si="0"/>
        <v>0</v>
      </c>
      <c r="X108" s="123">
        <f t="shared" si="0"/>
        <v>0</v>
      </c>
      <c r="Y108" s="123">
        <f t="shared" si="0"/>
        <v>0</v>
      </c>
      <c r="Z108" s="123">
        <f t="shared" si="0"/>
        <v>0</v>
      </c>
      <c r="AA108" s="123">
        <f t="shared" si="0"/>
        <v>0</v>
      </c>
      <c r="AB108" s="123">
        <f t="shared" si="0"/>
        <v>0</v>
      </c>
      <c r="AC108" s="123">
        <f t="shared" si="0"/>
        <v>0</v>
      </c>
      <c r="AD108" s="123">
        <f t="shared" si="0"/>
        <v>0</v>
      </c>
      <c r="AE108" s="123">
        <f t="shared" si="0"/>
        <v>0</v>
      </c>
      <c r="AF108" s="123">
        <f t="shared" si="0"/>
        <v>0</v>
      </c>
      <c r="AG108" s="123">
        <f t="shared" si="0"/>
        <v>0</v>
      </c>
      <c r="AH108" s="123">
        <f t="shared" si="0"/>
        <v>0</v>
      </c>
      <c r="AI108" s="123">
        <f t="shared" si="0"/>
        <v>0</v>
      </c>
      <c r="AJ108" s="123">
        <f t="shared" si="0"/>
        <v>0</v>
      </c>
      <c r="AK108" s="123">
        <f t="shared" si="0"/>
        <v>0</v>
      </c>
      <c r="AL108" s="123">
        <f t="shared" si="0"/>
        <v>0</v>
      </c>
      <c r="AM108" s="123">
        <f t="shared" si="0"/>
        <v>0</v>
      </c>
      <c r="AN108" s="123">
        <f t="shared" si="0"/>
        <v>0</v>
      </c>
      <c r="AO108" s="123">
        <f t="shared" si="0"/>
        <v>0</v>
      </c>
      <c r="AP108" s="123">
        <f t="shared" si="0"/>
        <v>0</v>
      </c>
      <c r="AQ108" s="123">
        <f t="shared" si="0"/>
        <v>0</v>
      </c>
      <c r="AR108" s="123">
        <f t="shared" si="0"/>
        <v>0</v>
      </c>
      <c r="AS108" s="123">
        <f t="shared" si="0"/>
        <v>0</v>
      </c>
      <c r="AT108" s="123">
        <f t="shared" si="0"/>
        <v>0</v>
      </c>
      <c r="AU108" s="123">
        <f t="shared" si="0"/>
        <v>0</v>
      </c>
      <c r="AV108" s="123">
        <f t="shared" si="0"/>
        <v>0</v>
      </c>
      <c r="AW108" s="123">
        <f t="shared" si="0"/>
        <v>0</v>
      </c>
      <c r="AX108" s="123">
        <f t="shared" si="0"/>
        <v>0</v>
      </c>
      <c r="AY108" s="123">
        <f t="shared" si="0"/>
        <v>0</v>
      </c>
      <c r="AZ108" s="123">
        <f t="shared" si="0"/>
        <v>0</v>
      </c>
      <c r="BA108" s="123">
        <f t="shared" si="0"/>
        <v>0</v>
      </c>
      <c r="BB108" s="123">
        <f t="shared" si="0"/>
        <v>0</v>
      </c>
      <c r="BC108" s="123">
        <f t="shared" si="0"/>
        <v>0</v>
      </c>
      <c r="BD108" s="123">
        <f t="shared" si="0"/>
        <v>0</v>
      </c>
      <c r="BE108" s="123">
        <f t="shared" si="0"/>
        <v>0</v>
      </c>
      <c r="BF108" s="123">
        <f t="shared" si="0"/>
        <v>0</v>
      </c>
      <c r="BG108" s="123">
        <f t="shared" si="0"/>
        <v>0</v>
      </c>
      <c r="BH108" s="123">
        <f t="shared" si="0"/>
        <v>0</v>
      </c>
      <c r="BI108" s="123">
        <f t="shared" si="0"/>
        <v>0</v>
      </c>
      <c r="BJ108" s="123">
        <f t="shared" si="0"/>
        <v>0</v>
      </c>
      <c r="BK108" s="123">
        <f t="shared" si="0"/>
        <v>0</v>
      </c>
      <c r="BL108" s="123">
        <f t="shared" si="0"/>
        <v>0</v>
      </c>
      <c r="BM108" s="123">
        <f t="shared" si="0"/>
        <v>0</v>
      </c>
      <c r="BN108" s="123">
        <f t="shared" si="0"/>
        <v>0</v>
      </c>
      <c r="BO108" s="123">
        <f t="shared" si="0"/>
        <v>0</v>
      </c>
      <c r="BP108" s="123">
        <f t="shared" si="0"/>
        <v>0</v>
      </c>
      <c r="BQ108" s="123">
        <f t="shared" si="0"/>
        <v>0</v>
      </c>
      <c r="BR108" s="123">
        <f t="shared" si="0"/>
        <v>0</v>
      </c>
      <c r="BS108" s="123">
        <f t="shared" si="0"/>
        <v>0</v>
      </c>
      <c r="BT108" s="123">
        <f t="shared" si="0"/>
        <v>0</v>
      </c>
      <c r="BU108" s="123">
        <f t="shared" si="0"/>
        <v>0</v>
      </c>
      <c r="BV108" s="123">
        <f t="shared" si="0"/>
        <v>0</v>
      </c>
      <c r="BW108" s="123">
        <f t="shared" si="0"/>
        <v>0</v>
      </c>
      <c r="BX108" s="123">
        <f t="shared" si="0"/>
        <v>0</v>
      </c>
      <c r="BY108" s="123">
        <f t="shared" si="0"/>
        <v>0</v>
      </c>
      <c r="BZ108" s="123">
        <f t="shared" si="0"/>
        <v>0</v>
      </c>
      <c r="CA108" s="123">
        <f t="shared" si="0"/>
        <v>0</v>
      </c>
      <c r="CB108" s="123">
        <f t="shared" si="0"/>
        <v>0</v>
      </c>
      <c r="CC108" s="123">
        <f t="shared" si="0"/>
        <v>0</v>
      </c>
      <c r="CD108" s="123">
        <f t="shared" si="0"/>
        <v>0</v>
      </c>
      <c r="CE108" s="123">
        <f t="shared" si="0"/>
        <v>0</v>
      </c>
      <c r="CF108" s="123">
        <f t="shared" si="0"/>
        <v>0</v>
      </c>
      <c r="CG108" s="123">
        <f t="shared" si="0"/>
        <v>0</v>
      </c>
      <c r="CH108" s="123">
        <f t="shared" si="0"/>
        <v>0</v>
      </c>
      <c r="CI108" s="123">
        <f t="shared" si="0"/>
        <v>0</v>
      </c>
      <c r="CJ108" s="123">
        <f t="shared" si="0"/>
        <v>0</v>
      </c>
      <c r="CK108" s="123">
        <f t="shared" si="0"/>
        <v>0</v>
      </c>
      <c r="CL108" s="123">
        <f t="shared" si="0"/>
        <v>0</v>
      </c>
      <c r="CM108" s="123">
        <f t="shared" si="0"/>
        <v>0</v>
      </c>
      <c r="CN108" s="123">
        <f t="shared" si="0"/>
        <v>0</v>
      </c>
      <c r="CO108" s="123">
        <f t="shared" si="0"/>
        <v>0</v>
      </c>
      <c r="CP108" s="123">
        <f t="shared" si="0"/>
        <v>0</v>
      </c>
      <c r="CQ108" s="123">
        <f t="shared" si="0"/>
        <v>0</v>
      </c>
      <c r="CR108" s="123">
        <f t="shared" si="0"/>
        <v>0</v>
      </c>
      <c r="CS108" s="123">
        <f t="shared" si="0"/>
        <v>0</v>
      </c>
      <c r="CT108" s="123">
        <f t="shared" si="0"/>
        <v>0</v>
      </c>
      <c r="CU108" s="123">
        <f t="shared" si="0"/>
        <v>0</v>
      </c>
      <c r="CV108" s="123">
        <f t="shared" si="0"/>
        <v>0</v>
      </c>
      <c r="CW108" s="123">
        <f t="shared" si="0"/>
        <v>0</v>
      </c>
      <c r="CX108" s="123">
        <f t="shared" si="0"/>
        <v>0</v>
      </c>
      <c r="CY108" s="123">
        <f t="shared" si="0"/>
        <v>0</v>
      </c>
      <c r="CZ108" s="123">
        <f t="shared" si="0"/>
        <v>0</v>
      </c>
      <c r="DA108" s="123">
        <f t="shared" si="0"/>
        <v>0</v>
      </c>
      <c r="DB108" s="123">
        <f t="shared" si="0"/>
        <v>0</v>
      </c>
    </row>
    <row r="109" spans="1:106" ht="15.7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 ht="15.7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 ht="15.7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 ht="15.7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 ht="15.7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 ht="15.7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 ht="15.7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 ht="15.7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 ht="15.7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 ht="15.7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 ht="15.7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 ht="15.7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 ht="15.7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 ht="15.7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 ht="15.7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 ht="15.7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 ht="15.7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 ht="15.7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 ht="15.7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 ht="15.7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 ht="15.7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 ht="15.7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 ht="15.7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 ht="15.7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 ht="15.7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 ht="15.7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 ht="15.7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ht="15.7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ht="15.7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ht="15.7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ht="15.7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ht="15.7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ht="15.7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ht="15.7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ht="15.7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ht="15.7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ht="15.7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ht="15.7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ht="15.7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ht="15.7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ht="15.7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ht="15.7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ht="15.7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ht="15.7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ht="15.7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ht="15.7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ht="15.7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ht="15.7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ht="15.7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ht="15.7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ht="15.7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ht="15.7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ht="15.7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ht="15.7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ht="15.7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ht="15.7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ht="15.7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ht="15.7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ht="15.7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ht="15.7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ht="15.7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ht="15.7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ht="15.7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ht="15.7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ht="15.7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ht="15.7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ht="15.7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ht="15.7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ht="15.7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ht="15.7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ht="15.7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ht="15.7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ht="15.7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ht="15.7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ht="15.7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ht="15.7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ht="15.7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ht="15.7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ht="15.7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ht="15.7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ht="15.7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ht="15.7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ht="15.7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ht="15.7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ht="15.7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ht="15.7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ht="15.7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ht="15.7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ht="15.7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ht="15.7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ht="15.7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ht="15.7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ht="15.7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ht="15.7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ht="15.7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ht="15.7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ht="15.7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ht="15.7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ht="15.7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ht="15.7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ht="15.7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ht="15.7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ht="15.7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ht="15.7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ht="15.7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ht="15.7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ht="15.7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ht="15.7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ht="15.7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ht="15.7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ht="15.7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ht="15.7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ht="15.7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ht="15.7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ht="15.7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ht="15.7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ht="15.7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ht="15.7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ht="15.7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ht="15.7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ht="15.7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ht="15.7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ht="15.7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ht="15.7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ht="15.7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ht="15.7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ht="15.7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ht="15.7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ht="15.7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ht="15.7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ht="15.7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ht="15.7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ht="15.7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ht="15.7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ht="15.7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ht="15.7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ht="15.7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ht="15.7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ht="15.7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ht="15.7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ht="15.7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ht="15.7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ht="15.7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ht="15.7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ht="15.7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ht="15.7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ht="15.7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ht="15.7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ht="15.7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ht="15.7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ht="15.7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ht="15.7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ht="15.7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ht="15.7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ht="15.7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ht="15.7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ht="15.7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ht="15.7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ht="15.7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ht="15.7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ht="15.7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ht="15.7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ht="15.7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ht="15.7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ht="15.7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ht="15.7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ht="15.7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ht="15.7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ht="15.7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ht="15.7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ht="15.7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ht="15.7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ht="15.7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ht="15.7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ht="15.7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ht="15.7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ht="15.7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ht="15.7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ht="15.7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ht="15.7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ht="15.7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ht="15.7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ht="15.7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ht="15.7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ht="15.7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ht="15.7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ht="15.7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ht="15.7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ht="15.7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ht="15.7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ht="15.7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ht="15.7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ht="15.7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ht="15.7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ht="15.7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ht="15.7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ht="15.7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ht="15.7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ht="15.7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ht="15.7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ht="15.7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ht="15.7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ht="15.7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ht="15.7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ht="15.7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ht="15.7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ht="15.7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ht="15.7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ht="15.7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ht="15.7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ht="15.7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ht="15.7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ht="15.7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ht="15.7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ht="15.7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ht="15.7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ht="15.7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ht="15.7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ht="15.7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ht="15.7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ht="15.7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ht="15.7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ht="15.7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ht="15.7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ht="15.7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ht="15.7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ht="15.7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ht="15.7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ht="15.7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ht="15.7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ht="15.7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ht="15.7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ht="15.7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ht="15.7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ht="15.7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ht="15.7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ht="15.7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ht="15.7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ht="15.7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ht="15.7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ht="15.7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ht="15.7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ht="15.7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ht="15.7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ht="15.7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ht="15.7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ht="15.7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ht="15.7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ht="15.7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ht="15.7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ht="15.7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ht="15.7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ht="15.7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ht="15.7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ht="15.7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ht="15.7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ht="15.7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ht="15.7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ht="15.7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ht="15.7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ht="15.7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ht="15.7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ht="15.7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ht="15.7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ht="15.7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ht="15.7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ht="15.7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ht="15.7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ht="15.7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ht="15.7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ht="15.7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ht="15.7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ht="15.7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ht="15.7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ht="15.7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ht="15.7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ht="15.7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ht="15.7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ht="15.7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ht="15.7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ht="15.7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ht="15.7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ht="15.7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ht="15.7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ht="15.7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ht="15.7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ht="15.7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ht="15.7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ht="15.7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ht="15.7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ht="15.7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ht="15.7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ht="15.7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ht="15.7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ht="15.7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ht="15.7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ht="15.7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ht="15.7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ht="15.7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ht="15.7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ht="15.7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ht="15.7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ht="15.7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ht="15.7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ht="15.7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ht="15.7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ht="15.7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ht="15.7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ht="15.7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ht="15.7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ht="15.7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ht="15.7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ht="15.7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ht="15.7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ht="15.7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ht="15.7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ht="15.7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ht="15.7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ht="15.7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ht="15.7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ht="15.7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ht="15.7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ht="15.7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ht="15.7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ht="15.7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ht="15.7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ht="15.7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ht="15.7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ht="15.7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ht="15.7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ht="15.7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ht="15.7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ht="15.7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ht="15.7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ht="15.7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ht="15.7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ht="15.7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ht="15.7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ht="15.7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ht="15.7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ht="15.7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ht="15.7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ht="15.7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ht="15.7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ht="15.7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ht="15.7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ht="15.7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ht="15.7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ht="15.7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ht="15.7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ht="15.7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ht="15.7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ht="15.7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ht="15.7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ht="15.7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ht="15.7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ht="15.7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ht="15.7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ht="15.7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ht="15.7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ht="15.7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ht="15.7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ht="15.7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ht="15.7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ht="15.7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ht="15.7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ht="15.7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ht="15.7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ht="15.7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ht="15.7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ht="15.7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ht="15.7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ht="15.7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ht="15.7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ht="15.7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ht="15.7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ht="15.7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ht="15.7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ht="15.7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ht="15.7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ht="15.7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ht="15.7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ht="15.7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ht="15.7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ht="15.7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ht="15.7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ht="15.7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ht="15.7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ht="15.7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ht="15.7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ht="15.7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ht="15.7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ht="15.7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ht="15.7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ht="15.7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ht="15.7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ht="15.7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ht="15.7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ht="15.7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ht="15.7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ht="15.7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ht="15.7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ht="15.7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ht="15.7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ht="15.7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ht="15.7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ht="15.7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ht="15.7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ht="15.7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ht="15.7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ht="15.7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ht="15.7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ht="15.7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ht="15.7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ht="15.7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ht="15.7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ht="15.7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ht="15.7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ht="15.7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ht="15.7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ht="15.7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ht="15.7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ht="15.7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ht="15.7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ht="15.7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ht="15.7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ht="15.7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ht="15.7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ht="15.7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ht="15.7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ht="15.7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ht="15.7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ht="15.7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ht="15.7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ht="15.7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ht="15.7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ht="15.7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ht="15.7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ht="15.7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ht="15.7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ht="15.7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ht="15.7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ht="15.7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ht="15.7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ht="15.7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ht="15.7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ht="15.7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ht="15.7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ht="15.7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ht="15.7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ht="15.7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ht="15.7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ht="15.7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ht="15.7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ht="15.7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ht="15.7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ht="15.7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ht="15.7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ht="15.7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ht="15.7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ht="15.7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ht="15.7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ht="15.7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ht="15.7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ht="15.7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ht="15.7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ht="15.7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ht="15.7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ht="15.7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ht="15.7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ht="15.7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ht="15.7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ht="15.7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ht="15.7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ht="15.7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ht="15.7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ht="15.7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ht="15.7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ht="15.7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ht="15.7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ht="15.7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ht="15.7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ht="15.7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ht="15.7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ht="15.7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ht="15.7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ht="15.7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ht="15.7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ht="15.7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ht="15.7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ht="15.7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ht="15.7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ht="15.7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ht="15.7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ht="15.7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ht="15.7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ht="15.7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ht="15.7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ht="15.7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ht="15.7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ht="15.7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ht="15.7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ht="15.7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ht="15.7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ht="15.7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ht="15.7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ht="15.7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ht="15.7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ht="15.7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ht="15.7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ht="15.7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ht="15.7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ht="15.7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ht="15.7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ht="15.7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ht="15.7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ht="15.7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ht="15.7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ht="15.7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ht="15.7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ht="15.7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ht="15.7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ht="15.7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ht="15.7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ht="15.7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ht="15.7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ht="15.7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ht="15.7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ht="15.7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ht="15.7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ht="15.7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ht="15.7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ht="15.7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ht="15.7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ht="15.7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ht="15.7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ht="15.7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ht="15.7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ht="15.7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ht="15.7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ht="15.7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ht="15.7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ht="15.7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ht="15.7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ht="15.7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ht="15.7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ht="15.7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ht="15.7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ht="15.7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ht="15.7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ht="15.7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ht="15.7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ht="15.7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ht="15.7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ht="15.7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ht="15.7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ht="15.7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ht="15.7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ht="15.7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ht="15.7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ht="15.7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ht="15.7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ht="15.7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ht="15.7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ht="15.7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ht="15.7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ht="15.7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ht="15.7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ht="15.7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ht="15.7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ht="15.7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ht="15.7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ht="15.7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ht="15.7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ht="15.7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ht="15.7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ht="15.7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ht="15.7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ht="15.7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ht="15.7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ht="15.7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ht="15.7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ht="15.7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ht="15.7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ht="15.7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ht="15.7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ht="15.7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ht="15.7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ht="15.7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ht="15.7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ht="15.7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ht="15.7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ht="15.7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ht="15.7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ht="15.7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ht="15.7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ht="15.7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ht="15.7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ht="15.7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ht="15.7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ht="15.7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ht="15.7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ht="15.7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ht="15.7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ht="15.7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ht="15.7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ht="15.7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ht="15.7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ht="15.7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ht="15.7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ht="15.7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ht="15.7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ht="15.7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ht="15.7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ht="15.7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ht="15.7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ht="15.7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ht="15.7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ht="15.7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ht="15.7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ht="15.7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ht="15.7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ht="15.7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ht="15.7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ht="15.7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ht="15.7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ht="15.7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ht="15.7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ht="15.7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ht="15.7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ht="15.7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ht="15.7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ht="15.7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ht="15.7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ht="15.7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ht="15.7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ht="15.7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ht="15.7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ht="15.7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ht="15.7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ht="15.7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ht="15.7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ht="15.7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ht="15.7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ht="15.7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ht="15.7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ht="15.7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ht="15.7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ht="15.7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ht="15.7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ht="15.7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ht="15.7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ht="15.7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ht="15.7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ht="15.7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ht="15.7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ht="15.7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ht="15.7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ht="15.7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ht="15.7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ht="15.7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ht="15.7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ht="15.7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ht="15.7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ht="15.7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ht="15.7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ht="15.7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ht="15.7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ht="15.7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ht="15.7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ht="15.7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ht="15.7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ht="15.7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ht="15.7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ht="15.7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ht="15.7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ht="15.7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ht="15.7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ht="15.7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ht="15.7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ht="15.7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ht="15.7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ht="15.7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ht="15.7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ht="15.7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ht="15.7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ht="15.7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ht="15.7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ht="15.7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ht="15.7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ht="15.7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ht="15.7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ht="15.7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ht="15.7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ht="15.7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ht="15.7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ht="15.7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ht="15.7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ht="15.7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ht="15.7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ht="15.7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ht="15.7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ht="15.7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ht="15.7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ht="15.7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ht="15.7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ht="15.7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ht="15.7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ht="15.7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ht="15.7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ht="15.7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ht="15.7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ht="15.7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ht="15.7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ht="15.7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ht="15.7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ht="15.7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ht="15.7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ht="15.7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ht="15.7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ht="15.7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ht="15.7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ht="15.7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ht="15.7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ht="15.7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ht="15.7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ht="15.7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ht="15.7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ht="15.7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ht="15.7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ht="15.7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ht="15.7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ht="15.7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ht="15.7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ht="15.7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ht="15.7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ht="15.7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ht="15.7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ht="15.7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ht="15.7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ht="15.7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ht="15.7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ht="15.7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ht="15.7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ht="15.7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ht="15.7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ht="15.7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ht="15.7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ht="15.7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ht="15.7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ht="15.7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ht="15.7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ht="15.7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ht="15.7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ht="15.7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ht="15.7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ht="15.7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ht="15.7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ht="15.7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ht="15.7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ht="15.7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ht="15.7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ht="15.7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ht="15.7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ht="15.7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ht="15.7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ht="15.7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ht="15.7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ht="15.7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ht="15.7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ht="15.7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ht="15.7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ht="15.7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ht="15.7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ht="15.7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ht="15.7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ht="15.7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ht="15.7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ht="15.7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ht="15.7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ht="15.7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ht="15.7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ht="15.7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ht="15.7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ht="15.7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ht="15.7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ht="15.7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ht="15.7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ht="15.7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ht="15.7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ht="15.7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ht="15.7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ht="15.7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ht="15.7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ht="15.7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ht="15.7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ht="15.7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ht="15.7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ht="15.7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ht="15.7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ht="15.7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ht="15.7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ht="15.7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ht="15.7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ht="15.7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ht="15.7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ht="15.7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ht="15.7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ht="15.7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ht="15.7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ht="15.7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ht="15.7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ht="15.7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ht="15.7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ht="15.7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ht="15.7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ht="15.7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ht="15.7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ht="15.7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ht="15.7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ht="15.7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ht="15.7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ht="15.7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ht="15.7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ht="15.7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ht="15.7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ht="15.7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ht="15.7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ht="15.7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 ht="15.7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 ht="15.7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 ht="15.7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 ht="15.7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 ht="15.7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 ht="15.7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 ht="15.7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 ht="15.7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 ht="15.7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  <row r="947" spans="1:106" ht="15.7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</row>
    <row r="948" spans="1:106" ht="15.7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</row>
    <row r="949" spans="1:106" ht="15.7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</row>
    <row r="950" spans="1:106" ht="15.7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</row>
    <row r="951" spans="1:106" ht="15.7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</row>
    <row r="952" spans="1:106" ht="15.7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</row>
    <row r="953" spans="1:106" ht="15.7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</row>
    <row r="954" spans="1:106" ht="15.7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</row>
    <row r="955" spans="1:106" ht="15.7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</row>
    <row r="956" spans="1:106" ht="15.7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</row>
    <row r="957" spans="1:106" ht="15.7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</row>
    <row r="958" spans="1:106" ht="15.7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</row>
    <row r="959" spans="1:106" ht="15.7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</row>
    <row r="960" spans="1:106" ht="15.7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</row>
    <row r="961" spans="1:106" ht="15.7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</row>
    <row r="962" spans="1:106" ht="15.7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</row>
    <row r="963" spans="1:106" ht="15.7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</row>
    <row r="964" spans="1:106" ht="15.7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</row>
    <row r="965" spans="1:106" ht="15.7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</row>
    <row r="966" spans="1:106" ht="15.7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</row>
    <row r="967" spans="1:106" ht="15.7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</row>
    <row r="968" spans="1:106" ht="15.7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</row>
    <row r="969" spans="1:106" ht="15.7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</row>
    <row r="970" spans="1:106" ht="15.7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</row>
    <row r="971" spans="1:106" ht="15.7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</row>
    <row r="972" spans="1:106" ht="15.7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</row>
    <row r="973" spans="1:106" ht="15.7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</row>
    <row r="974" spans="1:106" ht="15.7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</row>
    <row r="975" spans="1:106" ht="15.7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</row>
    <row r="976" spans="1:106" ht="15.7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</row>
    <row r="977" spans="1:106" ht="15.7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</row>
    <row r="978" spans="1:106" ht="15.7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</row>
    <row r="979" spans="1:106" ht="15.7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</row>
    <row r="980" spans="1:106" ht="15.7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</row>
    <row r="981" spans="1:106" ht="15.7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</row>
    <row r="982" spans="1:106" ht="15.7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</row>
    <row r="983" spans="1:106" ht="15.7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</row>
    <row r="984" spans="1:106" ht="15.7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</row>
    <row r="985" spans="1:106" ht="15.7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</row>
    <row r="986" spans="1:106" ht="15.7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</row>
    <row r="987" spans="1:106" ht="15.7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</row>
    <row r="988" spans="1:106" ht="15.7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</row>
    <row r="989" spans="1:106" ht="15.7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</row>
    <row r="990" spans="1:106" ht="15.7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</row>
    <row r="991" spans="1:106" ht="15.7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</row>
    <row r="992" spans="1:106" ht="15.7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</row>
    <row r="993" spans="1:106" ht="15.7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</row>
    <row r="994" spans="1:106" ht="15.7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</row>
    <row r="995" spans="1:106" ht="15.7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</row>
    <row r="996" spans="1:106" ht="15.7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</row>
    <row r="997" spans="1:106" ht="15.7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</row>
    <row r="998" spans="1:106" ht="15.7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</row>
    <row r="999" spans="1:106" ht="15.7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</row>
    <row r="1000" spans="1:106" ht="15.7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</row>
  </sheetData>
  <mergeCells count="4">
    <mergeCell ref="A1:DB1"/>
    <mergeCell ref="A2:F2"/>
    <mergeCell ref="G2:DB2"/>
    <mergeCell ref="A108:F108"/>
  </mergeCells>
  <conditionalFormatting sqref="G4:DB107">
    <cfRule type="colorScale" priority="1">
      <colorScale>
        <cfvo type="formula" val="0"/>
        <cfvo type="formula" val="3"/>
        <cfvo type="formula" val="12"/>
        <color rgb="FFFFFFFF"/>
        <color rgb="FFFFEB9C"/>
        <color rgb="FF63BE7B"/>
      </colorScale>
    </cfRule>
  </conditionalFormatting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0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/>
  <cols>
    <col min="1" max="1" width="8" customWidth="1"/>
    <col min="2" max="2" width="6" customWidth="1"/>
    <col min="3" max="3" width="25" customWidth="1"/>
    <col min="4" max="4" width="13" customWidth="1"/>
    <col min="5" max="7" width="14" customWidth="1"/>
    <col min="8" max="8" width="12" customWidth="1"/>
    <col min="9" max="26" width="8.69921875" customWidth="1"/>
  </cols>
  <sheetData>
    <row r="1" spans="1:8" ht="34.6" customHeight="1">
      <c r="A1" s="156" t="s">
        <v>385</v>
      </c>
      <c r="B1" s="157"/>
      <c r="C1" s="157"/>
      <c r="D1" s="157"/>
      <c r="E1" s="157"/>
      <c r="F1" s="157"/>
      <c r="G1" s="157"/>
      <c r="H1" s="158"/>
    </row>
    <row r="2" spans="1:8" ht="15" customHeight="1">
      <c r="A2" s="159" t="s">
        <v>386</v>
      </c>
      <c r="B2" s="154"/>
      <c r="C2" s="154"/>
      <c r="D2" s="154"/>
      <c r="E2" s="154"/>
      <c r="F2" s="154"/>
      <c r="G2" s="154"/>
      <c r="H2" s="154"/>
    </row>
    <row r="3" spans="1:8" ht="14.4">
      <c r="A3" s="1"/>
      <c r="B3" s="1"/>
      <c r="C3" s="1"/>
      <c r="D3" s="1"/>
      <c r="E3" s="1"/>
      <c r="F3" s="1"/>
      <c r="G3" s="1"/>
      <c r="H3" s="1"/>
    </row>
    <row r="4" spans="1:8" ht="45.1" customHeight="1">
      <c r="A4" s="57" t="s">
        <v>387</v>
      </c>
      <c r="B4" s="57" t="s">
        <v>167</v>
      </c>
      <c r="C4" s="57" t="s">
        <v>388</v>
      </c>
      <c r="D4" s="57" t="s">
        <v>389</v>
      </c>
      <c r="E4" s="57" t="s">
        <v>390</v>
      </c>
      <c r="F4" s="57" t="s">
        <v>391</v>
      </c>
      <c r="G4" s="57" t="s">
        <v>392</v>
      </c>
      <c r="H4" s="57" t="s">
        <v>393</v>
      </c>
    </row>
    <row r="5" spans="1:8" ht="24.05" customHeight="1">
      <c r="A5" s="124">
        <f t="shared" ref="A5:A104" si="0">RANK(D5,$D$5:$D$104,0)</f>
        <v>1</v>
      </c>
      <c r="B5" s="6">
        <v>1</v>
      </c>
      <c r="C5" s="125" t="str">
        <f>'NGUOI CHOI'!B4</f>
        <v>Người chơi 1</v>
      </c>
      <c r="D5" s="126">
        <f>'DIEM CHI TIET'!G108</f>
        <v>0</v>
      </c>
      <c r="E5" s="127">
        <f>SUMPRODUCT(('DU DOAN'!M4:M107&lt;&gt;"")*('DU DOAN'!N4:N107&lt;&gt;"")*('DU DOAN'!$K$4:$K$107&lt;&gt;"")*('DU DOAN'!$L$4:$L$107&lt;&gt;"")*('DU DOAN'!M4:M107='DU DOAN'!$K$4:$K$107)*('DU DOAN'!N4:N107='DU DOAN'!$L$4:$L$107))</f>
        <v>0</v>
      </c>
      <c r="F5" s="127">
        <f>SUMPRODUCT(('DU DOAN'!M4:M107&lt;&gt;"")*('DU DOAN'!N4:N107&lt;&gt;"")*('DU DOAN'!$K$4:$K$107&lt;&gt;"")*('DU DOAN'!$L$4:$L$107&lt;&gt;"")*(('DU DOAN'!M4:M107-'DU DOAN'!N4:N107)=('DU DOAN'!$K$4:$K$107-'DU DOAN'!$L$4:$L$107))*(NOT(('DU DOAN'!M4:M107='DU DOAN'!$K$4:$K$107)*('DU DOAN'!N4:N107='DU DOAN'!$L$4:$L$107))))</f>
        <v>0</v>
      </c>
      <c r="G5" s="127">
        <f>SUMPRODUCT(('DU DOAN'!M4:M107&lt;&gt;"")*('DU DOAN'!N4:N107&lt;&gt;"")*('DU DOAN'!$K$4:$K$107&lt;&gt;"")*('DU DOAN'!$L$4:$L$107&lt;&gt;"")*(SIGN('DU DOAN'!M4:M107-'DU DOAN'!N4:N107)=SIGN('DU DOAN'!$K$4:$K$107-'DU DOAN'!$L$4:$L$107))*(('DU DOAN'!M4:M107-'DU DOAN'!N4:N107)&lt;&gt;('DU DOAN'!$K$4:$K$107-'DU DOAN'!$L$4:$L$107)))</f>
        <v>0</v>
      </c>
      <c r="H5" s="127">
        <f>SUMPRODUCT(('DU DOAN'!M4:M107&lt;&gt;"")*('DU DOAN'!N4:N107&lt;&gt;""))</f>
        <v>0</v>
      </c>
    </row>
    <row r="6" spans="1:8" ht="24.05" customHeight="1">
      <c r="A6" s="124">
        <f t="shared" si="0"/>
        <v>1</v>
      </c>
      <c r="B6" s="6">
        <v>2</v>
      </c>
      <c r="C6" s="125" t="str">
        <f>'NGUOI CHOI'!B5</f>
        <v>Người chơi 2</v>
      </c>
      <c r="D6" s="126">
        <f>'DIEM CHI TIET'!H108</f>
        <v>0</v>
      </c>
      <c r="E6" s="127">
        <f>SUMPRODUCT(('DU DOAN'!O4:O107&lt;&gt;"")*('DU DOAN'!P4:P107&lt;&gt;"")*('DU DOAN'!$K$4:$K$107&lt;&gt;"")*('DU DOAN'!$L$4:$L$107&lt;&gt;"")*('DU DOAN'!O4:O107='DU DOAN'!$K$4:$K$107)*('DU DOAN'!P4:P107='DU DOAN'!$L$4:$L$107))</f>
        <v>0</v>
      </c>
      <c r="F6" s="127">
        <f>SUMPRODUCT(('DU DOAN'!O4:O107&lt;&gt;"")*('DU DOAN'!P4:P107&lt;&gt;"")*('DU DOAN'!$K$4:$K$107&lt;&gt;"")*('DU DOAN'!$L$4:$L$107&lt;&gt;"")*(('DU DOAN'!O4:O107-'DU DOAN'!P4:P107)=('DU DOAN'!$K$4:$K$107-'DU DOAN'!$L$4:$L$107))*(NOT(('DU DOAN'!O4:O107='DU DOAN'!$K$4:$K$107)*('DU DOAN'!P4:P107='DU DOAN'!$L$4:$L$107))))</f>
        <v>0</v>
      </c>
      <c r="G6" s="127">
        <f>SUMPRODUCT(('DU DOAN'!O4:O107&lt;&gt;"")*('DU DOAN'!P4:P107&lt;&gt;"")*('DU DOAN'!$K$4:$K$107&lt;&gt;"")*('DU DOAN'!$L$4:$L$107&lt;&gt;"")*(SIGN('DU DOAN'!O4:O107-'DU DOAN'!P4:P107)=SIGN('DU DOAN'!$K$4:$K$107-'DU DOAN'!$L$4:$L$107))*(('DU DOAN'!O4:O107-'DU DOAN'!P4:P107)&lt;&gt;('DU DOAN'!$K$4:$K$107-'DU DOAN'!$L$4:$L$107)))</f>
        <v>0</v>
      </c>
      <c r="H6" s="127">
        <f>SUMPRODUCT(('DU DOAN'!O4:O107&lt;&gt;"")*('DU DOAN'!P4:P107&lt;&gt;""))</f>
        <v>0</v>
      </c>
    </row>
    <row r="7" spans="1:8" ht="24.05" customHeight="1">
      <c r="A7" s="124">
        <f t="shared" si="0"/>
        <v>1</v>
      </c>
      <c r="B7" s="6">
        <v>3</v>
      </c>
      <c r="C7" s="125" t="str">
        <f>'NGUOI CHOI'!B6</f>
        <v>Người chơi 3</v>
      </c>
      <c r="D7" s="126">
        <f>'DIEM CHI TIET'!I108</f>
        <v>0</v>
      </c>
      <c r="E7" s="127">
        <f>SUMPRODUCT(('DU DOAN'!Q4:Q107&lt;&gt;"")*('DU DOAN'!R4:R107&lt;&gt;"")*('DU DOAN'!$K$4:$K$107&lt;&gt;"")*('DU DOAN'!$L$4:$L$107&lt;&gt;"")*('DU DOAN'!Q4:Q107='DU DOAN'!$K$4:$K$107)*('DU DOAN'!R4:R107='DU DOAN'!$L$4:$L$107))</f>
        <v>0</v>
      </c>
      <c r="F7" s="127">
        <f>SUMPRODUCT(('DU DOAN'!Q4:Q107&lt;&gt;"")*('DU DOAN'!R4:R107&lt;&gt;"")*('DU DOAN'!$K$4:$K$107&lt;&gt;"")*('DU DOAN'!$L$4:$L$107&lt;&gt;"")*(('DU DOAN'!Q4:Q107-'DU DOAN'!R4:R107)=('DU DOAN'!$K$4:$K$107-'DU DOAN'!$L$4:$L$107))*(NOT(('DU DOAN'!Q4:Q107='DU DOAN'!$K$4:$K$107)*('DU DOAN'!R4:R107='DU DOAN'!$L$4:$L$107))))</f>
        <v>0</v>
      </c>
      <c r="G7" s="127">
        <f>SUMPRODUCT(('DU DOAN'!Q4:Q107&lt;&gt;"")*('DU DOAN'!R4:R107&lt;&gt;"")*('DU DOAN'!$K$4:$K$107&lt;&gt;"")*('DU DOAN'!$L$4:$L$107&lt;&gt;"")*(SIGN('DU DOAN'!Q4:Q107-'DU DOAN'!R4:R107)=SIGN('DU DOAN'!$K$4:$K$107-'DU DOAN'!$L$4:$L$107))*(('DU DOAN'!Q4:Q107-'DU DOAN'!R4:R107)&lt;&gt;('DU DOAN'!$K$4:$K$107-'DU DOAN'!$L$4:$L$107)))</f>
        <v>0</v>
      </c>
      <c r="H7" s="127">
        <f>SUMPRODUCT(('DU DOAN'!Q4:Q107&lt;&gt;"")*('DU DOAN'!R4:R107&lt;&gt;""))</f>
        <v>0</v>
      </c>
    </row>
    <row r="8" spans="1:8" ht="24.05" customHeight="1">
      <c r="A8" s="124">
        <f t="shared" si="0"/>
        <v>1</v>
      </c>
      <c r="B8" s="6">
        <v>4</v>
      </c>
      <c r="C8" s="125" t="str">
        <f>'NGUOI CHOI'!B7</f>
        <v>Người chơi 4</v>
      </c>
      <c r="D8" s="126">
        <f>'DIEM CHI TIET'!J108</f>
        <v>0</v>
      </c>
      <c r="E8" s="127">
        <f>SUMPRODUCT(('DU DOAN'!S4:S107&lt;&gt;"")*('DU DOAN'!T4:T107&lt;&gt;"")*('DU DOAN'!$K$4:$K$107&lt;&gt;"")*('DU DOAN'!$L$4:$L$107&lt;&gt;"")*('DU DOAN'!S4:S107='DU DOAN'!$K$4:$K$107)*('DU DOAN'!T4:T107='DU DOAN'!$L$4:$L$107))</f>
        <v>0</v>
      </c>
      <c r="F8" s="127">
        <f>SUMPRODUCT(('DU DOAN'!S4:S107&lt;&gt;"")*('DU DOAN'!T4:T107&lt;&gt;"")*('DU DOAN'!$K$4:$K$107&lt;&gt;"")*('DU DOAN'!$L$4:$L$107&lt;&gt;"")*(('DU DOAN'!S4:S107-'DU DOAN'!T4:T107)=('DU DOAN'!$K$4:$K$107-'DU DOAN'!$L$4:$L$107))*(NOT(('DU DOAN'!S4:S107='DU DOAN'!$K$4:$K$107)*('DU DOAN'!T4:T107='DU DOAN'!$L$4:$L$107))))</f>
        <v>0</v>
      </c>
      <c r="G8" s="127">
        <f>SUMPRODUCT(('DU DOAN'!S4:S107&lt;&gt;"")*('DU DOAN'!T4:T107&lt;&gt;"")*('DU DOAN'!$K$4:$K$107&lt;&gt;"")*('DU DOAN'!$L$4:$L$107&lt;&gt;"")*(SIGN('DU DOAN'!S4:S107-'DU DOAN'!T4:T107)=SIGN('DU DOAN'!$K$4:$K$107-'DU DOAN'!$L$4:$L$107))*(('DU DOAN'!S4:S107-'DU DOAN'!T4:T107)&lt;&gt;('DU DOAN'!$K$4:$K$107-'DU DOAN'!$L$4:$L$107)))</f>
        <v>0</v>
      </c>
      <c r="H8" s="127">
        <f>SUMPRODUCT(('DU DOAN'!S4:S107&lt;&gt;"")*('DU DOAN'!T4:T107&lt;&gt;""))</f>
        <v>0</v>
      </c>
    </row>
    <row r="9" spans="1:8" ht="24.05" customHeight="1">
      <c r="A9" s="124">
        <f t="shared" si="0"/>
        <v>1</v>
      </c>
      <c r="B9" s="6">
        <v>5</v>
      </c>
      <c r="C9" s="125" t="str">
        <f>'NGUOI CHOI'!B8</f>
        <v>Người chơi 5</v>
      </c>
      <c r="D9" s="126">
        <f>'DIEM CHI TIET'!K108</f>
        <v>0</v>
      </c>
      <c r="E9" s="127">
        <f>SUMPRODUCT(('DU DOAN'!U4:U107&lt;&gt;"")*('DU DOAN'!V4:V107&lt;&gt;"")*('DU DOAN'!$K$4:$K$107&lt;&gt;"")*('DU DOAN'!$L$4:$L$107&lt;&gt;"")*('DU DOAN'!U4:U107='DU DOAN'!$K$4:$K$107)*('DU DOAN'!V4:V107='DU DOAN'!$L$4:$L$107))</f>
        <v>0</v>
      </c>
      <c r="F9" s="127">
        <f>SUMPRODUCT(('DU DOAN'!U4:U107&lt;&gt;"")*('DU DOAN'!V4:V107&lt;&gt;"")*('DU DOAN'!$K$4:$K$107&lt;&gt;"")*('DU DOAN'!$L$4:$L$107&lt;&gt;"")*(('DU DOAN'!U4:U107-'DU DOAN'!V4:V107)=('DU DOAN'!$K$4:$K$107-'DU DOAN'!$L$4:$L$107))*(NOT(('DU DOAN'!U4:U107='DU DOAN'!$K$4:$K$107)*('DU DOAN'!V4:V107='DU DOAN'!$L$4:$L$107))))</f>
        <v>0</v>
      </c>
      <c r="G9" s="127">
        <f>SUMPRODUCT(('DU DOAN'!U4:U107&lt;&gt;"")*('DU DOAN'!V4:V107&lt;&gt;"")*('DU DOAN'!$K$4:$K$107&lt;&gt;"")*('DU DOAN'!$L$4:$L$107&lt;&gt;"")*(SIGN('DU DOAN'!U4:U107-'DU DOAN'!V4:V107)=SIGN('DU DOAN'!$K$4:$K$107-'DU DOAN'!$L$4:$L$107))*(('DU DOAN'!U4:U107-'DU DOAN'!V4:V107)&lt;&gt;('DU DOAN'!$K$4:$K$107-'DU DOAN'!$L$4:$L$107)))</f>
        <v>0</v>
      </c>
      <c r="H9" s="127">
        <f>SUMPRODUCT(('DU DOAN'!U4:U107&lt;&gt;"")*('DU DOAN'!V4:V107&lt;&gt;""))</f>
        <v>0</v>
      </c>
    </row>
    <row r="10" spans="1:8" ht="24.05" customHeight="1">
      <c r="A10" s="124">
        <f t="shared" si="0"/>
        <v>1</v>
      </c>
      <c r="B10" s="6">
        <v>6</v>
      </c>
      <c r="C10" s="125" t="str">
        <f>'NGUOI CHOI'!B9</f>
        <v>Người chơi 6</v>
      </c>
      <c r="D10" s="126">
        <f>'DIEM CHI TIET'!L108</f>
        <v>0</v>
      </c>
      <c r="E10" s="127">
        <f>SUMPRODUCT(('DU DOAN'!W4:W107&lt;&gt;"")*('DU DOAN'!X4:X107&lt;&gt;"")*('DU DOAN'!$K$4:$K$107&lt;&gt;"")*('DU DOAN'!$L$4:$L$107&lt;&gt;"")*('DU DOAN'!W4:W107='DU DOAN'!$K$4:$K$107)*('DU DOAN'!X4:X107='DU DOAN'!$L$4:$L$107))</f>
        <v>0</v>
      </c>
      <c r="F10" s="127">
        <f>SUMPRODUCT(('DU DOAN'!W4:W107&lt;&gt;"")*('DU DOAN'!X4:X107&lt;&gt;"")*('DU DOAN'!$K$4:$K$107&lt;&gt;"")*('DU DOAN'!$L$4:$L$107&lt;&gt;"")*(('DU DOAN'!W4:W107-'DU DOAN'!X4:X107)=('DU DOAN'!$K$4:$K$107-'DU DOAN'!$L$4:$L$107))*(NOT(('DU DOAN'!W4:W107='DU DOAN'!$K$4:$K$107)*('DU DOAN'!X4:X107='DU DOAN'!$L$4:$L$107))))</f>
        <v>0</v>
      </c>
      <c r="G10" s="127">
        <f>SUMPRODUCT(('DU DOAN'!W4:W107&lt;&gt;"")*('DU DOAN'!X4:X107&lt;&gt;"")*('DU DOAN'!$K$4:$K$107&lt;&gt;"")*('DU DOAN'!$L$4:$L$107&lt;&gt;"")*(SIGN('DU DOAN'!W4:W107-'DU DOAN'!X4:X107)=SIGN('DU DOAN'!$K$4:$K$107-'DU DOAN'!$L$4:$L$107))*(('DU DOAN'!W4:W107-'DU DOAN'!X4:X107)&lt;&gt;('DU DOAN'!$K$4:$K$107-'DU DOAN'!$L$4:$L$107)))</f>
        <v>0</v>
      </c>
      <c r="H10" s="127">
        <f>SUMPRODUCT(('DU DOAN'!W4:W107&lt;&gt;"")*('DU DOAN'!X4:X107&lt;&gt;""))</f>
        <v>0</v>
      </c>
    </row>
    <row r="11" spans="1:8" ht="24.05" customHeight="1">
      <c r="A11" s="124">
        <f t="shared" si="0"/>
        <v>1</v>
      </c>
      <c r="B11" s="6">
        <v>7</v>
      </c>
      <c r="C11" s="125" t="str">
        <f>'NGUOI CHOI'!B10</f>
        <v>Người chơi 7</v>
      </c>
      <c r="D11" s="126">
        <f>'DIEM CHI TIET'!M108</f>
        <v>0</v>
      </c>
      <c r="E11" s="127">
        <f>SUMPRODUCT(('DU DOAN'!Y4:Y107&lt;&gt;"")*('DU DOAN'!Z4:Z107&lt;&gt;"")*('DU DOAN'!$K$4:$K$107&lt;&gt;"")*('DU DOAN'!$L$4:$L$107&lt;&gt;"")*('DU DOAN'!Y4:Y107='DU DOAN'!$K$4:$K$107)*('DU DOAN'!Z4:Z107='DU DOAN'!$L$4:$L$107))</f>
        <v>0</v>
      </c>
      <c r="F11" s="127">
        <f>SUMPRODUCT(('DU DOAN'!Y4:Y107&lt;&gt;"")*('DU DOAN'!Z4:Z107&lt;&gt;"")*('DU DOAN'!$K$4:$K$107&lt;&gt;"")*('DU DOAN'!$L$4:$L$107&lt;&gt;"")*(('DU DOAN'!Y4:Y107-'DU DOAN'!Z4:Z107)=('DU DOAN'!$K$4:$K$107-'DU DOAN'!$L$4:$L$107))*(NOT(('DU DOAN'!Y4:Y107='DU DOAN'!$K$4:$K$107)*('DU DOAN'!Z4:Z107='DU DOAN'!$L$4:$L$107))))</f>
        <v>0</v>
      </c>
      <c r="G11" s="127">
        <f>SUMPRODUCT(('DU DOAN'!Y4:Y107&lt;&gt;"")*('DU DOAN'!Z4:Z107&lt;&gt;"")*('DU DOAN'!$K$4:$K$107&lt;&gt;"")*('DU DOAN'!$L$4:$L$107&lt;&gt;"")*(SIGN('DU DOAN'!Y4:Y107-'DU DOAN'!Z4:Z107)=SIGN('DU DOAN'!$K$4:$K$107-'DU DOAN'!$L$4:$L$107))*(('DU DOAN'!Y4:Y107-'DU DOAN'!Z4:Z107)&lt;&gt;('DU DOAN'!$K$4:$K$107-'DU DOAN'!$L$4:$L$107)))</f>
        <v>0</v>
      </c>
      <c r="H11" s="127">
        <f>SUMPRODUCT(('DU DOAN'!Y4:Y107&lt;&gt;"")*('DU DOAN'!Z4:Z107&lt;&gt;""))</f>
        <v>0</v>
      </c>
    </row>
    <row r="12" spans="1:8" ht="24.05" customHeight="1">
      <c r="A12" s="124">
        <f t="shared" si="0"/>
        <v>1</v>
      </c>
      <c r="B12" s="6">
        <v>8</v>
      </c>
      <c r="C12" s="125" t="str">
        <f>'NGUOI CHOI'!B11</f>
        <v>Người chơi 8</v>
      </c>
      <c r="D12" s="126">
        <f>'DIEM CHI TIET'!N108</f>
        <v>0</v>
      </c>
      <c r="E12" s="127">
        <f>SUMPRODUCT(('DU DOAN'!AA4:AA107&lt;&gt;"")*('DU DOAN'!AB4:AB107&lt;&gt;"")*('DU DOAN'!$K$4:$K$107&lt;&gt;"")*('DU DOAN'!$L$4:$L$107&lt;&gt;"")*('DU DOAN'!AA4:AA107='DU DOAN'!$K$4:$K$107)*('DU DOAN'!AB4:AB107='DU DOAN'!$L$4:$L$107))</f>
        <v>0</v>
      </c>
      <c r="F12" s="127">
        <f>SUMPRODUCT(('DU DOAN'!AA4:AA107&lt;&gt;"")*('DU DOAN'!AB4:AB107&lt;&gt;"")*('DU DOAN'!$K$4:$K$107&lt;&gt;"")*('DU DOAN'!$L$4:$L$107&lt;&gt;"")*(('DU DOAN'!AA4:AA107-'DU DOAN'!AB4:AB107)=('DU DOAN'!$K$4:$K$107-'DU DOAN'!$L$4:$L$107))*(NOT(('DU DOAN'!AA4:AA107='DU DOAN'!$K$4:$K$107)*('DU DOAN'!AB4:AB107='DU DOAN'!$L$4:$L$107))))</f>
        <v>0</v>
      </c>
      <c r="G12" s="127">
        <f>SUMPRODUCT(('DU DOAN'!AA4:AA107&lt;&gt;"")*('DU DOAN'!AB4:AB107&lt;&gt;"")*('DU DOAN'!$K$4:$K$107&lt;&gt;"")*('DU DOAN'!$L$4:$L$107&lt;&gt;"")*(SIGN('DU DOAN'!AA4:AA107-'DU DOAN'!AB4:AB107)=SIGN('DU DOAN'!$K$4:$K$107-'DU DOAN'!$L$4:$L$107))*(('DU DOAN'!AA4:AA107-'DU DOAN'!AB4:AB107)&lt;&gt;('DU DOAN'!$K$4:$K$107-'DU DOAN'!$L$4:$L$107)))</f>
        <v>0</v>
      </c>
      <c r="H12" s="127">
        <f>SUMPRODUCT(('DU DOAN'!AA4:AA107&lt;&gt;"")*('DU DOAN'!AB4:AB107&lt;&gt;""))</f>
        <v>0</v>
      </c>
    </row>
    <row r="13" spans="1:8" ht="24.05" customHeight="1">
      <c r="A13" s="124">
        <f t="shared" si="0"/>
        <v>1</v>
      </c>
      <c r="B13" s="6">
        <v>9</v>
      </c>
      <c r="C13" s="125" t="str">
        <f>'NGUOI CHOI'!B12</f>
        <v>Người chơi 9</v>
      </c>
      <c r="D13" s="126">
        <f>'DIEM CHI TIET'!O108</f>
        <v>0</v>
      </c>
      <c r="E13" s="127">
        <f>SUMPRODUCT(('DU DOAN'!AC4:AC107&lt;&gt;"")*('DU DOAN'!AD4:AD107&lt;&gt;"")*('DU DOAN'!$K$4:$K$107&lt;&gt;"")*('DU DOAN'!$L$4:$L$107&lt;&gt;"")*('DU DOAN'!AC4:AC107='DU DOAN'!$K$4:$K$107)*('DU DOAN'!AD4:AD107='DU DOAN'!$L$4:$L$107))</f>
        <v>0</v>
      </c>
      <c r="F13" s="127">
        <f>SUMPRODUCT(('DU DOAN'!AC4:AC107&lt;&gt;"")*('DU DOAN'!AD4:AD107&lt;&gt;"")*('DU DOAN'!$K$4:$K$107&lt;&gt;"")*('DU DOAN'!$L$4:$L$107&lt;&gt;"")*(('DU DOAN'!AC4:AC107-'DU DOAN'!AD4:AD107)=('DU DOAN'!$K$4:$K$107-'DU DOAN'!$L$4:$L$107))*(NOT(('DU DOAN'!AC4:AC107='DU DOAN'!$K$4:$K$107)*('DU DOAN'!AD4:AD107='DU DOAN'!$L$4:$L$107))))</f>
        <v>0</v>
      </c>
      <c r="G13" s="127">
        <f>SUMPRODUCT(('DU DOAN'!AC4:AC107&lt;&gt;"")*('DU DOAN'!AD4:AD107&lt;&gt;"")*('DU DOAN'!$K$4:$K$107&lt;&gt;"")*('DU DOAN'!$L$4:$L$107&lt;&gt;"")*(SIGN('DU DOAN'!AC4:AC107-'DU DOAN'!AD4:AD107)=SIGN('DU DOAN'!$K$4:$K$107-'DU DOAN'!$L$4:$L$107))*(('DU DOAN'!AC4:AC107-'DU DOAN'!AD4:AD107)&lt;&gt;('DU DOAN'!$K$4:$K$107-'DU DOAN'!$L$4:$L$107)))</f>
        <v>0</v>
      </c>
      <c r="H13" s="127">
        <f>SUMPRODUCT(('DU DOAN'!AC4:AC107&lt;&gt;"")*('DU DOAN'!AD4:AD107&lt;&gt;""))</f>
        <v>0</v>
      </c>
    </row>
    <row r="14" spans="1:8" ht="24.05" customHeight="1">
      <c r="A14" s="124">
        <f t="shared" si="0"/>
        <v>1</v>
      </c>
      <c r="B14" s="6">
        <v>10</v>
      </c>
      <c r="C14" s="125" t="str">
        <f>'NGUOI CHOI'!B13</f>
        <v>Người chơi 10</v>
      </c>
      <c r="D14" s="126">
        <f>'DIEM CHI TIET'!P108</f>
        <v>0</v>
      </c>
      <c r="E14" s="127">
        <f>SUMPRODUCT(('DU DOAN'!AE4:AE107&lt;&gt;"")*('DU DOAN'!AF4:AF107&lt;&gt;"")*('DU DOAN'!$K$4:$K$107&lt;&gt;"")*('DU DOAN'!$L$4:$L$107&lt;&gt;"")*('DU DOAN'!AE4:AE107='DU DOAN'!$K$4:$K$107)*('DU DOAN'!AF4:AF107='DU DOAN'!$L$4:$L$107))</f>
        <v>0</v>
      </c>
      <c r="F14" s="127">
        <f>SUMPRODUCT(('DU DOAN'!AE4:AE107&lt;&gt;"")*('DU DOAN'!AF4:AF107&lt;&gt;"")*('DU DOAN'!$K$4:$K$107&lt;&gt;"")*('DU DOAN'!$L$4:$L$107&lt;&gt;"")*(('DU DOAN'!AE4:AE107-'DU DOAN'!AF4:AF107)=('DU DOAN'!$K$4:$K$107-'DU DOAN'!$L$4:$L$107))*(NOT(('DU DOAN'!AE4:AE107='DU DOAN'!$K$4:$K$107)*('DU DOAN'!AF4:AF107='DU DOAN'!$L$4:$L$107))))</f>
        <v>0</v>
      </c>
      <c r="G14" s="127">
        <f>SUMPRODUCT(('DU DOAN'!AE4:AE107&lt;&gt;"")*('DU DOAN'!AF4:AF107&lt;&gt;"")*('DU DOAN'!$K$4:$K$107&lt;&gt;"")*('DU DOAN'!$L$4:$L$107&lt;&gt;"")*(SIGN('DU DOAN'!AE4:AE107-'DU DOAN'!AF4:AF107)=SIGN('DU DOAN'!$K$4:$K$107-'DU DOAN'!$L$4:$L$107))*(('DU DOAN'!AE4:AE107-'DU DOAN'!AF4:AF107)&lt;&gt;('DU DOAN'!$K$4:$K$107-'DU DOAN'!$L$4:$L$107)))</f>
        <v>0</v>
      </c>
      <c r="H14" s="127">
        <f>SUMPRODUCT(('DU DOAN'!AE4:AE107&lt;&gt;"")*('DU DOAN'!AF4:AF107&lt;&gt;""))</f>
        <v>0</v>
      </c>
    </row>
    <row r="15" spans="1:8" ht="24.05" customHeight="1">
      <c r="A15" s="124">
        <f t="shared" si="0"/>
        <v>1</v>
      </c>
      <c r="B15" s="6">
        <v>11</v>
      </c>
      <c r="C15" s="125" t="str">
        <f>'NGUOI CHOI'!B14</f>
        <v>Người chơi 11</v>
      </c>
      <c r="D15" s="126">
        <f>'DIEM CHI TIET'!Q108</f>
        <v>0</v>
      </c>
      <c r="E15" s="127">
        <f>SUMPRODUCT(('DU DOAN'!AG4:AG107&lt;&gt;"")*('DU DOAN'!AH4:AH107&lt;&gt;"")*('DU DOAN'!$K$4:$K$107&lt;&gt;"")*('DU DOAN'!$L$4:$L$107&lt;&gt;"")*('DU DOAN'!AG4:AG107='DU DOAN'!$K$4:$K$107)*('DU DOAN'!AH4:AH107='DU DOAN'!$L$4:$L$107))</f>
        <v>0</v>
      </c>
      <c r="F15" s="127">
        <f>SUMPRODUCT(('DU DOAN'!AG4:AG107&lt;&gt;"")*('DU DOAN'!AH4:AH107&lt;&gt;"")*('DU DOAN'!$K$4:$K$107&lt;&gt;"")*('DU DOAN'!$L$4:$L$107&lt;&gt;"")*(('DU DOAN'!AG4:AG107-'DU DOAN'!AH4:AH107)=('DU DOAN'!$K$4:$K$107-'DU DOAN'!$L$4:$L$107))*(NOT(('DU DOAN'!AG4:AG107='DU DOAN'!$K$4:$K$107)*('DU DOAN'!AH4:AH107='DU DOAN'!$L$4:$L$107))))</f>
        <v>0</v>
      </c>
      <c r="G15" s="127">
        <f>SUMPRODUCT(('DU DOAN'!AG4:AG107&lt;&gt;"")*('DU DOAN'!AH4:AH107&lt;&gt;"")*('DU DOAN'!$K$4:$K$107&lt;&gt;"")*('DU DOAN'!$L$4:$L$107&lt;&gt;"")*(SIGN('DU DOAN'!AG4:AG107-'DU DOAN'!AH4:AH107)=SIGN('DU DOAN'!$K$4:$K$107-'DU DOAN'!$L$4:$L$107))*(('DU DOAN'!AG4:AG107-'DU DOAN'!AH4:AH107)&lt;&gt;('DU DOAN'!$K$4:$K$107-'DU DOAN'!$L$4:$L$107)))</f>
        <v>0</v>
      </c>
      <c r="H15" s="127">
        <f>SUMPRODUCT(('DU DOAN'!AG4:AG107&lt;&gt;"")*('DU DOAN'!AH4:AH107&lt;&gt;""))</f>
        <v>0</v>
      </c>
    </row>
    <row r="16" spans="1:8" ht="24.05" customHeight="1">
      <c r="A16" s="124">
        <f t="shared" si="0"/>
        <v>1</v>
      </c>
      <c r="B16" s="6">
        <v>12</v>
      </c>
      <c r="C16" s="125" t="str">
        <f>'NGUOI CHOI'!B15</f>
        <v>Người chơi 12</v>
      </c>
      <c r="D16" s="126">
        <f>'DIEM CHI TIET'!R108</f>
        <v>0</v>
      </c>
      <c r="E16" s="127">
        <f>SUMPRODUCT(('DU DOAN'!AI4:AI107&lt;&gt;"")*('DU DOAN'!AJ4:AJ107&lt;&gt;"")*('DU DOAN'!$K$4:$K$107&lt;&gt;"")*('DU DOAN'!$L$4:$L$107&lt;&gt;"")*('DU DOAN'!AI4:AI107='DU DOAN'!$K$4:$K$107)*('DU DOAN'!AJ4:AJ107='DU DOAN'!$L$4:$L$107))</f>
        <v>0</v>
      </c>
      <c r="F16" s="127">
        <f>SUMPRODUCT(('DU DOAN'!AI4:AI107&lt;&gt;"")*('DU DOAN'!AJ4:AJ107&lt;&gt;"")*('DU DOAN'!$K$4:$K$107&lt;&gt;"")*('DU DOAN'!$L$4:$L$107&lt;&gt;"")*(('DU DOAN'!AI4:AI107-'DU DOAN'!AJ4:AJ107)=('DU DOAN'!$K$4:$K$107-'DU DOAN'!$L$4:$L$107))*(NOT(('DU DOAN'!AI4:AI107='DU DOAN'!$K$4:$K$107)*('DU DOAN'!AJ4:AJ107='DU DOAN'!$L$4:$L$107))))</f>
        <v>0</v>
      </c>
      <c r="G16" s="127">
        <f>SUMPRODUCT(('DU DOAN'!AI4:AI107&lt;&gt;"")*('DU DOAN'!AJ4:AJ107&lt;&gt;"")*('DU DOAN'!$K$4:$K$107&lt;&gt;"")*('DU DOAN'!$L$4:$L$107&lt;&gt;"")*(SIGN('DU DOAN'!AI4:AI107-'DU DOAN'!AJ4:AJ107)=SIGN('DU DOAN'!$K$4:$K$107-'DU DOAN'!$L$4:$L$107))*(('DU DOAN'!AI4:AI107-'DU DOAN'!AJ4:AJ107)&lt;&gt;('DU DOAN'!$K$4:$K$107-'DU DOAN'!$L$4:$L$107)))</f>
        <v>0</v>
      </c>
      <c r="H16" s="127">
        <f>SUMPRODUCT(('DU DOAN'!AI4:AI107&lt;&gt;"")*('DU DOAN'!AJ4:AJ107&lt;&gt;""))</f>
        <v>0</v>
      </c>
    </row>
    <row r="17" spans="1:8" ht="24.05" customHeight="1">
      <c r="A17" s="124">
        <f t="shared" si="0"/>
        <v>1</v>
      </c>
      <c r="B17" s="6">
        <v>13</v>
      </c>
      <c r="C17" s="125" t="str">
        <f>'NGUOI CHOI'!B16</f>
        <v>Người chơi 13</v>
      </c>
      <c r="D17" s="126">
        <f>'DIEM CHI TIET'!S108</f>
        <v>0</v>
      </c>
      <c r="E17" s="127">
        <f>SUMPRODUCT(('DU DOAN'!AK4:AK107&lt;&gt;"")*('DU DOAN'!AL4:AL107&lt;&gt;"")*('DU DOAN'!$K$4:$K$107&lt;&gt;"")*('DU DOAN'!$L$4:$L$107&lt;&gt;"")*('DU DOAN'!AK4:AK107='DU DOAN'!$K$4:$K$107)*('DU DOAN'!AL4:AL107='DU DOAN'!$L$4:$L$107))</f>
        <v>0</v>
      </c>
      <c r="F17" s="127">
        <f>SUMPRODUCT(('DU DOAN'!AK4:AK107&lt;&gt;"")*('DU DOAN'!AL4:AL107&lt;&gt;"")*('DU DOAN'!$K$4:$K$107&lt;&gt;"")*('DU DOAN'!$L$4:$L$107&lt;&gt;"")*(('DU DOAN'!AK4:AK107-'DU DOAN'!AL4:AL107)=('DU DOAN'!$K$4:$K$107-'DU DOAN'!$L$4:$L$107))*(NOT(('DU DOAN'!AK4:AK107='DU DOAN'!$K$4:$K$107)*('DU DOAN'!AL4:AL107='DU DOAN'!$L$4:$L$107))))</f>
        <v>0</v>
      </c>
      <c r="G17" s="127">
        <f>SUMPRODUCT(('DU DOAN'!AK4:AK107&lt;&gt;"")*('DU DOAN'!AL4:AL107&lt;&gt;"")*('DU DOAN'!$K$4:$K$107&lt;&gt;"")*('DU DOAN'!$L$4:$L$107&lt;&gt;"")*(SIGN('DU DOAN'!AK4:AK107-'DU DOAN'!AL4:AL107)=SIGN('DU DOAN'!$K$4:$K$107-'DU DOAN'!$L$4:$L$107))*(('DU DOAN'!AK4:AK107-'DU DOAN'!AL4:AL107)&lt;&gt;('DU DOAN'!$K$4:$K$107-'DU DOAN'!$L$4:$L$107)))</f>
        <v>0</v>
      </c>
      <c r="H17" s="127">
        <f>SUMPRODUCT(('DU DOAN'!AK4:AK107&lt;&gt;"")*('DU DOAN'!AL4:AL107&lt;&gt;""))</f>
        <v>0</v>
      </c>
    </row>
    <row r="18" spans="1:8" ht="24.05" customHeight="1">
      <c r="A18" s="124">
        <f t="shared" si="0"/>
        <v>1</v>
      </c>
      <c r="B18" s="6">
        <v>14</v>
      </c>
      <c r="C18" s="125" t="str">
        <f>'NGUOI CHOI'!B17</f>
        <v>Người chơi 14</v>
      </c>
      <c r="D18" s="126">
        <f>'DIEM CHI TIET'!T108</f>
        <v>0</v>
      </c>
      <c r="E18" s="127">
        <f>SUMPRODUCT(('DU DOAN'!AM4:AM107&lt;&gt;"")*('DU DOAN'!AN4:AN107&lt;&gt;"")*('DU DOAN'!$K$4:$K$107&lt;&gt;"")*('DU DOAN'!$L$4:$L$107&lt;&gt;"")*('DU DOAN'!AM4:AM107='DU DOAN'!$K$4:$K$107)*('DU DOAN'!AN4:AN107='DU DOAN'!$L$4:$L$107))</f>
        <v>0</v>
      </c>
      <c r="F18" s="127">
        <f>SUMPRODUCT(('DU DOAN'!AM4:AM107&lt;&gt;"")*('DU DOAN'!AN4:AN107&lt;&gt;"")*('DU DOAN'!$K$4:$K$107&lt;&gt;"")*('DU DOAN'!$L$4:$L$107&lt;&gt;"")*(('DU DOAN'!AM4:AM107-'DU DOAN'!AN4:AN107)=('DU DOAN'!$K$4:$K$107-'DU DOAN'!$L$4:$L$107))*(NOT(('DU DOAN'!AM4:AM107='DU DOAN'!$K$4:$K$107)*('DU DOAN'!AN4:AN107='DU DOAN'!$L$4:$L$107))))</f>
        <v>0</v>
      </c>
      <c r="G18" s="127">
        <f>SUMPRODUCT(('DU DOAN'!AM4:AM107&lt;&gt;"")*('DU DOAN'!AN4:AN107&lt;&gt;"")*('DU DOAN'!$K$4:$K$107&lt;&gt;"")*('DU DOAN'!$L$4:$L$107&lt;&gt;"")*(SIGN('DU DOAN'!AM4:AM107-'DU DOAN'!AN4:AN107)=SIGN('DU DOAN'!$K$4:$K$107-'DU DOAN'!$L$4:$L$107))*(('DU DOAN'!AM4:AM107-'DU DOAN'!AN4:AN107)&lt;&gt;('DU DOAN'!$K$4:$K$107-'DU DOAN'!$L$4:$L$107)))</f>
        <v>0</v>
      </c>
      <c r="H18" s="127">
        <f>SUMPRODUCT(('DU DOAN'!AM4:AM107&lt;&gt;"")*('DU DOAN'!AN4:AN107&lt;&gt;""))</f>
        <v>0</v>
      </c>
    </row>
    <row r="19" spans="1:8" ht="24.05" customHeight="1">
      <c r="A19" s="124">
        <f t="shared" si="0"/>
        <v>1</v>
      </c>
      <c r="B19" s="6">
        <v>15</v>
      </c>
      <c r="C19" s="125" t="str">
        <f>'NGUOI CHOI'!B18</f>
        <v>Người chơi 15</v>
      </c>
      <c r="D19" s="126">
        <f>'DIEM CHI TIET'!U108</f>
        <v>0</v>
      </c>
      <c r="E19" s="127">
        <f>SUMPRODUCT(('DU DOAN'!AO4:AO107&lt;&gt;"")*('DU DOAN'!AP4:AP107&lt;&gt;"")*('DU DOAN'!$K$4:$K$107&lt;&gt;"")*('DU DOAN'!$L$4:$L$107&lt;&gt;"")*('DU DOAN'!AO4:AO107='DU DOAN'!$K$4:$K$107)*('DU DOAN'!AP4:AP107='DU DOAN'!$L$4:$L$107))</f>
        <v>0</v>
      </c>
      <c r="F19" s="127">
        <f>SUMPRODUCT(('DU DOAN'!AO4:AO107&lt;&gt;"")*('DU DOAN'!AP4:AP107&lt;&gt;"")*('DU DOAN'!$K$4:$K$107&lt;&gt;"")*('DU DOAN'!$L$4:$L$107&lt;&gt;"")*(('DU DOAN'!AO4:AO107-'DU DOAN'!AP4:AP107)=('DU DOAN'!$K$4:$K$107-'DU DOAN'!$L$4:$L$107))*(NOT(('DU DOAN'!AO4:AO107='DU DOAN'!$K$4:$K$107)*('DU DOAN'!AP4:AP107='DU DOAN'!$L$4:$L$107))))</f>
        <v>0</v>
      </c>
      <c r="G19" s="127">
        <f>SUMPRODUCT(('DU DOAN'!AO4:AO107&lt;&gt;"")*('DU DOAN'!AP4:AP107&lt;&gt;"")*('DU DOAN'!$K$4:$K$107&lt;&gt;"")*('DU DOAN'!$L$4:$L$107&lt;&gt;"")*(SIGN('DU DOAN'!AO4:AO107-'DU DOAN'!AP4:AP107)=SIGN('DU DOAN'!$K$4:$K$107-'DU DOAN'!$L$4:$L$107))*(('DU DOAN'!AO4:AO107-'DU DOAN'!AP4:AP107)&lt;&gt;('DU DOAN'!$K$4:$K$107-'DU DOAN'!$L$4:$L$107)))</f>
        <v>0</v>
      </c>
      <c r="H19" s="127">
        <f>SUMPRODUCT(('DU DOAN'!AO4:AO107&lt;&gt;"")*('DU DOAN'!AP4:AP107&lt;&gt;""))</f>
        <v>0</v>
      </c>
    </row>
    <row r="20" spans="1:8" ht="24.05" customHeight="1">
      <c r="A20" s="124">
        <f t="shared" si="0"/>
        <v>1</v>
      </c>
      <c r="B20" s="6">
        <v>16</v>
      </c>
      <c r="C20" s="125" t="str">
        <f>'NGUOI CHOI'!B19</f>
        <v>Người chơi 16</v>
      </c>
      <c r="D20" s="126">
        <f>'DIEM CHI TIET'!V108</f>
        <v>0</v>
      </c>
      <c r="E20" s="127">
        <f>SUMPRODUCT(('DU DOAN'!AQ4:AQ107&lt;&gt;"")*('DU DOAN'!AR4:AR107&lt;&gt;"")*('DU DOAN'!$K$4:$K$107&lt;&gt;"")*('DU DOAN'!$L$4:$L$107&lt;&gt;"")*('DU DOAN'!AQ4:AQ107='DU DOAN'!$K$4:$K$107)*('DU DOAN'!AR4:AR107='DU DOAN'!$L$4:$L$107))</f>
        <v>0</v>
      </c>
      <c r="F20" s="127">
        <f>SUMPRODUCT(('DU DOAN'!AQ4:AQ107&lt;&gt;"")*('DU DOAN'!AR4:AR107&lt;&gt;"")*('DU DOAN'!$K$4:$K$107&lt;&gt;"")*('DU DOAN'!$L$4:$L$107&lt;&gt;"")*(('DU DOAN'!AQ4:AQ107-'DU DOAN'!AR4:AR107)=('DU DOAN'!$K$4:$K$107-'DU DOAN'!$L$4:$L$107))*(NOT(('DU DOAN'!AQ4:AQ107='DU DOAN'!$K$4:$K$107)*('DU DOAN'!AR4:AR107='DU DOAN'!$L$4:$L$107))))</f>
        <v>0</v>
      </c>
      <c r="G20" s="127">
        <f>SUMPRODUCT(('DU DOAN'!AQ4:AQ107&lt;&gt;"")*('DU DOAN'!AR4:AR107&lt;&gt;"")*('DU DOAN'!$K$4:$K$107&lt;&gt;"")*('DU DOAN'!$L$4:$L$107&lt;&gt;"")*(SIGN('DU DOAN'!AQ4:AQ107-'DU DOAN'!AR4:AR107)=SIGN('DU DOAN'!$K$4:$K$107-'DU DOAN'!$L$4:$L$107))*(('DU DOAN'!AQ4:AQ107-'DU DOAN'!AR4:AR107)&lt;&gt;('DU DOAN'!$K$4:$K$107-'DU DOAN'!$L$4:$L$107)))</f>
        <v>0</v>
      </c>
      <c r="H20" s="127">
        <f>SUMPRODUCT(('DU DOAN'!AQ4:AQ107&lt;&gt;"")*('DU DOAN'!AR4:AR107&lt;&gt;""))</f>
        <v>0</v>
      </c>
    </row>
    <row r="21" spans="1:8" ht="24.05" customHeight="1">
      <c r="A21" s="124">
        <f t="shared" si="0"/>
        <v>1</v>
      </c>
      <c r="B21" s="6">
        <v>17</v>
      </c>
      <c r="C21" s="125" t="str">
        <f>'NGUOI CHOI'!B20</f>
        <v>Người chơi 17</v>
      </c>
      <c r="D21" s="126">
        <f>'DIEM CHI TIET'!W108</f>
        <v>0</v>
      </c>
      <c r="E21" s="127">
        <f>SUMPRODUCT(('DU DOAN'!AS4:AS107&lt;&gt;"")*('DU DOAN'!AT4:AT107&lt;&gt;"")*('DU DOAN'!$K$4:$K$107&lt;&gt;"")*('DU DOAN'!$L$4:$L$107&lt;&gt;"")*('DU DOAN'!AS4:AS107='DU DOAN'!$K$4:$K$107)*('DU DOAN'!AT4:AT107='DU DOAN'!$L$4:$L$107))</f>
        <v>0</v>
      </c>
      <c r="F21" s="127">
        <f>SUMPRODUCT(('DU DOAN'!AS4:AS107&lt;&gt;"")*('DU DOAN'!AT4:AT107&lt;&gt;"")*('DU DOAN'!$K$4:$K$107&lt;&gt;"")*('DU DOAN'!$L$4:$L$107&lt;&gt;"")*(('DU DOAN'!AS4:AS107-'DU DOAN'!AT4:AT107)=('DU DOAN'!$K$4:$K$107-'DU DOAN'!$L$4:$L$107))*(NOT(('DU DOAN'!AS4:AS107='DU DOAN'!$K$4:$K$107)*('DU DOAN'!AT4:AT107='DU DOAN'!$L$4:$L$107))))</f>
        <v>0</v>
      </c>
      <c r="G21" s="127">
        <f>SUMPRODUCT(('DU DOAN'!AS4:AS107&lt;&gt;"")*('DU DOAN'!AT4:AT107&lt;&gt;"")*('DU DOAN'!$K$4:$K$107&lt;&gt;"")*('DU DOAN'!$L$4:$L$107&lt;&gt;"")*(SIGN('DU DOAN'!AS4:AS107-'DU DOAN'!AT4:AT107)=SIGN('DU DOAN'!$K$4:$K$107-'DU DOAN'!$L$4:$L$107))*(('DU DOAN'!AS4:AS107-'DU DOAN'!AT4:AT107)&lt;&gt;('DU DOAN'!$K$4:$K$107-'DU DOAN'!$L$4:$L$107)))</f>
        <v>0</v>
      </c>
      <c r="H21" s="127">
        <f>SUMPRODUCT(('DU DOAN'!AS4:AS107&lt;&gt;"")*('DU DOAN'!AT4:AT107&lt;&gt;""))</f>
        <v>0</v>
      </c>
    </row>
    <row r="22" spans="1:8" ht="24.05" customHeight="1">
      <c r="A22" s="124">
        <f t="shared" si="0"/>
        <v>1</v>
      </c>
      <c r="B22" s="6">
        <v>18</v>
      </c>
      <c r="C22" s="125" t="str">
        <f>'NGUOI CHOI'!B21</f>
        <v>Người chơi 18</v>
      </c>
      <c r="D22" s="126">
        <f>'DIEM CHI TIET'!X108</f>
        <v>0</v>
      </c>
      <c r="E22" s="127">
        <f>SUMPRODUCT(('DU DOAN'!AU4:AU107&lt;&gt;"")*('DU DOAN'!AV4:AV107&lt;&gt;"")*('DU DOAN'!$K$4:$K$107&lt;&gt;"")*('DU DOAN'!$L$4:$L$107&lt;&gt;"")*('DU DOAN'!AU4:AU107='DU DOAN'!$K$4:$K$107)*('DU DOAN'!AV4:AV107='DU DOAN'!$L$4:$L$107))</f>
        <v>0</v>
      </c>
      <c r="F22" s="127">
        <f>SUMPRODUCT(('DU DOAN'!AU4:AU107&lt;&gt;"")*('DU DOAN'!AV4:AV107&lt;&gt;"")*('DU DOAN'!$K$4:$K$107&lt;&gt;"")*('DU DOAN'!$L$4:$L$107&lt;&gt;"")*(('DU DOAN'!AU4:AU107-'DU DOAN'!AV4:AV107)=('DU DOAN'!$K$4:$K$107-'DU DOAN'!$L$4:$L$107))*(NOT(('DU DOAN'!AU4:AU107='DU DOAN'!$K$4:$K$107)*('DU DOAN'!AV4:AV107='DU DOAN'!$L$4:$L$107))))</f>
        <v>0</v>
      </c>
      <c r="G22" s="127">
        <f>SUMPRODUCT(('DU DOAN'!AU4:AU107&lt;&gt;"")*('DU DOAN'!AV4:AV107&lt;&gt;"")*('DU DOAN'!$K$4:$K$107&lt;&gt;"")*('DU DOAN'!$L$4:$L$107&lt;&gt;"")*(SIGN('DU DOAN'!AU4:AU107-'DU DOAN'!AV4:AV107)=SIGN('DU DOAN'!$K$4:$K$107-'DU DOAN'!$L$4:$L$107))*(('DU DOAN'!AU4:AU107-'DU DOAN'!AV4:AV107)&lt;&gt;('DU DOAN'!$K$4:$K$107-'DU DOAN'!$L$4:$L$107)))</f>
        <v>0</v>
      </c>
      <c r="H22" s="127">
        <f>SUMPRODUCT(('DU DOAN'!AU4:AU107&lt;&gt;"")*('DU DOAN'!AV4:AV107&lt;&gt;""))</f>
        <v>0</v>
      </c>
    </row>
    <row r="23" spans="1:8" ht="24.05" customHeight="1">
      <c r="A23" s="124">
        <f t="shared" si="0"/>
        <v>1</v>
      </c>
      <c r="B23" s="6">
        <v>19</v>
      </c>
      <c r="C23" s="125" t="str">
        <f>'NGUOI CHOI'!B22</f>
        <v>Người chơi 19</v>
      </c>
      <c r="D23" s="126">
        <f>'DIEM CHI TIET'!Y108</f>
        <v>0</v>
      </c>
      <c r="E23" s="127">
        <f>SUMPRODUCT(('DU DOAN'!AW4:AW107&lt;&gt;"")*('DU DOAN'!AX4:AX107&lt;&gt;"")*('DU DOAN'!$K$4:$K$107&lt;&gt;"")*('DU DOAN'!$L$4:$L$107&lt;&gt;"")*('DU DOAN'!AW4:AW107='DU DOAN'!$K$4:$K$107)*('DU DOAN'!AX4:AX107='DU DOAN'!$L$4:$L$107))</f>
        <v>0</v>
      </c>
      <c r="F23" s="127">
        <f>SUMPRODUCT(('DU DOAN'!AW4:AW107&lt;&gt;"")*('DU DOAN'!AX4:AX107&lt;&gt;"")*('DU DOAN'!$K$4:$K$107&lt;&gt;"")*('DU DOAN'!$L$4:$L$107&lt;&gt;"")*(('DU DOAN'!AW4:AW107-'DU DOAN'!AX4:AX107)=('DU DOAN'!$K$4:$K$107-'DU DOAN'!$L$4:$L$107))*(NOT(('DU DOAN'!AW4:AW107='DU DOAN'!$K$4:$K$107)*('DU DOAN'!AX4:AX107='DU DOAN'!$L$4:$L$107))))</f>
        <v>0</v>
      </c>
      <c r="G23" s="127">
        <f>SUMPRODUCT(('DU DOAN'!AW4:AW107&lt;&gt;"")*('DU DOAN'!AX4:AX107&lt;&gt;"")*('DU DOAN'!$K$4:$K$107&lt;&gt;"")*('DU DOAN'!$L$4:$L$107&lt;&gt;"")*(SIGN('DU DOAN'!AW4:AW107-'DU DOAN'!AX4:AX107)=SIGN('DU DOAN'!$K$4:$K$107-'DU DOAN'!$L$4:$L$107))*(('DU DOAN'!AW4:AW107-'DU DOAN'!AX4:AX107)&lt;&gt;('DU DOAN'!$K$4:$K$107-'DU DOAN'!$L$4:$L$107)))</f>
        <v>0</v>
      </c>
      <c r="H23" s="127">
        <f>SUMPRODUCT(('DU DOAN'!AW4:AW107&lt;&gt;"")*('DU DOAN'!AX4:AX107&lt;&gt;""))</f>
        <v>0</v>
      </c>
    </row>
    <row r="24" spans="1:8" ht="24.05" customHeight="1">
      <c r="A24" s="124">
        <f t="shared" si="0"/>
        <v>1</v>
      </c>
      <c r="B24" s="6">
        <v>20</v>
      </c>
      <c r="C24" s="125" t="str">
        <f>'NGUOI CHOI'!B23</f>
        <v>Người chơi 20</v>
      </c>
      <c r="D24" s="126">
        <f>'DIEM CHI TIET'!Z108</f>
        <v>0</v>
      </c>
      <c r="E24" s="127">
        <f>SUMPRODUCT(('DU DOAN'!AY4:AY107&lt;&gt;"")*('DU DOAN'!AZ4:AZ107&lt;&gt;"")*('DU DOAN'!$K$4:$K$107&lt;&gt;"")*('DU DOAN'!$L$4:$L$107&lt;&gt;"")*('DU DOAN'!AY4:AY107='DU DOAN'!$K$4:$K$107)*('DU DOAN'!AZ4:AZ107='DU DOAN'!$L$4:$L$107))</f>
        <v>0</v>
      </c>
      <c r="F24" s="127">
        <f>SUMPRODUCT(('DU DOAN'!AY4:AY107&lt;&gt;"")*('DU DOAN'!AZ4:AZ107&lt;&gt;"")*('DU DOAN'!$K$4:$K$107&lt;&gt;"")*('DU DOAN'!$L$4:$L$107&lt;&gt;"")*(('DU DOAN'!AY4:AY107-'DU DOAN'!AZ4:AZ107)=('DU DOAN'!$K$4:$K$107-'DU DOAN'!$L$4:$L$107))*(NOT(('DU DOAN'!AY4:AY107='DU DOAN'!$K$4:$K$107)*('DU DOAN'!AZ4:AZ107='DU DOAN'!$L$4:$L$107))))</f>
        <v>0</v>
      </c>
      <c r="G24" s="127">
        <f>SUMPRODUCT(('DU DOAN'!AY4:AY107&lt;&gt;"")*('DU DOAN'!AZ4:AZ107&lt;&gt;"")*('DU DOAN'!$K$4:$K$107&lt;&gt;"")*('DU DOAN'!$L$4:$L$107&lt;&gt;"")*(SIGN('DU DOAN'!AY4:AY107-'DU DOAN'!AZ4:AZ107)=SIGN('DU DOAN'!$K$4:$K$107-'DU DOAN'!$L$4:$L$107))*(('DU DOAN'!AY4:AY107-'DU DOAN'!AZ4:AZ107)&lt;&gt;('DU DOAN'!$K$4:$K$107-'DU DOAN'!$L$4:$L$107)))</f>
        <v>0</v>
      </c>
      <c r="H24" s="127">
        <f>SUMPRODUCT(('DU DOAN'!AY4:AY107&lt;&gt;"")*('DU DOAN'!AZ4:AZ107&lt;&gt;""))</f>
        <v>0</v>
      </c>
    </row>
    <row r="25" spans="1:8" ht="24.05" customHeight="1">
      <c r="A25" s="124">
        <f t="shared" si="0"/>
        <v>1</v>
      </c>
      <c r="B25" s="6">
        <v>21</v>
      </c>
      <c r="C25" s="125" t="str">
        <f>'NGUOI CHOI'!B24</f>
        <v>Người chơi 21</v>
      </c>
      <c r="D25" s="126">
        <f>'DIEM CHI TIET'!AA108</f>
        <v>0</v>
      </c>
      <c r="E25" s="127">
        <f>SUMPRODUCT(('DU DOAN'!BA4:BA107&lt;&gt;"")*('DU DOAN'!BB4:BB107&lt;&gt;"")*('DU DOAN'!$K$4:$K$107&lt;&gt;"")*('DU DOAN'!$L$4:$L$107&lt;&gt;"")*('DU DOAN'!BA4:BA107='DU DOAN'!$K$4:$K$107)*('DU DOAN'!BB4:BB107='DU DOAN'!$L$4:$L$107))</f>
        <v>0</v>
      </c>
      <c r="F25" s="127">
        <f>SUMPRODUCT(('DU DOAN'!BA4:BA107&lt;&gt;"")*('DU DOAN'!BB4:BB107&lt;&gt;"")*('DU DOAN'!$K$4:$K$107&lt;&gt;"")*('DU DOAN'!$L$4:$L$107&lt;&gt;"")*(('DU DOAN'!BA4:BA107-'DU DOAN'!BB4:BB107)=('DU DOAN'!$K$4:$K$107-'DU DOAN'!$L$4:$L$107))*(NOT(('DU DOAN'!BA4:BA107='DU DOAN'!$K$4:$K$107)*('DU DOAN'!BB4:BB107='DU DOAN'!$L$4:$L$107))))</f>
        <v>0</v>
      </c>
      <c r="G25" s="127">
        <f>SUMPRODUCT(('DU DOAN'!BA4:BA107&lt;&gt;"")*('DU DOAN'!BB4:BB107&lt;&gt;"")*('DU DOAN'!$K$4:$K$107&lt;&gt;"")*('DU DOAN'!$L$4:$L$107&lt;&gt;"")*(SIGN('DU DOAN'!BA4:BA107-'DU DOAN'!BB4:BB107)=SIGN('DU DOAN'!$K$4:$K$107-'DU DOAN'!$L$4:$L$107))*(('DU DOAN'!BA4:BA107-'DU DOAN'!BB4:BB107)&lt;&gt;('DU DOAN'!$K$4:$K$107-'DU DOAN'!$L$4:$L$107)))</f>
        <v>0</v>
      </c>
      <c r="H25" s="127">
        <f>SUMPRODUCT(('DU DOAN'!BA4:BA107&lt;&gt;"")*('DU DOAN'!BB4:BB107&lt;&gt;""))</f>
        <v>0</v>
      </c>
    </row>
    <row r="26" spans="1:8" ht="24.05" customHeight="1">
      <c r="A26" s="124">
        <f t="shared" si="0"/>
        <v>1</v>
      </c>
      <c r="B26" s="6">
        <v>22</v>
      </c>
      <c r="C26" s="125" t="str">
        <f>'NGUOI CHOI'!B25</f>
        <v>Người chơi 22</v>
      </c>
      <c r="D26" s="126">
        <f>'DIEM CHI TIET'!AB108</f>
        <v>0</v>
      </c>
      <c r="E26" s="127">
        <f>SUMPRODUCT(('DU DOAN'!BC4:BC107&lt;&gt;"")*('DU DOAN'!BD4:BD107&lt;&gt;"")*('DU DOAN'!$K$4:$K$107&lt;&gt;"")*('DU DOAN'!$L$4:$L$107&lt;&gt;"")*('DU DOAN'!BC4:BC107='DU DOAN'!$K$4:$K$107)*('DU DOAN'!BD4:BD107='DU DOAN'!$L$4:$L$107))</f>
        <v>0</v>
      </c>
      <c r="F26" s="127">
        <f>SUMPRODUCT(('DU DOAN'!BC4:BC107&lt;&gt;"")*('DU DOAN'!BD4:BD107&lt;&gt;"")*('DU DOAN'!$K$4:$K$107&lt;&gt;"")*('DU DOAN'!$L$4:$L$107&lt;&gt;"")*(('DU DOAN'!BC4:BC107-'DU DOAN'!BD4:BD107)=('DU DOAN'!$K$4:$K$107-'DU DOAN'!$L$4:$L$107))*(NOT(('DU DOAN'!BC4:BC107='DU DOAN'!$K$4:$K$107)*('DU DOAN'!BD4:BD107='DU DOAN'!$L$4:$L$107))))</f>
        <v>0</v>
      </c>
      <c r="G26" s="127">
        <f>SUMPRODUCT(('DU DOAN'!BC4:BC107&lt;&gt;"")*('DU DOAN'!BD4:BD107&lt;&gt;"")*('DU DOAN'!$K$4:$K$107&lt;&gt;"")*('DU DOAN'!$L$4:$L$107&lt;&gt;"")*(SIGN('DU DOAN'!BC4:BC107-'DU DOAN'!BD4:BD107)=SIGN('DU DOAN'!$K$4:$K$107-'DU DOAN'!$L$4:$L$107))*(('DU DOAN'!BC4:BC107-'DU DOAN'!BD4:BD107)&lt;&gt;('DU DOAN'!$K$4:$K$107-'DU DOAN'!$L$4:$L$107)))</f>
        <v>0</v>
      </c>
      <c r="H26" s="127">
        <f>SUMPRODUCT(('DU DOAN'!BC4:BC107&lt;&gt;"")*('DU DOAN'!BD4:BD107&lt;&gt;""))</f>
        <v>0</v>
      </c>
    </row>
    <row r="27" spans="1:8" ht="24.05" customHeight="1">
      <c r="A27" s="124">
        <f t="shared" si="0"/>
        <v>1</v>
      </c>
      <c r="B27" s="6">
        <v>23</v>
      </c>
      <c r="C27" s="125" t="str">
        <f>'NGUOI CHOI'!B26</f>
        <v>Người chơi 23</v>
      </c>
      <c r="D27" s="126">
        <f>'DIEM CHI TIET'!AC108</f>
        <v>0</v>
      </c>
      <c r="E27" s="127">
        <f>SUMPRODUCT(('DU DOAN'!BE4:BE107&lt;&gt;"")*('DU DOAN'!BF4:BF107&lt;&gt;"")*('DU DOAN'!$K$4:$K$107&lt;&gt;"")*('DU DOAN'!$L$4:$L$107&lt;&gt;"")*('DU DOAN'!BE4:BE107='DU DOAN'!$K$4:$K$107)*('DU DOAN'!BF4:BF107='DU DOAN'!$L$4:$L$107))</f>
        <v>0</v>
      </c>
      <c r="F27" s="127">
        <f>SUMPRODUCT(('DU DOAN'!BE4:BE107&lt;&gt;"")*('DU DOAN'!BF4:BF107&lt;&gt;"")*('DU DOAN'!$K$4:$K$107&lt;&gt;"")*('DU DOAN'!$L$4:$L$107&lt;&gt;"")*(('DU DOAN'!BE4:BE107-'DU DOAN'!BF4:BF107)=('DU DOAN'!$K$4:$K$107-'DU DOAN'!$L$4:$L$107))*(NOT(('DU DOAN'!BE4:BE107='DU DOAN'!$K$4:$K$107)*('DU DOAN'!BF4:BF107='DU DOAN'!$L$4:$L$107))))</f>
        <v>0</v>
      </c>
      <c r="G27" s="127">
        <f>SUMPRODUCT(('DU DOAN'!BE4:BE107&lt;&gt;"")*('DU DOAN'!BF4:BF107&lt;&gt;"")*('DU DOAN'!$K$4:$K$107&lt;&gt;"")*('DU DOAN'!$L$4:$L$107&lt;&gt;"")*(SIGN('DU DOAN'!BE4:BE107-'DU DOAN'!BF4:BF107)=SIGN('DU DOAN'!$K$4:$K$107-'DU DOAN'!$L$4:$L$107))*(('DU DOAN'!BE4:BE107-'DU DOAN'!BF4:BF107)&lt;&gt;('DU DOAN'!$K$4:$K$107-'DU DOAN'!$L$4:$L$107)))</f>
        <v>0</v>
      </c>
      <c r="H27" s="127">
        <f>SUMPRODUCT(('DU DOAN'!BE4:BE107&lt;&gt;"")*('DU DOAN'!BF4:BF107&lt;&gt;""))</f>
        <v>0</v>
      </c>
    </row>
    <row r="28" spans="1:8" ht="24.05" customHeight="1">
      <c r="A28" s="124">
        <f t="shared" si="0"/>
        <v>1</v>
      </c>
      <c r="B28" s="6">
        <v>24</v>
      </c>
      <c r="C28" s="125" t="str">
        <f>'NGUOI CHOI'!B27</f>
        <v>Người chơi 24</v>
      </c>
      <c r="D28" s="126">
        <f>'DIEM CHI TIET'!AD108</f>
        <v>0</v>
      </c>
      <c r="E28" s="127">
        <f>SUMPRODUCT(('DU DOAN'!BG4:BG107&lt;&gt;"")*('DU DOAN'!BH4:BH107&lt;&gt;"")*('DU DOAN'!$K$4:$K$107&lt;&gt;"")*('DU DOAN'!$L$4:$L$107&lt;&gt;"")*('DU DOAN'!BG4:BG107='DU DOAN'!$K$4:$K$107)*('DU DOAN'!BH4:BH107='DU DOAN'!$L$4:$L$107))</f>
        <v>0</v>
      </c>
      <c r="F28" s="127">
        <f>SUMPRODUCT(('DU DOAN'!BG4:BG107&lt;&gt;"")*('DU DOAN'!BH4:BH107&lt;&gt;"")*('DU DOAN'!$K$4:$K$107&lt;&gt;"")*('DU DOAN'!$L$4:$L$107&lt;&gt;"")*(('DU DOAN'!BG4:BG107-'DU DOAN'!BH4:BH107)=('DU DOAN'!$K$4:$K$107-'DU DOAN'!$L$4:$L$107))*(NOT(('DU DOAN'!BG4:BG107='DU DOAN'!$K$4:$K$107)*('DU DOAN'!BH4:BH107='DU DOAN'!$L$4:$L$107))))</f>
        <v>0</v>
      </c>
      <c r="G28" s="127">
        <f>SUMPRODUCT(('DU DOAN'!BG4:BG107&lt;&gt;"")*('DU DOAN'!BH4:BH107&lt;&gt;"")*('DU DOAN'!$K$4:$K$107&lt;&gt;"")*('DU DOAN'!$L$4:$L$107&lt;&gt;"")*(SIGN('DU DOAN'!BG4:BG107-'DU DOAN'!BH4:BH107)=SIGN('DU DOAN'!$K$4:$K$107-'DU DOAN'!$L$4:$L$107))*(('DU DOAN'!BG4:BG107-'DU DOAN'!BH4:BH107)&lt;&gt;('DU DOAN'!$K$4:$K$107-'DU DOAN'!$L$4:$L$107)))</f>
        <v>0</v>
      </c>
      <c r="H28" s="127">
        <f>SUMPRODUCT(('DU DOAN'!BG4:BG107&lt;&gt;"")*('DU DOAN'!BH4:BH107&lt;&gt;""))</f>
        <v>0</v>
      </c>
    </row>
    <row r="29" spans="1:8" ht="24.05" customHeight="1">
      <c r="A29" s="124">
        <f t="shared" si="0"/>
        <v>1</v>
      </c>
      <c r="B29" s="6">
        <v>25</v>
      </c>
      <c r="C29" s="125" t="str">
        <f>'NGUOI CHOI'!B28</f>
        <v>Người chơi 25</v>
      </c>
      <c r="D29" s="126">
        <f>'DIEM CHI TIET'!AE108</f>
        <v>0</v>
      </c>
      <c r="E29" s="127">
        <f>SUMPRODUCT(('DU DOAN'!BI4:BI107&lt;&gt;"")*('DU DOAN'!BJ4:BJ107&lt;&gt;"")*('DU DOAN'!$K$4:$K$107&lt;&gt;"")*('DU DOAN'!$L$4:$L$107&lt;&gt;"")*('DU DOAN'!BI4:BI107='DU DOAN'!$K$4:$K$107)*('DU DOAN'!BJ4:BJ107='DU DOAN'!$L$4:$L$107))</f>
        <v>0</v>
      </c>
      <c r="F29" s="127">
        <f>SUMPRODUCT(('DU DOAN'!BI4:BI107&lt;&gt;"")*('DU DOAN'!BJ4:BJ107&lt;&gt;"")*('DU DOAN'!$K$4:$K$107&lt;&gt;"")*('DU DOAN'!$L$4:$L$107&lt;&gt;"")*(('DU DOAN'!BI4:BI107-'DU DOAN'!BJ4:BJ107)=('DU DOAN'!$K$4:$K$107-'DU DOAN'!$L$4:$L$107))*(NOT(('DU DOAN'!BI4:BI107='DU DOAN'!$K$4:$K$107)*('DU DOAN'!BJ4:BJ107='DU DOAN'!$L$4:$L$107))))</f>
        <v>0</v>
      </c>
      <c r="G29" s="127">
        <f>SUMPRODUCT(('DU DOAN'!BI4:BI107&lt;&gt;"")*('DU DOAN'!BJ4:BJ107&lt;&gt;"")*('DU DOAN'!$K$4:$K$107&lt;&gt;"")*('DU DOAN'!$L$4:$L$107&lt;&gt;"")*(SIGN('DU DOAN'!BI4:BI107-'DU DOAN'!BJ4:BJ107)=SIGN('DU DOAN'!$K$4:$K$107-'DU DOAN'!$L$4:$L$107))*(('DU DOAN'!BI4:BI107-'DU DOAN'!BJ4:BJ107)&lt;&gt;('DU DOAN'!$K$4:$K$107-'DU DOAN'!$L$4:$L$107)))</f>
        <v>0</v>
      </c>
      <c r="H29" s="127">
        <f>SUMPRODUCT(('DU DOAN'!BI4:BI107&lt;&gt;"")*('DU DOAN'!BJ4:BJ107&lt;&gt;""))</f>
        <v>0</v>
      </c>
    </row>
    <row r="30" spans="1:8" ht="24.05" customHeight="1">
      <c r="A30" s="124">
        <f t="shared" si="0"/>
        <v>1</v>
      </c>
      <c r="B30" s="6">
        <v>26</v>
      </c>
      <c r="C30" s="125" t="str">
        <f>'NGUOI CHOI'!B29</f>
        <v>Người chơi 26</v>
      </c>
      <c r="D30" s="126">
        <f>'DIEM CHI TIET'!AF108</f>
        <v>0</v>
      </c>
      <c r="E30" s="127">
        <f>SUMPRODUCT(('DU DOAN'!BK4:BK107&lt;&gt;"")*('DU DOAN'!BL4:BL107&lt;&gt;"")*('DU DOAN'!$K$4:$K$107&lt;&gt;"")*('DU DOAN'!$L$4:$L$107&lt;&gt;"")*('DU DOAN'!BK4:BK107='DU DOAN'!$K$4:$K$107)*('DU DOAN'!BL4:BL107='DU DOAN'!$L$4:$L$107))</f>
        <v>0</v>
      </c>
      <c r="F30" s="127">
        <f>SUMPRODUCT(('DU DOAN'!BK4:BK107&lt;&gt;"")*('DU DOAN'!BL4:BL107&lt;&gt;"")*('DU DOAN'!$K$4:$K$107&lt;&gt;"")*('DU DOAN'!$L$4:$L$107&lt;&gt;"")*(('DU DOAN'!BK4:BK107-'DU DOAN'!BL4:BL107)=('DU DOAN'!$K$4:$K$107-'DU DOAN'!$L$4:$L$107))*(NOT(('DU DOAN'!BK4:BK107='DU DOAN'!$K$4:$K$107)*('DU DOAN'!BL4:BL107='DU DOAN'!$L$4:$L$107))))</f>
        <v>0</v>
      </c>
      <c r="G30" s="127">
        <f>SUMPRODUCT(('DU DOAN'!BK4:BK107&lt;&gt;"")*('DU DOAN'!BL4:BL107&lt;&gt;"")*('DU DOAN'!$K$4:$K$107&lt;&gt;"")*('DU DOAN'!$L$4:$L$107&lt;&gt;"")*(SIGN('DU DOAN'!BK4:BK107-'DU DOAN'!BL4:BL107)=SIGN('DU DOAN'!$K$4:$K$107-'DU DOAN'!$L$4:$L$107))*(('DU DOAN'!BK4:BK107-'DU DOAN'!BL4:BL107)&lt;&gt;('DU DOAN'!$K$4:$K$107-'DU DOAN'!$L$4:$L$107)))</f>
        <v>0</v>
      </c>
      <c r="H30" s="127">
        <f>SUMPRODUCT(('DU DOAN'!BK4:BK107&lt;&gt;"")*('DU DOAN'!BL4:BL107&lt;&gt;""))</f>
        <v>0</v>
      </c>
    </row>
    <row r="31" spans="1:8" ht="24.05" customHeight="1">
      <c r="A31" s="124">
        <f t="shared" si="0"/>
        <v>1</v>
      </c>
      <c r="B31" s="6">
        <v>27</v>
      </c>
      <c r="C31" s="125" t="str">
        <f>'NGUOI CHOI'!B30</f>
        <v>Người chơi 27</v>
      </c>
      <c r="D31" s="126">
        <f>'DIEM CHI TIET'!AG108</f>
        <v>0</v>
      </c>
      <c r="E31" s="127">
        <f>SUMPRODUCT(('DU DOAN'!BM4:BM107&lt;&gt;"")*('DU DOAN'!BN4:BN107&lt;&gt;"")*('DU DOAN'!$K$4:$K$107&lt;&gt;"")*('DU DOAN'!$L$4:$L$107&lt;&gt;"")*('DU DOAN'!BM4:BM107='DU DOAN'!$K$4:$K$107)*('DU DOAN'!BN4:BN107='DU DOAN'!$L$4:$L$107))</f>
        <v>0</v>
      </c>
      <c r="F31" s="127">
        <f>SUMPRODUCT(('DU DOAN'!BM4:BM107&lt;&gt;"")*('DU DOAN'!BN4:BN107&lt;&gt;"")*('DU DOAN'!$K$4:$K$107&lt;&gt;"")*('DU DOAN'!$L$4:$L$107&lt;&gt;"")*(('DU DOAN'!BM4:BM107-'DU DOAN'!BN4:BN107)=('DU DOAN'!$K$4:$K$107-'DU DOAN'!$L$4:$L$107))*(NOT(('DU DOAN'!BM4:BM107='DU DOAN'!$K$4:$K$107)*('DU DOAN'!BN4:BN107='DU DOAN'!$L$4:$L$107))))</f>
        <v>0</v>
      </c>
      <c r="G31" s="127">
        <f>SUMPRODUCT(('DU DOAN'!BM4:BM107&lt;&gt;"")*('DU DOAN'!BN4:BN107&lt;&gt;"")*('DU DOAN'!$K$4:$K$107&lt;&gt;"")*('DU DOAN'!$L$4:$L$107&lt;&gt;"")*(SIGN('DU DOAN'!BM4:BM107-'DU DOAN'!BN4:BN107)=SIGN('DU DOAN'!$K$4:$K$107-'DU DOAN'!$L$4:$L$107))*(('DU DOAN'!BM4:BM107-'DU DOAN'!BN4:BN107)&lt;&gt;('DU DOAN'!$K$4:$K$107-'DU DOAN'!$L$4:$L$107)))</f>
        <v>0</v>
      </c>
      <c r="H31" s="127">
        <f>SUMPRODUCT(('DU DOAN'!BM4:BM107&lt;&gt;"")*('DU DOAN'!BN4:BN107&lt;&gt;""))</f>
        <v>0</v>
      </c>
    </row>
    <row r="32" spans="1:8" ht="24.05" customHeight="1">
      <c r="A32" s="124">
        <f t="shared" si="0"/>
        <v>1</v>
      </c>
      <c r="B32" s="6">
        <v>28</v>
      </c>
      <c r="C32" s="125" t="str">
        <f>'NGUOI CHOI'!B31</f>
        <v>Người chơi 28</v>
      </c>
      <c r="D32" s="126">
        <f>'DIEM CHI TIET'!AH108</f>
        <v>0</v>
      </c>
      <c r="E32" s="127">
        <f>SUMPRODUCT(('DU DOAN'!BO4:BO107&lt;&gt;"")*('DU DOAN'!BP4:BP107&lt;&gt;"")*('DU DOAN'!$K$4:$K$107&lt;&gt;"")*('DU DOAN'!$L$4:$L$107&lt;&gt;"")*('DU DOAN'!BO4:BO107='DU DOAN'!$K$4:$K$107)*('DU DOAN'!BP4:BP107='DU DOAN'!$L$4:$L$107))</f>
        <v>0</v>
      </c>
      <c r="F32" s="127">
        <f>SUMPRODUCT(('DU DOAN'!BO4:BO107&lt;&gt;"")*('DU DOAN'!BP4:BP107&lt;&gt;"")*('DU DOAN'!$K$4:$K$107&lt;&gt;"")*('DU DOAN'!$L$4:$L$107&lt;&gt;"")*(('DU DOAN'!BO4:BO107-'DU DOAN'!BP4:BP107)=('DU DOAN'!$K$4:$K$107-'DU DOAN'!$L$4:$L$107))*(NOT(('DU DOAN'!BO4:BO107='DU DOAN'!$K$4:$K$107)*('DU DOAN'!BP4:BP107='DU DOAN'!$L$4:$L$107))))</f>
        <v>0</v>
      </c>
      <c r="G32" s="127">
        <f>SUMPRODUCT(('DU DOAN'!BO4:BO107&lt;&gt;"")*('DU DOAN'!BP4:BP107&lt;&gt;"")*('DU DOAN'!$K$4:$K$107&lt;&gt;"")*('DU DOAN'!$L$4:$L$107&lt;&gt;"")*(SIGN('DU DOAN'!BO4:BO107-'DU DOAN'!BP4:BP107)=SIGN('DU DOAN'!$K$4:$K$107-'DU DOAN'!$L$4:$L$107))*(('DU DOAN'!BO4:BO107-'DU DOAN'!BP4:BP107)&lt;&gt;('DU DOAN'!$K$4:$K$107-'DU DOAN'!$L$4:$L$107)))</f>
        <v>0</v>
      </c>
      <c r="H32" s="127">
        <f>SUMPRODUCT(('DU DOAN'!BO4:BO107&lt;&gt;"")*('DU DOAN'!BP4:BP107&lt;&gt;""))</f>
        <v>0</v>
      </c>
    </row>
    <row r="33" spans="1:8" ht="24.05" customHeight="1">
      <c r="A33" s="124">
        <f t="shared" si="0"/>
        <v>1</v>
      </c>
      <c r="B33" s="6">
        <v>29</v>
      </c>
      <c r="C33" s="125" t="str">
        <f>'NGUOI CHOI'!B32</f>
        <v>Người chơi 29</v>
      </c>
      <c r="D33" s="126">
        <f>'DIEM CHI TIET'!AI108</f>
        <v>0</v>
      </c>
      <c r="E33" s="127">
        <f>SUMPRODUCT(('DU DOAN'!BQ4:BQ107&lt;&gt;"")*('DU DOAN'!BR4:BR107&lt;&gt;"")*('DU DOAN'!$K$4:$K$107&lt;&gt;"")*('DU DOAN'!$L$4:$L$107&lt;&gt;"")*('DU DOAN'!BQ4:BQ107='DU DOAN'!$K$4:$K$107)*('DU DOAN'!BR4:BR107='DU DOAN'!$L$4:$L$107))</f>
        <v>0</v>
      </c>
      <c r="F33" s="127">
        <f>SUMPRODUCT(('DU DOAN'!BQ4:BQ107&lt;&gt;"")*('DU DOAN'!BR4:BR107&lt;&gt;"")*('DU DOAN'!$K$4:$K$107&lt;&gt;"")*('DU DOAN'!$L$4:$L$107&lt;&gt;"")*(('DU DOAN'!BQ4:BQ107-'DU DOAN'!BR4:BR107)=('DU DOAN'!$K$4:$K$107-'DU DOAN'!$L$4:$L$107))*(NOT(('DU DOAN'!BQ4:BQ107='DU DOAN'!$K$4:$K$107)*('DU DOAN'!BR4:BR107='DU DOAN'!$L$4:$L$107))))</f>
        <v>0</v>
      </c>
      <c r="G33" s="127">
        <f>SUMPRODUCT(('DU DOAN'!BQ4:BQ107&lt;&gt;"")*('DU DOAN'!BR4:BR107&lt;&gt;"")*('DU DOAN'!$K$4:$K$107&lt;&gt;"")*('DU DOAN'!$L$4:$L$107&lt;&gt;"")*(SIGN('DU DOAN'!BQ4:BQ107-'DU DOAN'!BR4:BR107)=SIGN('DU DOAN'!$K$4:$K$107-'DU DOAN'!$L$4:$L$107))*(('DU DOAN'!BQ4:BQ107-'DU DOAN'!BR4:BR107)&lt;&gt;('DU DOAN'!$K$4:$K$107-'DU DOAN'!$L$4:$L$107)))</f>
        <v>0</v>
      </c>
      <c r="H33" s="127">
        <f>SUMPRODUCT(('DU DOAN'!BQ4:BQ107&lt;&gt;"")*('DU DOAN'!BR4:BR107&lt;&gt;""))</f>
        <v>0</v>
      </c>
    </row>
    <row r="34" spans="1:8" ht="24.05" customHeight="1">
      <c r="A34" s="124">
        <f t="shared" si="0"/>
        <v>1</v>
      </c>
      <c r="B34" s="6">
        <v>30</v>
      </c>
      <c r="C34" s="125" t="str">
        <f>'NGUOI CHOI'!B33</f>
        <v>Người chơi 30</v>
      </c>
      <c r="D34" s="126">
        <f>'DIEM CHI TIET'!AJ108</f>
        <v>0</v>
      </c>
      <c r="E34" s="127">
        <f>SUMPRODUCT(('DU DOAN'!BS4:BS107&lt;&gt;"")*('DU DOAN'!BT4:BT107&lt;&gt;"")*('DU DOAN'!$K$4:$K$107&lt;&gt;"")*('DU DOAN'!$L$4:$L$107&lt;&gt;"")*('DU DOAN'!BS4:BS107='DU DOAN'!$K$4:$K$107)*('DU DOAN'!BT4:BT107='DU DOAN'!$L$4:$L$107))</f>
        <v>0</v>
      </c>
      <c r="F34" s="127">
        <f>SUMPRODUCT(('DU DOAN'!BS4:BS107&lt;&gt;"")*('DU DOAN'!BT4:BT107&lt;&gt;"")*('DU DOAN'!$K$4:$K$107&lt;&gt;"")*('DU DOAN'!$L$4:$L$107&lt;&gt;"")*(('DU DOAN'!BS4:BS107-'DU DOAN'!BT4:BT107)=('DU DOAN'!$K$4:$K$107-'DU DOAN'!$L$4:$L$107))*(NOT(('DU DOAN'!BS4:BS107='DU DOAN'!$K$4:$K$107)*('DU DOAN'!BT4:BT107='DU DOAN'!$L$4:$L$107))))</f>
        <v>0</v>
      </c>
      <c r="G34" s="127">
        <f>SUMPRODUCT(('DU DOAN'!BS4:BS107&lt;&gt;"")*('DU DOAN'!BT4:BT107&lt;&gt;"")*('DU DOAN'!$K$4:$K$107&lt;&gt;"")*('DU DOAN'!$L$4:$L$107&lt;&gt;"")*(SIGN('DU DOAN'!BS4:BS107-'DU DOAN'!BT4:BT107)=SIGN('DU DOAN'!$K$4:$K$107-'DU DOAN'!$L$4:$L$107))*(('DU DOAN'!BS4:BS107-'DU DOAN'!BT4:BT107)&lt;&gt;('DU DOAN'!$K$4:$K$107-'DU DOAN'!$L$4:$L$107)))</f>
        <v>0</v>
      </c>
      <c r="H34" s="127">
        <f>SUMPRODUCT(('DU DOAN'!BS4:BS107&lt;&gt;"")*('DU DOAN'!BT4:BT107&lt;&gt;""))</f>
        <v>0</v>
      </c>
    </row>
    <row r="35" spans="1:8" ht="24.05" customHeight="1">
      <c r="A35" s="124">
        <f t="shared" si="0"/>
        <v>1</v>
      </c>
      <c r="B35" s="6">
        <v>31</v>
      </c>
      <c r="C35" s="125" t="str">
        <f>'NGUOI CHOI'!B34</f>
        <v>Người chơi 31</v>
      </c>
      <c r="D35" s="126">
        <f>'DIEM CHI TIET'!AK108</f>
        <v>0</v>
      </c>
      <c r="E35" s="127">
        <f>SUMPRODUCT(('DU DOAN'!BU4:BU107&lt;&gt;"")*('DU DOAN'!BV4:BV107&lt;&gt;"")*('DU DOAN'!$K$4:$K$107&lt;&gt;"")*('DU DOAN'!$L$4:$L$107&lt;&gt;"")*('DU DOAN'!BU4:BU107='DU DOAN'!$K$4:$K$107)*('DU DOAN'!BV4:BV107='DU DOAN'!$L$4:$L$107))</f>
        <v>0</v>
      </c>
      <c r="F35" s="127">
        <f>SUMPRODUCT(('DU DOAN'!BU4:BU107&lt;&gt;"")*('DU DOAN'!BV4:BV107&lt;&gt;"")*('DU DOAN'!$K$4:$K$107&lt;&gt;"")*('DU DOAN'!$L$4:$L$107&lt;&gt;"")*(('DU DOAN'!BU4:BU107-'DU DOAN'!BV4:BV107)=('DU DOAN'!$K$4:$K$107-'DU DOAN'!$L$4:$L$107))*(NOT(('DU DOAN'!BU4:BU107='DU DOAN'!$K$4:$K$107)*('DU DOAN'!BV4:BV107='DU DOAN'!$L$4:$L$107))))</f>
        <v>0</v>
      </c>
      <c r="G35" s="127">
        <f>SUMPRODUCT(('DU DOAN'!BU4:BU107&lt;&gt;"")*('DU DOAN'!BV4:BV107&lt;&gt;"")*('DU DOAN'!$K$4:$K$107&lt;&gt;"")*('DU DOAN'!$L$4:$L$107&lt;&gt;"")*(SIGN('DU DOAN'!BU4:BU107-'DU DOAN'!BV4:BV107)=SIGN('DU DOAN'!$K$4:$K$107-'DU DOAN'!$L$4:$L$107))*(('DU DOAN'!BU4:BU107-'DU DOAN'!BV4:BV107)&lt;&gt;('DU DOAN'!$K$4:$K$107-'DU DOAN'!$L$4:$L$107)))</f>
        <v>0</v>
      </c>
      <c r="H35" s="127">
        <f>SUMPRODUCT(('DU DOAN'!BU4:BU107&lt;&gt;"")*('DU DOAN'!BV4:BV107&lt;&gt;""))</f>
        <v>0</v>
      </c>
    </row>
    <row r="36" spans="1:8" ht="24.05" customHeight="1">
      <c r="A36" s="124">
        <f t="shared" si="0"/>
        <v>1</v>
      </c>
      <c r="B36" s="6">
        <v>32</v>
      </c>
      <c r="C36" s="125" t="str">
        <f>'NGUOI CHOI'!B35</f>
        <v>Người chơi 32</v>
      </c>
      <c r="D36" s="126">
        <f>'DIEM CHI TIET'!AL108</f>
        <v>0</v>
      </c>
      <c r="E36" s="127">
        <f>SUMPRODUCT(('DU DOAN'!BW4:BW107&lt;&gt;"")*('DU DOAN'!BX4:BX107&lt;&gt;"")*('DU DOAN'!$K$4:$K$107&lt;&gt;"")*('DU DOAN'!$L$4:$L$107&lt;&gt;"")*('DU DOAN'!BW4:BW107='DU DOAN'!$K$4:$K$107)*('DU DOAN'!BX4:BX107='DU DOAN'!$L$4:$L$107))</f>
        <v>0</v>
      </c>
      <c r="F36" s="127">
        <f>SUMPRODUCT(('DU DOAN'!BW4:BW107&lt;&gt;"")*('DU DOAN'!BX4:BX107&lt;&gt;"")*('DU DOAN'!$K$4:$K$107&lt;&gt;"")*('DU DOAN'!$L$4:$L$107&lt;&gt;"")*(('DU DOAN'!BW4:BW107-'DU DOAN'!BX4:BX107)=('DU DOAN'!$K$4:$K$107-'DU DOAN'!$L$4:$L$107))*(NOT(('DU DOAN'!BW4:BW107='DU DOAN'!$K$4:$K$107)*('DU DOAN'!BX4:BX107='DU DOAN'!$L$4:$L$107))))</f>
        <v>0</v>
      </c>
      <c r="G36" s="127">
        <f>SUMPRODUCT(('DU DOAN'!BW4:BW107&lt;&gt;"")*('DU DOAN'!BX4:BX107&lt;&gt;"")*('DU DOAN'!$K$4:$K$107&lt;&gt;"")*('DU DOAN'!$L$4:$L$107&lt;&gt;"")*(SIGN('DU DOAN'!BW4:BW107-'DU DOAN'!BX4:BX107)=SIGN('DU DOAN'!$K$4:$K$107-'DU DOAN'!$L$4:$L$107))*(('DU DOAN'!BW4:BW107-'DU DOAN'!BX4:BX107)&lt;&gt;('DU DOAN'!$K$4:$K$107-'DU DOAN'!$L$4:$L$107)))</f>
        <v>0</v>
      </c>
      <c r="H36" s="127">
        <f>SUMPRODUCT(('DU DOAN'!BW4:BW107&lt;&gt;"")*('DU DOAN'!BX4:BX107&lt;&gt;""))</f>
        <v>0</v>
      </c>
    </row>
    <row r="37" spans="1:8" ht="24.05" customHeight="1">
      <c r="A37" s="124">
        <f t="shared" si="0"/>
        <v>1</v>
      </c>
      <c r="B37" s="6">
        <v>33</v>
      </c>
      <c r="C37" s="125" t="str">
        <f>'NGUOI CHOI'!B36</f>
        <v>Người chơi 33</v>
      </c>
      <c r="D37" s="126">
        <f>'DIEM CHI TIET'!AM108</f>
        <v>0</v>
      </c>
      <c r="E37" s="127">
        <f>SUMPRODUCT(('DU DOAN'!BY4:BY107&lt;&gt;"")*('DU DOAN'!BZ4:BZ107&lt;&gt;"")*('DU DOAN'!$K$4:$K$107&lt;&gt;"")*('DU DOAN'!$L$4:$L$107&lt;&gt;"")*('DU DOAN'!BY4:BY107='DU DOAN'!$K$4:$K$107)*('DU DOAN'!BZ4:BZ107='DU DOAN'!$L$4:$L$107))</f>
        <v>0</v>
      </c>
      <c r="F37" s="127">
        <f>SUMPRODUCT(('DU DOAN'!BY4:BY107&lt;&gt;"")*('DU DOAN'!BZ4:BZ107&lt;&gt;"")*('DU DOAN'!$K$4:$K$107&lt;&gt;"")*('DU DOAN'!$L$4:$L$107&lt;&gt;"")*(('DU DOAN'!BY4:BY107-'DU DOAN'!BZ4:BZ107)=('DU DOAN'!$K$4:$K$107-'DU DOAN'!$L$4:$L$107))*(NOT(('DU DOAN'!BY4:BY107='DU DOAN'!$K$4:$K$107)*('DU DOAN'!BZ4:BZ107='DU DOAN'!$L$4:$L$107))))</f>
        <v>0</v>
      </c>
      <c r="G37" s="127">
        <f>SUMPRODUCT(('DU DOAN'!BY4:BY107&lt;&gt;"")*('DU DOAN'!BZ4:BZ107&lt;&gt;"")*('DU DOAN'!$K$4:$K$107&lt;&gt;"")*('DU DOAN'!$L$4:$L$107&lt;&gt;"")*(SIGN('DU DOAN'!BY4:BY107-'DU DOAN'!BZ4:BZ107)=SIGN('DU DOAN'!$K$4:$K$107-'DU DOAN'!$L$4:$L$107))*(('DU DOAN'!BY4:BY107-'DU DOAN'!BZ4:BZ107)&lt;&gt;('DU DOAN'!$K$4:$K$107-'DU DOAN'!$L$4:$L$107)))</f>
        <v>0</v>
      </c>
      <c r="H37" s="127">
        <f>SUMPRODUCT(('DU DOAN'!BY4:BY107&lt;&gt;"")*('DU DOAN'!BZ4:BZ107&lt;&gt;""))</f>
        <v>0</v>
      </c>
    </row>
    <row r="38" spans="1:8" ht="24.05" customHeight="1">
      <c r="A38" s="124">
        <f t="shared" si="0"/>
        <v>1</v>
      </c>
      <c r="B38" s="6">
        <v>34</v>
      </c>
      <c r="C38" s="125" t="str">
        <f>'NGUOI CHOI'!B37</f>
        <v>Người chơi 34</v>
      </c>
      <c r="D38" s="126">
        <f>'DIEM CHI TIET'!AN108</f>
        <v>0</v>
      </c>
      <c r="E38" s="127">
        <f>SUMPRODUCT(('DU DOAN'!CA4:CA107&lt;&gt;"")*('DU DOAN'!CB4:CB107&lt;&gt;"")*('DU DOAN'!$K$4:$K$107&lt;&gt;"")*('DU DOAN'!$L$4:$L$107&lt;&gt;"")*('DU DOAN'!CA4:CA107='DU DOAN'!$K$4:$K$107)*('DU DOAN'!CB4:CB107='DU DOAN'!$L$4:$L$107))</f>
        <v>0</v>
      </c>
      <c r="F38" s="127">
        <f>SUMPRODUCT(('DU DOAN'!CA4:CA107&lt;&gt;"")*('DU DOAN'!CB4:CB107&lt;&gt;"")*('DU DOAN'!$K$4:$K$107&lt;&gt;"")*('DU DOAN'!$L$4:$L$107&lt;&gt;"")*(('DU DOAN'!CA4:CA107-'DU DOAN'!CB4:CB107)=('DU DOAN'!$K$4:$K$107-'DU DOAN'!$L$4:$L$107))*(NOT(('DU DOAN'!CA4:CA107='DU DOAN'!$K$4:$K$107)*('DU DOAN'!CB4:CB107='DU DOAN'!$L$4:$L$107))))</f>
        <v>0</v>
      </c>
      <c r="G38" s="127">
        <f>SUMPRODUCT(('DU DOAN'!CA4:CA107&lt;&gt;"")*('DU DOAN'!CB4:CB107&lt;&gt;"")*('DU DOAN'!$K$4:$K$107&lt;&gt;"")*('DU DOAN'!$L$4:$L$107&lt;&gt;"")*(SIGN('DU DOAN'!CA4:CA107-'DU DOAN'!CB4:CB107)=SIGN('DU DOAN'!$K$4:$K$107-'DU DOAN'!$L$4:$L$107))*(('DU DOAN'!CA4:CA107-'DU DOAN'!CB4:CB107)&lt;&gt;('DU DOAN'!$K$4:$K$107-'DU DOAN'!$L$4:$L$107)))</f>
        <v>0</v>
      </c>
      <c r="H38" s="127">
        <f>SUMPRODUCT(('DU DOAN'!CA4:CA107&lt;&gt;"")*('DU DOAN'!CB4:CB107&lt;&gt;""))</f>
        <v>0</v>
      </c>
    </row>
    <row r="39" spans="1:8" ht="24.05" customHeight="1">
      <c r="A39" s="124">
        <f t="shared" si="0"/>
        <v>1</v>
      </c>
      <c r="B39" s="6">
        <v>35</v>
      </c>
      <c r="C39" s="125" t="str">
        <f>'NGUOI CHOI'!B38</f>
        <v>Người chơi 35</v>
      </c>
      <c r="D39" s="126">
        <f>'DIEM CHI TIET'!AO108</f>
        <v>0</v>
      </c>
      <c r="E39" s="127">
        <f>SUMPRODUCT(('DU DOAN'!CC4:CC107&lt;&gt;"")*('DU DOAN'!CD4:CD107&lt;&gt;"")*('DU DOAN'!$K$4:$K$107&lt;&gt;"")*('DU DOAN'!$L$4:$L$107&lt;&gt;"")*('DU DOAN'!CC4:CC107='DU DOAN'!$K$4:$K$107)*('DU DOAN'!CD4:CD107='DU DOAN'!$L$4:$L$107))</f>
        <v>0</v>
      </c>
      <c r="F39" s="127">
        <f>SUMPRODUCT(('DU DOAN'!CC4:CC107&lt;&gt;"")*('DU DOAN'!CD4:CD107&lt;&gt;"")*('DU DOAN'!$K$4:$K$107&lt;&gt;"")*('DU DOAN'!$L$4:$L$107&lt;&gt;"")*(('DU DOAN'!CC4:CC107-'DU DOAN'!CD4:CD107)=('DU DOAN'!$K$4:$K$107-'DU DOAN'!$L$4:$L$107))*(NOT(('DU DOAN'!CC4:CC107='DU DOAN'!$K$4:$K$107)*('DU DOAN'!CD4:CD107='DU DOAN'!$L$4:$L$107))))</f>
        <v>0</v>
      </c>
      <c r="G39" s="127">
        <f>SUMPRODUCT(('DU DOAN'!CC4:CC107&lt;&gt;"")*('DU DOAN'!CD4:CD107&lt;&gt;"")*('DU DOAN'!$K$4:$K$107&lt;&gt;"")*('DU DOAN'!$L$4:$L$107&lt;&gt;"")*(SIGN('DU DOAN'!CC4:CC107-'DU DOAN'!CD4:CD107)=SIGN('DU DOAN'!$K$4:$K$107-'DU DOAN'!$L$4:$L$107))*(('DU DOAN'!CC4:CC107-'DU DOAN'!CD4:CD107)&lt;&gt;('DU DOAN'!$K$4:$K$107-'DU DOAN'!$L$4:$L$107)))</f>
        <v>0</v>
      </c>
      <c r="H39" s="127">
        <f>SUMPRODUCT(('DU DOAN'!CC4:CC107&lt;&gt;"")*('DU DOAN'!CD4:CD107&lt;&gt;""))</f>
        <v>0</v>
      </c>
    </row>
    <row r="40" spans="1:8" ht="24.05" customHeight="1">
      <c r="A40" s="124">
        <f t="shared" si="0"/>
        <v>1</v>
      </c>
      <c r="B40" s="6">
        <v>36</v>
      </c>
      <c r="C40" s="125" t="str">
        <f>'NGUOI CHOI'!B39</f>
        <v>Người chơi 36</v>
      </c>
      <c r="D40" s="126">
        <f>'DIEM CHI TIET'!AP108</f>
        <v>0</v>
      </c>
      <c r="E40" s="127">
        <f>SUMPRODUCT(('DU DOAN'!CE4:CE107&lt;&gt;"")*('DU DOAN'!CF4:CF107&lt;&gt;"")*('DU DOAN'!$K$4:$K$107&lt;&gt;"")*('DU DOAN'!$L$4:$L$107&lt;&gt;"")*('DU DOAN'!CE4:CE107='DU DOAN'!$K$4:$K$107)*('DU DOAN'!CF4:CF107='DU DOAN'!$L$4:$L$107))</f>
        <v>0</v>
      </c>
      <c r="F40" s="127">
        <f>SUMPRODUCT(('DU DOAN'!CE4:CE107&lt;&gt;"")*('DU DOAN'!CF4:CF107&lt;&gt;"")*('DU DOAN'!$K$4:$K$107&lt;&gt;"")*('DU DOAN'!$L$4:$L$107&lt;&gt;"")*(('DU DOAN'!CE4:CE107-'DU DOAN'!CF4:CF107)=('DU DOAN'!$K$4:$K$107-'DU DOAN'!$L$4:$L$107))*(NOT(('DU DOAN'!CE4:CE107='DU DOAN'!$K$4:$K$107)*('DU DOAN'!CF4:CF107='DU DOAN'!$L$4:$L$107))))</f>
        <v>0</v>
      </c>
      <c r="G40" s="127">
        <f>SUMPRODUCT(('DU DOAN'!CE4:CE107&lt;&gt;"")*('DU DOAN'!CF4:CF107&lt;&gt;"")*('DU DOAN'!$K$4:$K$107&lt;&gt;"")*('DU DOAN'!$L$4:$L$107&lt;&gt;"")*(SIGN('DU DOAN'!CE4:CE107-'DU DOAN'!CF4:CF107)=SIGN('DU DOAN'!$K$4:$K$107-'DU DOAN'!$L$4:$L$107))*(('DU DOAN'!CE4:CE107-'DU DOAN'!CF4:CF107)&lt;&gt;('DU DOAN'!$K$4:$K$107-'DU DOAN'!$L$4:$L$107)))</f>
        <v>0</v>
      </c>
      <c r="H40" s="127">
        <f>SUMPRODUCT(('DU DOAN'!CE4:CE107&lt;&gt;"")*('DU DOAN'!CF4:CF107&lt;&gt;""))</f>
        <v>0</v>
      </c>
    </row>
    <row r="41" spans="1:8" ht="24.05" customHeight="1">
      <c r="A41" s="124">
        <f t="shared" si="0"/>
        <v>1</v>
      </c>
      <c r="B41" s="6">
        <v>37</v>
      </c>
      <c r="C41" s="125" t="str">
        <f>'NGUOI CHOI'!B40</f>
        <v>Người chơi 37</v>
      </c>
      <c r="D41" s="126">
        <f>'DIEM CHI TIET'!AQ108</f>
        <v>0</v>
      </c>
      <c r="E41" s="127">
        <f>SUMPRODUCT(('DU DOAN'!CG4:CG107&lt;&gt;"")*('DU DOAN'!CH4:CH107&lt;&gt;"")*('DU DOAN'!$K$4:$K$107&lt;&gt;"")*('DU DOAN'!$L$4:$L$107&lt;&gt;"")*('DU DOAN'!CG4:CG107='DU DOAN'!$K$4:$K$107)*('DU DOAN'!CH4:CH107='DU DOAN'!$L$4:$L$107))</f>
        <v>0</v>
      </c>
      <c r="F41" s="127">
        <f>SUMPRODUCT(('DU DOAN'!CG4:CG107&lt;&gt;"")*('DU DOAN'!CH4:CH107&lt;&gt;"")*('DU DOAN'!$K$4:$K$107&lt;&gt;"")*('DU DOAN'!$L$4:$L$107&lt;&gt;"")*(('DU DOAN'!CG4:CG107-'DU DOAN'!CH4:CH107)=('DU DOAN'!$K$4:$K$107-'DU DOAN'!$L$4:$L$107))*(NOT(('DU DOAN'!CG4:CG107='DU DOAN'!$K$4:$K$107)*('DU DOAN'!CH4:CH107='DU DOAN'!$L$4:$L$107))))</f>
        <v>0</v>
      </c>
      <c r="G41" s="127">
        <f>SUMPRODUCT(('DU DOAN'!CG4:CG107&lt;&gt;"")*('DU DOAN'!CH4:CH107&lt;&gt;"")*('DU DOAN'!$K$4:$K$107&lt;&gt;"")*('DU DOAN'!$L$4:$L$107&lt;&gt;"")*(SIGN('DU DOAN'!CG4:CG107-'DU DOAN'!CH4:CH107)=SIGN('DU DOAN'!$K$4:$K$107-'DU DOAN'!$L$4:$L$107))*(('DU DOAN'!CG4:CG107-'DU DOAN'!CH4:CH107)&lt;&gt;('DU DOAN'!$K$4:$K$107-'DU DOAN'!$L$4:$L$107)))</f>
        <v>0</v>
      </c>
      <c r="H41" s="127">
        <f>SUMPRODUCT(('DU DOAN'!CG4:CG107&lt;&gt;"")*('DU DOAN'!CH4:CH107&lt;&gt;""))</f>
        <v>0</v>
      </c>
    </row>
    <row r="42" spans="1:8" ht="24.05" customHeight="1">
      <c r="A42" s="124">
        <f t="shared" si="0"/>
        <v>1</v>
      </c>
      <c r="B42" s="6">
        <v>38</v>
      </c>
      <c r="C42" s="125" t="str">
        <f>'NGUOI CHOI'!B41</f>
        <v>Người chơi 38</v>
      </c>
      <c r="D42" s="126">
        <f>'DIEM CHI TIET'!AR108</f>
        <v>0</v>
      </c>
      <c r="E42" s="127">
        <f>SUMPRODUCT(('DU DOAN'!CI4:CI107&lt;&gt;"")*('DU DOAN'!CJ4:CJ107&lt;&gt;"")*('DU DOAN'!$K$4:$K$107&lt;&gt;"")*('DU DOAN'!$L$4:$L$107&lt;&gt;"")*('DU DOAN'!CI4:CI107='DU DOAN'!$K$4:$K$107)*('DU DOAN'!CJ4:CJ107='DU DOAN'!$L$4:$L$107))</f>
        <v>0</v>
      </c>
      <c r="F42" s="127">
        <f>SUMPRODUCT(('DU DOAN'!CI4:CI107&lt;&gt;"")*('DU DOAN'!CJ4:CJ107&lt;&gt;"")*('DU DOAN'!$K$4:$K$107&lt;&gt;"")*('DU DOAN'!$L$4:$L$107&lt;&gt;"")*(('DU DOAN'!CI4:CI107-'DU DOAN'!CJ4:CJ107)=('DU DOAN'!$K$4:$K$107-'DU DOAN'!$L$4:$L$107))*(NOT(('DU DOAN'!CI4:CI107='DU DOAN'!$K$4:$K$107)*('DU DOAN'!CJ4:CJ107='DU DOAN'!$L$4:$L$107))))</f>
        <v>0</v>
      </c>
      <c r="G42" s="127">
        <f>SUMPRODUCT(('DU DOAN'!CI4:CI107&lt;&gt;"")*('DU DOAN'!CJ4:CJ107&lt;&gt;"")*('DU DOAN'!$K$4:$K$107&lt;&gt;"")*('DU DOAN'!$L$4:$L$107&lt;&gt;"")*(SIGN('DU DOAN'!CI4:CI107-'DU DOAN'!CJ4:CJ107)=SIGN('DU DOAN'!$K$4:$K$107-'DU DOAN'!$L$4:$L$107))*(('DU DOAN'!CI4:CI107-'DU DOAN'!CJ4:CJ107)&lt;&gt;('DU DOAN'!$K$4:$K$107-'DU DOAN'!$L$4:$L$107)))</f>
        <v>0</v>
      </c>
      <c r="H42" s="127">
        <f>SUMPRODUCT(('DU DOAN'!CI4:CI107&lt;&gt;"")*('DU DOAN'!CJ4:CJ107&lt;&gt;""))</f>
        <v>0</v>
      </c>
    </row>
    <row r="43" spans="1:8" ht="24.05" customHeight="1">
      <c r="A43" s="124">
        <f t="shared" si="0"/>
        <v>1</v>
      </c>
      <c r="B43" s="6">
        <v>39</v>
      </c>
      <c r="C43" s="125" t="str">
        <f>'NGUOI CHOI'!B42</f>
        <v>Người chơi 39</v>
      </c>
      <c r="D43" s="126">
        <f>'DIEM CHI TIET'!AS108</f>
        <v>0</v>
      </c>
      <c r="E43" s="127">
        <f>SUMPRODUCT(('DU DOAN'!CK4:CK107&lt;&gt;"")*('DU DOAN'!CL4:CL107&lt;&gt;"")*('DU DOAN'!$K$4:$K$107&lt;&gt;"")*('DU DOAN'!$L$4:$L$107&lt;&gt;"")*('DU DOAN'!CK4:CK107='DU DOAN'!$K$4:$K$107)*('DU DOAN'!CL4:CL107='DU DOAN'!$L$4:$L$107))</f>
        <v>0</v>
      </c>
      <c r="F43" s="127">
        <f>SUMPRODUCT(('DU DOAN'!CK4:CK107&lt;&gt;"")*('DU DOAN'!CL4:CL107&lt;&gt;"")*('DU DOAN'!$K$4:$K$107&lt;&gt;"")*('DU DOAN'!$L$4:$L$107&lt;&gt;"")*(('DU DOAN'!CK4:CK107-'DU DOAN'!CL4:CL107)=('DU DOAN'!$K$4:$K$107-'DU DOAN'!$L$4:$L$107))*(NOT(('DU DOAN'!CK4:CK107='DU DOAN'!$K$4:$K$107)*('DU DOAN'!CL4:CL107='DU DOAN'!$L$4:$L$107))))</f>
        <v>0</v>
      </c>
      <c r="G43" s="127">
        <f>SUMPRODUCT(('DU DOAN'!CK4:CK107&lt;&gt;"")*('DU DOAN'!CL4:CL107&lt;&gt;"")*('DU DOAN'!$K$4:$K$107&lt;&gt;"")*('DU DOAN'!$L$4:$L$107&lt;&gt;"")*(SIGN('DU DOAN'!CK4:CK107-'DU DOAN'!CL4:CL107)=SIGN('DU DOAN'!$K$4:$K$107-'DU DOAN'!$L$4:$L$107))*(('DU DOAN'!CK4:CK107-'DU DOAN'!CL4:CL107)&lt;&gt;('DU DOAN'!$K$4:$K$107-'DU DOAN'!$L$4:$L$107)))</f>
        <v>0</v>
      </c>
      <c r="H43" s="127">
        <f>SUMPRODUCT(('DU DOAN'!CK4:CK107&lt;&gt;"")*('DU DOAN'!CL4:CL107&lt;&gt;""))</f>
        <v>0</v>
      </c>
    </row>
    <row r="44" spans="1:8" ht="24.05" customHeight="1">
      <c r="A44" s="124">
        <f t="shared" si="0"/>
        <v>1</v>
      </c>
      <c r="B44" s="6">
        <v>40</v>
      </c>
      <c r="C44" s="125" t="str">
        <f>'NGUOI CHOI'!B43</f>
        <v>Người chơi 40</v>
      </c>
      <c r="D44" s="126">
        <f>'DIEM CHI TIET'!AT108</f>
        <v>0</v>
      </c>
      <c r="E44" s="127">
        <f>SUMPRODUCT(('DU DOAN'!CM4:CM107&lt;&gt;"")*('DU DOAN'!CN4:CN107&lt;&gt;"")*('DU DOAN'!$K$4:$K$107&lt;&gt;"")*('DU DOAN'!$L$4:$L$107&lt;&gt;"")*('DU DOAN'!CM4:CM107='DU DOAN'!$K$4:$K$107)*('DU DOAN'!CN4:CN107='DU DOAN'!$L$4:$L$107))</f>
        <v>0</v>
      </c>
      <c r="F44" s="127">
        <f>SUMPRODUCT(('DU DOAN'!CM4:CM107&lt;&gt;"")*('DU DOAN'!CN4:CN107&lt;&gt;"")*('DU DOAN'!$K$4:$K$107&lt;&gt;"")*('DU DOAN'!$L$4:$L$107&lt;&gt;"")*(('DU DOAN'!CM4:CM107-'DU DOAN'!CN4:CN107)=('DU DOAN'!$K$4:$K$107-'DU DOAN'!$L$4:$L$107))*(NOT(('DU DOAN'!CM4:CM107='DU DOAN'!$K$4:$K$107)*('DU DOAN'!CN4:CN107='DU DOAN'!$L$4:$L$107))))</f>
        <v>0</v>
      </c>
      <c r="G44" s="127">
        <f>SUMPRODUCT(('DU DOAN'!CM4:CM107&lt;&gt;"")*('DU DOAN'!CN4:CN107&lt;&gt;"")*('DU DOAN'!$K$4:$K$107&lt;&gt;"")*('DU DOAN'!$L$4:$L$107&lt;&gt;"")*(SIGN('DU DOAN'!CM4:CM107-'DU DOAN'!CN4:CN107)=SIGN('DU DOAN'!$K$4:$K$107-'DU DOAN'!$L$4:$L$107))*(('DU DOAN'!CM4:CM107-'DU DOAN'!CN4:CN107)&lt;&gt;('DU DOAN'!$K$4:$K$107-'DU DOAN'!$L$4:$L$107)))</f>
        <v>0</v>
      </c>
      <c r="H44" s="127">
        <f>SUMPRODUCT(('DU DOAN'!CM4:CM107&lt;&gt;"")*('DU DOAN'!CN4:CN107&lt;&gt;""))</f>
        <v>0</v>
      </c>
    </row>
    <row r="45" spans="1:8" ht="24.05" customHeight="1">
      <c r="A45" s="124">
        <f t="shared" si="0"/>
        <v>1</v>
      </c>
      <c r="B45" s="6">
        <v>41</v>
      </c>
      <c r="C45" s="125" t="str">
        <f>'NGUOI CHOI'!B44</f>
        <v>Người chơi 41</v>
      </c>
      <c r="D45" s="126">
        <f>'DIEM CHI TIET'!AU108</f>
        <v>0</v>
      </c>
      <c r="E45" s="127">
        <f>SUMPRODUCT(('DU DOAN'!CO4:CO107&lt;&gt;"")*('DU DOAN'!CP4:CP107&lt;&gt;"")*('DU DOAN'!$K$4:$K$107&lt;&gt;"")*('DU DOAN'!$L$4:$L$107&lt;&gt;"")*('DU DOAN'!CO4:CO107='DU DOAN'!$K$4:$K$107)*('DU DOAN'!CP4:CP107='DU DOAN'!$L$4:$L$107))</f>
        <v>0</v>
      </c>
      <c r="F45" s="127">
        <f>SUMPRODUCT(('DU DOAN'!CO4:CO107&lt;&gt;"")*('DU DOAN'!CP4:CP107&lt;&gt;"")*('DU DOAN'!$K$4:$K$107&lt;&gt;"")*('DU DOAN'!$L$4:$L$107&lt;&gt;"")*(('DU DOAN'!CO4:CO107-'DU DOAN'!CP4:CP107)=('DU DOAN'!$K$4:$K$107-'DU DOAN'!$L$4:$L$107))*(NOT(('DU DOAN'!CO4:CO107='DU DOAN'!$K$4:$K$107)*('DU DOAN'!CP4:CP107='DU DOAN'!$L$4:$L$107))))</f>
        <v>0</v>
      </c>
      <c r="G45" s="127">
        <f>SUMPRODUCT(('DU DOAN'!CO4:CO107&lt;&gt;"")*('DU DOAN'!CP4:CP107&lt;&gt;"")*('DU DOAN'!$K$4:$K$107&lt;&gt;"")*('DU DOAN'!$L$4:$L$107&lt;&gt;"")*(SIGN('DU DOAN'!CO4:CO107-'DU DOAN'!CP4:CP107)=SIGN('DU DOAN'!$K$4:$K$107-'DU DOAN'!$L$4:$L$107))*(('DU DOAN'!CO4:CO107-'DU DOAN'!CP4:CP107)&lt;&gt;('DU DOAN'!$K$4:$K$107-'DU DOAN'!$L$4:$L$107)))</f>
        <v>0</v>
      </c>
      <c r="H45" s="127">
        <f>SUMPRODUCT(('DU DOAN'!CO4:CO107&lt;&gt;"")*('DU DOAN'!CP4:CP107&lt;&gt;""))</f>
        <v>0</v>
      </c>
    </row>
    <row r="46" spans="1:8" ht="24.05" customHeight="1">
      <c r="A46" s="124">
        <f t="shared" si="0"/>
        <v>1</v>
      </c>
      <c r="B46" s="6">
        <v>42</v>
      </c>
      <c r="C46" s="125" t="str">
        <f>'NGUOI CHOI'!B45</f>
        <v>Người chơi 42</v>
      </c>
      <c r="D46" s="126">
        <f>'DIEM CHI TIET'!AV108</f>
        <v>0</v>
      </c>
      <c r="E46" s="127">
        <f>SUMPRODUCT(('DU DOAN'!CQ4:CQ107&lt;&gt;"")*('DU DOAN'!CR4:CR107&lt;&gt;"")*('DU DOAN'!$K$4:$K$107&lt;&gt;"")*('DU DOAN'!$L$4:$L$107&lt;&gt;"")*('DU DOAN'!CQ4:CQ107='DU DOAN'!$K$4:$K$107)*('DU DOAN'!CR4:CR107='DU DOAN'!$L$4:$L$107))</f>
        <v>0</v>
      </c>
      <c r="F46" s="127">
        <f>SUMPRODUCT(('DU DOAN'!CQ4:CQ107&lt;&gt;"")*('DU DOAN'!CR4:CR107&lt;&gt;"")*('DU DOAN'!$K$4:$K$107&lt;&gt;"")*('DU DOAN'!$L$4:$L$107&lt;&gt;"")*(('DU DOAN'!CQ4:CQ107-'DU DOAN'!CR4:CR107)=('DU DOAN'!$K$4:$K$107-'DU DOAN'!$L$4:$L$107))*(NOT(('DU DOAN'!CQ4:CQ107='DU DOAN'!$K$4:$K$107)*('DU DOAN'!CR4:CR107='DU DOAN'!$L$4:$L$107))))</f>
        <v>0</v>
      </c>
      <c r="G46" s="127">
        <f>SUMPRODUCT(('DU DOAN'!CQ4:CQ107&lt;&gt;"")*('DU DOAN'!CR4:CR107&lt;&gt;"")*('DU DOAN'!$K$4:$K$107&lt;&gt;"")*('DU DOAN'!$L$4:$L$107&lt;&gt;"")*(SIGN('DU DOAN'!CQ4:CQ107-'DU DOAN'!CR4:CR107)=SIGN('DU DOAN'!$K$4:$K$107-'DU DOAN'!$L$4:$L$107))*(('DU DOAN'!CQ4:CQ107-'DU DOAN'!CR4:CR107)&lt;&gt;('DU DOAN'!$K$4:$K$107-'DU DOAN'!$L$4:$L$107)))</f>
        <v>0</v>
      </c>
      <c r="H46" s="127">
        <f>SUMPRODUCT(('DU DOAN'!CQ4:CQ107&lt;&gt;"")*('DU DOAN'!CR4:CR107&lt;&gt;""))</f>
        <v>0</v>
      </c>
    </row>
    <row r="47" spans="1:8" ht="24.05" customHeight="1">
      <c r="A47" s="124">
        <f t="shared" si="0"/>
        <v>1</v>
      </c>
      <c r="B47" s="6">
        <v>43</v>
      </c>
      <c r="C47" s="125" t="str">
        <f>'NGUOI CHOI'!B46</f>
        <v>Người chơi 43</v>
      </c>
      <c r="D47" s="126">
        <f>'DIEM CHI TIET'!AW108</f>
        <v>0</v>
      </c>
      <c r="E47" s="127">
        <f>SUMPRODUCT(('DU DOAN'!CS4:CS107&lt;&gt;"")*('DU DOAN'!CT4:CT107&lt;&gt;"")*('DU DOAN'!$K$4:$K$107&lt;&gt;"")*('DU DOAN'!$L$4:$L$107&lt;&gt;"")*('DU DOAN'!CS4:CS107='DU DOAN'!$K$4:$K$107)*('DU DOAN'!CT4:CT107='DU DOAN'!$L$4:$L$107))</f>
        <v>0</v>
      </c>
      <c r="F47" s="127">
        <f>SUMPRODUCT(('DU DOAN'!CS4:CS107&lt;&gt;"")*('DU DOAN'!CT4:CT107&lt;&gt;"")*('DU DOAN'!$K$4:$K$107&lt;&gt;"")*('DU DOAN'!$L$4:$L$107&lt;&gt;"")*(('DU DOAN'!CS4:CS107-'DU DOAN'!CT4:CT107)=('DU DOAN'!$K$4:$K$107-'DU DOAN'!$L$4:$L$107))*(NOT(('DU DOAN'!CS4:CS107='DU DOAN'!$K$4:$K$107)*('DU DOAN'!CT4:CT107='DU DOAN'!$L$4:$L$107))))</f>
        <v>0</v>
      </c>
      <c r="G47" s="127">
        <f>SUMPRODUCT(('DU DOAN'!CS4:CS107&lt;&gt;"")*('DU DOAN'!CT4:CT107&lt;&gt;"")*('DU DOAN'!$K$4:$K$107&lt;&gt;"")*('DU DOAN'!$L$4:$L$107&lt;&gt;"")*(SIGN('DU DOAN'!CS4:CS107-'DU DOAN'!CT4:CT107)=SIGN('DU DOAN'!$K$4:$K$107-'DU DOAN'!$L$4:$L$107))*(('DU DOAN'!CS4:CS107-'DU DOAN'!CT4:CT107)&lt;&gt;('DU DOAN'!$K$4:$K$107-'DU DOAN'!$L$4:$L$107)))</f>
        <v>0</v>
      </c>
      <c r="H47" s="127">
        <f>SUMPRODUCT(('DU DOAN'!CS4:CS107&lt;&gt;"")*('DU DOAN'!CT4:CT107&lt;&gt;""))</f>
        <v>0</v>
      </c>
    </row>
    <row r="48" spans="1:8" ht="24.05" customHeight="1">
      <c r="A48" s="124">
        <f t="shared" si="0"/>
        <v>1</v>
      </c>
      <c r="B48" s="6">
        <v>44</v>
      </c>
      <c r="C48" s="125" t="str">
        <f>'NGUOI CHOI'!B47</f>
        <v>Người chơi 44</v>
      </c>
      <c r="D48" s="126">
        <f>'DIEM CHI TIET'!AX108</f>
        <v>0</v>
      </c>
      <c r="E48" s="127">
        <f>SUMPRODUCT(('DU DOAN'!CU4:CU107&lt;&gt;"")*('DU DOAN'!CV4:CV107&lt;&gt;"")*('DU DOAN'!$K$4:$K$107&lt;&gt;"")*('DU DOAN'!$L$4:$L$107&lt;&gt;"")*('DU DOAN'!CU4:CU107='DU DOAN'!$K$4:$K$107)*('DU DOAN'!CV4:CV107='DU DOAN'!$L$4:$L$107))</f>
        <v>0</v>
      </c>
      <c r="F48" s="127">
        <f>SUMPRODUCT(('DU DOAN'!CU4:CU107&lt;&gt;"")*('DU DOAN'!CV4:CV107&lt;&gt;"")*('DU DOAN'!$K$4:$K$107&lt;&gt;"")*('DU DOAN'!$L$4:$L$107&lt;&gt;"")*(('DU DOAN'!CU4:CU107-'DU DOAN'!CV4:CV107)=('DU DOAN'!$K$4:$K$107-'DU DOAN'!$L$4:$L$107))*(NOT(('DU DOAN'!CU4:CU107='DU DOAN'!$K$4:$K$107)*('DU DOAN'!CV4:CV107='DU DOAN'!$L$4:$L$107))))</f>
        <v>0</v>
      </c>
      <c r="G48" s="127">
        <f>SUMPRODUCT(('DU DOAN'!CU4:CU107&lt;&gt;"")*('DU DOAN'!CV4:CV107&lt;&gt;"")*('DU DOAN'!$K$4:$K$107&lt;&gt;"")*('DU DOAN'!$L$4:$L$107&lt;&gt;"")*(SIGN('DU DOAN'!CU4:CU107-'DU DOAN'!CV4:CV107)=SIGN('DU DOAN'!$K$4:$K$107-'DU DOAN'!$L$4:$L$107))*(('DU DOAN'!CU4:CU107-'DU DOAN'!CV4:CV107)&lt;&gt;('DU DOAN'!$K$4:$K$107-'DU DOAN'!$L$4:$L$107)))</f>
        <v>0</v>
      </c>
      <c r="H48" s="127">
        <f>SUMPRODUCT(('DU DOAN'!CU4:CU107&lt;&gt;"")*('DU DOAN'!CV4:CV107&lt;&gt;""))</f>
        <v>0</v>
      </c>
    </row>
    <row r="49" spans="1:8" ht="24.05" customHeight="1">
      <c r="A49" s="124">
        <f t="shared" si="0"/>
        <v>1</v>
      </c>
      <c r="B49" s="6">
        <v>45</v>
      </c>
      <c r="C49" s="125" t="str">
        <f>'NGUOI CHOI'!B48</f>
        <v>Người chơi 45</v>
      </c>
      <c r="D49" s="126">
        <f>'DIEM CHI TIET'!AY108</f>
        <v>0</v>
      </c>
      <c r="E49" s="127">
        <f>SUMPRODUCT(('DU DOAN'!CW4:CW107&lt;&gt;"")*('DU DOAN'!CX4:CX107&lt;&gt;"")*('DU DOAN'!$K$4:$K$107&lt;&gt;"")*('DU DOAN'!$L$4:$L$107&lt;&gt;"")*('DU DOAN'!CW4:CW107='DU DOAN'!$K$4:$K$107)*('DU DOAN'!CX4:CX107='DU DOAN'!$L$4:$L$107))</f>
        <v>0</v>
      </c>
      <c r="F49" s="127">
        <f>SUMPRODUCT(('DU DOAN'!CW4:CW107&lt;&gt;"")*('DU DOAN'!CX4:CX107&lt;&gt;"")*('DU DOAN'!$K$4:$K$107&lt;&gt;"")*('DU DOAN'!$L$4:$L$107&lt;&gt;"")*(('DU DOAN'!CW4:CW107-'DU DOAN'!CX4:CX107)=('DU DOAN'!$K$4:$K$107-'DU DOAN'!$L$4:$L$107))*(NOT(('DU DOAN'!CW4:CW107='DU DOAN'!$K$4:$K$107)*('DU DOAN'!CX4:CX107='DU DOAN'!$L$4:$L$107))))</f>
        <v>0</v>
      </c>
      <c r="G49" s="127">
        <f>SUMPRODUCT(('DU DOAN'!CW4:CW107&lt;&gt;"")*('DU DOAN'!CX4:CX107&lt;&gt;"")*('DU DOAN'!$K$4:$K$107&lt;&gt;"")*('DU DOAN'!$L$4:$L$107&lt;&gt;"")*(SIGN('DU DOAN'!CW4:CW107-'DU DOAN'!CX4:CX107)=SIGN('DU DOAN'!$K$4:$K$107-'DU DOAN'!$L$4:$L$107))*(('DU DOAN'!CW4:CW107-'DU DOAN'!CX4:CX107)&lt;&gt;('DU DOAN'!$K$4:$K$107-'DU DOAN'!$L$4:$L$107)))</f>
        <v>0</v>
      </c>
      <c r="H49" s="127">
        <f>SUMPRODUCT(('DU DOAN'!CW4:CW107&lt;&gt;"")*('DU DOAN'!CX4:CX107&lt;&gt;""))</f>
        <v>0</v>
      </c>
    </row>
    <row r="50" spans="1:8" ht="24.05" customHeight="1">
      <c r="A50" s="124">
        <f t="shared" si="0"/>
        <v>1</v>
      </c>
      <c r="B50" s="6">
        <v>46</v>
      </c>
      <c r="C50" s="125" t="str">
        <f>'NGUOI CHOI'!B49</f>
        <v>Người chơi 46</v>
      </c>
      <c r="D50" s="126">
        <f>'DIEM CHI TIET'!AZ108</f>
        <v>0</v>
      </c>
      <c r="E50" s="127">
        <f>SUMPRODUCT(('DU DOAN'!CY4:CY107&lt;&gt;"")*('DU DOAN'!CZ4:CZ107&lt;&gt;"")*('DU DOAN'!$K$4:$K$107&lt;&gt;"")*('DU DOAN'!$L$4:$L$107&lt;&gt;"")*('DU DOAN'!CY4:CY107='DU DOAN'!$K$4:$K$107)*('DU DOAN'!CZ4:CZ107='DU DOAN'!$L$4:$L$107))</f>
        <v>0</v>
      </c>
      <c r="F50" s="127">
        <f>SUMPRODUCT(('DU DOAN'!CY4:CY107&lt;&gt;"")*('DU DOAN'!CZ4:CZ107&lt;&gt;"")*('DU DOAN'!$K$4:$K$107&lt;&gt;"")*('DU DOAN'!$L$4:$L$107&lt;&gt;"")*(('DU DOAN'!CY4:CY107-'DU DOAN'!CZ4:CZ107)=('DU DOAN'!$K$4:$K$107-'DU DOAN'!$L$4:$L$107))*(NOT(('DU DOAN'!CY4:CY107='DU DOAN'!$K$4:$K$107)*('DU DOAN'!CZ4:CZ107='DU DOAN'!$L$4:$L$107))))</f>
        <v>0</v>
      </c>
      <c r="G50" s="127">
        <f>SUMPRODUCT(('DU DOAN'!CY4:CY107&lt;&gt;"")*('DU DOAN'!CZ4:CZ107&lt;&gt;"")*('DU DOAN'!$K$4:$K$107&lt;&gt;"")*('DU DOAN'!$L$4:$L$107&lt;&gt;"")*(SIGN('DU DOAN'!CY4:CY107-'DU DOAN'!CZ4:CZ107)=SIGN('DU DOAN'!$K$4:$K$107-'DU DOAN'!$L$4:$L$107))*(('DU DOAN'!CY4:CY107-'DU DOAN'!CZ4:CZ107)&lt;&gt;('DU DOAN'!$K$4:$K$107-'DU DOAN'!$L$4:$L$107)))</f>
        <v>0</v>
      </c>
      <c r="H50" s="127">
        <f>SUMPRODUCT(('DU DOAN'!CY4:CY107&lt;&gt;"")*('DU DOAN'!CZ4:CZ107&lt;&gt;""))</f>
        <v>0</v>
      </c>
    </row>
    <row r="51" spans="1:8" ht="24.05" customHeight="1">
      <c r="A51" s="124">
        <f t="shared" si="0"/>
        <v>1</v>
      </c>
      <c r="B51" s="6">
        <v>47</v>
      </c>
      <c r="C51" s="125" t="str">
        <f>'NGUOI CHOI'!B50</f>
        <v>Người chơi 47</v>
      </c>
      <c r="D51" s="126">
        <f>'DIEM CHI TIET'!BA108</f>
        <v>0</v>
      </c>
      <c r="E51" s="127">
        <f>SUMPRODUCT(('DU DOAN'!DA4:DA107&lt;&gt;"")*('DU DOAN'!DB4:DB107&lt;&gt;"")*('DU DOAN'!$K$4:$K$107&lt;&gt;"")*('DU DOAN'!$L$4:$L$107&lt;&gt;"")*('DU DOAN'!DA4:DA107='DU DOAN'!$K$4:$K$107)*('DU DOAN'!DB4:DB107='DU DOAN'!$L$4:$L$107))</f>
        <v>0</v>
      </c>
      <c r="F51" s="127">
        <f>SUMPRODUCT(('DU DOAN'!DA4:DA107&lt;&gt;"")*('DU DOAN'!DB4:DB107&lt;&gt;"")*('DU DOAN'!$K$4:$K$107&lt;&gt;"")*('DU DOAN'!$L$4:$L$107&lt;&gt;"")*(('DU DOAN'!DA4:DA107-'DU DOAN'!DB4:DB107)=('DU DOAN'!$K$4:$K$107-'DU DOAN'!$L$4:$L$107))*(NOT(('DU DOAN'!DA4:DA107='DU DOAN'!$K$4:$K$107)*('DU DOAN'!DB4:DB107='DU DOAN'!$L$4:$L$107))))</f>
        <v>0</v>
      </c>
      <c r="G51" s="127">
        <f>SUMPRODUCT(('DU DOAN'!DA4:DA107&lt;&gt;"")*('DU DOAN'!DB4:DB107&lt;&gt;"")*('DU DOAN'!$K$4:$K$107&lt;&gt;"")*('DU DOAN'!$L$4:$L$107&lt;&gt;"")*(SIGN('DU DOAN'!DA4:DA107-'DU DOAN'!DB4:DB107)=SIGN('DU DOAN'!$K$4:$K$107-'DU DOAN'!$L$4:$L$107))*(('DU DOAN'!DA4:DA107-'DU DOAN'!DB4:DB107)&lt;&gt;('DU DOAN'!$K$4:$K$107-'DU DOAN'!$L$4:$L$107)))</f>
        <v>0</v>
      </c>
      <c r="H51" s="127">
        <f>SUMPRODUCT(('DU DOAN'!DA4:DA107&lt;&gt;"")*('DU DOAN'!DB4:DB107&lt;&gt;""))</f>
        <v>0</v>
      </c>
    </row>
    <row r="52" spans="1:8" ht="24.05" customHeight="1">
      <c r="A52" s="124">
        <f t="shared" si="0"/>
        <v>1</v>
      </c>
      <c r="B52" s="6">
        <v>48</v>
      </c>
      <c r="C52" s="125" t="str">
        <f>'NGUOI CHOI'!B51</f>
        <v>Người chơi 48</v>
      </c>
      <c r="D52" s="126">
        <f>'DIEM CHI TIET'!BB108</f>
        <v>0</v>
      </c>
      <c r="E52" s="127">
        <f>SUMPRODUCT(('DU DOAN'!DC4:DC107&lt;&gt;"")*('DU DOAN'!DD4:DD107&lt;&gt;"")*('DU DOAN'!$K$4:$K$107&lt;&gt;"")*('DU DOAN'!$L$4:$L$107&lt;&gt;"")*('DU DOAN'!DC4:DC107='DU DOAN'!$K$4:$K$107)*('DU DOAN'!DD4:DD107='DU DOAN'!$L$4:$L$107))</f>
        <v>0</v>
      </c>
      <c r="F52" s="127">
        <f>SUMPRODUCT(('DU DOAN'!DC4:DC107&lt;&gt;"")*('DU DOAN'!DD4:DD107&lt;&gt;"")*('DU DOAN'!$K$4:$K$107&lt;&gt;"")*('DU DOAN'!$L$4:$L$107&lt;&gt;"")*(('DU DOAN'!DC4:DC107-'DU DOAN'!DD4:DD107)=('DU DOAN'!$K$4:$K$107-'DU DOAN'!$L$4:$L$107))*(NOT(('DU DOAN'!DC4:DC107='DU DOAN'!$K$4:$K$107)*('DU DOAN'!DD4:DD107='DU DOAN'!$L$4:$L$107))))</f>
        <v>0</v>
      </c>
      <c r="G52" s="127">
        <f>SUMPRODUCT(('DU DOAN'!DC4:DC107&lt;&gt;"")*('DU DOAN'!DD4:DD107&lt;&gt;"")*('DU DOAN'!$K$4:$K$107&lt;&gt;"")*('DU DOAN'!$L$4:$L$107&lt;&gt;"")*(SIGN('DU DOAN'!DC4:DC107-'DU DOAN'!DD4:DD107)=SIGN('DU DOAN'!$K$4:$K$107-'DU DOAN'!$L$4:$L$107))*(('DU DOAN'!DC4:DC107-'DU DOAN'!DD4:DD107)&lt;&gt;('DU DOAN'!$K$4:$K$107-'DU DOAN'!$L$4:$L$107)))</f>
        <v>0</v>
      </c>
      <c r="H52" s="127">
        <f>SUMPRODUCT(('DU DOAN'!DC4:DC107&lt;&gt;"")*('DU DOAN'!DD4:DD107&lt;&gt;""))</f>
        <v>0</v>
      </c>
    </row>
    <row r="53" spans="1:8" ht="24.05" customHeight="1">
      <c r="A53" s="124">
        <f t="shared" si="0"/>
        <v>1</v>
      </c>
      <c r="B53" s="6">
        <v>49</v>
      </c>
      <c r="C53" s="125" t="str">
        <f>'NGUOI CHOI'!B52</f>
        <v>Người chơi 49</v>
      </c>
      <c r="D53" s="126">
        <f>'DIEM CHI TIET'!BC108</f>
        <v>0</v>
      </c>
      <c r="E53" s="127">
        <f>SUMPRODUCT(('DU DOAN'!DE4:DE107&lt;&gt;"")*('DU DOAN'!DF4:DF107&lt;&gt;"")*('DU DOAN'!$K$4:$K$107&lt;&gt;"")*('DU DOAN'!$L$4:$L$107&lt;&gt;"")*('DU DOAN'!DE4:DE107='DU DOAN'!$K$4:$K$107)*('DU DOAN'!DF4:DF107='DU DOAN'!$L$4:$L$107))</f>
        <v>0</v>
      </c>
      <c r="F53" s="127">
        <f>SUMPRODUCT(('DU DOAN'!DE4:DE107&lt;&gt;"")*('DU DOAN'!DF4:DF107&lt;&gt;"")*('DU DOAN'!$K$4:$K$107&lt;&gt;"")*('DU DOAN'!$L$4:$L$107&lt;&gt;"")*(('DU DOAN'!DE4:DE107-'DU DOAN'!DF4:DF107)=('DU DOAN'!$K$4:$K$107-'DU DOAN'!$L$4:$L$107))*(NOT(('DU DOAN'!DE4:DE107='DU DOAN'!$K$4:$K$107)*('DU DOAN'!DF4:DF107='DU DOAN'!$L$4:$L$107))))</f>
        <v>0</v>
      </c>
      <c r="G53" s="127">
        <f>SUMPRODUCT(('DU DOAN'!DE4:DE107&lt;&gt;"")*('DU DOAN'!DF4:DF107&lt;&gt;"")*('DU DOAN'!$K$4:$K$107&lt;&gt;"")*('DU DOAN'!$L$4:$L$107&lt;&gt;"")*(SIGN('DU DOAN'!DE4:DE107-'DU DOAN'!DF4:DF107)=SIGN('DU DOAN'!$K$4:$K$107-'DU DOAN'!$L$4:$L$107))*(('DU DOAN'!DE4:DE107-'DU DOAN'!DF4:DF107)&lt;&gt;('DU DOAN'!$K$4:$K$107-'DU DOAN'!$L$4:$L$107)))</f>
        <v>0</v>
      </c>
      <c r="H53" s="127">
        <f>SUMPRODUCT(('DU DOAN'!DE4:DE107&lt;&gt;"")*('DU DOAN'!DF4:DF107&lt;&gt;""))</f>
        <v>0</v>
      </c>
    </row>
    <row r="54" spans="1:8" ht="24.05" customHeight="1">
      <c r="A54" s="124">
        <f t="shared" si="0"/>
        <v>1</v>
      </c>
      <c r="B54" s="6">
        <v>50</v>
      </c>
      <c r="C54" s="125" t="str">
        <f>'NGUOI CHOI'!B53</f>
        <v>Người chơi 50</v>
      </c>
      <c r="D54" s="126">
        <f>'DIEM CHI TIET'!BD108</f>
        <v>0</v>
      </c>
      <c r="E54" s="127">
        <f>SUMPRODUCT(('DU DOAN'!DG4:DG107&lt;&gt;"")*('DU DOAN'!DH4:DH107&lt;&gt;"")*('DU DOAN'!$K$4:$K$107&lt;&gt;"")*('DU DOAN'!$L$4:$L$107&lt;&gt;"")*('DU DOAN'!DG4:DG107='DU DOAN'!$K$4:$K$107)*('DU DOAN'!DH4:DH107='DU DOAN'!$L$4:$L$107))</f>
        <v>0</v>
      </c>
      <c r="F54" s="127">
        <f>SUMPRODUCT(('DU DOAN'!DG4:DG107&lt;&gt;"")*('DU DOAN'!DH4:DH107&lt;&gt;"")*('DU DOAN'!$K$4:$K$107&lt;&gt;"")*('DU DOAN'!$L$4:$L$107&lt;&gt;"")*(('DU DOAN'!DG4:DG107-'DU DOAN'!DH4:DH107)=('DU DOAN'!$K$4:$K$107-'DU DOAN'!$L$4:$L$107))*(NOT(('DU DOAN'!DG4:DG107='DU DOAN'!$K$4:$K$107)*('DU DOAN'!DH4:DH107='DU DOAN'!$L$4:$L$107))))</f>
        <v>0</v>
      </c>
      <c r="G54" s="127">
        <f>SUMPRODUCT(('DU DOAN'!DG4:DG107&lt;&gt;"")*('DU DOAN'!DH4:DH107&lt;&gt;"")*('DU DOAN'!$K$4:$K$107&lt;&gt;"")*('DU DOAN'!$L$4:$L$107&lt;&gt;"")*(SIGN('DU DOAN'!DG4:DG107-'DU DOAN'!DH4:DH107)=SIGN('DU DOAN'!$K$4:$K$107-'DU DOAN'!$L$4:$L$107))*(('DU DOAN'!DG4:DG107-'DU DOAN'!DH4:DH107)&lt;&gt;('DU DOAN'!$K$4:$K$107-'DU DOAN'!$L$4:$L$107)))</f>
        <v>0</v>
      </c>
      <c r="H54" s="127">
        <f>SUMPRODUCT(('DU DOAN'!DG4:DG107&lt;&gt;"")*('DU DOAN'!DH4:DH107&lt;&gt;""))</f>
        <v>0</v>
      </c>
    </row>
    <row r="55" spans="1:8" ht="24.05" customHeight="1">
      <c r="A55" s="124">
        <f t="shared" si="0"/>
        <v>1</v>
      </c>
      <c r="B55" s="6">
        <v>51</v>
      </c>
      <c r="C55" s="125" t="str">
        <f>'NGUOI CHOI'!B54</f>
        <v>Người chơi 51</v>
      </c>
      <c r="D55" s="126">
        <f>'DIEM CHI TIET'!BE108</f>
        <v>0</v>
      </c>
      <c r="E55" s="127">
        <f>SUMPRODUCT(('DU DOAN'!DI4:DI107&lt;&gt;"")*('DU DOAN'!DJ4:DJ107&lt;&gt;"")*('DU DOAN'!$K$4:$K$107&lt;&gt;"")*('DU DOAN'!$L$4:$L$107&lt;&gt;"")*('DU DOAN'!DI4:DI107='DU DOAN'!$K$4:$K$107)*('DU DOAN'!DJ4:DJ107='DU DOAN'!$L$4:$L$107))</f>
        <v>0</v>
      </c>
      <c r="F55" s="127">
        <f>SUMPRODUCT(('DU DOAN'!DI4:DI107&lt;&gt;"")*('DU DOAN'!DJ4:DJ107&lt;&gt;"")*('DU DOAN'!$K$4:$K$107&lt;&gt;"")*('DU DOAN'!$L$4:$L$107&lt;&gt;"")*(('DU DOAN'!DI4:DI107-'DU DOAN'!DJ4:DJ107)=('DU DOAN'!$K$4:$K$107-'DU DOAN'!$L$4:$L$107))*(NOT(('DU DOAN'!DI4:DI107='DU DOAN'!$K$4:$K$107)*('DU DOAN'!DJ4:DJ107='DU DOAN'!$L$4:$L$107))))</f>
        <v>0</v>
      </c>
      <c r="G55" s="127">
        <f>SUMPRODUCT(('DU DOAN'!DI4:DI107&lt;&gt;"")*('DU DOAN'!DJ4:DJ107&lt;&gt;"")*('DU DOAN'!$K$4:$K$107&lt;&gt;"")*('DU DOAN'!$L$4:$L$107&lt;&gt;"")*(SIGN('DU DOAN'!DI4:DI107-'DU DOAN'!DJ4:DJ107)=SIGN('DU DOAN'!$K$4:$K$107-'DU DOAN'!$L$4:$L$107))*(('DU DOAN'!DI4:DI107-'DU DOAN'!DJ4:DJ107)&lt;&gt;('DU DOAN'!$K$4:$K$107-'DU DOAN'!$L$4:$L$107)))</f>
        <v>0</v>
      </c>
      <c r="H55" s="127">
        <f>SUMPRODUCT(('DU DOAN'!DI4:DI107&lt;&gt;"")*('DU DOAN'!DJ4:DJ107&lt;&gt;""))</f>
        <v>0</v>
      </c>
    </row>
    <row r="56" spans="1:8" ht="24.05" customHeight="1">
      <c r="A56" s="124">
        <f t="shared" si="0"/>
        <v>1</v>
      </c>
      <c r="B56" s="6">
        <v>52</v>
      </c>
      <c r="C56" s="125" t="str">
        <f>'NGUOI CHOI'!B55</f>
        <v>Người chơi 52</v>
      </c>
      <c r="D56" s="126">
        <f>'DIEM CHI TIET'!BF108</f>
        <v>0</v>
      </c>
      <c r="E56" s="127">
        <f>SUMPRODUCT(('DU DOAN'!DK4:DK107&lt;&gt;"")*('DU DOAN'!DL4:DL107&lt;&gt;"")*('DU DOAN'!$K$4:$K$107&lt;&gt;"")*('DU DOAN'!$L$4:$L$107&lt;&gt;"")*('DU DOAN'!DK4:DK107='DU DOAN'!$K$4:$K$107)*('DU DOAN'!DL4:DL107='DU DOAN'!$L$4:$L$107))</f>
        <v>0</v>
      </c>
      <c r="F56" s="127">
        <f>SUMPRODUCT(('DU DOAN'!DK4:DK107&lt;&gt;"")*('DU DOAN'!DL4:DL107&lt;&gt;"")*('DU DOAN'!$K$4:$K$107&lt;&gt;"")*('DU DOAN'!$L$4:$L$107&lt;&gt;"")*(('DU DOAN'!DK4:DK107-'DU DOAN'!DL4:DL107)=('DU DOAN'!$K$4:$K$107-'DU DOAN'!$L$4:$L$107))*(NOT(('DU DOAN'!DK4:DK107='DU DOAN'!$K$4:$K$107)*('DU DOAN'!DL4:DL107='DU DOAN'!$L$4:$L$107))))</f>
        <v>0</v>
      </c>
      <c r="G56" s="127">
        <f>SUMPRODUCT(('DU DOAN'!DK4:DK107&lt;&gt;"")*('DU DOAN'!DL4:DL107&lt;&gt;"")*('DU DOAN'!$K$4:$K$107&lt;&gt;"")*('DU DOAN'!$L$4:$L$107&lt;&gt;"")*(SIGN('DU DOAN'!DK4:DK107-'DU DOAN'!DL4:DL107)=SIGN('DU DOAN'!$K$4:$K$107-'DU DOAN'!$L$4:$L$107))*(('DU DOAN'!DK4:DK107-'DU DOAN'!DL4:DL107)&lt;&gt;('DU DOAN'!$K$4:$K$107-'DU DOAN'!$L$4:$L$107)))</f>
        <v>0</v>
      </c>
      <c r="H56" s="127">
        <f>SUMPRODUCT(('DU DOAN'!DK4:DK107&lt;&gt;"")*('DU DOAN'!DL4:DL107&lt;&gt;""))</f>
        <v>0</v>
      </c>
    </row>
    <row r="57" spans="1:8" ht="24.05" customHeight="1">
      <c r="A57" s="124">
        <f t="shared" si="0"/>
        <v>1</v>
      </c>
      <c r="B57" s="6">
        <v>53</v>
      </c>
      <c r="C57" s="125" t="str">
        <f>'NGUOI CHOI'!B56</f>
        <v>Người chơi 53</v>
      </c>
      <c r="D57" s="126">
        <f>'DIEM CHI TIET'!BG108</f>
        <v>0</v>
      </c>
      <c r="E57" s="127">
        <f>SUMPRODUCT(('DU DOAN'!DM4:DM107&lt;&gt;"")*('DU DOAN'!DN4:DN107&lt;&gt;"")*('DU DOAN'!$K$4:$K$107&lt;&gt;"")*('DU DOAN'!$L$4:$L$107&lt;&gt;"")*('DU DOAN'!DM4:DM107='DU DOAN'!$K$4:$K$107)*('DU DOAN'!DN4:DN107='DU DOAN'!$L$4:$L$107))</f>
        <v>0</v>
      </c>
      <c r="F57" s="127">
        <f>SUMPRODUCT(('DU DOAN'!DM4:DM107&lt;&gt;"")*('DU DOAN'!DN4:DN107&lt;&gt;"")*('DU DOAN'!$K$4:$K$107&lt;&gt;"")*('DU DOAN'!$L$4:$L$107&lt;&gt;"")*(('DU DOAN'!DM4:DM107-'DU DOAN'!DN4:DN107)=('DU DOAN'!$K$4:$K$107-'DU DOAN'!$L$4:$L$107))*(NOT(('DU DOAN'!DM4:DM107='DU DOAN'!$K$4:$K$107)*('DU DOAN'!DN4:DN107='DU DOAN'!$L$4:$L$107))))</f>
        <v>0</v>
      </c>
      <c r="G57" s="127">
        <f>SUMPRODUCT(('DU DOAN'!DM4:DM107&lt;&gt;"")*('DU DOAN'!DN4:DN107&lt;&gt;"")*('DU DOAN'!$K$4:$K$107&lt;&gt;"")*('DU DOAN'!$L$4:$L$107&lt;&gt;"")*(SIGN('DU DOAN'!DM4:DM107-'DU DOAN'!DN4:DN107)=SIGN('DU DOAN'!$K$4:$K$107-'DU DOAN'!$L$4:$L$107))*(('DU DOAN'!DM4:DM107-'DU DOAN'!DN4:DN107)&lt;&gt;('DU DOAN'!$K$4:$K$107-'DU DOAN'!$L$4:$L$107)))</f>
        <v>0</v>
      </c>
      <c r="H57" s="127">
        <f>SUMPRODUCT(('DU DOAN'!DM4:DM107&lt;&gt;"")*('DU DOAN'!DN4:DN107&lt;&gt;""))</f>
        <v>0</v>
      </c>
    </row>
    <row r="58" spans="1:8" ht="24.05" customHeight="1">
      <c r="A58" s="124">
        <f t="shared" si="0"/>
        <v>1</v>
      </c>
      <c r="B58" s="6">
        <v>54</v>
      </c>
      <c r="C58" s="125" t="str">
        <f>'NGUOI CHOI'!B57</f>
        <v>Người chơi 54</v>
      </c>
      <c r="D58" s="126">
        <f>'DIEM CHI TIET'!BH108</f>
        <v>0</v>
      </c>
      <c r="E58" s="127">
        <f>SUMPRODUCT(('DU DOAN'!DO4:DO107&lt;&gt;"")*('DU DOAN'!DP4:DP107&lt;&gt;"")*('DU DOAN'!$K$4:$K$107&lt;&gt;"")*('DU DOAN'!$L$4:$L$107&lt;&gt;"")*('DU DOAN'!DO4:DO107='DU DOAN'!$K$4:$K$107)*('DU DOAN'!DP4:DP107='DU DOAN'!$L$4:$L$107))</f>
        <v>0</v>
      </c>
      <c r="F58" s="127">
        <f>SUMPRODUCT(('DU DOAN'!DO4:DO107&lt;&gt;"")*('DU DOAN'!DP4:DP107&lt;&gt;"")*('DU DOAN'!$K$4:$K$107&lt;&gt;"")*('DU DOAN'!$L$4:$L$107&lt;&gt;"")*(('DU DOAN'!DO4:DO107-'DU DOAN'!DP4:DP107)=('DU DOAN'!$K$4:$K$107-'DU DOAN'!$L$4:$L$107))*(NOT(('DU DOAN'!DO4:DO107='DU DOAN'!$K$4:$K$107)*('DU DOAN'!DP4:DP107='DU DOAN'!$L$4:$L$107))))</f>
        <v>0</v>
      </c>
      <c r="G58" s="127">
        <f>SUMPRODUCT(('DU DOAN'!DO4:DO107&lt;&gt;"")*('DU DOAN'!DP4:DP107&lt;&gt;"")*('DU DOAN'!$K$4:$K$107&lt;&gt;"")*('DU DOAN'!$L$4:$L$107&lt;&gt;"")*(SIGN('DU DOAN'!DO4:DO107-'DU DOAN'!DP4:DP107)=SIGN('DU DOAN'!$K$4:$K$107-'DU DOAN'!$L$4:$L$107))*(('DU DOAN'!DO4:DO107-'DU DOAN'!DP4:DP107)&lt;&gt;('DU DOAN'!$K$4:$K$107-'DU DOAN'!$L$4:$L$107)))</f>
        <v>0</v>
      </c>
      <c r="H58" s="127">
        <f>SUMPRODUCT(('DU DOAN'!DO4:DO107&lt;&gt;"")*('DU DOAN'!DP4:DP107&lt;&gt;""))</f>
        <v>0</v>
      </c>
    </row>
    <row r="59" spans="1:8" ht="24.05" customHeight="1">
      <c r="A59" s="124">
        <f t="shared" si="0"/>
        <v>1</v>
      </c>
      <c r="B59" s="6">
        <v>55</v>
      </c>
      <c r="C59" s="125" t="str">
        <f>'NGUOI CHOI'!B58</f>
        <v>Người chơi 55</v>
      </c>
      <c r="D59" s="126">
        <f>'DIEM CHI TIET'!BI108</f>
        <v>0</v>
      </c>
      <c r="E59" s="127">
        <f>SUMPRODUCT(('DU DOAN'!DQ4:DQ107&lt;&gt;"")*('DU DOAN'!DR4:DR107&lt;&gt;"")*('DU DOAN'!$K$4:$K$107&lt;&gt;"")*('DU DOAN'!$L$4:$L$107&lt;&gt;"")*('DU DOAN'!DQ4:DQ107='DU DOAN'!$K$4:$K$107)*('DU DOAN'!DR4:DR107='DU DOAN'!$L$4:$L$107))</f>
        <v>0</v>
      </c>
      <c r="F59" s="127">
        <f>SUMPRODUCT(('DU DOAN'!DQ4:DQ107&lt;&gt;"")*('DU DOAN'!DR4:DR107&lt;&gt;"")*('DU DOAN'!$K$4:$K$107&lt;&gt;"")*('DU DOAN'!$L$4:$L$107&lt;&gt;"")*(('DU DOAN'!DQ4:DQ107-'DU DOAN'!DR4:DR107)=('DU DOAN'!$K$4:$K$107-'DU DOAN'!$L$4:$L$107))*(NOT(('DU DOAN'!DQ4:DQ107='DU DOAN'!$K$4:$K$107)*('DU DOAN'!DR4:DR107='DU DOAN'!$L$4:$L$107))))</f>
        <v>0</v>
      </c>
      <c r="G59" s="127">
        <f>SUMPRODUCT(('DU DOAN'!DQ4:DQ107&lt;&gt;"")*('DU DOAN'!DR4:DR107&lt;&gt;"")*('DU DOAN'!$K$4:$K$107&lt;&gt;"")*('DU DOAN'!$L$4:$L$107&lt;&gt;"")*(SIGN('DU DOAN'!DQ4:DQ107-'DU DOAN'!DR4:DR107)=SIGN('DU DOAN'!$K$4:$K$107-'DU DOAN'!$L$4:$L$107))*(('DU DOAN'!DQ4:DQ107-'DU DOAN'!DR4:DR107)&lt;&gt;('DU DOAN'!$K$4:$K$107-'DU DOAN'!$L$4:$L$107)))</f>
        <v>0</v>
      </c>
      <c r="H59" s="127">
        <f>SUMPRODUCT(('DU DOAN'!DQ4:DQ107&lt;&gt;"")*('DU DOAN'!DR4:DR107&lt;&gt;""))</f>
        <v>0</v>
      </c>
    </row>
    <row r="60" spans="1:8" ht="24.05" customHeight="1">
      <c r="A60" s="124">
        <f t="shared" si="0"/>
        <v>1</v>
      </c>
      <c r="B60" s="6">
        <v>56</v>
      </c>
      <c r="C60" s="125" t="str">
        <f>'NGUOI CHOI'!B59</f>
        <v>Người chơi 56</v>
      </c>
      <c r="D60" s="126">
        <f>'DIEM CHI TIET'!BJ108</f>
        <v>0</v>
      </c>
      <c r="E60" s="127">
        <f>SUMPRODUCT(('DU DOAN'!DS4:DS107&lt;&gt;"")*('DU DOAN'!DT4:DT107&lt;&gt;"")*('DU DOAN'!$K$4:$K$107&lt;&gt;"")*('DU DOAN'!$L$4:$L$107&lt;&gt;"")*('DU DOAN'!DS4:DS107='DU DOAN'!$K$4:$K$107)*('DU DOAN'!DT4:DT107='DU DOAN'!$L$4:$L$107))</f>
        <v>0</v>
      </c>
      <c r="F60" s="127">
        <f>SUMPRODUCT(('DU DOAN'!DS4:DS107&lt;&gt;"")*('DU DOAN'!DT4:DT107&lt;&gt;"")*('DU DOAN'!$K$4:$K$107&lt;&gt;"")*('DU DOAN'!$L$4:$L$107&lt;&gt;"")*(('DU DOAN'!DS4:DS107-'DU DOAN'!DT4:DT107)=('DU DOAN'!$K$4:$K$107-'DU DOAN'!$L$4:$L$107))*(NOT(('DU DOAN'!DS4:DS107='DU DOAN'!$K$4:$K$107)*('DU DOAN'!DT4:DT107='DU DOAN'!$L$4:$L$107))))</f>
        <v>0</v>
      </c>
      <c r="G60" s="127">
        <f>SUMPRODUCT(('DU DOAN'!DS4:DS107&lt;&gt;"")*('DU DOAN'!DT4:DT107&lt;&gt;"")*('DU DOAN'!$K$4:$K$107&lt;&gt;"")*('DU DOAN'!$L$4:$L$107&lt;&gt;"")*(SIGN('DU DOAN'!DS4:DS107-'DU DOAN'!DT4:DT107)=SIGN('DU DOAN'!$K$4:$K$107-'DU DOAN'!$L$4:$L$107))*(('DU DOAN'!DS4:DS107-'DU DOAN'!DT4:DT107)&lt;&gt;('DU DOAN'!$K$4:$K$107-'DU DOAN'!$L$4:$L$107)))</f>
        <v>0</v>
      </c>
      <c r="H60" s="127">
        <f>SUMPRODUCT(('DU DOAN'!DS4:DS107&lt;&gt;"")*('DU DOAN'!DT4:DT107&lt;&gt;""))</f>
        <v>0</v>
      </c>
    </row>
    <row r="61" spans="1:8" ht="24.05" customHeight="1">
      <c r="A61" s="124">
        <f t="shared" si="0"/>
        <v>1</v>
      </c>
      <c r="B61" s="6">
        <v>57</v>
      </c>
      <c r="C61" s="125" t="str">
        <f>'NGUOI CHOI'!B60</f>
        <v>Người chơi 57</v>
      </c>
      <c r="D61" s="126">
        <f>'DIEM CHI TIET'!BK108</f>
        <v>0</v>
      </c>
      <c r="E61" s="127">
        <f>SUMPRODUCT(('DU DOAN'!DU4:DU107&lt;&gt;"")*('DU DOAN'!DV4:DV107&lt;&gt;"")*('DU DOAN'!$K$4:$K$107&lt;&gt;"")*('DU DOAN'!$L$4:$L$107&lt;&gt;"")*('DU DOAN'!DU4:DU107='DU DOAN'!$K$4:$K$107)*('DU DOAN'!DV4:DV107='DU DOAN'!$L$4:$L$107))</f>
        <v>0</v>
      </c>
      <c r="F61" s="127">
        <f>SUMPRODUCT(('DU DOAN'!DU4:DU107&lt;&gt;"")*('DU DOAN'!DV4:DV107&lt;&gt;"")*('DU DOAN'!$K$4:$K$107&lt;&gt;"")*('DU DOAN'!$L$4:$L$107&lt;&gt;"")*(('DU DOAN'!DU4:DU107-'DU DOAN'!DV4:DV107)=('DU DOAN'!$K$4:$K$107-'DU DOAN'!$L$4:$L$107))*(NOT(('DU DOAN'!DU4:DU107='DU DOAN'!$K$4:$K$107)*('DU DOAN'!DV4:DV107='DU DOAN'!$L$4:$L$107))))</f>
        <v>0</v>
      </c>
      <c r="G61" s="127">
        <f>SUMPRODUCT(('DU DOAN'!DU4:DU107&lt;&gt;"")*('DU DOAN'!DV4:DV107&lt;&gt;"")*('DU DOAN'!$K$4:$K$107&lt;&gt;"")*('DU DOAN'!$L$4:$L$107&lt;&gt;"")*(SIGN('DU DOAN'!DU4:DU107-'DU DOAN'!DV4:DV107)=SIGN('DU DOAN'!$K$4:$K$107-'DU DOAN'!$L$4:$L$107))*(('DU DOAN'!DU4:DU107-'DU DOAN'!DV4:DV107)&lt;&gt;('DU DOAN'!$K$4:$K$107-'DU DOAN'!$L$4:$L$107)))</f>
        <v>0</v>
      </c>
      <c r="H61" s="127">
        <f>SUMPRODUCT(('DU DOAN'!DU4:DU107&lt;&gt;"")*('DU DOAN'!DV4:DV107&lt;&gt;""))</f>
        <v>0</v>
      </c>
    </row>
    <row r="62" spans="1:8" ht="24.05" customHeight="1">
      <c r="A62" s="124">
        <f t="shared" si="0"/>
        <v>1</v>
      </c>
      <c r="B62" s="6">
        <v>58</v>
      </c>
      <c r="C62" s="125" t="str">
        <f>'NGUOI CHOI'!B61</f>
        <v>Người chơi 58</v>
      </c>
      <c r="D62" s="126">
        <f>'DIEM CHI TIET'!BL108</f>
        <v>0</v>
      </c>
      <c r="E62" s="127">
        <f>SUMPRODUCT(('DU DOAN'!DW4:DW107&lt;&gt;"")*('DU DOAN'!DX4:DX107&lt;&gt;"")*('DU DOAN'!$K$4:$K$107&lt;&gt;"")*('DU DOAN'!$L$4:$L$107&lt;&gt;"")*('DU DOAN'!DW4:DW107='DU DOAN'!$K$4:$K$107)*('DU DOAN'!DX4:DX107='DU DOAN'!$L$4:$L$107))</f>
        <v>0</v>
      </c>
      <c r="F62" s="127">
        <f>SUMPRODUCT(('DU DOAN'!DW4:DW107&lt;&gt;"")*('DU DOAN'!DX4:DX107&lt;&gt;"")*('DU DOAN'!$K$4:$K$107&lt;&gt;"")*('DU DOAN'!$L$4:$L$107&lt;&gt;"")*(('DU DOAN'!DW4:DW107-'DU DOAN'!DX4:DX107)=('DU DOAN'!$K$4:$K$107-'DU DOAN'!$L$4:$L$107))*(NOT(('DU DOAN'!DW4:DW107='DU DOAN'!$K$4:$K$107)*('DU DOAN'!DX4:DX107='DU DOAN'!$L$4:$L$107))))</f>
        <v>0</v>
      </c>
      <c r="G62" s="127">
        <f>SUMPRODUCT(('DU DOAN'!DW4:DW107&lt;&gt;"")*('DU DOAN'!DX4:DX107&lt;&gt;"")*('DU DOAN'!$K$4:$K$107&lt;&gt;"")*('DU DOAN'!$L$4:$L$107&lt;&gt;"")*(SIGN('DU DOAN'!DW4:DW107-'DU DOAN'!DX4:DX107)=SIGN('DU DOAN'!$K$4:$K$107-'DU DOAN'!$L$4:$L$107))*(('DU DOAN'!DW4:DW107-'DU DOAN'!DX4:DX107)&lt;&gt;('DU DOAN'!$K$4:$K$107-'DU DOAN'!$L$4:$L$107)))</f>
        <v>0</v>
      </c>
      <c r="H62" s="127">
        <f>SUMPRODUCT(('DU DOAN'!DW4:DW107&lt;&gt;"")*('DU DOAN'!DX4:DX107&lt;&gt;""))</f>
        <v>0</v>
      </c>
    </row>
    <row r="63" spans="1:8" ht="24.05" customHeight="1">
      <c r="A63" s="124">
        <f t="shared" si="0"/>
        <v>1</v>
      </c>
      <c r="B63" s="6">
        <v>59</v>
      </c>
      <c r="C63" s="125" t="str">
        <f>'NGUOI CHOI'!B62</f>
        <v>Người chơi 59</v>
      </c>
      <c r="D63" s="126">
        <f>'DIEM CHI TIET'!BM108</f>
        <v>0</v>
      </c>
      <c r="E63" s="127">
        <f>SUMPRODUCT(('DU DOAN'!DY4:DY107&lt;&gt;"")*('DU DOAN'!DZ4:DZ107&lt;&gt;"")*('DU DOAN'!$K$4:$K$107&lt;&gt;"")*('DU DOAN'!$L$4:$L$107&lt;&gt;"")*('DU DOAN'!DY4:DY107='DU DOAN'!$K$4:$K$107)*('DU DOAN'!DZ4:DZ107='DU DOAN'!$L$4:$L$107))</f>
        <v>0</v>
      </c>
      <c r="F63" s="127">
        <f>SUMPRODUCT(('DU DOAN'!DY4:DY107&lt;&gt;"")*('DU DOAN'!DZ4:DZ107&lt;&gt;"")*('DU DOAN'!$K$4:$K$107&lt;&gt;"")*('DU DOAN'!$L$4:$L$107&lt;&gt;"")*(('DU DOAN'!DY4:DY107-'DU DOAN'!DZ4:DZ107)=('DU DOAN'!$K$4:$K$107-'DU DOAN'!$L$4:$L$107))*(NOT(('DU DOAN'!DY4:DY107='DU DOAN'!$K$4:$K$107)*('DU DOAN'!DZ4:DZ107='DU DOAN'!$L$4:$L$107))))</f>
        <v>0</v>
      </c>
      <c r="G63" s="127">
        <f>SUMPRODUCT(('DU DOAN'!DY4:DY107&lt;&gt;"")*('DU DOAN'!DZ4:DZ107&lt;&gt;"")*('DU DOAN'!$K$4:$K$107&lt;&gt;"")*('DU DOAN'!$L$4:$L$107&lt;&gt;"")*(SIGN('DU DOAN'!DY4:DY107-'DU DOAN'!DZ4:DZ107)=SIGN('DU DOAN'!$K$4:$K$107-'DU DOAN'!$L$4:$L$107))*(('DU DOAN'!DY4:DY107-'DU DOAN'!DZ4:DZ107)&lt;&gt;('DU DOAN'!$K$4:$K$107-'DU DOAN'!$L$4:$L$107)))</f>
        <v>0</v>
      </c>
      <c r="H63" s="127">
        <f>SUMPRODUCT(('DU DOAN'!DY4:DY107&lt;&gt;"")*('DU DOAN'!DZ4:DZ107&lt;&gt;""))</f>
        <v>0</v>
      </c>
    </row>
    <row r="64" spans="1:8" ht="24.05" customHeight="1">
      <c r="A64" s="124">
        <f t="shared" si="0"/>
        <v>1</v>
      </c>
      <c r="B64" s="6">
        <v>60</v>
      </c>
      <c r="C64" s="125" t="str">
        <f>'NGUOI CHOI'!B63</f>
        <v>Người chơi 60</v>
      </c>
      <c r="D64" s="126">
        <f>'DIEM CHI TIET'!BN108</f>
        <v>0</v>
      </c>
      <c r="E64" s="127">
        <f>SUMPRODUCT(('DU DOAN'!EA4:EA107&lt;&gt;"")*('DU DOAN'!EB4:EB107&lt;&gt;"")*('DU DOAN'!$K$4:$K$107&lt;&gt;"")*('DU DOAN'!$L$4:$L$107&lt;&gt;"")*('DU DOAN'!EA4:EA107='DU DOAN'!$K$4:$K$107)*('DU DOAN'!EB4:EB107='DU DOAN'!$L$4:$L$107))</f>
        <v>0</v>
      </c>
      <c r="F64" s="127">
        <f>SUMPRODUCT(('DU DOAN'!EA4:EA107&lt;&gt;"")*('DU DOAN'!EB4:EB107&lt;&gt;"")*('DU DOAN'!$K$4:$K$107&lt;&gt;"")*('DU DOAN'!$L$4:$L$107&lt;&gt;"")*(('DU DOAN'!EA4:EA107-'DU DOAN'!EB4:EB107)=('DU DOAN'!$K$4:$K$107-'DU DOAN'!$L$4:$L$107))*(NOT(('DU DOAN'!EA4:EA107='DU DOAN'!$K$4:$K$107)*('DU DOAN'!EB4:EB107='DU DOAN'!$L$4:$L$107))))</f>
        <v>0</v>
      </c>
      <c r="G64" s="127">
        <f>SUMPRODUCT(('DU DOAN'!EA4:EA107&lt;&gt;"")*('DU DOAN'!EB4:EB107&lt;&gt;"")*('DU DOAN'!$K$4:$K$107&lt;&gt;"")*('DU DOAN'!$L$4:$L$107&lt;&gt;"")*(SIGN('DU DOAN'!EA4:EA107-'DU DOAN'!EB4:EB107)=SIGN('DU DOAN'!$K$4:$K$107-'DU DOAN'!$L$4:$L$107))*(('DU DOAN'!EA4:EA107-'DU DOAN'!EB4:EB107)&lt;&gt;('DU DOAN'!$K$4:$K$107-'DU DOAN'!$L$4:$L$107)))</f>
        <v>0</v>
      </c>
      <c r="H64" s="127">
        <f>SUMPRODUCT(('DU DOAN'!EA4:EA107&lt;&gt;"")*('DU DOAN'!EB4:EB107&lt;&gt;""))</f>
        <v>0</v>
      </c>
    </row>
    <row r="65" spans="1:8" ht="24.05" customHeight="1">
      <c r="A65" s="124">
        <f t="shared" si="0"/>
        <v>1</v>
      </c>
      <c r="B65" s="6">
        <v>61</v>
      </c>
      <c r="C65" s="125" t="str">
        <f>'NGUOI CHOI'!B64</f>
        <v>Người chơi 61</v>
      </c>
      <c r="D65" s="126">
        <f>'DIEM CHI TIET'!BO108</f>
        <v>0</v>
      </c>
      <c r="E65" s="127">
        <f>SUMPRODUCT(('DU DOAN'!EC4:EC107&lt;&gt;"")*('DU DOAN'!ED4:ED107&lt;&gt;"")*('DU DOAN'!$K$4:$K$107&lt;&gt;"")*('DU DOAN'!$L$4:$L$107&lt;&gt;"")*('DU DOAN'!EC4:EC107='DU DOAN'!$K$4:$K$107)*('DU DOAN'!ED4:ED107='DU DOAN'!$L$4:$L$107))</f>
        <v>0</v>
      </c>
      <c r="F65" s="127">
        <f>SUMPRODUCT(('DU DOAN'!EC4:EC107&lt;&gt;"")*('DU DOAN'!ED4:ED107&lt;&gt;"")*('DU DOAN'!$K$4:$K$107&lt;&gt;"")*('DU DOAN'!$L$4:$L$107&lt;&gt;"")*(('DU DOAN'!EC4:EC107-'DU DOAN'!ED4:ED107)=('DU DOAN'!$K$4:$K$107-'DU DOAN'!$L$4:$L$107))*(NOT(('DU DOAN'!EC4:EC107='DU DOAN'!$K$4:$K$107)*('DU DOAN'!ED4:ED107='DU DOAN'!$L$4:$L$107))))</f>
        <v>0</v>
      </c>
      <c r="G65" s="127">
        <f>SUMPRODUCT(('DU DOAN'!EC4:EC107&lt;&gt;"")*('DU DOAN'!ED4:ED107&lt;&gt;"")*('DU DOAN'!$K$4:$K$107&lt;&gt;"")*('DU DOAN'!$L$4:$L$107&lt;&gt;"")*(SIGN('DU DOAN'!EC4:EC107-'DU DOAN'!ED4:ED107)=SIGN('DU DOAN'!$K$4:$K$107-'DU DOAN'!$L$4:$L$107))*(('DU DOAN'!EC4:EC107-'DU DOAN'!ED4:ED107)&lt;&gt;('DU DOAN'!$K$4:$K$107-'DU DOAN'!$L$4:$L$107)))</f>
        <v>0</v>
      </c>
      <c r="H65" s="127">
        <f>SUMPRODUCT(('DU DOAN'!EC4:EC107&lt;&gt;"")*('DU DOAN'!ED4:ED107&lt;&gt;""))</f>
        <v>0</v>
      </c>
    </row>
    <row r="66" spans="1:8" ht="24.05" customHeight="1">
      <c r="A66" s="124">
        <f t="shared" si="0"/>
        <v>1</v>
      </c>
      <c r="B66" s="6">
        <v>62</v>
      </c>
      <c r="C66" s="125" t="str">
        <f>'NGUOI CHOI'!B65</f>
        <v>Người chơi 62</v>
      </c>
      <c r="D66" s="126">
        <f>'DIEM CHI TIET'!BP108</f>
        <v>0</v>
      </c>
      <c r="E66" s="127">
        <f>SUMPRODUCT(('DU DOAN'!EE4:EE107&lt;&gt;"")*('DU DOAN'!EF4:EF107&lt;&gt;"")*('DU DOAN'!$K$4:$K$107&lt;&gt;"")*('DU DOAN'!$L$4:$L$107&lt;&gt;"")*('DU DOAN'!EE4:EE107='DU DOAN'!$K$4:$K$107)*('DU DOAN'!EF4:EF107='DU DOAN'!$L$4:$L$107))</f>
        <v>0</v>
      </c>
      <c r="F66" s="127">
        <f>SUMPRODUCT(('DU DOAN'!EE4:EE107&lt;&gt;"")*('DU DOAN'!EF4:EF107&lt;&gt;"")*('DU DOAN'!$K$4:$K$107&lt;&gt;"")*('DU DOAN'!$L$4:$L$107&lt;&gt;"")*(('DU DOAN'!EE4:EE107-'DU DOAN'!EF4:EF107)=('DU DOAN'!$K$4:$K$107-'DU DOAN'!$L$4:$L$107))*(NOT(('DU DOAN'!EE4:EE107='DU DOAN'!$K$4:$K$107)*('DU DOAN'!EF4:EF107='DU DOAN'!$L$4:$L$107))))</f>
        <v>0</v>
      </c>
      <c r="G66" s="127">
        <f>SUMPRODUCT(('DU DOAN'!EE4:EE107&lt;&gt;"")*('DU DOAN'!EF4:EF107&lt;&gt;"")*('DU DOAN'!$K$4:$K$107&lt;&gt;"")*('DU DOAN'!$L$4:$L$107&lt;&gt;"")*(SIGN('DU DOAN'!EE4:EE107-'DU DOAN'!EF4:EF107)=SIGN('DU DOAN'!$K$4:$K$107-'DU DOAN'!$L$4:$L$107))*(('DU DOAN'!EE4:EE107-'DU DOAN'!EF4:EF107)&lt;&gt;('DU DOAN'!$K$4:$K$107-'DU DOAN'!$L$4:$L$107)))</f>
        <v>0</v>
      </c>
      <c r="H66" s="127">
        <f>SUMPRODUCT(('DU DOAN'!EE4:EE107&lt;&gt;"")*('DU DOAN'!EF4:EF107&lt;&gt;""))</f>
        <v>0</v>
      </c>
    </row>
    <row r="67" spans="1:8" ht="24.05" customHeight="1">
      <c r="A67" s="124">
        <f t="shared" si="0"/>
        <v>1</v>
      </c>
      <c r="B67" s="6">
        <v>63</v>
      </c>
      <c r="C67" s="125" t="str">
        <f>'NGUOI CHOI'!B66</f>
        <v>Người chơi 63</v>
      </c>
      <c r="D67" s="126">
        <f>'DIEM CHI TIET'!BQ108</f>
        <v>0</v>
      </c>
      <c r="E67" s="127">
        <f>SUMPRODUCT(('DU DOAN'!EG4:EG107&lt;&gt;"")*('DU DOAN'!EH4:EH107&lt;&gt;"")*('DU DOAN'!$K$4:$K$107&lt;&gt;"")*('DU DOAN'!$L$4:$L$107&lt;&gt;"")*('DU DOAN'!EG4:EG107='DU DOAN'!$K$4:$K$107)*('DU DOAN'!EH4:EH107='DU DOAN'!$L$4:$L$107))</f>
        <v>0</v>
      </c>
      <c r="F67" s="127">
        <f>SUMPRODUCT(('DU DOAN'!EG4:EG107&lt;&gt;"")*('DU DOAN'!EH4:EH107&lt;&gt;"")*('DU DOAN'!$K$4:$K$107&lt;&gt;"")*('DU DOAN'!$L$4:$L$107&lt;&gt;"")*(('DU DOAN'!EG4:EG107-'DU DOAN'!EH4:EH107)=('DU DOAN'!$K$4:$K$107-'DU DOAN'!$L$4:$L$107))*(NOT(('DU DOAN'!EG4:EG107='DU DOAN'!$K$4:$K$107)*('DU DOAN'!EH4:EH107='DU DOAN'!$L$4:$L$107))))</f>
        <v>0</v>
      </c>
      <c r="G67" s="127">
        <f>SUMPRODUCT(('DU DOAN'!EG4:EG107&lt;&gt;"")*('DU DOAN'!EH4:EH107&lt;&gt;"")*('DU DOAN'!$K$4:$K$107&lt;&gt;"")*('DU DOAN'!$L$4:$L$107&lt;&gt;"")*(SIGN('DU DOAN'!EG4:EG107-'DU DOAN'!EH4:EH107)=SIGN('DU DOAN'!$K$4:$K$107-'DU DOAN'!$L$4:$L$107))*(('DU DOAN'!EG4:EG107-'DU DOAN'!EH4:EH107)&lt;&gt;('DU DOAN'!$K$4:$K$107-'DU DOAN'!$L$4:$L$107)))</f>
        <v>0</v>
      </c>
      <c r="H67" s="127">
        <f>SUMPRODUCT(('DU DOAN'!EG4:EG107&lt;&gt;"")*('DU DOAN'!EH4:EH107&lt;&gt;""))</f>
        <v>0</v>
      </c>
    </row>
    <row r="68" spans="1:8" ht="24.05" customHeight="1">
      <c r="A68" s="124">
        <f t="shared" si="0"/>
        <v>1</v>
      </c>
      <c r="B68" s="6">
        <v>64</v>
      </c>
      <c r="C68" s="125" t="str">
        <f>'NGUOI CHOI'!B67</f>
        <v>Người chơi 64</v>
      </c>
      <c r="D68" s="126">
        <f>'DIEM CHI TIET'!BR108</f>
        <v>0</v>
      </c>
      <c r="E68" s="127">
        <f>SUMPRODUCT(('DU DOAN'!EI4:EI107&lt;&gt;"")*('DU DOAN'!EJ4:EJ107&lt;&gt;"")*('DU DOAN'!$K$4:$K$107&lt;&gt;"")*('DU DOAN'!$L$4:$L$107&lt;&gt;"")*('DU DOAN'!EI4:EI107='DU DOAN'!$K$4:$K$107)*('DU DOAN'!EJ4:EJ107='DU DOAN'!$L$4:$L$107))</f>
        <v>0</v>
      </c>
      <c r="F68" s="127">
        <f>SUMPRODUCT(('DU DOAN'!EI4:EI107&lt;&gt;"")*('DU DOAN'!EJ4:EJ107&lt;&gt;"")*('DU DOAN'!$K$4:$K$107&lt;&gt;"")*('DU DOAN'!$L$4:$L$107&lt;&gt;"")*(('DU DOAN'!EI4:EI107-'DU DOAN'!EJ4:EJ107)=('DU DOAN'!$K$4:$K$107-'DU DOAN'!$L$4:$L$107))*(NOT(('DU DOAN'!EI4:EI107='DU DOAN'!$K$4:$K$107)*('DU DOAN'!EJ4:EJ107='DU DOAN'!$L$4:$L$107))))</f>
        <v>0</v>
      </c>
      <c r="G68" s="127">
        <f>SUMPRODUCT(('DU DOAN'!EI4:EI107&lt;&gt;"")*('DU DOAN'!EJ4:EJ107&lt;&gt;"")*('DU DOAN'!$K$4:$K$107&lt;&gt;"")*('DU DOAN'!$L$4:$L$107&lt;&gt;"")*(SIGN('DU DOAN'!EI4:EI107-'DU DOAN'!EJ4:EJ107)=SIGN('DU DOAN'!$K$4:$K$107-'DU DOAN'!$L$4:$L$107))*(('DU DOAN'!EI4:EI107-'DU DOAN'!EJ4:EJ107)&lt;&gt;('DU DOAN'!$K$4:$K$107-'DU DOAN'!$L$4:$L$107)))</f>
        <v>0</v>
      </c>
      <c r="H68" s="127">
        <f>SUMPRODUCT(('DU DOAN'!EI4:EI107&lt;&gt;"")*('DU DOAN'!EJ4:EJ107&lt;&gt;""))</f>
        <v>0</v>
      </c>
    </row>
    <row r="69" spans="1:8" ht="24.05" customHeight="1">
      <c r="A69" s="124">
        <f t="shared" si="0"/>
        <v>1</v>
      </c>
      <c r="B69" s="6">
        <v>65</v>
      </c>
      <c r="C69" s="125" t="str">
        <f>'NGUOI CHOI'!B68</f>
        <v>Người chơi 65</v>
      </c>
      <c r="D69" s="126">
        <f>'DIEM CHI TIET'!BS108</f>
        <v>0</v>
      </c>
      <c r="E69" s="127">
        <f>SUMPRODUCT(('DU DOAN'!EK4:EK107&lt;&gt;"")*('DU DOAN'!EL4:EL107&lt;&gt;"")*('DU DOAN'!$K$4:$K$107&lt;&gt;"")*('DU DOAN'!$L$4:$L$107&lt;&gt;"")*('DU DOAN'!EK4:EK107='DU DOAN'!$K$4:$K$107)*('DU DOAN'!EL4:EL107='DU DOAN'!$L$4:$L$107))</f>
        <v>0</v>
      </c>
      <c r="F69" s="127">
        <f>SUMPRODUCT(('DU DOAN'!EK4:EK107&lt;&gt;"")*('DU DOAN'!EL4:EL107&lt;&gt;"")*('DU DOAN'!$K$4:$K$107&lt;&gt;"")*('DU DOAN'!$L$4:$L$107&lt;&gt;"")*(('DU DOAN'!EK4:EK107-'DU DOAN'!EL4:EL107)=('DU DOAN'!$K$4:$K$107-'DU DOAN'!$L$4:$L$107))*(NOT(('DU DOAN'!EK4:EK107='DU DOAN'!$K$4:$K$107)*('DU DOAN'!EL4:EL107='DU DOAN'!$L$4:$L$107))))</f>
        <v>0</v>
      </c>
      <c r="G69" s="127">
        <f>SUMPRODUCT(('DU DOAN'!EK4:EK107&lt;&gt;"")*('DU DOAN'!EL4:EL107&lt;&gt;"")*('DU DOAN'!$K$4:$K$107&lt;&gt;"")*('DU DOAN'!$L$4:$L$107&lt;&gt;"")*(SIGN('DU DOAN'!EK4:EK107-'DU DOAN'!EL4:EL107)=SIGN('DU DOAN'!$K$4:$K$107-'DU DOAN'!$L$4:$L$107))*(('DU DOAN'!EK4:EK107-'DU DOAN'!EL4:EL107)&lt;&gt;('DU DOAN'!$K$4:$K$107-'DU DOAN'!$L$4:$L$107)))</f>
        <v>0</v>
      </c>
      <c r="H69" s="127">
        <f>SUMPRODUCT(('DU DOAN'!EK4:EK107&lt;&gt;"")*('DU DOAN'!EL4:EL107&lt;&gt;""))</f>
        <v>0</v>
      </c>
    </row>
    <row r="70" spans="1:8" ht="24.05" customHeight="1">
      <c r="A70" s="124">
        <f t="shared" si="0"/>
        <v>1</v>
      </c>
      <c r="B70" s="6">
        <v>66</v>
      </c>
      <c r="C70" s="125" t="str">
        <f>'NGUOI CHOI'!B69</f>
        <v>Người chơi 66</v>
      </c>
      <c r="D70" s="126">
        <f>'DIEM CHI TIET'!BT108</f>
        <v>0</v>
      </c>
      <c r="E70" s="127">
        <f>SUMPRODUCT(('DU DOAN'!EM4:EM107&lt;&gt;"")*('DU DOAN'!EN4:EN107&lt;&gt;"")*('DU DOAN'!$K$4:$K$107&lt;&gt;"")*('DU DOAN'!$L$4:$L$107&lt;&gt;"")*('DU DOAN'!EM4:EM107='DU DOAN'!$K$4:$K$107)*('DU DOAN'!EN4:EN107='DU DOAN'!$L$4:$L$107))</f>
        <v>0</v>
      </c>
      <c r="F70" s="127">
        <f>SUMPRODUCT(('DU DOAN'!EM4:EM107&lt;&gt;"")*('DU DOAN'!EN4:EN107&lt;&gt;"")*('DU DOAN'!$K$4:$K$107&lt;&gt;"")*('DU DOAN'!$L$4:$L$107&lt;&gt;"")*(('DU DOAN'!EM4:EM107-'DU DOAN'!EN4:EN107)=('DU DOAN'!$K$4:$K$107-'DU DOAN'!$L$4:$L$107))*(NOT(('DU DOAN'!EM4:EM107='DU DOAN'!$K$4:$K$107)*('DU DOAN'!EN4:EN107='DU DOAN'!$L$4:$L$107))))</f>
        <v>0</v>
      </c>
      <c r="G70" s="127">
        <f>SUMPRODUCT(('DU DOAN'!EM4:EM107&lt;&gt;"")*('DU DOAN'!EN4:EN107&lt;&gt;"")*('DU DOAN'!$K$4:$K$107&lt;&gt;"")*('DU DOAN'!$L$4:$L$107&lt;&gt;"")*(SIGN('DU DOAN'!EM4:EM107-'DU DOAN'!EN4:EN107)=SIGN('DU DOAN'!$K$4:$K$107-'DU DOAN'!$L$4:$L$107))*(('DU DOAN'!EM4:EM107-'DU DOAN'!EN4:EN107)&lt;&gt;('DU DOAN'!$K$4:$K$107-'DU DOAN'!$L$4:$L$107)))</f>
        <v>0</v>
      </c>
      <c r="H70" s="127">
        <f>SUMPRODUCT(('DU DOAN'!EM4:EM107&lt;&gt;"")*('DU DOAN'!EN4:EN107&lt;&gt;""))</f>
        <v>0</v>
      </c>
    </row>
    <row r="71" spans="1:8" ht="24.05" customHeight="1">
      <c r="A71" s="124">
        <f t="shared" si="0"/>
        <v>1</v>
      </c>
      <c r="B71" s="6">
        <v>67</v>
      </c>
      <c r="C71" s="125" t="str">
        <f>'NGUOI CHOI'!B70</f>
        <v>Người chơi 67</v>
      </c>
      <c r="D71" s="126">
        <f>'DIEM CHI TIET'!BU108</f>
        <v>0</v>
      </c>
      <c r="E71" s="127">
        <f>SUMPRODUCT(('DU DOAN'!EO4:EO107&lt;&gt;"")*('DU DOAN'!EP4:EP107&lt;&gt;"")*('DU DOAN'!$K$4:$K$107&lt;&gt;"")*('DU DOAN'!$L$4:$L$107&lt;&gt;"")*('DU DOAN'!EO4:EO107='DU DOAN'!$K$4:$K$107)*('DU DOAN'!EP4:EP107='DU DOAN'!$L$4:$L$107))</f>
        <v>0</v>
      </c>
      <c r="F71" s="127">
        <f>SUMPRODUCT(('DU DOAN'!EO4:EO107&lt;&gt;"")*('DU DOAN'!EP4:EP107&lt;&gt;"")*('DU DOAN'!$K$4:$K$107&lt;&gt;"")*('DU DOAN'!$L$4:$L$107&lt;&gt;"")*(('DU DOAN'!EO4:EO107-'DU DOAN'!EP4:EP107)=('DU DOAN'!$K$4:$K$107-'DU DOAN'!$L$4:$L$107))*(NOT(('DU DOAN'!EO4:EO107='DU DOAN'!$K$4:$K$107)*('DU DOAN'!EP4:EP107='DU DOAN'!$L$4:$L$107))))</f>
        <v>0</v>
      </c>
      <c r="G71" s="127">
        <f>SUMPRODUCT(('DU DOAN'!EO4:EO107&lt;&gt;"")*('DU DOAN'!EP4:EP107&lt;&gt;"")*('DU DOAN'!$K$4:$K$107&lt;&gt;"")*('DU DOAN'!$L$4:$L$107&lt;&gt;"")*(SIGN('DU DOAN'!EO4:EO107-'DU DOAN'!EP4:EP107)=SIGN('DU DOAN'!$K$4:$K$107-'DU DOAN'!$L$4:$L$107))*(('DU DOAN'!EO4:EO107-'DU DOAN'!EP4:EP107)&lt;&gt;('DU DOAN'!$K$4:$K$107-'DU DOAN'!$L$4:$L$107)))</f>
        <v>0</v>
      </c>
      <c r="H71" s="127">
        <f>SUMPRODUCT(('DU DOAN'!EO4:EO107&lt;&gt;"")*('DU DOAN'!EP4:EP107&lt;&gt;""))</f>
        <v>0</v>
      </c>
    </row>
    <row r="72" spans="1:8" ht="24.05" customHeight="1">
      <c r="A72" s="124">
        <f t="shared" si="0"/>
        <v>1</v>
      </c>
      <c r="B72" s="6">
        <v>68</v>
      </c>
      <c r="C72" s="125" t="str">
        <f>'NGUOI CHOI'!B71</f>
        <v>Người chơi 68</v>
      </c>
      <c r="D72" s="126">
        <f>'DIEM CHI TIET'!BV108</f>
        <v>0</v>
      </c>
      <c r="E72" s="127">
        <f>SUMPRODUCT(('DU DOAN'!EQ4:EQ107&lt;&gt;"")*('DU DOAN'!ER4:ER107&lt;&gt;"")*('DU DOAN'!$K$4:$K$107&lt;&gt;"")*('DU DOAN'!$L$4:$L$107&lt;&gt;"")*('DU DOAN'!EQ4:EQ107='DU DOAN'!$K$4:$K$107)*('DU DOAN'!ER4:ER107='DU DOAN'!$L$4:$L$107))</f>
        <v>0</v>
      </c>
      <c r="F72" s="127">
        <f>SUMPRODUCT(('DU DOAN'!EQ4:EQ107&lt;&gt;"")*('DU DOAN'!ER4:ER107&lt;&gt;"")*('DU DOAN'!$K$4:$K$107&lt;&gt;"")*('DU DOAN'!$L$4:$L$107&lt;&gt;"")*(('DU DOAN'!EQ4:EQ107-'DU DOAN'!ER4:ER107)=('DU DOAN'!$K$4:$K$107-'DU DOAN'!$L$4:$L$107))*(NOT(('DU DOAN'!EQ4:EQ107='DU DOAN'!$K$4:$K$107)*('DU DOAN'!ER4:ER107='DU DOAN'!$L$4:$L$107))))</f>
        <v>0</v>
      </c>
      <c r="G72" s="127">
        <f>SUMPRODUCT(('DU DOAN'!EQ4:EQ107&lt;&gt;"")*('DU DOAN'!ER4:ER107&lt;&gt;"")*('DU DOAN'!$K$4:$K$107&lt;&gt;"")*('DU DOAN'!$L$4:$L$107&lt;&gt;"")*(SIGN('DU DOAN'!EQ4:EQ107-'DU DOAN'!ER4:ER107)=SIGN('DU DOAN'!$K$4:$K$107-'DU DOAN'!$L$4:$L$107))*(('DU DOAN'!EQ4:EQ107-'DU DOAN'!ER4:ER107)&lt;&gt;('DU DOAN'!$K$4:$K$107-'DU DOAN'!$L$4:$L$107)))</f>
        <v>0</v>
      </c>
      <c r="H72" s="127">
        <f>SUMPRODUCT(('DU DOAN'!EQ4:EQ107&lt;&gt;"")*('DU DOAN'!ER4:ER107&lt;&gt;""))</f>
        <v>0</v>
      </c>
    </row>
    <row r="73" spans="1:8" ht="24.05" customHeight="1">
      <c r="A73" s="124">
        <f t="shared" si="0"/>
        <v>1</v>
      </c>
      <c r="B73" s="6">
        <v>69</v>
      </c>
      <c r="C73" s="125" t="str">
        <f>'NGUOI CHOI'!B72</f>
        <v>Người chơi 69</v>
      </c>
      <c r="D73" s="126">
        <f>'DIEM CHI TIET'!BW108</f>
        <v>0</v>
      </c>
      <c r="E73" s="127">
        <f>SUMPRODUCT(('DU DOAN'!ES4:ES107&lt;&gt;"")*('DU DOAN'!ET4:ET107&lt;&gt;"")*('DU DOAN'!$K$4:$K$107&lt;&gt;"")*('DU DOAN'!$L$4:$L$107&lt;&gt;"")*('DU DOAN'!ES4:ES107='DU DOAN'!$K$4:$K$107)*('DU DOAN'!ET4:ET107='DU DOAN'!$L$4:$L$107))</f>
        <v>0</v>
      </c>
      <c r="F73" s="127">
        <f>SUMPRODUCT(('DU DOAN'!ES4:ES107&lt;&gt;"")*('DU DOAN'!ET4:ET107&lt;&gt;"")*('DU DOAN'!$K$4:$K$107&lt;&gt;"")*('DU DOAN'!$L$4:$L$107&lt;&gt;"")*(('DU DOAN'!ES4:ES107-'DU DOAN'!ET4:ET107)=('DU DOAN'!$K$4:$K$107-'DU DOAN'!$L$4:$L$107))*(NOT(('DU DOAN'!ES4:ES107='DU DOAN'!$K$4:$K$107)*('DU DOAN'!ET4:ET107='DU DOAN'!$L$4:$L$107))))</f>
        <v>0</v>
      </c>
      <c r="G73" s="127">
        <f>SUMPRODUCT(('DU DOAN'!ES4:ES107&lt;&gt;"")*('DU DOAN'!ET4:ET107&lt;&gt;"")*('DU DOAN'!$K$4:$K$107&lt;&gt;"")*('DU DOAN'!$L$4:$L$107&lt;&gt;"")*(SIGN('DU DOAN'!ES4:ES107-'DU DOAN'!ET4:ET107)=SIGN('DU DOAN'!$K$4:$K$107-'DU DOAN'!$L$4:$L$107))*(('DU DOAN'!ES4:ES107-'DU DOAN'!ET4:ET107)&lt;&gt;('DU DOAN'!$K$4:$K$107-'DU DOAN'!$L$4:$L$107)))</f>
        <v>0</v>
      </c>
      <c r="H73" s="127">
        <f>SUMPRODUCT(('DU DOAN'!ES4:ES107&lt;&gt;"")*('DU DOAN'!ET4:ET107&lt;&gt;""))</f>
        <v>0</v>
      </c>
    </row>
    <row r="74" spans="1:8" ht="24.05" customHeight="1">
      <c r="A74" s="124">
        <f t="shared" si="0"/>
        <v>1</v>
      </c>
      <c r="B74" s="6">
        <v>70</v>
      </c>
      <c r="C74" s="125" t="str">
        <f>'NGUOI CHOI'!B73</f>
        <v>Người chơi 70</v>
      </c>
      <c r="D74" s="126">
        <f>'DIEM CHI TIET'!BX108</f>
        <v>0</v>
      </c>
      <c r="E74" s="127">
        <f>SUMPRODUCT(('DU DOAN'!EU4:EU107&lt;&gt;"")*('DU DOAN'!EV4:EV107&lt;&gt;"")*('DU DOAN'!$K$4:$K$107&lt;&gt;"")*('DU DOAN'!$L$4:$L$107&lt;&gt;"")*('DU DOAN'!EU4:EU107='DU DOAN'!$K$4:$K$107)*('DU DOAN'!EV4:EV107='DU DOAN'!$L$4:$L$107))</f>
        <v>0</v>
      </c>
      <c r="F74" s="127">
        <f>SUMPRODUCT(('DU DOAN'!EU4:EU107&lt;&gt;"")*('DU DOAN'!EV4:EV107&lt;&gt;"")*('DU DOAN'!$K$4:$K$107&lt;&gt;"")*('DU DOAN'!$L$4:$L$107&lt;&gt;"")*(('DU DOAN'!EU4:EU107-'DU DOAN'!EV4:EV107)=('DU DOAN'!$K$4:$K$107-'DU DOAN'!$L$4:$L$107))*(NOT(('DU DOAN'!EU4:EU107='DU DOAN'!$K$4:$K$107)*('DU DOAN'!EV4:EV107='DU DOAN'!$L$4:$L$107))))</f>
        <v>0</v>
      </c>
      <c r="G74" s="127">
        <f>SUMPRODUCT(('DU DOAN'!EU4:EU107&lt;&gt;"")*('DU DOAN'!EV4:EV107&lt;&gt;"")*('DU DOAN'!$K$4:$K$107&lt;&gt;"")*('DU DOAN'!$L$4:$L$107&lt;&gt;"")*(SIGN('DU DOAN'!EU4:EU107-'DU DOAN'!EV4:EV107)=SIGN('DU DOAN'!$K$4:$K$107-'DU DOAN'!$L$4:$L$107))*(('DU DOAN'!EU4:EU107-'DU DOAN'!EV4:EV107)&lt;&gt;('DU DOAN'!$K$4:$K$107-'DU DOAN'!$L$4:$L$107)))</f>
        <v>0</v>
      </c>
      <c r="H74" s="127">
        <f>SUMPRODUCT(('DU DOAN'!EU4:EU107&lt;&gt;"")*('DU DOAN'!EV4:EV107&lt;&gt;""))</f>
        <v>0</v>
      </c>
    </row>
    <row r="75" spans="1:8" ht="24.05" customHeight="1">
      <c r="A75" s="124">
        <f t="shared" si="0"/>
        <v>1</v>
      </c>
      <c r="B75" s="6">
        <v>71</v>
      </c>
      <c r="C75" s="125" t="str">
        <f>'NGUOI CHOI'!B74</f>
        <v>Người chơi 71</v>
      </c>
      <c r="D75" s="126">
        <f>'DIEM CHI TIET'!BY108</f>
        <v>0</v>
      </c>
      <c r="E75" s="127">
        <f>SUMPRODUCT(('DU DOAN'!EW4:EW107&lt;&gt;"")*('DU DOAN'!EX4:EX107&lt;&gt;"")*('DU DOAN'!$K$4:$K$107&lt;&gt;"")*('DU DOAN'!$L$4:$L$107&lt;&gt;"")*('DU DOAN'!EW4:EW107='DU DOAN'!$K$4:$K$107)*('DU DOAN'!EX4:EX107='DU DOAN'!$L$4:$L$107))</f>
        <v>0</v>
      </c>
      <c r="F75" s="127">
        <f>SUMPRODUCT(('DU DOAN'!EW4:EW107&lt;&gt;"")*('DU DOAN'!EX4:EX107&lt;&gt;"")*('DU DOAN'!$K$4:$K$107&lt;&gt;"")*('DU DOAN'!$L$4:$L$107&lt;&gt;"")*(('DU DOAN'!EW4:EW107-'DU DOAN'!EX4:EX107)=('DU DOAN'!$K$4:$K$107-'DU DOAN'!$L$4:$L$107))*(NOT(('DU DOAN'!EW4:EW107='DU DOAN'!$K$4:$K$107)*('DU DOAN'!EX4:EX107='DU DOAN'!$L$4:$L$107))))</f>
        <v>0</v>
      </c>
      <c r="G75" s="127">
        <f>SUMPRODUCT(('DU DOAN'!EW4:EW107&lt;&gt;"")*('DU DOAN'!EX4:EX107&lt;&gt;"")*('DU DOAN'!$K$4:$K$107&lt;&gt;"")*('DU DOAN'!$L$4:$L$107&lt;&gt;"")*(SIGN('DU DOAN'!EW4:EW107-'DU DOAN'!EX4:EX107)=SIGN('DU DOAN'!$K$4:$K$107-'DU DOAN'!$L$4:$L$107))*(('DU DOAN'!EW4:EW107-'DU DOAN'!EX4:EX107)&lt;&gt;('DU DOAN'!$K$4:$K$107-'DU DOAN'!$L$4:$L$107)))</f>
        <v>0</v>
      </c>
      <c r="H75" s="127">
        <f>SUMPRODUCT(('DU DOAN'!EW4:EW107&lt;&gt;"")*('DU DOAN'!EX4:EX107&lt;&gt;""))</f>
        <v>0</v>
      </c>
    </row>
    <row r="76" spans="1:8" ht="24.05" customHeight="1">
      <c r="A76" s="124">
        <f t="shared" si="0"/>
        <v>1</v>
      </c>
      <c r="B76" s="6">
        <v>72</v>
      </c>
      <c r="C76" s="125" t="str">
        <f>'NGUOI CHOI'!B75</f>
        <v>Người chơi 72</v>
      </c>
      <c r="D76" s="126">
        <f>'DIEM CHI TIET'!BZ108</f>
        <v>0</v>
      </c>
      <c r="E76" s="127">
        <f>SUMPRODUCT(('DU DOAN'!EY4:EY107&lt;&gt;"")*('DU DOAN'!EZ4:EZ107&lt;&gt;"")*('DU DOAN'!$K$4:$K$107&lt;&gt;"")*('DU DOAN'!$L$4:$L$107&lt;&gt;"")*('DU DOAN'!EY4:EY107='DU DOAN'!$K$4:$K$107)*('DU DOAN'!EZ4:EZ107='DU DOAN'!$L$4:$L$107))</f>
        <v>0</v>
      </c>
      <c r="F76" s="127">
        <f>SUMPRODUCT(('DU DOAN'!EY4:EY107&lt;&gt;"")*('DU DOAN'!EZ4:EZ107&lt;&gt;"")*('DU DOAN'!$K$4:$K$107&lt;&gt;"")*('DU DOAN'!$L$4:$L$107&lt;&gt;"")*(('DU DOAN'!EY4:EY107-'DU DOAN'!EZ4:EZ107)=('DU DOAN'!$K$4:$K$107-'DU DOAN'!$L$4:$L$107))*(NOT(('DU DOAN'!EY4:EY107='DU DOAN'!$K$4:$K$107)*('DU DOAN'!EZ4:EZ107='DU DOAN'!$L$4:$L$107))))</f>
        <v>0</v>
      </c>
      <c r="G76" s="127">
        <f>SUMPRODUCT(('DU DOAN'!EY4:EY107&lt;&gt;"")*('DU DOAN'!EZ4:EZ107&lt;&gt;"")*('DU DOAN'!$K$4:$K$107&lt;&gt;"")*('DU DOAN'!$L$4:$L$107&lt;&gt;"")*(SIGN('DU DOAN'!EY4:EY107-'DU DOAN'!EZ4:EZ107)=SIGN('DU DOAN'!$K$4:$K$107-'DU DOAN'!$L$4:$L$107))*(('DU DOAN'!EY4:EY107-'DU DOAN'!EZ4:EZ107)&lt;&gt;('DU DOAN'!$K$4:$K$107-'DU DOAN'!$L$4:$L$107)))</f>
        <v>0</v>
      </c>
      <c r="H76" s="127">
        <f>SUMPRODUCT(('DU DOAN'!EY4:EY107&lt;&gt;"")*('DU DOAN'!EZ4:EZ107&lt;&gt;""))</f>
        <v>0</v>
      </c>
    </row>
    <row r="77" spans="1:8" ht="24.05" customHeight="1">
      <c r="A77" s="124">
        <f t="shared" si="0"/>
        <v>1</v>
      </c>
      <c r="B77" s="6">
        <v>73</v>
      </c>
      <c r="C77" s="125" t="str">
        <f>'NGUOI CHOI'!B76</f>
        <v>Người chơi 73</v>
      </c>
      <c r="D77" s="126">
        <f>'DIEM CHI TIET'!CA108</f>
        <v>0</v>
      </c>
      <c r="E77" s="127">
        <f>SUMPRODUCT(('DU DOAN'!FA4:FA107&lt;&gt;"")*('DU DOAN'!FB4:FB107&lt;&gt;"")*('DU DOAN'!$K$4:$K$107&lt;&gt;"")*('DU DOAN'!$L$4:$L$107&lt;&gt;"")*('DU DOAN'!FA4:FA107='DU DOAN'!$K$4:$K$107)*('DU DOAN'!FB4:FB107='DU DOAN'!$L$4:$L$107))</f>
        <v>0</v>
      </c>
      <c r="F77" s="127">
        <f>SUMPRODUCT(('DU DOAN'!FA4:FA107&lt;&gt;"")*('DU DOAN'!FB4:FB107&lt;&gt;"")*('DU DOAN'!$K$4:$K$107&lt;&gt;"")*('DU DOAN'!$L$4:$L$107&lt;&gt;"")*(('DU DOAN'!FA4:FA107-'DU DOAN'!FB4:FB107)=('DU DOAN'!$K$4:$K$107-'DU DOAN'!$L$4:$L$107))*(NOT(('DU DOAN'!FA4:FA107='DU DOAN'!$K$4:$K$107)*('DU DOAN'!FB4:FB107='DU DOAN'!$L$4:$L$107))))</f>
        <v>0</v>
      </c>
      <c r="G77" s="127">
        <f>SUMPRODUCT(('DU DOAN'!FA4:FA107&lt;&gt;"")*('DU DOAN'!FB4:FB107&lt;&gt;"")*('DU DOAN'!$K$4:$K$107&lt;&gt;"")*('DU DOAN'!$L$4:$L$107&lt;&gt;"")*(SIGN('DU DOAN'!FA4:FA107-'DU DOAN'!FB4:FB107)=SIGN('DU DOAN'!$K$4:$K$107-'DU DOAN'!$L$4:$L$107))*(('DU DOAN'!FA4:FA107-'DU DOAN'!FB4:FB107)&lt;&gt;('DU DOAN'!$K$4:$K$107-'DU DOAN'!$L$4:$L$107)))</f>
        <v>0</v>
      </c>
      <c r="H77" s="127">
        <f>SUMPRODUCT(('DU DOAN'!FA4:FA107&lt;&gt;"")*('DU DOAN'!FB4:FB107&lt;&gt;""))</f>
        <v>0</v>
      </c>
    </row>
    <row r="78" spans="1:8" ht="24.05" customHeight="1">
      <c r="A78" s="124">
        <f t="shared" si="0"/>
        <v>1</v>
      </c>
      <c r="B78" s="6">
        <v>74</v>
      </c>
      <c r="C78" s="125" t="str">
        <f>'NGUOI CHOI'!B77</f>
        <v>Người chơi 74</v>
      </c>
      <c r="D78" s="126">
        <f>'DIEM CHI TIET'!CB108</f>
        <v>0</v>
      </c>
      <c r="E78" s="127">
        <f>SUMPRODUCT(('DU DOAN'!FC4:FC107&lt;&gt;"")*('DU DOAN'!FD4:FD107&lt;&gt;"")*('DU DOAN'!$K$4:$K$107&lt;&gt;"")*('DU DOAN'!$L$4:$L$107&lt;&gt;"")*('DU DOAN'!FC4:FC107='DU DOAN'!$K$4:$K$107)*('DU DOAN'!FD4:FD107='DU DOAN'!$L$4:$L$107))</f>
        <v>0</v>
      </c>
      <c r="F78" s="127">
        <f>SUMPRODUCT(('DU DOAN'!FC4:FC107&lt;&gt;"")*('DU DOAN'!FD4:FD107&lt;&gt;"")*('DU DOAN'!$K$4:$K$107&lt;&gt;"")*('DU DOAN'!$L$4:$L$107&lt;&gt;"")*(('DU DOAN'!FC4:FC107-'DU DOAN'!FD4:FD107)=('DU DOAN'!$K$4:$K$107-'DU DOAN'!$L$4:$L$107))*(NOT(('DU DOAN'!FC4:FC107='DU DOAN'!$K$4:$K$107)*('DU DOAN'!FD4:FD107='DU DOAN'!$L$4:$L$107))))</f>
        <v>0</v>
      </c>
      <c r="G78" s="127">
        <f>SUMPRODUCT(('DU DOAN'!FC4:FC107&lt;&gt;"")*('DU DOAN'!FD4:FD107&lt;&gt;"")*('DU DOAN'!$K$4:$K$107&lt;&gt;"")*('DU DOAN'!$L$4:$L$107&lt;&gt;"")*(SIGN('DU DOAN'!FC4:FC107-'DU DOAN'!FD4:FD107)=SIGN('DU DOAN'!$K$4:$K$107-'DU DOAN'!$L$4:$L$107))*(('DU DOAN'!FC4:FC107-'DU DOAN'!FD4:FD107)&lt;&gt;('DU DOAN'!$K$4:$K$107-'DU DOAN'!$L$4:$L$107)))</f>
        <v>0</v>
      </c>
      <c r="H78" s="127">
        <f>SUMPRODUCT(('DU DOAN'!FC4:FC107&lt;&gt;"")*('DU DOAN'!FD4:FD107&lt;&gt;""))</f>
        <v>0</v>
      </c>
    </row>
    <row r="79" spans="1:8" ht="24.05" customHeight="1">
      <c r="A79" s="124">
        <f t="shared" si="0"/>
        <v>1</v>
      </c>
      <c r="B79" s="6">
        <v>75</v>
      </c>
      <c r="C79" s="125" t="str">
        <f>'NGUOI CHOI'!B78</f>
        <v>Người chơi 75</v>
      </c>
      <c r="D79" s="126">
        <f>'DIEM CHI TIET'!CC108</f>
        <v>0</v>
      </c>
      <c r="E79" s="127">
        <f>SUMPRODUCT(('DU DOAN'!FE4:FE107&lt;&gt;"")*('DU DOAN'!FF4:FF107&lt;&gt;"")*('DU DOAN'!$K$4:$K$107&lt;&gt;"")*('DU DOAN'!$L$4:$L$107&lt;&gt;"")*('DU DOAN'!FE4:FE107='DU DOAN'!$K$4:$K$107)*('DU DOAN'!FF4:FF107='DU DOAN'!$L$4:$L$107))</f>
        <v>0</v>
      </c>
      <c r="F79" s="127">
        <f>SUMPRODUCT(('DU DOAN'!FE4:FE107&lt;&gt;"")*('DU DOAN'!FF4:FF107&lt;&gt;"")*('DU DOAN'!$K$4:$K$107&lt;&gt;"")*('DU DOAN'!$L$4:$L$107&lt;&gt;"")*(('DU DOAN'!FE4:FE107-'DU DOAN'!FF4:FF107)=('DU DOAN'!$K$4:$K$107-'DU DOAN'!$L$4:$L$107))*(NOT(('DU DOAN'!FE4:FE107='DU DOAN'!$K$4:$K$107)*('DU DOAN'!FF4:FF107='DU DOAN'!$L$4:$L$107))))</f>
        <v>0</v>
      </c>
      <c r="G79" s="127">
        <f>SUMPRODUCT(('DU DOAN'!FE4:FE107&lt;&gt;"")*('DU DOAN'!FF4:FF107&lt;&gt;"")*('DU DOAN'!$K$4:$K$107&lt;&gt;"")*('DU DOAN'!$L$4:$L$107&lt;&gt;"")*(SIGN('DU DOAN'!FE4:FE107-'DU DOAN'!FF4:FF107)=SIGN('DU DOAN'!$K$4:$K$107-'DU DOAN'!$L$4:$L$107))*(('DU DOAN'!FE4:FE107-'DU DOAN'!FF4:FF107)&lt;&gt;('DU DOAN'!$K$4:$K$107-'DU DOAN'!$L$4:$L$107)))</f>
        <v>0</v>
      </c>
      <c r="H79" s="127">
        <f>SUMPRODUCT(('DU DOAN'!FE4:FE107&lt;&gt;"")*('DU DOAN'!FF4:FF107&lt;&gt;""))</f>
        <v>0</v>
      </c>
    </row>
    <row r="80" spans="1:8" ht="24.05" customHeight="1">
      <c r="A80" s="124">
        <f t="shared" si="0"/>
        <v>1</v>
      </c>
      <c r="B80" s="6">
        <v>76</v>
      </c>
      <c r="C80" s="125" t="str">
        <f>'NGUOI CHOI'!B79</f>
        <v>Người chơi 76</v>
      </c>
      <c r="D80" s="126">
        <f>'DIEM CHI TIET'!CD108</f>
        <v>0</v>
      </c>
      <c r="E80" s="127">
        <f>SUMPRODUCT(('DU DOAN'!FG4:FG107&lt;&gt;"")*('DU DOAN'!FH4:FH107&lt;&gt;"")*('DU DOAN'!$K$4:$K$107&lt;&gt;"")*('DU DOAN'!$L$4:$L$107&lt;&gt;"")*('DU DOAN'!FG4:FG107='DU DOAN'!$K$4:$K$107)*('DU DOAN'!FH4:FH107='DU DOAN'!$L$4:$L$107))</f>
        <v>0</v>
      </c>
      <c r="F80" s="127">
        <f>SUMPRODUCT(('DU DOAN'!FG4:FG107&lt;&gt;"")*('DU DOAN'!FH4:FH107&lt;&gt;"")*('DU DOAN'!$K$4:$K$107&lt;&gt;"")*('DU DOAN'!$L$4:$L$107&lt;&gt;"")*(('DU DOAN'!FG4:FG107-'DU DOAN'!FH4:FH107)=('DU DOAN'!$K$4:$K$107-'DU DOAN'!$L$4:$L$107))*(NOT(('DU DOAN'!FG4:FG107='DU DOAN'!$K$4:$K$107)*('DU DOAN'!FH4:FH107='DU DOAN'!$L$4:$L$107))))</f>
        <v>0</v>
      </c>
      <c r="G80" s="127">
        <f>SUMPRODUCT(('DU DOAN'!FG4:FG107&lt;&gt;"")*('DU DOAN'!FH4:FH107&lt;&gt;"")*('DU DOAN'!$K$4:$K$107&lt;&gt;"")*('DU DOAN'!$L$4:$L$107&lt;&gt;"")*(SIGN('DU DOAN'!FG4:FG107-'DU DOAN'!FH4:FH107)=SIGN('DU DOAN'!$K$4:$K$107-'DU DOAN'!$L$4:$L$107))*(('DU DOAN'!FG4:FG107-'DU DOAN'!FH4:FH107)&lt;&gt;('DU DOAN'!$K$4:$K$107-'DU DOAN'!$L$4:$L$107)))</f>
        <v>0</v>
      </c>
      <c r="H80" s="127">
        <f>SUMPRODUCT(('DU DOAN'!FG4:FG107&lt;&gt;"")*('DU DOAN'!FH4:FH107&lt;&gt;""))</f>
        <v>0</v>
      </c>
    </row>
    <row r="81" spans="1:8" ht="24.05" customHeight="1">
      <c r="A81" s="124">
        <f t="shared" si="0"/>
        <v>1</v>
      </c>
      <c r="B81" s="6">
        <v>77</v>
      </c>
      <c r="C81" s="125" t="str">
        <f>'NGUOI CHOI'!B80</f>
        <v>Người chơi 77</v>
      </c>
      <c r="D81" s="126">
        <f>'DIEM CHI TIET'!CE108</f>
        <v>0</v>
      </c>
      <c r="E81" s="127">
        <f>SUMPRODUCT(('DU DOAN'!FI4:FI107&lt;&gt;"")*('DU DOAN'!FJ4:FJ107&lt;&gt;"")*('DU DOAN'!$K$4:$K$107&lt;&gt;"")*('DU DOAN'!$L$4:$L$107&lt;&gt;"")*('DU DOAN'!FI4:FI107='DU DOAN'!$K$4:$K$107)*('DU DOAN'!FJ4:FJ107='DU DOAN'!$L$4:$L$107))</f>
        <v>0</v>
      </c>
      <c r="F81" s="127">
        <f>SUMPRODUCT(('DU DOAN'!FI4:FI107&lt;&gt;"")*('DU DOAN'!FJ4:FJ107&lt;&gt;"")*('DU DOAN'!$K$4:$K$107&lt;&gt;"")*('DU DOAN'!$L$4:$L$107&lt;&gt;"")*(('DU DOAN'!FI4:FI107-'DU DOAN'!FJ4:FJ107)=('DU DOAN'!$K$4:$K$107-'DU DOAN'!$L$4:$L$107))*(NOT(('DU DOAN'!FI4:FI107='DU DOAN'!$K$4:$K$107)*('DU DOAN'!FJ4:FJ107='DU DOAN'!$L$4:$L$107))))</f>
        <v>0</v>
      </c>
      <c r="G81" s="127">
        <f>SUMPRODUCT(('DU DOAN'!FI4:FI107&lt;&gt;"")*('DU DOAN'!FJ4:FJ107&lt;&gt;"")*('DU DOAN'!$K$4:$K$107&lt;&gt;"")*('DU DOAN'!$L$4:$L$107&lt;&gt;"")*(SIGN('DU DOAN'!FI4:FI107-'DU DOAN'!FJ4:FJ107)=SIGN('DU DOAN'!$K$4:$K$107-'DU DOAN'!$L$4:$L$107))*(('DU DOAN'!FI4:FI107-'DU DOAN'!FJ4:FJ107)&lt;&gt;('DU DOAN'!$K$4:$K$107-'DU DOAN'!$L$4:$L$107)))</f>
        <v>0</v>
      </c>
      <c r="H81" s="127">
        <f>SUMPRODUCT(('DU DOAN'!FI4:FI107&lt;&gt;"")*('DU DOAN'!FJ4:FJ107&lt;&gt;""))</f>
        <v>0</v>
      </c>
    </row>
    <row r="82" spans="1:8" ht="24.05" customHeight="1">
      <c r="A82" s="124">
        <f t="shared" si="0"/>
        <v>1</v>
      </c>
      <c r="B82" s="6">
        <v>78</v>
      </c>
      <c r="C82" s="125" t="str">
        <f>'NGUOI CHOI'!B81</f>
        <v>Người chơi 78</v>
      </c>
      <c r="D82" s="126">
        <f>'DIEM CHI TIET'!CF108</f>
        <v>0</v>
      </c>
      <c r="E82" s="127">
        <f>SUMPRODUCT(('DU DOAN'!FK4:FK107&lt;&gt;"")*('DU DOAN'!FL4:FL107&lt;&gt;"")*('DU DOAN'!$K$4:$K$107&lt;&gt;"")*('DU DOAN'!$L$4:$L$107&lt;&gt;"")*('DU DOAN'!FK4:FK107='DU DOAN'!$K$4:$K$107)*('DU DOAN'!FL4:FL107='DU DOAN'!$L$4:$L$107))</f>
        <v>0</v>
      </c>
      <c r="F82" s="127">
        <f>SUMPRODUCT(('DU DOAN'!FK4:FK107&lt;&gt;"")*('DU DOAN'!FL4:FL107&lt;&gt;"")*('DU DOAN'!$K$4:$K$107&lt;&gt;"")*('DU DOAN'!$L$4:$L$107&lt;&gt;"")*(('DU DOAN'!FK4:FK107-'DU DOAN'!FL4:FL107)=('DU DOAN'!$K$4:$K$107-'DU DOAN'!$L$4:$L$107))*(NOT(('DU DOAN'!FK4:FK107='DU DOAN'!$K$4:$K$107)*('DU DOAN'!FL4:FL107='DU DOAN'!$L$4:$L$107))))</f>
        <v>0</v>
      </c>
      <c r="G82" s="127">
        <f>SUMPRODUCT(('DU DOAN'!FK4:FK107&lt;&gt;"")*('DU DOAN'!FL4:FL107&lt;&gt;"")*('DU DOAN'!$K$4:$K$107&lt;&gt;"")*('DU DOAN'!$L$4:$L$107&lt;&gt;"")*(SIGN('DU DOAN'!FK4:FK107-'DU DOAN'!FL4:FL107)=SIGN('DU DOAN'!$K$4:$K$107-'DU DOAN'!$L$4:$L$107))*(('DU DOAN'!FK4:FK107-'DU DOAN'!FL4:FL107)&lt;&gt;('DU DOAN'!$K$4:$K$107-'DU DOAN'!$L$4:$L$107)))</f>
        <v>0</v>
      </c>
      <c r="H82" s="127">
        <f>SUMPRODUCT(('DU DOAN'!FK4:FK107&lt;&gt;"")*('DU DOAN'!FL4:FL107&lt;&gt;""))</f>
        <v>0</v>
      </c>
    </row>
    <row r="83" spans="1:8" ht="24.05" customHeight="1">
      <c r="A83" s="124">
        <f t="shared" si="0"/>
        <v>1</v>
      </c>
      <c r="B83" s="6">
        <v>79</v>
      </c>
      <c r="C83" s="125" t="str">
        <f>'NGUOI CHOI'!B82</f>
        <v>Người chơi 79</v>
      </c>
      <c r="D83" s="126">
        <f>'DIEM CHI TIET'!CG108</f>
        <v>0</v>
      </c>
      <c r="E83" s="127">
        <f>SUMPRODUCT(('DU DOAN'!FM4:FM107&lt;&gt;"")*('DU DOAN'!FN4:FN107&lt;&gt;"")*('DU DOAN'!$K$4:$K$107&lt;&gt;"")*('DU DOAN'!$L$4:$L$107&lt;&gt;"")*('DU DOAN'!FM4:FM107='DU DOAN'!$K$4:$K$107)*('DU DOAN'!FN4:FN107='DU DOAN'!$L$4:$L$107))</f>
        <v>0</v>
      </c>
      <c r="F83" s="127">
        <f>SUMPRODUCT(('DU DOAN'!FM4:FM107&lt;&gt;"")*('DU DOAN'!FN4:FN107&lt;&gt;"")*('DU DOAN'!$K$4:$K$107&lt;&gt;"")*('DU DOAN'!$L$4:$L$107&lt;&gt;"")*(('DU DOAN'!FM4:FM107-'DU DOAN'!FN4:FN107)=('DU DOAN'!$K$4:$K$107-'DU DOAN'!$L$4:$L$107))*(NOT(('DU DOAN'!FM4:FM107='DU DOAN'!$K$4:$K$107)*('DU DOAN'!FN4:FN107='DU DOAN'!$L$4:$L$107))))</f>
        <v>0</v>
      </c>
      <c r="G83" s="127">
        <f>SUMPRODUCT(('DU DOAN'!FM4:FM107&lt;&gt;"")*('DU DOAN'!FN4:FN107&lt;&gt;"")*('DU DOAN'!$K$4:$K$107&lt;&gt;"")*('DU DOAN'!$L$4:$L$107&lt;&gt;"")*(SIGN('DU DOAN'!FM4:FM107-'DU DOAN'!FN4:FN107)=SIGN('DU DOAN'!$K$4:$K$107-'DU DOAN'!$L$4:$L$107))*(('DU DOAN'!FM4:FM107-'DU DOAN'!FN4:FN107)&lt;&gt;('DU DOAN'!$K$4:$K$107-'DU DOAN'!$L$4:$L$107)))</f>
        <v>0</v>
      </c>
      <c r="H83" s="127">
        <f>SUMPRODUCT(('DU DOAN'!FM4:FM107&lt;&gt;"")*('DU DOAN'!FN4:FN107&lt;&gt;""))</f>
        <v>0</v>
      </c>
    </row>
    <row r="84" spans="1:8" ht="24.05" customHeight="1">
      <c r="A84" s="124">
        <f t="shared" si="0"/>
        <v>1</v>
      </c>
      <c r="B84" s="6">
        <v>80</v>
      </c>
      <c r="C84" s="125" t="str">
        <f>'NGUOI CHOI'!B83</f>
        <v>Người chơi 80</v>
      </c>
      <c r="D84" s="126">
        <f>'DIEM CHI TIET'!CH108</f>
        <v>0</v>
      </c>
      <c r="E84" s="127">
        <f>SUMPRODUCT(('DU DOAN'!FO4:FO107&lt;&gt;"")*('DU DOAN'!FP4:FP107&lt;&gt;"")*('DU DOAN'!$K$4:$K$107&lt;&gt;"")*('DU DOAN'!$L$4:$L$107&lt;&gt;"")*('DU DOAN'!FO4:FO107='DU DOAN'!$K$4:$K$107)*('DU DOAN'!FP4:FP107='DU DOAN'!$L$4:$L$107))</f>
        <v>0</v>
      </c>
      <c r="F84" s="127">
        <f>SUMPRODUCT(('DU DOAN'!FO4:FO107&lt;&gt;"")*('DU DOAN'!FP4:FP107&lt;&gt;"")*('DU DOAN'!$K$4:$K$107&lt;&gt;"")*('DU DOAN'!$L$4:$L$107&lt;&gt;"")*(('DU DOAN'!FO4:FO107-'DU DOAN'!FP4:FP107)=('DU DOAN'!$K$4:$K$107-'DU DOAN'!$L$4:$L$107))*(NOT(('DU DOAN'!FO4:FO107='DU DOAN'!$K$4:$K$107)*('DU DOAN'!FP4:FP107='DU DOAN'!$L$4:$L$107))))</f>
        <v>0</v>
      </c>
      <c r="G84" s="127">
        <f>SUMPRODUCT(('DU DOAN'!FO4:FO107&lt;&gt;"")*('DU DOAN'!FP4:FP107&lt;&gt;"")*('DU DOAN'!$K$4:$K$107&lt;&gt;"")*('DU DOAN'!$L$4:$L$107&lt;&gt;"")*(SIGN('DU DOAN'!FO4:FO107-'DU DOAN'!FP4:FP107)=SIGN('DU DOAN'!$K$4:$K$107-'DU DOAN'!$L$4:$L$107))*(('DU DOAN'!FO4:FO107-'DU DOAN'!FP4:FP107)&lt;&gt;('DU DOAN'!$K$4:$K$107-'DU DOAN'!$L$4:$L$107)))</f>
        <v>0</v>
      </c>
      <c r="H84" s="127">
        <f>SUMPRODUCT(('DU DOAN'!FO4:FO107&lt;&gt;"")*('DU DOAN'!FP4:FP107&lt;&gt;""))</f>
        <v>0</v>
      </c>
    </row>
    <row r="85" spans="1:8" ht="24.05" customHeight="1">
      <c r="A85" s="124">
        <f t="shared" si="0"/>
        <v>1</v>
      </c>
      <c r="B85" s="6">
        <v>81</v>
      </c>
      <c r="C85" s="125" t="str">
        <f>'NGUOI CHOI'!B84</f>
        <v>Người chơi 81</v>
      </c>
      <c r="D85" s="126">
        <f>'DIEM CHI TIET'!CI108</f>
        <v>0</v>
      </c>
      <c r="E85" s="127">
        <f>SUMPRODUCT(('DU DOAN'!FQ4:FQ107&lt;&gt;"")*('DU DOAN'!FR4:FR107&lt;&gt;"")*('DU DOAN'!$K$4:$K$107&lt;&gt;"")*('DU DOAN'!$L$4:$L$107&lt;&gt;"")*('DU DOAN'!FQ4:FQ107='DU DOAN'!$K$4:$K$107)*('DU DOAN'!FR4:FR107='DU DOAN'!$L$4:$L$107))</f>
        <v>0</v>
      </c>
      <c r="F85" s="127">
        <f>SUMPRODUCT(('DU DOAN'!FQ4:FQ107&lt;&gt;"")*('DU DOAN'!FR4:FR107&lt;&gt;"")*('DU DOAN'!$K$4:$K$107&lt;&gt;"")*('DU DOAN'!$L$4:$L$107&lt;&gt;"")*(('DU DOAN'!FQ4:FQ107-'DU DOAN'!FR4:FR107)=('DU DOAN'!$K$4:$K$107-'DU DOAN'!$L$4:$L$107))*(NOT(('DU DOAN'!FQ4:FQ107='DU DOAN'!$K$4:$K$107)*('DU DOAN'!FR4:FR107='DU DOAN'!$L$4:$L$107))))</f>
        <v>0</v>
      </c>
      <c r="G85" s="127">
        <f>SUMPRODUCT(('DU DOAN'!FQ4:FQ107&lt;&gt;"")*('DU DOAN'!FR4:FR107&lt;&gt;"")*('DU DOAN'!$K$4:$K$107&lt;&gt;"")*('DU DOAN'!$L$4:$L$107&lt;&gt;"")*(SIGN('DU DOAN'!FQ4:FQ107-'DU DOAN'!FR4:FR107)=SIGN('DU DOAN'!$K$4:$K$107-'DU DOAN'!$L$4:$L$107))*(('DU DOAN'!FQ4:FQ107-'DU DOAN'!FR4:FR107)&lt;&gt;('DU DOAN'!$K$4:$K$107-'DU DOAN'!$L$4:$L$107)))</f>
        <v>0</v>
      </c>
      <c r="H85" s="127">
        <f>SUMPRODUCT(('DU DOAN'!FQ4:FQ107&lt;&gt;"")*('DU DOAN'!FR4:FR107&lt;&gt;""))</f>
        <v>0</v>
      </c>
    </row>
    <row r="86" spans="1:8" ht="24.05" customHeight="1">
      <c r="A86" s="124">
        <f t="shared" si="0"/>
        <v>1</v>
      </c>
      <c r="B86" s="6">
        <v>82</v>
      </c>
      <c r="C86" s="125" t="str">
        <f>'NGUOI CHOI'!B85</f>
        <v>Người chơi 82</v>
      </c>
      <c r="D86" s="126">
        <f>'DIEM CHI TIET'!CJ108</f>
        <v>0</v>
      </c>
      <c r="E86" s="127">
        <f>SUMPRODUCT(('DU DOAN'!FS4:FS107&lt;&gt;"")*('DU DOAN'!FT4:FT107&lt;&gt;"")*('DU DOAN'!$K$4:$K$107&lt;&gt;"")*('DU DOAN'!$L$4:$L$107&lt;&gt;"")*('DU DOAN'!FS4:FS107='DU DOAN'!$K$4:$K$107)*('DU DOAN'!FT4:FT107='DU DOAN'!$L$4:$L$107))</f>
        <v>0</v>
      </c>
      <c r="F86" s="127">
        <f>SUMPRODUCT(('DU DOAN'!FS4:FS107&lt;&gt;"")*('DU DOAN'!FT4:FT107&lt;&gt;"")*('DU DOAN'!$K$4:$K$107&lt;&gt;"")*('DU DOAN'!$L$4:$L$107&lt;&gt;"")*(('DU DOAN'!FS4:FS107-'DU DOAN'!FT4:FT107)=('DU DOAN'!$K$4:$K$107-'DU DOAN'!$L$4:$L$107))*(NOT(('DU DOAN'!FS4:FS107='DU DOAN'!$K$4:$K$107)*('DU DOAN'!FT4:FT107='DU DOAN'!$L$4:$L$107))))</f>
        <v>0</v>
      </c>
      <c r="G86" s="127">
        <f>SUMPRODUCT(('DU DOAN'!FS4:FS107&lt;&gt;"")*('DU DOAN'!FT4:FT107&lt;&gt;"")*('DU DOAN'!$K$4:$K$107&lt;&gt;"")*('DU DOAN'!$L$4:$L$107&lt;&gt;"")*(SIGN('DU DOAN'!FS4:FS107-'DU DOAN'!FT4:FT107)=SIGN('DU DOAN'!$K$4:$K$107-'DU DOAN'!$L$4:$L$107))*(('DU DOAN'!FS4:FS107-'DU DOAN'!FT4:FT107)&lt;&gt;('DU DOAN'!$K$4:$K$107-'DU DOAN'!$L$4:$L$107)))</f>
        <v>0</v>
      </c>
      <c r="H86" s="127">
        <f>SUMPRODUCT(('DU DOAN'!FS4:FS107&lt;&gt;"")*('DU DOAN'!FT4:FT107&lt;&gt;""))</f>
        <v>0</v>
      </c>
    </row>
    <row r="87" spans="1:8" ht="24.05" customHeight="1">
      <c r="A87" s="124">
        <f t="shared" si="0"/>
        <v>1</v>
      </c>
      <c r="B87" s="6">
        <v>83</v>
      </c>
      <c r="C87" s="125" t="str">
        <f>'NGUOI CHOI'!B86</f>
        <v>Người chơi 83</v>
      </c>
      <c r="D87" s="126">
        <f>'DIEM CHI TIET'!CK108</f>
        <v>0</v>
      </c>
      <c r="E87" s="127">
        <f>SUMPRODUCT(('DU DOAN'!FU4:FU107&lt;&gt;"")*('DU DOAN'!FV4:FV107&lt;&gt;"")*('DU DOAN'!$K$4:$K$107&lt;&gt;"")*('DU DOAN'!$L$4:$L$107&lt;&gt;"")*('DU DOAN'!FU4:FU107='DU DOAN'!$K$4:$K$107)*('DU DOAN'!FV4:FV107='DU DOAN'!$L$4:$L$107))</f>
        <v>0</v>
      </c>
      <c r="F87" s="127">
        <f>SUMPRODUCT(('DU DOAN'!FU4:FU107&lt;&gt;"")*('DU DOAN'!FV4:FV107&lt;&gt;"")*('DU DOAN'!$K$4:$K$107&lt;&gt;"")*('DU DOAN'!$L$4:$L$107&lt;&gt;"")*(('DU DOAN'!FU4:FU107-'DU DOAN'!FV4:FV107)=('DU DOAN'!$K$4:$K$107-'DU DOAN'!$L$4:$L$107))*(NOT(('DU DOAN'!FU4:FU107='DU DOAN'!$K$4:$K$107)*('DU DOAN'!FV4:FV107='DU DOAN'!$L$4:$L$107))))</f>
        <v>0</v>
      </c>
      <c r="G87" s="127">
        <f>SUMPRODUCT(('DU DOAN'!FU4:FU107&lt;&gt;"")*('DU DOAN'!FV4:FV107&lt;&gt;"")*('DU DOAN'!$K$4:$K$107&lt;&gt;"")*('DU DOAN'!$L$4:$L$107&lt;&gt;"")*(SIGN('DU DOAN'!FU4:FU107-'DU DOAN'!FV4:FV107)=SIGN('DU DOAN'!$K$4:$K$107-'DU DOAN'!$L$4:$L$107))*(('DU DOAN'!FU4:FU107-'DU DOAN'!FV4:FV107)&lt;&gt;('DU DOAN'!$K$4:$K$107-'DU DOAN'!$L$4:$L$107)))</f>
        <v>0</v>
      </c>
      <c r="H87" s="127">
        <f>SUMPRODUCT(('DU DOAN'!FU4:FU107&lt;&gt;"")*('DU DOAN'!FV4:FV107&lt;&gt;""))</f>
        <v>0</v>
      </c>
    </row>
    <row r="88" spans="1:8" ht="24.05" customHeight="1">
      <c r="A88" s="124">
        <f t="shared" si="0"/>
        <v>1</v>
      </c>
      <c r="B88" s="6">
        <v>84</v>
      </c>
      <c r="C88" s="125" t="str">
        <f>'NGUOI CHOI'!B87</f>
        <v>Người chơi 84</v>
      </c>
      <c r="D88" s="126">
        <f>'DIEM CHI TIET'!CL108</f>
        <v>0</v>
      </c>
      <c r="E88" s="127">
        <f>SUMPRODUCT(('DU DOAN'!FW4:FW107&lt;&gt;"")*('DU DOAN'!FX4:FX107&lt;&gt;"")*('DU DOAN'!$K$4:$K$107&lt;&gt;"")*('DU DOAN'!$L$4:$L$107&lt;&gt;"")*('DU DOAN'!FW4:FW107='DU DOAN'!$K$4:$K$107)*('DU DOAN'!FX4:FX107='DU DOAN'!$L$4:$L$107))</f>
        <v>0</v>
      </c>
      <c r="F88" s="127">
        <f>SUMPRODUCT(('DU DOAN'!FW4:FW107&lt;&gt;"")*('DU DOAN'!FX4:FX107&lt;&gt;"")*('DU DOAN'!$K$4:$K$107&lt;&gt;"")*('DU DOAN'!$L$4:$L$107&lt;&gt;"")*(('DU DOAN'!FW4:FW107-'DU DOAN'!FX4:FX107)=('DU DOAN'!$K$4:$K$107-'DU DOAN'!$L$4:$L$107))*(NOT(('DU DOAN'!FW4:FW107='DU DOAN'!$K$4:$K$107)*('DU DOAN'!FX4:FX107='DU DOAN'!$L$4:$L$107))))</f>
        <v>0</v>
      </c>
      <c r="G88" s="127">
        <f>SUMPRODUCT(('DU DOAN'!FW4:FW107&lt;&gt;"")*('DU DOAN'!FX4:FX107&lt;&gt;"")*('DU DOAN'!$K$4:$K$107&lt;&gt;"")*('DU DOAN'!$L$4:$L$107&lt;&gt;"")*(SIGN('DU DOAN'!FW4:FW107-'DU DOAN'!FX4:FX107)=SIGN('DU DOAN'!$K$4:$K$107-'DU DOAN'!$L$4:$L$107))*(('DU DOAN'!FW4:FW107-'DU DOAN'!FX4:FX107)&lt;&gt;('DU DOAN'!$K$4:$K$107-'DU DOAN'!$L$4:$L$107)))</f>
        <v>0</v>
      </c>
      <c r="H88" s="127">
        <f>SUMPRODUCT(('DU DOAN'!FW4:FW107&lt;&gt;"")*('DU DOAN'!FX4:FX107&lt;&gt;""))</f>
        <v>0</v>
      </c>
    </row>
    <row r="89" spans="1:8" ht="24.05" customHeight="1">
      <c r="A89" s="124">
        <f t="shared" si="0"/>
        <v>1</v>
      </c>
      <c r="B89" s="6">
        <v>85</v>
      </c>
      <c r="C89" s="125" t="str">
        <f>'NGUOI CHOI'!B88</f>
        <v>Người chơi 85</v>
      </c>
      <c r="D89" s="126">
        <f>'DIEM CHI TIET'!CM108</f>
        <v>0</v>
      </c>
      <c r="E89" s="127">
        <f>SUMPRODUCT(('DU DOAN'!FY4:FY107&lt;&gt;"")*('DU DOAN'!FZ4:FZ107&lt;&gt;"")*('DU DOAN'!$K$4:$K$107&lt;&gt;"")*('DU DOAN'!$L$4:$L$107&lt;&gt;"")*('DU DOAN'!FY4:FY107='DU DOAN'!$K$4:$K$107)*('DU DOAN'!FZ4:FZ107='DU DOAN'!$L$4:$L$107))</f>
        <v>0</v>
      </c>
      <c r="F89" s="127">
        <f>SUMPRODUCT(('DU DOAN'!FY4:FY107&lt;&gt;"")*('DU DOAN'!FZ4:FZ107&lt;&gt;"")*('DU DOAN'!$K$4:$K$107&lt;&gt;"")*('DU DOAN'!$L$4:$L$107&lt;&gt;"")*(('DU DOAN'!FY4:FY107-'DU DOAN'!FZ4:FZ107)=('DU DOAN'!$K$4:$K$107-'DU DOAN'!$L$4:$L$107))*(NOT(('DU DOAN'!FY4:FY107='DU DOAN'!$K$4:$K$107)*('DU DOAN'!FZ4:FZ107='DU DOAN'!$L$4:$L$107))))</f>
        <v>0</v>
      </c>
      <c r="G89" s="127">
        <f>SUMPRODUCT(('DU DOAN'!FY4:FY107&lt;&gt;"")*('DU DOAN'!FZ4:FZ107&lt;&gt;"")*('DU DOAN'!$K$4:$K$107&lt;&gt;"")*('DU DOAN'!$L$4:$L$107&lt;&gt;"")*(SIGN('DU DOAN'!FY4:FY107-'DU DOAN'!FZ4:FZ107)=SIGN('DU DOAN'!$K$4:$K$107-'DU DOAN'!$L$4:$L$107))*(('DU DOAN'!FY4:FY107-'DU DOAN'!FZ4:FZ107)&lt;&gt;('DU DOAN'!$K$4:$K$107-'DU DOAN'!$L$4:$L$107)))</f>
        <v>0</v>
      </c>
      <c r="H89" s="127">
        <f>SUMPRODUCT(('DU DOAN'!FY4:FY107&lt;&gt;"")*('DU DOAN'!FZ4:FZ107&lt;&gt;""))</f>
        <v>0</v>
      </c>
    </row>
    <row r="90" spans="1:8" ht="24.05" customHeight="1">
      <c r="A90" s="124">
        <f t="shared" si="0"/>
        <v>1</v>
      </c>
      <c r="B90" s="6">
        <v>86</v>
      </c>
      <c r="C90" s="125" t="str">
        <f>'NGUOI CHOI'!B89</f>
        <v>Người chơi 86</v>
      </c>
      <c r="D90" s="126">
        <f>'DIEM CHI TIET'!CN108</f>
        <v>0</v>
      </c>
      <c r="E90" s="127">
        <f>SUMPRODUCT(('DU DOAN'!GA4:GA107&lt;&gt;"")*('DU DOAN'!GB4:GB107&lt;&gt;"")*('DU DOAN'!$K$4:$K$107&lt;&gt;"")*('DU DOAN'!$L$4:$L$107&lt;&gt;"")*('DU DOAN'!GA4:GA107='DU DOAN'!$K$4:$K$107)*('DU DOAN'!GB4:GB107='DU DOAN'!$L$4:$L$107))</f>
        <v>0</v>
      </c>
      <c r="F90" s="127">
        <f>SUMPRODUCT(('DU DOAN'!GA4:GA107&lt;&gt;"")*('DU DOAN'!GB4:GB107&lt;&gt;"")*('DU DOAN'!$K$4:$K$107&lt;&gt;"")*('DU DOAN'!$L$4:$L$107&lt;&gt;"")*(('DU DOAN'!GA4:GA107-'DU DOAN'!GB4:GB107)=('DU DOAN'!$K$4:$K$107-'DU DOAN'!$L$4:$L$107))*(NOT(('DU DOAN'!GA4:GA107='DU DOAN'!$K$4:$K$107)*('DU DOAN'!GB4:GB107='DU DOAN'!$L$4:$L$107))))</f>
        <v>0</v>
      </c>
      <c r="G90" s="127">
        <f>SUMPRODUCT(('DU DOAN'!GA4:GA107&lt;&gt;"")*('DU DOAN'!GB4:GB107&lt;&gt;"")*('DU DOAN'!$K$4:$K$107&lt;&gt;"")*('DU DOAN'!$L$4:$L$107&lt;&gt;"")*(SIGN('DU DOAN'!GA4:GA107-'DU DOAN'!GB4:GB107)=SIGN('DU DOAN'!$K$4:$K$107-'DU DOAN'!$L$4:$L$107))*(('DU DOAN'!GA4:GA107-'DU DOAN'!GB4:GB107)&lt;&gt;('DU DOAN'!$K$4:$K$107-'DU DOAN'!$L$4:$L$107)))</f>
        <v>0</v>
      </c>
      <c r="H90" s="127">
        <f>SUMPRODUCT(('DU DOAN'!GA4:GA107&lt;&gt;"")*('DU DOAN'!GB4:GB107&lt;&gt;""))</f>
        <v>0</v>
      </c>
    </row>
    <row r="91" spans="1:8" ht="24.05" customHeight="1">
      <c r="A91" s="124">
        <f t="shared" si="0"/>
        <v>1</v>
      </c>
      <c r="B91" s="6">
        <v>87</v>
      </c>
      <c r="C91" s="125" t="str">
        <f>'NGUOI CHOI'!B90</f>
        <v>Người chơi 87</v>
      </c>
      <c r="D91" s="126">
        <f>'DIEM CHI TIET'!CO108</f>
        <v>0</v>
      </c>
      <c r="E91" s="127">
        <f>SUMPRODUCT(('DU DOAN'!GC4:GC107&lt;&gt;"")*('DU DOAN'!GD4:GD107&lt;&gt;"")*('DU DOAN'!$K$4:$K$107&lt;&gt;"")*('DU DOAN'!$L$4:$L$107&lt;&gt;"")*('DU DOAN'!GC4:GC107='DU DOAN'!$K$4:$K$107)*('DU DOAN'!GD4:GD107='DU DOAN'!$L$4:$L$107))</f>
        <v>0</v>
      </c>
      <c r="F91" s="127">
        <f>SUMPRODUCT(('DU DOAN'!GC4:GC107&lt;&gt;"")*('DU DOAN'!GD4:GD107&lt;&gt;"")*('DU DOAN'!$K$4:$K$107&lt;&gt;"")*('DU DOAN'!$L$4:$L$107&lt;&gt;"")*(('DU DOAN'!GC4:GC107-'DU DOAN'!GD4:GD107)=('DU DOAN'!$K$4:$K$107-'DU DOAN'!$L$4:$L$107))*(NOT(('DU DOAN'!GC4:GC107='DU DOAN'!$K$4:$K$107)*('DU DOAN'!GD4:GD107='DU DOAN'!$L$4:$L$107))))</f>
        <v>0</v>
      </c>
      <c r="G91" s="127">
        <f>SUMPRODUCT(('DU DOAN'!GC4:GC107&lt;&gt;"")*('DU DOAN'!GD4:GD107&lt;&gt;"")*('DU DOAN'!$K$4:$K$107&lt;&gt;"")*('DU DOAN'!$L$4:$L$107&lt;&gt;"")*(SIGN('DU DOAN'!GC4:GC107-'DU DOAN'!GD4:GD107)=SIGN('DU DOAN'!$K$4:$K$107-'DU DOAN'!$L$4:$L$107))*(('DU DOAN'!GC4:GC107-'DU DOAN'!GD4:GD107)&lt;&gt;('DU DOAN'!$K$4:$K$107-'DU DOAN'!$L$4:$L$107)))</f>
        <v>0</v>
      </c>
      <c r="H91" s="127">
        <f>SUMPRODUCT(('DU DOAN'!GC4:GC107&lt;&gt;"")*('DU DOAN'!GD4:GD107&lt;&gt;""))</f>
        <v>0</v>
      </c>
    </row>
    <row r="92" spans="1:8" ht="24.05" customHeight="1">
      <c r="A92" s="124">
        <f t="shared" si="0"/>
        <v>1</v>
      </c>
      <c r="B92" s="6">
        <v>88</v>
      </c>
      <c r="C92" s="125" t="str">
        <f>'NGUOI CHOI'!B91</f>
        <v>Người chơi 88</v>
      </c>
      <c r="D92" s="126">
        <f>'DIEM CHI TIET'!CP108</f>
        <v>0</v>
      </c>
      <c r="E92" s="127">
        <f>SUMPRODUCT(('DU DOAN'!GE4:GE107&lt;&gt;"")*('DU DOAN'!GF4:GF107&lt;&gt;"")*('DU DOAN'!$K$4:$K$107&lt;&gt;"")*('DU DOAN'!$L$4:$L$107&lt;&gt;"")*('DU DOAN'!GE4:GE107='DU DOAN'!$K$4:$K$107)*('DU DOAN'!GF4:GF107='DU DOAN'!$L$4:$L$107))</f>
        <v>0</v>
      </c>
      <c r="F92" s="127">
        <f>SUMPRODUCT(('DU DOAN'!GE4:GE107&lt;&gt;"")*('DU DOAN'!GF4:GF107&lt;&gt;"")*('DU DOAN'!$K$4:$K$107&lt;&gt;"")*('DU DOAN'!$L$4:$L$107&lt;&gt;"")*(('DU DOAN'!GE4:GE107-'DU DOAN'!GF4:GF107)=('DU DOAN'!$K$4:$K$107-'DU DOAN'!$L$4:$L$107))*(NOT(('DU DOAN'!GE4:GE107='DU DOAN'!$K$4:$K$107)*('DU DOAN'!GF4:GF107='DU DOAN'!$L$4:$L$107))))</f>
        <v>0</v>
      </c>
      <c r="G92" s="127">
        <f>SUMPRODUCT(('DU DOAN'!GE4:GE107&lt;&gt;"")*('DU DOAN'!GF4:GF107&lt;&gt;"")*('DU DOAN'!$K$4:$K$107&lt;&gt;"")*('DU DOAN'!$L$4:$L$107&lt;&gt;"")*(SIGN('DU DOAN'!GE4:GE107-'DU DOAN'!GF4:GF107)=SIGN('DU DOAN'!$K$4:$K$107-'DU DOAN'!$L$4:$L$107))*(('DU DOAN'!GE4:GE107-'DU DOAN'!GF4:GF107)&lt;&gt;('DU DOAN'!$K$4:$K$107-'DU DOAN'!$L$4:$L$107)))</f>
        <v>0</v>
      </c>
      <c r="H92" s="127">
        <f>SUMPRODUCT(('DU DOAN'!GE4:GE107&lt;&gt;"")*('DU DOAN'!GF4:GF107&lt;&gt;""))</f>
        <v>0</v>
      </c>
    </row>
    <row r="93" spans="1:8" ht="24.05" customHeight="1">
      <c r="A93" s="124">
        <f t="shared" si="0"/>
        <v>1</v>
      </c>
      <c r="B93" s="6">
        <v>89</v>
      </c>
      <c r="C93" s="125" t="str">
        <f>'NGUOI CHOI'!B92</f>
        <v>Người chơi 89</v>
      </c>
      <c r="D93" s="126">
        <f>'DIEM CHI TIET'!CQ108</f>
        <v>0</v>
      </c>
      <c r="E93" s="127">
        <f>SUMPRODUCT(('DU DOAN'!GG4:GG107&lt;&gt;"")*('DU DOAN'!GH4:GH107&lt;&gt;"")*('DU DOAN'!$K$4:$K$107&lt;&gt;"")*('DU DOAN'!$L$4:$L$107&lt;&gt;"")*('DU DOAN'!GG4:GG107='DU DOAN'!$K$4:$K$107)*('DU DOAN'!GH4:GH107='DU DOAN'!$L$4:$L$107))</f>
        <v>0</v>
      </c>
      <c r="F93" s="127">
        <f>SUMPRODUCT(('DU DOAN'!GG4:GG107&lt;&gt;"")*('DU DOAN'!GH4:GH107&lt;&gt;"")*('DU DOAN'!$K$4:$K$107&lt;&gt;"")*('DU DOAN'!$L$4:$L$107&lt;&gt;"")*(('DU DOAN'!GG4:GG107-'DU DOAN'!GH4:GH107)=('DU DOAN'!$K$4:$K$107-'DU DOAN'!$L$4:$L$107))*(NOT(('DU DOAN'!GG4:GG107='DU DOAN'!$K$4:$K$107)*('DU DOAN'!GH4:GH107='DU DOAN'!$L$4:$L$107))))</f>
        <v>0</v>
      </c>
      <c r="G93" s="127">
        <f>SUMPRODUCT(('DU DOAN'!GG4:GG107&lt;&gt;"")*('DU DOAN'!GH4:GH107&lt;&gt;"")*('DU DOAN'!$K$4:$K$107&lt;&gt;"")*('DU DOAN'!$L$4:$L$107&lt;&gt;"")*(SIGN('DU DOAN'!GG4:GG107-'DU DOAN'!GH4:GH107)=SIGN('DU DOAN'!$K$4:$K$107-'DU DOAN'!$L$4:$L$107))*(('DU DOAN'!GG4:GG107-'DU DOAN'!GH4:GH107)&lt;&gt;('DU DOAN'!$K$4:$K$107-'DU DOAN'!$L$4:$L$107)))</f>
        <v>0</v>
      </c>
      <c r="H93" s="127">
        <f>SUMPRODUCT(('DU DOAN'!GG4:GG107&lt;&gt;"")*('DU DOAN'!GH4:GH107&lt;&gt;""))</f>
        <v>0</v>
      </c>
    </row>
    <row r="94" spans="1:8" ht="24.05" customHeight="1">
      <c r="A94" s="124">
        <f t="shared" si="0"/>
        <v>1</v>
      </c>
      <c r="B94" s="6">
        <v>90</v>
      </c>
      <c r="C94" s="125" t="str">
        <f>'NGUOI CHOI'!B93</f>
        <v>Người chơi 90</v>
      </c>
      <c r="D94" s="126">
        <f>'DIEM CHI TIET'!CR108</f>
        <v>0</v>
      </c>
      <c r="E94" s="127">
        <f>SUMPRODUCT(('DU DOAN'!GI4:GI107&lt;&gt;"")*('DU DOAN'!GJ4:GJ107&lt;&gt;"")*('DU DOAN'!$K$4:$K$107&lt;&gt;"")*('DU DOAN'!$L$4:$L$107&lt;&gt;"")*('DU DOAN'!GI4:GI107='DU DOAN'!$K$4:$K$107)*('DU DOAN'!GJ4:GJ107='DU DOAN'!$L$4:$L$107))</f>
        <v>0</v>
      </c>
      <c r="F94" s="127">
        <f>SUMPRODUCT(('DU DOAN'!GI4:GI107&lt;&gt;"")*('DU DOAN'!GJ4:GJ107&lt;&gt;"")*('DU DOAN'!$K$4:$K$107&lt;&gt;"")*('DU DOAN'!$L$4:$L$107&lt;&gt;"")*(('DU DOAN'!GI4:GI107-'DU DOAN'!GJ4:GJ107)=('DU DOAN'!$K$4:$K$107-'DU DOAN'!$L$4:$L$107))*(NOT(('DU DOAN'!GI4:GI107='DU DOAN'!$K$4:$K$107)*('DU DOAN'!GJ4:GJ107='DU DOAN'!$L$4:$L$107))))</f>
        <v>0</v>
      </c>
      <c r="G94" s="127">
        <f>SUMPRODUCT(('DU DOAN'!GI4:GI107&lt;&gt;"")*('DU DOAN'!GJ4:GJ107&lt;&gt;"")*('DU DOAN'!$K$4:$K$107&lt;&gt;"")*('DU DOAN'!$L$4:$L$107&lt;&gt;"")*(SIGN('DU DOAN'!GI4:GI107-'DU DOAN'!GJ4:GJ107)=SIGN('DU DOAN'!$K$4:$K$107-'DU DOAN'!$L$4:$L$107))*(('DU DOAN'!GI4:GI107-'DU DOAN'!GJ4:GJ107)&lt;&gt;('DU DOAN'!$K$4:$K$107-'DU DOAN'!$L$4:$L$107)))</f>
        <v>0</v>
      </c>
      <c r="H94" s="127">
        <f>SUMPRODUCT(('DU DOAN'!GI4:GI107&lt;&gt;"")*('DU DOAN'!GJ4:GJ107&lt;&gt;""))</f>
        <v>0</v>
      </c>
    </row>
    <row r="95" spans="1:8" ht="24.05" customHeight="1">
      <c r="A95" s="124">
        <f t="shared" si="0"/>
        <v>1</v>
      </c>
      <c r="B95" s="6">
        <v>91</v>
      </c>
      <c r="C95" s="125" t="str">
        <f>'NGUOI CHOI'!B94</f>
        <v>Người chơi 91</v>
      </c>
      <c r="D95" s="126">
        <f>'DIEM CHI TIET'!CS108</f>
        <v>0</v>
      </c>
      <c r="E95" s="127">
        <f>SUMPRODUCT(('DU DOAN'!GK4:GK107&lt;&gt;"")*('DU DOAN'!GL4:GL107&lt;&gt;"")*('DU DOAN'!$K$4:$K$107&lt;&gt;"")*('DU DOAN'!$L$4:$L$107&lt;&gt;"")*('DU DOAN'!GK4:GK107='DU DOAN'!$K$4:$K$107)*('DU DOAN'!GL4:GL107='DU DOAN'!$L$4:$L$107))</f>
        <v>0</v>
      </c>
      <c r="F95" s="127">
        <f>SUMPRODUCT(('DU DOAN'!GK4:GK107&lt;&gt;"")*('DU DOAN'!GL4:GL107&lt;&gt;"")*('DU DOAN'!$K$4:$K$107&lt;&gt;"")*('DU DOAN'!$L$4:$L$107&lt;&gt;"")*(('DU DOAN'!GK4:GK107-'DU DOAN'!GL4:GL107)=('DU DOAN'!$K$4:$K$107-'DU DOAN'!$L$4:$L$107))*(NOT(('DU DOAN'!GK4:GK107='DU DOAN'!$K$4:$K$107)*('DU DOAN'!GL4:GL107='DU DOAN'!$L$4:$L$107))))</f>
        <v>0</v>
      </c>
      <c r="G95" s="127">
        <f>SUMPRODUCT(('DU DOAN'!GK4:GK107&lt;&gt;"")*('DU DOAN'!GL4:GL107&lt;&gt;"")*('DU DOAN'!$K$4:$K$107&lt;&gt;"")*('DU DOAN'!$L$4:$L$107&lt;&gt;"")*(SIGN('DU DOAN'!GK4:GK107-'DU DOAN'!GL4:GL107)=SIGN('DU DOAN'!$K$4:$K$107-'DU DOAN'!$L$4:$L$107))*(('DU DOAN'!GK4:GK107-'DU DOAN'!GL4:GL107)&lt;&gt;('DU DOAN'!$K$4:$K$107-'DU DOAN'!$L$4:$L$107)))</f>
        <v>0</v>
      </c>
      <c r="H95" s="127">
        <f>SUMPRODUCT(('DU DOAN'!GK4:GK107&lt;&gt;"")*('DU DOAN'!GL4:GL107&lt;&gt;""))</f>
        <v>0</v>
      </c>
    </row>
    <row r="96" spans="1:8" ht="24.05" customHeight="1">
      <c r="A96" s="124">
        <f t="shared" si="0"/>
        <v>1</v>
      </c>
      <c r="B96" s="6">
        <v>92</v>
      </c>
      <c r="C96" s="125" t="str">
        <f>'NGUOI CHOI'!B95</f>
        <v>Người chơi 92</v>
      </c>
      <c r="D96" s="126">
        <f>'DIEM CHI TIET'!CT108</f>
        <v>0</v>
      </c>
      <c r="E96" s="127">
        <f>SUMPRODUCT(('DU DOAN'!GM4:GM107&lt;&gt;"")*('DU DOAN'!GN4:GN107&lt;&gt;"")*('DU DOAN'!$K$4:$K$107&lt;&gt;"")*('DU DOAN'!$L$4:$L$107&lt;&gt;"")*('DU DOAN'!GM4:GM107='DU DOAN'!$K$4:$K$107)*('DU DOAN'!GN4:GN107='DU DOAN'!$L$4:$L$107))</f>
        <v>0</v>
      </c>
      <c r="F96" s="127">
        <f>SUMPRODUCT(('DU DOAN'!GM4:GM107&lt;&gt;"")*('DU DOAN'!GN4:GN107&lt;&gt;"")*('DU DOAN'!$K$4:$K$107&lt;&gt;"")*('DU DOAN'!$L$4:$L$107&lt;&gt;"")*(('DU DOAN'!GM4:GM107-'DU DOAN'!GN4:GN107)=('DU DOAN'!$K$4:$K$107-'DU DOAN'!$L$4:$L$107))*(NOT(('DU DOAN'!GM4:GM107='DU DOAN'!$K$4:$K$107)*('DU DOAN'!GN4:GN107='DU DOAN'!$L$4:$L$107))))</f>
        <v>0</v>
      </c>
      <c r="G96" s="127">
        <f>SUMPRODUCT(('DU DOAN'!GM4:GM107&lt;&gt;"")*('DU DOAN'!GN4:GN107&lt;&gt;"")*('DU DOAN'!$K$4:$K$107&lt;&gt;"")*('DU DOAN'!$L$4:$L$107&lt;&gt;"")*(SIGN('DU DOAN'!GM4:GM107-'DU DOAN'!GN4:GN107)=SIGN('DU DOAN'!$K$4:$K$107-'DU DOAN'!$L$4:$L$107))*(('DU DOAN'!GM4:GM107-'DU DOAN'!GN4:GN107)&lt;&gt;('DU DOAN'!$K$4:$K$107-'DU DOAN'!$L$4:$L$107)))</f>
        <v>0</v>
      </c>
      <c r="H96" s="127">
        <f>SUMPRODUCT(('DU DOAN'!GM4:GM107&lt;&gt;"")*('DU DOAN'!GN4:GN107&lt;&gt;""))</f>
        <v>0</v>
      </c>
    </row>
    <row r="97" spans="1:8" ht="24.05" customHeight="1">
      <c r="A97" s="124">
        <f t="shared" si="0"/>
        <v>1</v>
      </c>
      <c r="B97" s="6">
        <v>93</v>
      </c>
      <c r="C97" s="125" t="str">
        <f>'NGUOI CHOI'!B96</f>
        <v>Người chơi 93</v>
      </c>
      <c r="D97" s="126">
        <f>'DIEM CHI TIET'!CU108</f>
        <v>0</v>
      </c>
      <c r="E97" s="127">
        <f>SUMPRODUCT(('DU DOAN'!GO4:GO107&lt;&gt;"")*('DU DOAN'!GP4:GP107&lt;&gt;"")*('DU DOAN'!$K$4:$K$107&lt;&gt;"")*('DU DOAN'!$L$4:$L$107&lt;&gt;"")*('DU DOAN'!GO4:GO107='DU DOAN'!$K$4:$K$107)*('DU DOAN'!GP4:GP107='DU DOAN'!$L$4:$L$107))</f>
        <v>0</v>
      </c>
      <c r="F97" s="127">
        <f>SUMPRODUCT(('DU DOAN'!GO4:GO107&lt;&gt;"")*('DU DOAN'!GP4:GP107&lt;&gt;"")*('DU DOAN'!$K$4:$K$107&lt;&gt;"")*('DU DOAN'!$L$4:$L$107&lt;&gt;"")*(('DU DOAN'!GO4:GO107-'DU DOAN'!GP4:GP107)=('DU DOAN'!$K$4:$K$107-'DU DOAN'!$L$4:$L$107))*(NOT(('DU DOAN'!GO4:GO107='DU DOAN'!$K$4:$K$107)*('DU DOAN'!GP4:GP107='DU DOAN'!$L$4:$L$107))))</f>
        <v>0</v>
      </c>
      <c r="G97" s="127">
        <f>SUMPRODUCT(('DU DOAN'!GO4:GO107&lt;&gt;"")*('DU DOAN'!GP4:GP107&lt;&gt;"")*('DU DOAN'!$K$4:$K$107&lt;&gt;"")*('DU DOAN'!$L$4:$L$107&lt;&gt;"")*(SIGN('DU DOAN'!GO4:GO107-'DU DOAN'!GP4:GP107)=SIGN('DU DOAN'!$K$4:$K$107-'DU DOAN'!$L$4:$L$107))*(('DU DOAN'!GO4:GO107-'DU DOAN'!GP4:GP107)&lt;&gt;('DU DOAN'!$K$4:$K$107-'DU DOAN'!$L$4:$L$107)))</f>
        <v>0</v>
      </c>
      <c r="H97" s="127">
        <f>SUMPRODUCT(('DU DOAN'!GO4:GO107&lt;&gt;"")*('DU DOAN'!GP4:GP107&lt;&gt;""))</f>
        <v>0</v>
      </c>
    </row>
    <row r="98" spans="1:8" ht="24.05" customHeight="1">
      <c r="A98" s="124">
        <f t="shared" si="0"/>
        <v>1</v>
      </c>
      <c r="B98" s="6">
        <v>94</v>
      </c>
      <c r="C98" s="125" t="str">
        <f>'NGUOI CHOI'!B97</f>
        <v>Người chơi 94</v>
      </c>
      <c r="D98" s="126">
        <f>'DIEM CHI TIET'!CV108</f>
        <v>0</v>
      </c>
      <c r="E98" s="127">
        <f>SUMPRODUCT(('DU DOAN'!GQ4:GQ107&lt;&gt;"")*('DU DOAN'!GR4:GR107&lt;&gt;"")*('DU DOAN'!$K$4:$K$107&lt;&gt;"")*('DU DOAN'!$L$4:$L$107&lt;&gt;"")*('DU DOAN'!GQ4:GQ107='DU DOAN'!$K$4:$K$107)*('DU DOAN'!GR4:GR107='DU DOAN'!$L$4:$L$107))</f>
        <v>0</v>
      </c>
      <c r="F98" s="127">
        <f>SUMPRODUCT(('DU DOAN'!GQ4:GQ107&lt;&gt;"")*('DU DOAN'!GR4:GR107&lt;&gt;"")*('DU DOAN'!$K$4:$K$107&lt;&gt;"")*('DU DOAN'!$L$4:$L$107&lt;&gt;"")*(('DU DOAN'!GQ4:GQ107-'DU DOAN'!GR4:GR107)=('DU DOAN'!$K$4:$K$107-'DU DOAN'!$L$4:$L$107))*(NOT(('DU DOAN'!GQ4:GQ107='DU DOAN'!$K$4:$K$107)*('DU DOAN'!GR4:GR107='DU DOAN'!$L$4:$L$107))))</f>
        <v>0</v>
      </c>
      <c r="G98" s="127">
        <f>SUMPRODUCT(('DU DOAN'!GQ4:GQ107&lt;&gt;"")*('DU DOAN'!GR4:GR107&lt;&gt;"")*('DU DOAN'!$K$4:$K$107&lt;&gt;"")*('DU DOAN'!$L$4:$L$107&lt;&gt;"")*(SIGN('DU DOAN'!GQ4:GQ107-'DU DOAN'!GR4:GR107)=SIGN('DU DOAN'!$K$4:$K$107-'DU DOAN'!$L$4:$L$107))*(('DU DOAN'!GQ4:GQ107-'DU DOAN'!GR4:GR107)&lt;&gt;('DU DOAN'!$K$4:$K$107-'DU DOAN'!$L$4:$L$107)))</f>
        <v>0</v>
      </c>
      <c r="H98" s="127">
        <f>SUMPRODUCT(('DU DOAN'!GQ4:GQ107&lt;&gt;"")*('DU DOAN'!GR4:GR107&lt;&gt;""))</f>
        <v>0</v>
      </c>
    </row>
    <row r="99" spans="1:8" ht="24.05" customHeight="1">
      <c r="A99" s="124">
        <f t="shared" si="0"/>
        <v>1</v>
      </c>
      <c r="B99" s="6">
        <v>95</v>
      </c>
      <c r="C99" s="125" t="str">
        <f>'NGUOI CHOI'!B98</f>
        <v>Người chơi 95</v>
      </c>
      <c r="D99" s="126">
        <f>'DIEM CHI TIET'!CW108</f>
        <v>0</v>
      </c>
      <c r="E99" s="127">
        <f>SUMPRODUCT(('DU DOAN'!GS4:GS107&lt;&gt;"")*('DU DOAN'!GT4:GT107&lt;&gt;"")*('DU DOAN'!$K$4:$K$107&lt;&gt;"")*('DU DOAN'!$L$4:$L$107&lt;&gt;"")*('DU DOAN'!GS4:GS107='DU DOAN'!$K$4:$K$107)*('DU DOAN'!GT4:GT107='DU DOAN'!$L$4:$L$107))</f>
        <v>0</v>
      </c>
      <c r="F99" s="127">
        <f>SUMPRODUCT(('DU DOAN'!GS4:GS107&lt;&gt;"")*('DU DOAN'!GT4:GT107&lt;&gt;"")*('DU DOAN'!$K$4:$K$107&lt;&gt;"")*('DU DOAN'!$L$4:$L$107&lt;&gt;"")*(('DU DOAN'!GS4:GS107-'DU DOAN'!GT4:GT107)=('DU DOAN'!$K$4:$K$107-'DU DOAN'!$L$4:$L$107))*(NOT(('DU DOAN'!GS4:GS107='DU DOAN'!$K$4:$K$107)*('DU DOAN'!GT4:GT107='DU DOAN'!$L$4:$L$107))))</f>
        <v>0</v>
      </c>
      <c r="G99" s="127">
        <f>SUMPRODUCT(('DU DOAN'!GS4:GS107&lt;&gt;"")*('DU DOAN'!GT4:GT107&lt;&gt;"")*('DU DOAN'!$K$4:$K$107&lt;&gt;"")*('DU DOAN'!$L$4:$L$107&lt;&gt;"")*(SIGN('DU DOAN'!GS4:GS107-'DU DOAN'!GT4:GT107)=SIGN('DU DOAN'!$K$4:$K$107-'DU DOAN'!$L$4:$L$107))*(('DU DOAN'!GS4:GS107-'DU DOAN'!GT4:GT107)&lt;&gt;('DU DOAN'!$K$4:$K$107-'DU DOAN'!$L$4:$L$107)))</f>
        <v>0</v>
      </c>
      <c r="H99" s="127">
        <f>SUMPRODUCT(('DU DOAN'!GS4:GS107&lt;&gt;"")*('DU DOAN'!GT4:GT107&lt;&gt;""))</f>
        <v>0</v>
      </c>
    </row>
    <row r="100" spans="1:8" ht="24.05" customHeight="1">
      <c r="A100" s="124">
        <f t="shared" si="0"/>
        <v>1</v>
      </c>
      <c r="B100" s="6">
        <v>96</v>
      </c>
      <c r="C100" s="125" t="str">
        <f>'NGUOI CHOI'!B99</f>
        <v>Người chơi 96</v>
      </c>
      <c r="D100" s="126">
        <f>'DIEM CHI TIET'!CX108</f>
        <v>0</v>
      </c>
      <c r="E100" s="127">
        <f>SUMPRODUCT(('DU DOAN'!GU4:GU107&lt;&gt;"")*('DU DOAN'!GV4:GV107&lt;&gt;"")*('DU DOAN'!$K$4:$K$107&lt;&gt;"")*('DU DOAN'!$L$4:$L$107&lt;&gt;"")*('DU DOAN'!GU4:GU107='DU DOAN'!$K$4:$K$107)*('DU DOAN'!GV4:GV107='DU DOAN'!$L$4:$L$107))</f>
        <v>0</v>
      </c>
      <c r="F100" s="127">
        <f>SUMPRODUCT(('DU DOAN'!GU4:GU107&lt;&gt;"")*('DU DOAN'!GV4:GV107&lt;&gt;"")*('DU DOAN'!$K$4:$K$107&lt;&gt;"")*('DU DOAN'!$L$4:$L$107&lt;&gt;"")*(('DU DOAN'!GU4:GU107-'DU DOAN'!GV4:GV107)=('DU DOAN'!$K$4:$K$107-'DU DOAN'!$L$4:$L$107))*(NOT(('DU DOAN'!GU4:GU107='DU DOAN'!$K$4:$K$107)*('DU DOAN'!GV4:GV107='DU DOAN'!$L$4:$L$107))))</f>
        <v>0</v>
      </c>
      <c r="G100" s="127">
        <f>SUMPRODUCT(('DU DOAN'!GU4:GU107&lt;&gt;"")*('DU DOAN'!GV4:GV107&lt;&gt;"")*('DU DOAN'!$K$4:$K$107&lt;&gt;"")*('DU DOAN'!$L$4:$L$107&lt;&gt;"")*(SIGN('DU DOAN'!GU4:GU107-'DU DOAN'!GV4:GV107)=SIGN('DU DOAN'!$K$4:$K$107-'DU DOAN'!$L$4:$L$107))*(('DU DOAN'!GU4:GU107-'DU DOAN'!GV4:GV107)&lt;&gt;('DU DOAN'!$K$4:$K$107-'DU DOAN'!$L$4:$L$107)))</f>
        <v>0</v>
      </c>
      <c r="H100" s="127">
        <f>SUMPRODUCT(('DU DOAN'!GU4:GU107&lt;&gt;"")*('DU DOAN'!GV4:GV107&lt;&gt;""))</f>
        <v>0</v>
      </c>
    </row>
    <row r="101" spans="1:8" ht="24.05" customHeight="1">
      <c r="A101" s="124">
        <f t="shared" si="0"/>
        <v>1</v>
      </c>
      <c r="B101" s="6">
        <v>97</v>
      </c>
      <c r="C101" s="125" t="str">
        <f>'NGUOI CHOI'!B100</f>
        <v>Người chơi 97</v>
      </c>
      <c r="D101" s="126">
        <f>'DIEM CHI TIET'!CY108</f>
        <v>0</v>
      </c>
      <c r="E101" s="127">
        <f>SUMPRODUCT(('DU DOAN'!GW4:GW107&lt;&gt;"")*('DU DOAN'!GX4:GX107&lt;&gt;"")*('DU DOAN'!$K$4:$K$107&lt;&gt;"")*('DU DOAN'!$L$4:$L$107&lt;&gt;"")*('DU DOAN'!GW4:GW107='DU DOAN'!$K$4:$K$107)*('DU DOAN'!GX4:GX107='DU DOAN'!$L$4:$L$107))</f>
        <v>0</v>
      </c>
      <c r="F101" s="127">
        <f>SUMPRODUCT(('DU DOAN'!GW4:GW107&lt;&gt;"")*('DU DOAN'!GX4:GX107&lt;&gt;"")*('DU DOAN'!$K$4:$K$107&lt;&gt;"")*('DU DOAN'!$L$4:$L$107&lt;&gt;"")*(('DU DOAN'!GW4:GW107-'DU DOAN'!GX4:GX107)=('DU DOAN'!$K$4:$K$107-'DU DOAN'!$L$4:$L$107))*(NOT(('DU DOAN'!GW4:GW107='DU DOAN'!$K$4:$K$107)*('DU DOAN'!GX4:GX107='DU DOAN'!$L$4:$L$107))))</f>
        <v>0</v>
      </c>
      <c r="G101" s="127">
        <f>SUMPRODUCT(('DU DOAN'!GW4:GW107&lt;&gt;"")*('DU DOAN'!GX4:GX107&lt;&gt;"")*('DU DOAN'!$K$4:$K$107&lt;&gt;"")*('DU DOAN'!$L$4:$L$107&lt;&gt;"")*(SIGN('DU DOAN'!GW4:GW107-'DU DOAN'!GX4:GX107)=SIGN('DU DOAN'!$K$4:$K$107-'DU DOAN'!$L$4:$L$107))*(('DU DOAN'!GW4:GW107-'DU DOAN'!GX4:GX107)&lt;&gt;('DU DOAN'!$K$4:$K$107-'DU DOAN'!$L$4:$L$107)))</f>
        <v>0</v>
      </c>
      <c r="H101" s="127">
        <f>SUMPRODUCT(('DU DOAN'!GW4:GW107&lt;&gt;"")*('DU DOAN'!GX4:GX107&lt;&gt;""))</f>
        <v>0</v>
      </c>
    </row>
    <row r="102" spans="1:8" ht="24.05" customHeight="1">
      <c r="A102" s="124">
        <f t="shared" si="0"/>
        <v>1</v>
      </c>
      <c r="B102" s="6">
        <v>98</v>
      </c>
      <c r="C102" s="125" t="str">
        <f>'NGUOI CHOI'!B101</f>
        <v>Người chơi 98</v>
      </c>
      <c r="D102" s="126">
        <f>'DIEM CHI TIET'!CZ108</f>
        <v>0</v>
      </c>
      <c r="E102" s="127">
        <f>SUMPRODUCT(('DU DOAN'!GY4:GY107&lt;&gt;"")*('DU DOAN'!GZ4:GZ107&lt;&gt;"")*('DU DOAN'!$K$4:$K$107&lt;&gt;"")*('DU DOAN'!$L$4:$L$107&lt;&gt;"")*('DU DOAN'!GY4:GY107='DU DOAN'!$K$4:$K$107)*('DU DOAN'!GZ4:GZ107='DU DOAN'!$L$4:$L$107))</f>
        <v>0</v>
      </c>
      <c r="F102" s="127">
        <f>SUMPRODUCT(('DU DOAN'!GY4:GY107&lt;&gt;"")*('DU DOAN'!GZ4:GZ107&lt;&gt;"")*('DU DOAN'!$K$4:$K$107&lt;&gt;"")*('DU DOAN'!$L$4:$L$107&lt;&gt;"")*(('DU DOAN'!GY4:GY107-'DU DOAN'!GZ4:GZ107)=('DU DOAN'!$K$4:$K$107-'DU DOAN'!$L$4:$L$107))*(NOT(('DU DOAN'!GY4:GY107='DU DOAN'!$K$4:$K$107)*('DU DOAN'!GZ4:GZ107='DU DOAN'!$L$4:$L$107))))</f>
        <v>0</v>
      </c>
      <c r="G102" s="127">
        <f>SUMPRODUCT(('DU DOAN'!GY4:GY107&lt;&gt;"")*('DU DOAN'!GZ4:GZ107&lt;&gt;"")*('DU DOAN'!$K$4:$K$107&lt;&gt;"")*('DU DOAN'!$L$4:$L$107&lt;&gt;"")*(SIGN('DU DOAN'!GY4:GY107-'DU DOAN'!GZ4:GZ107)=SIGN('DU DOAN'!$K$4:$K$107-'DU DOAN'!$L$4:$L$107))*(('DU DOAN'!GY4:GY107-'DU DOAN'!GZ4:GZ107)&lt;&gt;('DU DOAN'!$K$4:$K$107-'DU DOAN'!$L$4:$L$107)))</f>
        <v>0</v>
      </c>
      <c r="H102" s="127">
        <f>SUMPRODUCT(('DU DOAN'!GY4:GY107&lt;&gt;"")*('DU DOAN'!GZ4:GZ107&lt;&gt;""))</f>
        <v>0</v>
      </c>
    </row>
    <row r="103" spans="1:8" ht="24.05" customHeight="1">
      <c r="A103" s="124">
        <f t="shared" si="0"/>
        <v>1</v>
      </c>
      <c r="B103" s="6">
        <v>99</v>
      </c>
      <c r="C103" s="125" t="str">
        <f>'NGUOI CHOI'!B102</f>
        <v>Người chơi 99</v>
      </c>
      <c r="D103" s="126">
        <f>'DIEM CHI TIET'!DA108</f>
        <v>0</v>
      </c>
      <c r="E103" s="127">
        <f>SUMPRODUCT(('DU DOAN'!HA4:HA107&lt;&gt;"")*('DU DOAN'!HB4:HB107&lt;&gt;"")*('DU DOAN'!$K$4:$K$107&lt;&gt;"")*('DU DOAN'!$L$4:$L$107&lt;&gt;"")*('DU DOAN'!HA4:HA107='DU DOAN'!$K$4:$K$107)*('DU DOAN'!HB4:HB107='DU DOAN'!$L$4:$L$107))</f>
        <v>0</v>
      </c>
      <c r="F103" s="127">
        <f>SUMPRODUCT(('DU DOAN'!HA4:HA107&lt;&gt;"")*('DU DOAN'!HB4:HB107&lt;&gt;"")*('DU DOAN'!$K$4:$K$107&lt;&gt;"")*('DU DOAN'!$L$4:$L$107&lt;&gt;"")*(('DU DOAN'!HA4:HA107-'DU DOAN'!HB4:HB107)=('DU DOAN'!$K$4:$K$107-'DU DOAN'!$L$4:$L$107))*(NOT(('DU DOAN'!HA4:HA107='DU DOAN'!$K$4:$K$107)*('DU DOAN'!HB4:HB107='DU DOAN'!$L$4:$L$107))))</f>
        <v>0</v>
      </c>
      <c r="G103" s="127">
        <f>SUMPRODUCT(('DU DOAN'!HA4:HA107&lt;&gt;"")*('DU DOAN'!HB4:HB107&lt;&gt;"")*('DU DOAN'!$K$4:$K$107&lt;&gt;"")*('DU DOAN'!$L$4:$L$107&lt;&gt;"")*(SIGN('DU DOAN'!HA4:HA107-'DU DOAN'!HB4:HB107)=SIGN('DU DOAN'!$K$4:$K$107-'DU DOAN'!$L$4:$L$107))*(('DU DOAN'!HA4:HA107-'DU DOAN'!HB4:HB107)&lt;&gt;('DU DOAN'!$K$4:$K$107-'DU DOAN'!$L$4:$L$107)))</f>
        <v>0</v>
      </c>
      <c r="H103" s="127">
        <f>SUMPRODUCT(('DU DOAN'!HA4:HA107&lt;&gt;"")*('DU DOAN'!HB4:HB107&lt;&gt;""))</f>
        <v>0</v>
      </c>
    </row>
    <row r="104" spans="1:8" ht="24.05" customHeight="1">
      <c r="A104" s="124">
        <f t="shared" si="0"/>
        <v>1</v>
      </c>
      <c r="B104" s="6">
        <v>100</v>
      </c>
      <c r="C104" s="125" t="str">
        <f>'NGUOI CHOI'!B103</f>
        <v>Người chơi 100</v>
      </c>
      <c r="D104" s="126">
        <f>'DIEM CHI TIET'!DB108</f>
        <v>0</v>
      </c>
      <c r="E104" s="127">
        <f>SUMPRODUCT(('DU DOAN'!HC4:HC107&lt;&gt;"")*('DU DOAN'!HD4:HD107&lt;&gt;"")*('DU DOAN'!$K$4:$K$107&lt;&gt;"")*('DU DOAN'!$L$4:$L$107&lt;&gt;"")*('DU DOAN'!HC4:HC107='DU DOAN'!$K$4:$K$107)*('DU DOAN'!HD4:HD107='DU DOAN'!$L$4:$L$107))</f>
        <v>0</v>
      </c>
      <c r="F104" s="127">
        <f>SUMPRODUCT(('DU DOAN'!HC4:HC107&lt;&gt;"")*('DU DOAN'!HD4:HD107&lt;&gt;"")*('DU DOAN'!$K$4:$K$107&lt;&gt;"")*('DU DOAN'!$L$4:$L$107&lt;&gt;"")*(('DU DOAN'!HC4:HC107-'DU DOAN'!HD4:HD107)=('DU DOAN'!$K$4:$K$107-'DU DOAN'!$L$4:$L$107))*(NOT(('DU DOAN'!HC4:HC107='DU DOAN'!$K$4:$K$107)*('DU DOAN'!HD4:HD107='DU DOAN'!$L$4:$L$107))))</f>
        <v>0</v>
      </c>
      <c r="G104" s="127">
        <f>SUMPRODUCT(('DU DOAN'!HC4:HC107&lt;&gt;"")*('DU DOAN'!HD4:HD107&lt;&gt;"")*('DU DOAN'!$K$4:$K$107&lt;&gt;"")*('DU DOAN'!$L$4:$L$107&lt;&gt;"")*(SIGN('DU DOAN'!HC4:HC107-'DU DOAN'!HD4:HD107)=SIGN('DU DOAN'!$K$4:$K$107-'DU DOAN'!$L$4:$L$107))*(('DU DOAN'!HC4:HC107-'DU DOAN'!HD4:HD107)&lt;&gt;('DU DOAN'!$K$4:$K$107-'DU DOAN'!$L$4:$L$107)))</f>
        <v>0</v>
      </c>
      <c r="H104" s="127">
        <f>SUMPRODUCT(('DU DOAN'!HC4:HC107&lt;&gt;"")*('DU DOAN'!HD4:HD107&lt;&gt;""))</f>
        <v>0</v>
      </c>
    </row>
    <row r="105" spans="1:8" ht="15.7" customHeight="1">
      <c r="A105" s="1"/>
      <c r="B105" s="1"/>
      <c r="C105" s="1"/>
      <c r="D105" s="1"/>
      <c r="E105" s="1"/>
      <c r="F105" s="1"/>
      <c r="G105" s="1"/>
      <c r="H105" s="1"/>
    </row>
    <row r="106" spans="1:8" ht="15.7" customHeight="1">
      <c r="A106" s="1"/>
      <c r="B106" s="1"/>
      <c r="C106" s="1"/>
      <c r="D106" s="1"/>
      <c r="E106" s="1"/>
      <c r="F106" s="1"/>
      <c r="G106" s="1"/>
      <c r="H106" s="1"/>
    </row>
    <row r="107" spans="1:8" ht="15.7" customHeight="1">
      <c r="A107" s="1"/>
      <c r="B107" s="1"/>
      <c r="C107" s="1"/>
      <c r="D107" s="1"/>
      <c r="E107" s="1"/>
      <c r="F107" s="1"/>
      <c r="G107" s="1"/>
      <c r="H107" s="1"/>
    </row>
    <row r="108" spans="1:8" ht="15.7" customHeight="1">
      <c r="A108" s="1"/>
      <c r="B108" s="1"/>
      <c r="C108" s="1"/>
      <c r="D108" s="1"/>
      <c r="E108" s="1"/>
      <c r="F108" s="1"/>
      <c r="G108" s="1"/>
      <c r="H108" s="1"/>
    </row>
    <row r="109" spans="1:8" ht="15.7" customHeight="1">
      <c r="A109" s="1"/>
      <c r="B109" s="1"/>
      <c r="C109" s="1"/>
      <c r="D109" s="1"/>
      <c r="E109" s="1"/>
      <c r="F109" s="1"/>
      <c r="G109" s="1"/>
      <c r="H109" s="1"/>
    </row>
    <row r="110" spans="1:8" ht="15.7" customHeight="1">
      <c r="A110" s="1"/>
      <c r="B110" s="1"/>
      <c r="C110" s="1"/>
      <c r="D110" s="1"/>
      <c r="E110" s="1"/>
      <c r="F110" s="1"/>
      <c r="G110" s="1"/>
      <c r="H110" s="1"/>
    </row>
    <row r="111" spans="1:8" ht="15.7" customHeight="1">
      <c r="A111" s="1"/>
      <c r="B111" s="1"/>
      <c r="C111" s="1"/>
      <c r="D111" s="1"/>
      <c r="E111" s="1"/>
      <c r="F111" s="1"/>
      <c r="G111" s="1"/>
      <c r="H111" s="1"/>
    </row>
    <row r="112" spans="1:8" ht="15.7" customHeight="1">
      <c r="A112" s="1"/>
      <c r="B112" s="1"/>
      <c r="C112" s="1"/>
      <c r="D112" s="1"/>
      <c r="E112" s="1"/>
      <c r="F112" s="1"/>
      <c r="G112" s="1"/>
      <c r="H112" s="1"/>
    </row>
    <row r="113" spans="1:8" ht="15.7" customHeight="1">
      <c r="A113" s="1"/>
      <c r="B113" s="1"/>
      <c r="C113" s="1"/>
      <c r="D113" s="1"/>
      <c r="E113" s="1"/>
      <c r="F113" s="1"/>
      <c r="G113" s="1"/>
      <c r="H113" s="1"/>
    </row>
    <row r="114" spans="1:8" ht="15.7" customHeight="1">
      <c r="A114" s="1"/>
      <c r="B114" s="1"/>
      <c r="C114" s="1"/>
      <c r="D114" s="1"/>
      <c r="E114" s="1"/>
      <c r="F114" s="1"/>
      <c r="G114" s="1"/>
      <c r="H114" s="1"/>
    </row>
    <row r="115" spans="1:8" ht="15.7" customHeight="1">
      <c r="A115" s="1"/>
      <c r="B115" s="1"/>
      <c r="C115" s="1"/>
      <c r="D115" s="1"/>
      <c r="E115" s="1"/>
      <c r="F115" s="1"/>
      <c r="G115" s="1"/>
      <c r="H115" s="1"/>
    </row>
    <row r="116" spans="1:8" ht="15.7" customHeight="1">
      <c r="A116" s="1"/>
      <c r="B116" s="1"/>
      <c r="C116" s="1"/>
      <c r="D116" s="1"/>
      <c r="E116" s="1"/>
      <c r="F116" s="1"/>
      <c r="G116" s="1"/>
      <c r="H116" s="1"/>
    </row>
    <row r="117" spans="1:8" ht="15.7" customHeight="1">
      <c r="A117" s="1"/>
      <c r="B117" s="1"/>
      <c r="C117" s="1"/>
      <c r="D117" s="1"/>
      <c r="E117" s="1"/>
      <c r="F117" s="1"/>
      <c r="G117" s="1"/>
      <c r="H117" s="1"/>
    </row>
    <row r="118" spans="1:8" ht="15.7" customHeight="1">
      <c r="A118" s="1"/>
      <c r="B118" s="1"/>
      <c r="C118" s="1"/>
      <c r="D118" s="1"/>
      <c r="E118" s="1"/>
      <c r="F118" s="1"/>
      <c r="G118" s="1"/>
      <c r="H118" s="1"/>
    </row>
    <row r="119" spans="1:8" ht="15.7" customHeight="1">
      <c r="A119" s="1"/>
      <c r="B119" s="1"/>
      <c r="C119" s="1"/>
      <c r="D119" s="1"/>
      <c r="E119" s="1"/>
      <c r="F119" s="1"/>
      <c r="G119" s="1"/>
      <c r="H119" s="1"/>
    </row>
    <row r="120" spans="1:8" ht="15.7" customHeight="1">
      <c r="A120" s="1"/>
      <c r="B120" s="1"/>
      <c r="C120" s="1"/>
      <c r="D120" s="1"/>
      <c r="E120" s="1"/>
      <c r="F120" s="1"/>
      <c r="G120" s="1"/>
      <c r="H120" s="1"/>
    </row>
    <row r="121" spans="1:8" ht="15.7" customHeight="1">
      <c r="A121" s="1"/>
      <c r="B121" s="1"/>
      <c r="C121" s="1"/>
      <c r="D121" s="1"/>
      <c r="E121" s="1"/>
      <c r="F121" s="1"/>
      <c r="G121" s="1"/>
      <c r="H121" s="1"/>
    </row>
    <row r="122" spans="1:8" ht="15.7" customHeight="1">
      <c r="A122" s="1"/>
      <c r="B122" s="1"/>
      <c r="C122" s="1"/>
      <c r="D122" s="1"/>
      <c r="E122" s="1"/>
      <c r="F122" s="1"/>
      <c r="G122" s="1"/>
      <c r="H122" s="1"/>
    </row>
    <row r="123" spans="1:8" ht="15.7" customHeight="1">
      <c r="A123" s="1"/>
      <c r="B123" s="1"/>
      <c r="C123" s="1"/>
      <c r="D123" s="1"/>
      <c r="E123" s="1"/>
      <c r="F123" s="1"/>
      <c r="G123" s="1"/>
      <c r="H123" s="1"/>
    </row>
    <row r="124" spans="1:8" ht="15.7" customHeight="1">
      <c r="A124" s="1"/>
      <c r="B124" s="1"/>
      <c r="C124" s="1"/>
      <c r="D124" s="1"/>
      <c r="E124" s="1"/>
      <c r="F124" s="1"/>
      <c r="G124" s="1"/>
      <c r="H124" s="1"/>
    </row>
    <row r="125" spans="1:8" ht="15.7" customHeight="1">
      <c r="A125" s="1"/>
      <c r="B125" s="1"/>
      <c r="C125" s="1"/>
      <c r="D125" s="1"/>
      <c r="E125" s="1"/>
      <c r="F125" s="1"/>
      <c r="G125" s="1"/>
      <c r="H125" s="1"/>
    </row>
    <row r="126" spans="1:8" ht="15.7" customHeight="1">
      <c r="A126" s="1"/>
      <c r="B126" s="1"/>
      <c r="C126" s="1"/>
      <c r="D126" s="1"/>
      <c r="E126" s="1"/>
      <c r="F126" s="1"/>
      <c r="G126" s="1"/>
      <c r="H126" s="1"/>
    </row>
    <row r="127" spans="1:8" ht="15.7" customHeight="1">
      <c r="A127" s="1"/>
      <c r="B127" s="1"/>
      <c r="C127" s="1"/>
      <c r="D127" s="1"/>
      <c r="E127" s="1"/>
      <c r="F127" s="1"/>
      <c r="G127" s="1"/>
      <c r="H127" s="1"/>
    </row>
    <row r="128" spans="1:8" ht="15.7" customHeight="1">
      <c r="A128" s="1"/>
      <c r="B128" s="1"/>
      <c r="C128" s="1"/>
      <c r="D128" s="1"/>
      <c r="E128" s="1"/>
      <c r="F128" s="1"/>
      <c r="G128" s="1"/>
      <c r="H128" s="1"/>
    </row>
    <row r="129" spans="1:8" ht="15.7" customHeight="1">
      <c r="A129" s="1"/>
      <c r="B129" s="1"/>
      <c r="C129" s="1"/>
      <c r="D129" s="1"/>
      <c r="E129" s="1"/>
      <c r="F129" s="1"/>
      <c r="G129" s="1"/>
      <c r="H129" s="1"/>
    </row>
    <row r="130" spans="1:8" ht="15.7" customHeight="1">
      <c r="A130" s="1"/>
      <c r="B130" s="1"/>
      <c r="C130" s="1"/>
      <c r="D130" s="1"/>
      <c r="E130" s="1"/>
      <c r="F130" s="1"/>
      <c r="G130" s="1"/>
      <c r="H130" s="1"/>
    </row>
    <row r="131" spans="1:8" ht="15.7" customHeight="1">
      <c r="A131" s="1"/>
      <c r="B131" s="1"/>
      <c r="C131" s="1"/>
      <c r="D131" s="1"/>
      <c r="E131" s="1"/>
      <c r="F131" s="1"/>
      <c r="G131" s="1"/>
      <c r="H131" s="1"/>
    </row>
    <row r="132" spans="1:8" ht="15.7" customHeight="1">
      <c r="A132" s="1"/>
      <c r="B132" s="1"/>
      <c r="C132" s="1"/>
      <c r="D132" s="1"/>
      <c r="E132" s="1"/>
      <c r="F132" s="1"/>
      <c r="G132" s="1"/>
      <c r="H132" s="1"/>
    </row>
    <row r="133" spans="1:8" ht="15.7" customHeight="1">
      <c r="A133" s="1"/>
      <c r="B133" s="1"/>
      <c r="C133" s="1"/>
      <c r="D133" s="1"/>
      <c r="E133" s="1"/>
      <c r="F133" s="1"/>
      <c r="G133" s="1"/>
      <c r="H133" s="1"/>
    </row>
    <row r="134" spans="1:8" ht="15.7" customHeight="1">
      <c r="A134" s="1"/>
      <c r="B134" s="1"/>
      <c r="C134" s="1"/>
      <c r="D134" s="1"/>
      <c r="E134" s="1"/>
      <c r="F134" s="1"/>
      <c r="G134" s="1"/>
      <c r="H134" s="1"/>
    </row>
    <row r="135" spans="1:8" ht="15.7" customHeight="1">
      <c r="A135" s="1"/>
      <c r="B135" s="1"/>
      <c r="C135" s="1"/>
      <c r="D135" s="1"/>
      <c r="E135" s="1"/>
      <c r="F135" s="1"/>
      <c r="G135" s="1"/>
      <c r="H135" s="1"/>
    </row>
    <row r="136" spans="1:8" ht="15.7" customHeight="1">
      <c r="A136" s="1"/>
      <c r="B136" s="1"/>
      <c r="C136" s="1"/>
      <c r="D136" s="1"/>
      <c r="E136" s="1"/>
      <c r="F136" s="1"/>
      <c r="G136" s="1"/>
      <c r="H136" s="1"/>
    </row>
    <row r="137" spans="1:8" ht="15.7" customHeight="1">
      <c r="A137" s="1"/>
      <c r="B137" s="1"/>
      <c r="C137" s="1"/>
      <c r="D137" s="1"/>
      <c r="E137" s="1"/>
      <c r="F137" s="1"/>
      <c r="G137" s="1"/>
      <c r="H137" s="1"/>
    </row>
    <row r="138" spans="1:8" ht="15.7" customHeight="1">
      <c r="A138" s="1"/>
      <c r="B138" s="1"/>
      <c r="C138" s="1"/>
      <c r="D138" s="1"/>
      <c r="E138" s="1"/>
      <c r="F138" s="1"/>
      <c r="G138" s="1"/>
      <c r="H138" s="1"/>
    </row>
    <row r="139" spans="1:8" ht="15.7" customHeight="1">
      <c r="A139" s="1"/>
      <c r="B139" s="1"/>
      <c r="C139" s="1"/>
      <c r="D139" s="1"/>
      <c r="E139" s="1"/>
      <c r="F139" s="1"/>
      <c r="G139" s="1"/>
      <c r="H139" s="1"/>
    </row>
    <row r="140" spans="1:8" ht="15.7" customHeight="1">
      <c r="A140" s="1"/>
      <c r="B140" s="1"/>
      <c r="C140" s="1"/>
      <c r="D140" s="1"/>
      <c r="E140" s="1"/>
      <c r="F140" s="1"/>
      <c r="G140" s="1"/>
      <c r="H140" s="1"/>
    </row>
    <row r="141" spans="1:8" ht="15.7" customHeight="1">
      <c r="A141" s="1"/>
      <c r="B141" s="1"/>
      <c r="C141" s="1"/>
      <c r="D141" s="1"/>
      <c r="E141" s="1"/>
      <c r="F141" s="1"/>
      <c r="G141" s="1"/>
      <c r="H141" s="1"/>
    </row>
    <row r="142" spans="1:8" ht="15.7" customHeight="1">
      <c r="A142" s="1"/>
      <c r="B142" s="1"/>
      <c r="C142" s="1"/>
      <c r="D142" s="1"/>
      <c r="E142" s="1"/>
      <c r="F142" s="1"/>
      <c r="G142" s="1"/>
      <c r="H142" s="1"/>
    </row>
    <row r="143" spans="1:8" ht="15.7" customHeight="1">
      <c r="A143" s="1"/>
      <c r="B143" s="1"/>
      <c r="C143" s="1"/>
      <c r="D143" s="1"/>
      <c r="E143" s="1"/>
      <c r="F143" s="1"/>
      <c r="G143" s="1"/>
      <c r="H143" s="1"/>
    </row>
    <row r="144" spans="1:8" ht="15.7" customHeight="1">
      <c r="A144" s="1"/>
      <c r="B144" s="1"/>
      <c r="C144" s="1"/>
      <c r="D144" s="1"/>
      <c r="E144" s="1"/>
      <c r="F144" s="1"/>
      <c r="G144" s="1"/>
      <c r="H144" s="1"/>
    </row>
    <row r="145" spans="1:8" ht="15.7" customHeight="1">
      <c r="A145" s="1"/>
      <c r="B145" s="1"/>
      <c r="C145" s="1"/>
      <c r="D145" s="1"/>
      <c r="E145" s="1"/>
      <c r="F145" s="1"/>
      <c r="G145" s="1"/>
      <c r="H145" s="1"/>
    </row>
    <row r="146" spans="1:8" ht="15.7" customHeight="1">
      <c r="A146" s="1"/>
      <c r="B146" s="1"/>
      <c r="C146" s="1"/>
      <c r="D146" s="1"/>
      <c r="E146" s="1"/>
      <c r="F146" s="1"/>
      <c r="G146" s="1"/>
      <c r="H146" s="1"/>
    </row>
    <row r="147" spans="1:8" ht="15.7" customHeight="1">
      <c r="A147" s="1"/>
      <c r="B147" s="1"/>
      <c r="C147" s="1"/>
      <c r="D147" s="1"/>
      <c r="E147" s="1"/>
      <c r="F147" s="1"/>
      <c r="G147" s="1"/>
      <c r="H147" s="1"/>
    </row>
    <row r="148" spans="1:8" ht="15.7" customHeight="1">
      <c r="A148" s="1"/>
      <c r="B148" s="1"/>
      <c r="C148" s="1"/>
      <c r="D148" s="1"/>
      <c r="E148" s="1"/>
      <c r="F148" s="1"/>
      <c r="G148" s="1"/>
      <c r="H148" s="1"/>
    </row>
    <row r="149" spans="1:8" ht="15.7" customHeight="1">
      <c r="A149" s="1"/>
      <c r="B149" s="1"/>
      <c r="C149" s="1"/>
      <c r="D149" s="1"/>
      <c r="E149" s="1"/>
      <c r="F149" s="1"/>
      <c r="G149" s="1"/>
      <c r="H149" s="1"/>
    </row>
    <row r="150" spans="1:8" ht="15.7" customHeight="1">
      <c r="A150" s="1"/>
      <c r="B150" s="1"/>
      <c r="C150" s="1"/>
      <c r="D150" s="1"/>
      <c r="E150" s="1"/>
      <c r="F150" s="1"/>
      <c r="G150" s="1"/>
      <c r="H150" s="1"/>
    </row>
    <row r="151" spans="1:8" ht="15.7" customHeight="1">
      <c r="A151" s="1"/>
      <c r="B151" s="1"/>
      <c r="C151" s="1"/>
      <c r="D151" s="1"/>
      <c r="E151" s="1"/>
      <c r="F151" s="1"/>
      <c r="G151" s="1"/>
      <c r="H151" s="1"/>
    </row>
    <row r="152" spans="1:8" ht="15.7" customHeight="1">
      <c r="A152" s="1"/>
      <c r="B152" s="1"/>
      <c r="C152" s="1"/>
      <c r="D152" s="1"/>
      <c r="E152" s="1"/>
      <c r="F152" s="1"/>
      <c r="G152" s="1"/>
      <c r="H152" s="1"/>
    </row>
    <row r="153" spans="1:8" ht="15.7" customHeight="1">
      <c r="A153" s="1"/>
      <c r="B153" s="1"/>
      <c r="C153" s="1"/>
      <c r="D153" s="1"/>
      <c r="E153" s="1"/>
      <c r="F153" s="1"/>
      <c r="G153" s="1"/>
      <c r="H153" s="1"/>
    </row>
    <row r="154" spans="1:8" ht="15.7" customHeight="1">
      <c r="A154" s="1"/>
      <c r="B154" s="1"/>
      <c r="C154" s="1"/>
      <c r="D154" s="1"/>
      <c r="E154" s="1"/>
      <c r="F154" s="1"/>
      <c r="G154" s="1"/>
      <c r="H154" s="1"/>
    </row>
    <row r="155" spans="1:8" ht="15.7" customHeight="1">
      <c r="A155" s="1"/>
      <c r="B155" s="1"/>
      <c r="C155" s="1"/>
      <c r="D155" s="1"/>
      <c r="E155" s="1"/>
      <c r="F155" s="1"/>
      <c r="G155" s="1"/>
      <c r="H155" s="1"/>
    </row>
    <row r="156" spans="1:8" ht="15.7" customHeight="1">
      <c r="A156" s="1"/>
      <c r="B156" s="1"/>
      <c r="C156" s="1"/>
      <c r="D156" s="1"/>
      <c r="E156" s="1"/>
      <c r="F156" s="1"/>
      <c r="G156" s="1"/>
      <c r="H156" s="1"/>
    </row>
    <row r="157" spans="1:8" ht="15.7" customHeight="1">
      <c r="A157" s="1"/>
      <c r="B157" s="1"/>
      <c r="C157" s="1"/>
      <c r="D157" s="1"/>
      <c r="E157" s="1"/>
      <c r="F157" s="1"/>
      <c r="G157" s="1"/>
      <c r="H157" s="1"/>
    </row>
    <row r="158" spans="1:8" ht="15.7" customHeight="1">
      <c r="A158" s="1"/>
      <c r="B158" s="1"/>
      <c r="C158" s="1"/>
      <c r="D158" s="1"/>
      <c r="E158" s="1"/>
      <c r="F158" s="1"/>
      <c r="G158" s="1"/>
      <c r="H158" s="1"/>
    </row>
    <row r="159" spans="1:8" ht="15.7" customHeight="1">
      <c r="A159" s="1"/>
      <c r="B159" s="1"/>
      <c r="C159" s="1"/>
      <c r="D159" s="1"/>
      <c r="E159" s="1"/>
      <c r="F159" s="1"/>
      <c r="G159" s="1"/>
      <c r="H159" s="1"/>
    </row>
    <row r="160" spans="1:8" ht="15.7" customHeight="1">
      <c r="A160" s="1"/>
      <c r="B160" s="1"/>
      <c r="C160" s="1"/>
      <c r="D160" s="1"/>
      <c r="E160" s="1"/>
      <c r="F160" s="1"/>
      <c r="G160" s="1"/>
      <c r="H160" s="1"/>
    </row>
    <row r="161" spans="1:8" ht="15.7" customHeight="1">
      <c r="A161" s="1"/>
      <c r="B161" s="1"/>
      <c r="C161" s="1"/>
      <c r="D161" s="1"/>
      <c r="E161" s="1"/>
      <c r="F161" s="1"/>
      <c r="G161" s="1"/>
      <c r="H161" s="1"/>
    </row>
    <row r="162" spans="1:8" ht="15.7" customHeight="1">
      <c r="A162" s="1"/>
      <c r="B162" s="1"/>
      <c r="C162" s="1"/>
      <c r="D162" s="1"/>
      <c r="E162" s="1"/>
      <c r="F162" s="1"/>
      <c r="G162" s="1"/>
      <c r="H162" s="1"/>
    </row>
    <row r="163" spans="1:8" ht="15.7" customHeight="1">
      <c r="A163" s="1"/>
      <c r="B163" s="1"/>
      <c r="C163" s="1"/>
      <c r="D163" s="1"/>
      <c r="E163" s="1"/>
      <c r="F163" s="1"/>
      <c r="G163" s="1"/>
      <c r="H163" s="1"/>
    </row>
    <row r="164" spans="1:8" ht="15.7" customHeight="1">
      <c r="A164" s="1"/>
      <c r="B164" s="1"/>
      <c r="C164" s="1"/>
      <c r="D164" s="1"/>
      <c r="E164" s="1"/>
      <c r="F164" s="1"/>
      <c r="G164" s="1"/>
      <c r="H164" s="1"/>
    </row>
    <row r="165" spans="1:8" ht="15.7" customHeight="1">
      <c r="A165" s="1"/>
      <c r="B165" s="1"/>
      <c r="C165" s="1"/>
      <c r="D165" s="1"/>
      <c r="E165" s="1"/>
      <c r="F165" s="1"/>
      <c r="G165" s="1"/>
      <c r="H165" s="1"/>
    </row>
    <row r="166" spans="1:8" ht="15.7" customHeight="1">
      <c r="A166" s="1"/>
      <c r="B166" s="1"/>
      <c r="C166" s="1"/>
      <c r="D166" s="1"/>
      <c r="E166" s="1"/>
      <c r="F166" s="1"/>
      <c r="G166" s="1"/>
      <c r="H166" s="1"/>
    </row>
    <row r="167" spans="1:8" ht="15.7" customHeight="1">
      <c r="A167" s="1"/>
      <c r="B167" s="1"/>
      <c r="C167" s="1"/>
      <c r="D167" s="1"/>
      <c r="E167" s="1"/>
      <c r="F167" s="1"/>
      <c r="G167" s="1"/>
      <c r="H167" s="1"/>
    </row>
    <row r="168" spans="1:8" ht="15.7" customHeight="1">
      <c r="A168" s="1"/>
      <c r="B168" s="1"/>
      <c r="C168" s="1"/>
      <c r="D168" s="1"/>
      <c r="E168" s="1"/>
      <c r="F168" s="1"/>
      <c r="G168" s="1"/>
      <c r="H168" s="1"/>
    </row>
    <row r="169" spans="1:8" ht="15.7" customHeight="1">
      <c r="A169" s="1"/>
      <c r="B169" s="1"/>
      <c r="C169" s="1"/>
      <c r="D169" s="1"/>
      <c r="E169" s="1"/>
      <c r="F169" s="1"/>
      <c r="G169" s="1"/>
      <c r="H169" s="1"/>
    </row>
    <row r="170" spans="1:8" ht="15.7" customHeight="1">
      <c r="A170" s="1"/>
      <c r="B170" s="1"/>
      <c r="C170" s="1"/>
      <c r="D170" s="1"/>
      <c r="E170" s="1"/>
      <c r="F170" s="1"/>
      <c r="G170" s="1"/>
      <c r="H170" s="1"/>
    </row>
    <row r="171" spans="1:8" ht="15.7" customHeight="1">
      <c r="A171" s="1"/>
      <c r="B171" s="1"/>
      <c r="C171" s="1"/>
      <c r="D171" s="1"/>
      <c r="E171" s="1"/>
      <c r="F171" s="1"/>
      <c r="G171" s="1"/>
      <c r="H171" s="1"/>
    </row>
    <row r="172" spans="1:8" ht="15.7" customHeight="1">
      <c r="A172" s="1"/>
      <c r="B172" s="1"/>
      <c r="C172" s="1"/>
      <c r="D172" s="1"/>
      <c r="E172" s="1"/>
      <c r="F172" s="1"/>
      <c r="G172" s="1"/>
      <c r="H172" s="1"/>
    </row>
    <row r="173" spans="1:8" ht="15.7" customHeight="1">
      <c r="A173" s="1"/>
      <c r="B173" s="1"/>
      <c r="C173" s="1"/>
      <c r="D173" s="1"/>
      <c r="E173" s="1"/>
      <c r="F173" s="1"/>
      <c r="G173" s="1"/>
      <c r="H173" s="1"/>
    </row>
    <row r="174" spans="1:8" ht="15.7" customHeight="1">
      <c r="A174" s="1"/>
      <c r="B174" s="1"/>
      <c r="C174" s="1"/>
      <c r="D174" s="1"/>
      <c r="E174" s="1"/>
      <c r="F174" s="1"/>
      <c r="G174" s="1"/>
      <c r="H174" s="1"/>
    </row>
    <row r="175" spans="1:8" ht="15.7" customHeight="1">
      <c r="A175" s="1"/>
      <c r="B175" s="1"/>
      <c r="C175" s="1"/>
      <c r="D175" s="1"/>
      <c r="E175" s="1"/>
      <c r="F175" s="1"/>
      <c r="G175" s="1"/>
      <c r="H175" s="1"/>
    </row>
    <row r="176" spans="1:8" ht="15.7" customHeight="1">
      <c r="A176" s="1"/>
      <c r="B176" s="1"/>
      <c r="C176" s="1"/>
      <c r="D176" s="1"/>
      <c r="E176" s="1"/>
      <c r="F176" s="1"/>
      <c r="G176" s="1"/>
      <c r="H176" s="1"/>
    </row>
    <row r="177" spans="1:8" ht="15.7" customHeight="1">
      <c r="A177" s="1"/>
      <c r="B177" s="1"/>
      <c r="C177" s="1"/>
      <c r="D177" s="1"/>
      <c r="E177" s="1"/>
      <c r="F177" s="1"/>
      <c r="G177" s="1"/>
      <c r="H177" s="1"/>
    </row>
    <row r="178" spans="1:8" ht="15.7" customHeight="1">
      <c r="A178" s="1"/>
      <c r="B178" s="1"/>
      <c r="C178" s="1"/>
      <c r="D178" s="1"/>
      <c r="E178" s="1"/>
      <c r="F178" s="1"/>
      <c r="G178" s="1"/>
      <c r="H178" s="1"/>
    </row>
    <row r="179" spans="1:8" ht="15.7" customHeight="1">
      <c r="A179" s="1"/>
      <c r="B179" s="1"/>
      <c r="C179" s="1"/>
      <c r="D179" s="1"/>
      <c r="E179" s="1"/>
      <c r="F179" s="1"/>
      <c r="G179" s="1"/>
      <c r="H179" s="1"/>
    </row>
    <row r="180" spans="1:8" ht="15.7" customHeight="1">
      <c r="A180" s="1"/>
      <c r="B180" s="1"/>
      <c r="C180" s="1"/>
      <c r="D180" s="1"/>
      <c r="E180" s="1"/>
      <c r="F180" s="1"/>
      <c r="G180" s="1"/>
      <c r="H180" s="1"/>
    </row>
    <row r="181" spans="1:8" ht="15.7" customHeight="1">
      <c r="A181" s="1"/>
      <c r="B181" s="1"/>
      <c r="C181" s="1"/>
      <c r="D181" s="1"/>
      <c r="E181" s="1"/>
      <c r="F181" s="1"/>
      <c r="G181" s="1"/>
      <c r="H181" s="1"/>
    </row>
    <row r="182" spans="1:8" ht="15.7" customHeight="1">
      <c r="A182" s="1"/>
      <c r="B182" s="1"/>
      <c r="C182" s="1"/>
      <c r="D182" s="1"/>
      <c r="E182" s="1"/>
      <c r="F182" s="1"/>
      <c r="G182" s="1"/>
      <c r="H182" s="1"/>
    </row>
    <row r="183" spans="1:8" ht="15.7" customHeight="1">
      <c r="A183" s="1"/>
      <c r="B183" s="1"/>
      <c r="C183" s="1"/>
      <c r="D183" s="1"/>
      <c r="E183" s="1"/>
      <c r="F183" s="1"/>
      <c r="G183" s="1"/>
      <c r="H183" s="1"/>
    </row>
    <row r="184" spans="1:8" ht="15.7" customHeight="1">
      <c r="A184" s="1"/>
      <c r="B184" s="1"/>
      <c r="C184" s="1"/>
      <c r="D184" s="1"/>
      <c r="E184" s="1"/>
      <c r="F184" s="1"/>
      <c r="G184" s="1"/>
      <c r="H184" s="1"/>
    </row>
    <row r="185" spans="1:8" ht="15.7" customHeight="1">
      <c r="A185" s="1"/>
      <c r="B185" s="1"/>
      <c r="C185" s="1"/>
      <c r="D185" s="1"/>
      <c r="E185" s="1"/>
      <c r="F185" s="1"/>
      <c r="G185" s="1"/>
      <c r="H185" s="1"/>
    </row>
    <row r="186" spans="1:8" ht="15.7" customHeight="1">
      <c r="A186" s="1"/>
      <c r="B186" s="1"/>
      <c r="C186" s="1"/>
      <c r="D186" s="1"/>
      <c r="E186" s="1"/>
      <c r="F186" s="1"/>
      <c r="G186" s="1"/>
      <c r="H186" s="1"/>
    </row>
    <row r="187" spans="1:8" ht="15.7" customHeight="1">
      <c r="A187" s="1"/>
      <c r="B187" s="1"/>
      <c r="C187" s="1"/>
      <c r="D187" s="1"/>
      <c r="E187" s="1"/>
      <c r="F187" s="1"/>
      <c r="G187" s="1"/>
      <c r="H187" s="1"/>
    </row>
    <row r="188" spans="1:8" ht="15.7" customHeight="1">
      <c r="A188" s="1"/>
      <c r="B188" s="1"/>
      <c r="C188" s="1"/>
      <c r="D188" s="1"/>
      <c r="E188" s="1"/>
      <c r="F188" s="1"/>
      <c r="G188" s="1"/>
      <c r="H188" s="1"/>
    </row>
    <row r="189" spans="1:8" ht="15.7" customHeight="1">
      <c r="A189" s="1"/>
      <c r="B189" s="1"/>
      <c r="C189" s="1"/>
      <c r="D189" s="1"/>
      <c r="E189" s="1"/>
      <c r="F189" s="1"/>
      <c r="G189" s="1"/>
      <c r="H189" s="1"/>
    </row>
    <row r="190" spans="1:8" ht="15.7" customHeight="1">
      <c r="A190" s="1"/>
      <c r="B190" s="1"/>
      <c r="C190" s="1"/>
      <c r="D190" s="1"/>
      <c r="E190" s="1"/>
      <c r="F190" s="1"/>
      <c r="G190" s="1"/>
      <c r="H190" s="1"/>
    </row>
    <row r="191" spans="1:8" ht="15.7" customHeight="1">
      <c r="A191" s="1"/>
      <c r="B191" s="1"/>
      <c r="C191" s="1"/>
      <c r="D191" s="1"/>
      <c r="E191" s="1"/>
      <c r="F191" s="1"/>
      <c r="G191" s="1"/>
      <c r="H191" s="1"/>
    </row>
    <row r="192" spans="1:8" ht="15.7" customHeight="1">
      <c r="A192" s="1"/>
      <c r="B192" s="1"/>
      <c r="C192" s="1"/>
      <c r="D192" s="1"/>
      <c r="E192" s="1"/>
      <c r="F192" s="1"/>
      <c r="G192" s="1"/>
      <c r="H192" s="1"/>
    </row>
    <row r="193" spans="1:8" ht="15.7" customHeight="1">
      <c r="A193" s="1"/>
      <c r="B193" s="1"/>
      <c r="C193" s="1"/>
      <c r="D193" s="1"/>
      <c r="E193" s="1"/>
      <c r="F193" s="1"/>
      <c r="G193" s="1"/>
      <c r="H193" s="1"/>
    </row>
    <row r="194" spans="1:8" ht="15.7" customHeight="1">
      <c r="A194" s="1"/>
      <c r="B194" s="1"/>
      <c r="C194" s="1"/>
      <c r="D194" s="1"/>
      <c r="E194" s="1"/>
      <c r="F194" s="1"/>
      <c r="G194" s="1"/>
      <c r="H194" s="1"/>
    </row>
    <row r="195" spans="1:8" ht="15.7" customHeight="1">
      <c r="A195" s="1"/>
      <c r="B195" s="1"/>
      <c r="C195" s="1"/>
      <c r="D195" s="1"/>
      <c r="E195" s="1"/>
      <c r="F195" s="1"/>
      <c r="G195" s="1"/>
      <c r="H195" s="1"/>
    </row>
    <row r="196" spans="1:8" ht="15.7" customHeight="1">
      <c r="A196" s="1"/>
      <c r="B196" s="1"/>
      <c r="C196" s="1"/>
      <c r="D196" s="1"/>
      <c r="E196" s="1"/>
      <c r="F196" s="1"/>
      <c r="G196" s="1"/>
      <c r="H196" s="1"/>
    </row>
    <row r="197" spans="1:8" ht="15.7" customHeight="1">
      <c r="A197" s="1"/>
      <c r="B197" s="1"/>
      <c r="C197" s="1"/>
      <c r="D197" s="1"/>
      <c r="E197" s="1"/>
      <c r="F197" s="1"/>
      <c r="G197" s="1"/>
      <c r="H197" s="1"/>
    </row>
    <row r="198" spans="1:8" ht="15.7" customHeight="1">
      <c r="A198" s="1"/>
      <c r="B198" s="1"/>
      <c r="C198" s="1"/>
      <c r="D198" s="1"/>
      <c r="E198" s="1"/>
      <c r="F198" s="1"/>
      <c r="G198" s="1"/>
      <c r="H198" s="1"/>
    </row>
    <row r="199" spans="1:8" ht="15.7" customHeight="1">
      <c r="A199" s="1"/>
      <c r="B199" s="1"/>
      <c r="C199" s="1"/>
      <c r="D199" s="1"/>
      <c r="E199" s="1"/>
      <c r="F199" s="1"/>
      <c r="G199" s="1"/>
      <c r="H199" s="1"/>
    </row>
    <row r="200" spans="1:8" ht="15.7" customHeight="1">
      <c r="A200" s="1"/>
      <c r="B200" s="1"/>
      <c r="C200" s="1"/>
      <c r="D200" s="1"/>
      <c r="E200" s="1"/>
      <c r="F200" s="1"/>
      <c r="G200" s="1"/>
      <c r="H200" s="1"/>
    </row>
    <row r="201" spans="1:8" ht="15.7" customHeight="1">
      <c r="A201" s="1"/>
      <c r="B201" s="1"/>
      <c r="C201" s="1"/>
      <c r="D201" s="1"/>
      <c r="E201" s="1"/>
      <c r="F201" s="1"/>
      <c r="G201" s="1"/>
      <c r="H201" s="1"/>
    </row>
    <row r="202" spans="1:8" ht="15.7" customHeight="1">
      <c r="A202" s="1"/>
      <c r="B202" s="1"/>
      <c r="C202" s="1"/>
      <c r="D202" s="1"/>
      <c r="E202" s="1"/>
      <c r="F202" s="1"/>
      <c r="G202" s="1"/>
      <c r="H202" s="1"/>
    </row>
    <row r="203" spans="1:8" ht="15.7" customHeight="1">
      <c r="A203" s="1"/>
      <c r="B203" s="1"/>
      <c r="C203" s="1"/>
      <c r="D203" s="1"/>
      <c r="E203" s="1"/>
      <c r="F203" s="1"/>
      <c r="G203" s="1"/>
      <c r="H203" s="1"/>
    </row>
    <row r="204" spans="1:8" ht="15.7" customHeight="1">
      <c r="A204" s="1"/>
      <c r="B204" s="1"/>
      <c r="C204" s="1"/>
      <c r="D204" s="1"/>
      <c r="E204" s="1"/>
      <c r="F204" s="1"/>
      <c r="G204" s="1"/>
      <c r="H204" s="1"/>
    </row>
    <row r="205" spans="1:8" ht="15.7" customHeight="1">
      <c r="A205" s="1"/>
      <c r="B205" s="1"/>
      <c r="C205" s="1"/>
      <c r="D205" s="1"/>
      <c r="E205" s="1"/>
      <c r="F205" s="1"/>
      <c r="G205" s="1"/>
      <c r="H205" s="1"/>
    </row>
    <row r="206" spans="1:8" ht="15.7" customHeight="1">
      <c r="A206" s="1"/>
      <c r="B206" s="1"/>
      <c r="C206" s="1"/>
      <c r="D206" s="1"/>
      <c r="E206" s="1"/>
      <c r="F206" s="1"/>
      <c r="G206" s="1"/>
      <c r="H206" s="1"/>
    </row>
    <row r="207" spans="1:8" ht="15.7" customHeight="1">
      <c r="A207" s="1"/>
      <c r="B207" s="1"/>
      <c r="C207" s="1"/>
      <c r="D207" s="1"/>
      <c r="E207" s="1"/>
      <c r="F207" s="1"/>
      <c r="G207" s="1"/>
      <c r="H207" s="1"/>
    </row>
    <row r="208" spans="1:8" ht="15.7" customHeight="1">
      <c r="A208" s="1"/>
      <c r="B208" s="1"/>
      <c r="C208" s="1"/>
      <c r="D208" s="1"/>
      <c r="E208" s="1"/>
      <c r="F208" s="1"/>
      <c r="G208" s="1"/>
      <c r="H208" s="1"/>
    </row>
    <row r="209" spans="1:8" ht="15.7" customHeight="1">
      <c r="A209" s="1"/>
      <c r="B209" s="1"/>
      <c r="C209" s="1"/>
      <c r="D209" s="1"/>
      <c r="E209" s="1"/>
      <c r="F209" s="1"/>
      <c r="G209" s="1"/>
      <c r="H209" s="1"/>
    </row>
    <row r="210" spans="1:8" ht="15.7" customHeight="1">
      <c r="A210" s="1"/>
      <c r="B210" s="1"/>
      <c r="C210" s="1"/>
      <c r="D210" s="1"/>
      <c r="E210" s="1"/>
      <c r="F210" s="1"/>
      <c r="G210" s="1"/>
      <c r="H210" s="1"/>
    </row>
    <row r="211" spans="1:8" ht="15.7" customHeight="1">
      <c r="A211" s="1"/>
      <c r="B211" s="1"/>
      <c r="C211" s="1"/>
      <c r="D211" s="1"/>
      <c r="E211" s="1"/>
      <c r="F211" s="1"/>
      <c r="G211" s="1"/>
      <c r="H211" s="1"/>
    </row>
    <row r="212" spans="1:8" ht="15.7" customHeight="1">
      <c r="A212" s="1"/>
      <c r="B212" s="1"/>
      <c r="C212" s="1"/>
      <c r="D212" s="1"/>
      <c r="E212" s="1"/>
      <c r="F212" s="1"/>
      <c r="G212" s="1"/>
      <c r="H212" s="1"/>
    </row>
    <row r="213" spans="1:8" ht="15.7" customHeight="1">
      <c r="A213" s="1"/>
      <c r="B213" s="1"/>
      <c r="C213" s="1"/>
      <c r="D213" s="1"/>
      <c r="E213" s="1"/>
      <c r="F213" s="1"/>
      <c r="G213" s="1"/>
      <c r="H213" s="1"/>
    </row>
    <row r="214" spans="1:8" ht="15.7" customHeight="1">
      <c r="A214" s="1"/>
      <c r="B214" s="1"/>
      <c r="C214" s="1"/>
      <c r="D214" s="1"/>
      <c r="E214" s="1"/>
      <c r="F214" s="1"/>
      <c r="G214" s="1"/>
      <c r="H214" s="1"/>
    </row>
    <row r="215" spans="1:8" ht="15.7" customHeight="1">
      <c r="A215" s="1"/>
      <c r="B215" s="1"/>
      <c r="C215" s="1"/>
      <c r="D215" s="1"/>
      <c r="E215" s="1"/>
      <c r="F215" s="1"/>
      <c r="G215" s="1"/>
      <c r="H215" s="1"/>
    </row>
    <row r="216" spans="1:8" ht="15.7" customHeight="1">
      <c r="A216" s="1"/>
      <c r="B216" s="1"/>
      <c r="C216" s="1"/>
      <c r="D216" s="1"/>
      <c r="E216" s="1"/>
      <c r="F216" s="1"/>
      <c r="G216" s="1"/>
      <c r="H216" s="1"/>
    </row>
    <row r="217" spans="1:8" ht="15.7" customHeight="1">
      <c r="A217" s="1"/>
      <c r="B217" s="1"/>
      <c r="C217" s="1"/>
      <c r="D217" s="1"/>
      <c r="E217" s="1"/>
      <c r="F217" s="1"/>
      <c r="G217" s="1"/>
      <c r="H217" s="1"/>
    </row>
    <row r="218" spans="1:8" ht="15.7" customHeight="1">
      <c r="A218" s="1"/>
      <c r="B218" s="1"/>
      <c r="C218" s="1"/>
      <c r="D218" s="1"/>
      <c r="E218" s="1"/>
      <c r="F218" s="1"/>
      <c r="G218" s="1"/>
      <c r="H218" s="1"/>
    </row>
    <row r="219" spans="1:8" ht="15.7" customHeight="1">
      <c r="A219" s="1"/>
      <c r="B219" s="1"/>
      <c r="C219" s="1"/>
      <c r="D219" s="1"/>
      <c r="E219" s="1"/>
      <c r="F219" s="1"/>
      <c r="G219" s="1"/>
      <c r="H219" s="1"/>
    </row>
    <row r="220" spans="1:8" ht="15.7" customHeight="1">
      <c r="A220" s="1"/>
      <c r="B220" s="1"/>
      <c r="C220" s="1"/>
      <c r="D220" s="1"/>
      <c r="E220" s="1"/>
      <c r="F220" s="1"/>
      <c r="G220" s="1"/>
      <c r="H220" s="1"/>
    </row>
    <row r="221" spans="1:8" ht="15.7" customHeight="1">
      <c r="A221" s="1"/>
      <c r="B221" s="1"/>
      <c r="C221" s="1"/>
      <c r="D221" s="1"/>
      <c r="E221" s="1"/>
      <c r="F221" s="1"/>
      <c r="G221" s="1"/>
      <c r="H221" s="1"/>
    </row>
    <row r="222" spans="1:8" ht="15.7" customHeight="1">
      <c r="A222" s="1"/>
      <c r="B222" s="1"/>
      <c r="C222" s="1"/>
      <c r="D222" s="1"/>
      <c r="E222" s="1"/>
      <c r="F222" s="1"/>
      <c r="G222" s="1"/>
      <c r="H222" s="1"/>
    </row>
    <row r="223" spans="1:8" ht="15.7" customHeight="1">
      <c r="A223" s="1"/>
      <c r="B223" s="1"/>
      <c r="C223" s="1"/>
      <c r="D223" s="1"/>
      <c r="E223" s="1"/>
      <c r="F223" s="1"/>
      <c r="G223" s="1"/>
      <c r="H223" s="1"/>
    </row>
    <row r="224" spans="1:8" ht="15.7" customHeight="1">
      <c r="A224" s="1"/>
      <c r="B224" s="1"/>
      <c r="C224" s="1"/>
      <c r="D224" s="1"/>
      <c r="E224" s="1"/>
      <c r="F224" s="1"/>
      <c r="G224" s="1"/>
      <c r="H224" s="1"/>
    </row>
    <row r="225" spans="1:8" ht="15.7" customHeight="1">
      <c r="A225" s="1"/>
      <c r="B225" s="1"/>
      <c r="C225" s="1"/>
      <c r="D225" s="1"/>
      <c r="E225" s="1"/>
      <c r="F225" s="1"/>
      <c r="G225" s="1"/>
      <c r="H225" s="1"/>
    </row>
    <row r="226" spans="1:8" ht="15.7" customHeight="1">
      <c r="A226" s="1"/>
      <c r="B226" s="1"/>
      <c r="C226" s="1"/>
      <c r="D226" s="1"/>
      <c r="E226" s="1"/>
      <c r="F226" s="1"/>
      <c r="G226" s="1"/>
      <c r="H226" s="1"/>
    </row>
    <row r="227" spans="1:8" ht="15.7" customHeight="1">
      <c r="A227" s="1"/>
      <c r="B227" s="1"/>
      <c r="C227" s="1"/>
      <c r="D227" s="1"/>
      <c r="E227" s="1"/>
      <c r="F227" s="1"/>
      <c r="G227" s="1"/>
      <c r="H227" s="1"/>
    </row>
    <row r="228" spans="1:8" ht="15.7" customHeight="1">
      <c r="A228" s="1"/>
      <c r="B228" s="1"/>
      <c r="C228" s="1"/>
      <c r="D228" s="1"/>
      <c r="E228" s="1"/>
      <c r="F228" s="1"/>
      <c r="G228" s="1"/>
      <c r="H228" s="1"/>
    </row>
    <row r="229" spans="1:8" ht="15.7" customHeight="1">
      <c r="A229" s="1"/>
      <c r="B229" s="1"/>
      <c r="C229" s="1"/>
      <c r="D229" s="1"/>
      <c r="E229" s="1"/>
      <c r="F229" s="1"/>
      <c r="G229" s="1"/>
      <c r="H229" s="1"/>
    </row>
    <row r="230" spans="1:8" ht="15.7" customHeight="1">
      <c r="A230" s="1"/>
      <c r="B230" s="1"/>
      <c r="C230" s="1"/>
      <c r="D230" s="1"/>
      <c r="E230" s="1"/>
      <c r="F230" s="1"/>
      <c r="G230" s="1"/>
      <c r="H230" s="1"/>
    </row>
    <row r="231" spans="1:8" ht="15.7" customHeight="1">
      <c r="A231" s="1"/>
      <c r="B231" s="1"/>
      <c r="C231" s="1"/>
      <c r="D231" s="1"/>
      <c r="E231" s="1"/>
      <c r="F231" s="1"/>
      <c r="G231" s="1"/>
      <c r="H231" s="1"/>
    </row>
    <row r="232" spans="1:8" ht="15.7" customHeight="1">
      <c r="A232" s="1"/>
      <c r="B232" s="1"/>
      <c r="C232" s="1"/>
      <c r="D232" s="1"/>
      <c r="E232" s="1"/>
      <c r="F232" s="1"/>
      <c r="G232" s="1"/>
      <c r="H232" s="1"/>
    </row>
    <row r="233" spans="1:8" ht="15.7" customHeight="1">
      <c r="A233" s="1"/>
      <c r="B233" s="1"/>
      <c r="C233" s="1"/>
      <c r="D233" s="1"/>
      <c r="E233" s="1"/>
      <c r="F233" s="1"/>
      <c r="G233" s="1"/>
      <c r="H233" s="1"/>
    </row>
    <row r="234" spans="1:8" ht="15.7" customHeight="1">
      <c r="A234" s="1"/>
      <c r="B234" s="1"/>
      <c r="C234" s="1"/>
      <c r="D234" s="1"/>
      <c r="E234" s="1"/>
      <c r="F234" s="1"/>
      <c r="G234" s="1"/>
      <c r="H234" s="1"/>
    </row>
    <row r="235" spans="1:8" ht="15.7" customHeight="1">
      <c r="A235" s="1"/>
      <c r="B235" s="1"/>
      <c r="C235" s="1"/>
      <c r="D235" s="1"/>
      <c r="E235" s="1"/>
      <c r="F235" s="1"/>
      <c r="G235" s="1"/>
      <c r="H235" s="1"/>
    </row>
    <row r="236" spans="1:8" ht="15.7" customHeight="1">
      <c r="A236" s="1"/>
      <c r="B236" s="1"/>
      <c r="C236" s="1"/>
      <c r="D236" s="1"/>
      <c r="E236" s="1"/>
      <c r="F236" s="1"/>
      <c r="G236" s="1"/>
      <c r="H236" s="1"/>
    </row>
    <row r="237" spans="1:8" ht="15.7" customHeight="1">
      <c r="A237" s="1"/>
      <c r="B237" s="1"/>
      <c r="C237" s="1"/>
      <c r="D237" s="1"/>
      <c r="E237" s="1"/>
      <c r="F237" s="1"/>
      <c r="G237" s="1"/>
      <c r="H237" s="1"/>
    </row>
    <row r="238" spans="1:8" ht="15.7" customHeight="1">
      <c r="A238" s="1"/>
      <c r="B238" s="1"/>
      <c r="C238" s="1"/>
      <c r="D238" s="1"/>
      <c r="E238" s="1"/>
      <c r="F238" s="1"/>
      <c r="G238" s="1"/>
      <c r="H238" s="1"/>
    </row>
    <row r="239" spans="1:8" ht="15.7" customHeight="1">
      <c r="A239" s="1"/>
      <c r="B239" s="1"/>
      <c r="C239" s="1"/>
      <c r="D239" s="1"/>
      <c r="E239" s="1"/>
      <c r="F239" s="1"/>
      <c r="G239" s="1"/>
      <c r="H239" s="1"/>
    </row>
    <row r="240" spans="1:8" ht="15.7" customHeight="1">
      <c r="A240" s="1"/>
      <c r="B240" s="1"/>
      <c r="C240" s="1"/>
      <c r="D240" s="1"/>
      <c r="E240" s="1"/>
      <c r="F240" s="1"/>
      <c r="G240" s="1"/>
      <c r="H240" s="1"/>
    </row>
    <row r="241" spans="1:8" ht="15.7" customHeight="1">
      <c r="A241" s="1"/>
      <c r="B241" s="1"/>
      <c r="C241" s="1"/>
      <c r="D241" s="1"/>
      <c r="E241" s="1"/>
      <c r="F241" s="1"/>
      <c r="G241" s="1"/>
      <c r="H241" s="1"/>
    </row>
    <row r="242" spans="1:8" ht="15.7" customHeight="1">
      <c r="A242" s="1"/>
      <c r="B242" s="1"/>
      <c r="C242" s="1"/>
      <c r="D242" s="1"/>
      <c r="E242" s="1"/>
      <c r="F242" s="1"/>
      <c r="G242" s="1"/>
      <c r="H242" s="1"/>
    </row>
    <row r="243" spans="1:8" ht="15.7" customHeight="1">
      <c r="A243" s="1"/>
      <c r="B243" s="1"/>
      <c r="C243" s="1"/>
      <c r="D243" s="1"/>
      <c r="E243" s="1"/>
      <c r="F243" s="1"/>
      <c r="G243" s="1"/>
      <c r="H243" s="1"/>
    </row>
    <row r="244" spans="1:8" ht="15.7" customHeight="1">
      <c r="A244" s="1"/>
      <c r="B244" s="1"/>
      <c r="C244" s="1"/>
      <c r="D244" s="1"/>
      <c r="E244" s="1"/>
      <c r="F244" s="1"/>
      <c r="G244" s="1"/>
      <c r="H244" s="1"/>
    </row>
    <row r="245" spans="1:8" ht="15.7" customHeight="1">
      <c r="A245" s="1"/>
      <c r="B245" s="1"/>
      <c r="C245" s="1"/>
      <c r="D245" s="1"/>
      <c r="E245" s="1"/>
      <c r="F245" s="1"/>
      <c r="G245" s="1"/>
      <c r="H245" s="1"/>
    </row>
    <row r="246" spans="1:8" ht="15.7" customHeight="1">
      <c r="A246" s="1"/>
      <c r="B246" s="1"/>
      <c r="C246" s="1"/>
      <c r="D246" s="1"/>
      <c r="E246" s="1"/>
      <c r="F246" s="1"/>
      <c r="G246" s="1"/>
      <c r="H246" s="1"/>
    </row>
    <row r="247" spans="1:8" ht="15.7" customHeight="1">
      <c r="A247" s="1"/>
      <c r="B247" s="1"/>
      <c r="C247" s="1"/>
      <c r="D247" s="1"/>
      <c r="E247" s="1"/>
      <c r="F247" s="1"/>
      <c r="G247" s="1"/>
      <c r="H247" s="1"/>
    </row>
    <row r="248" spans="1:8" ht="15.7" customHeight="1">
      <c r="A248" s="1"/>
      <c r="B248" s="1"/>
      <c r="C248" s="1"/>
      <c r="D248" s="1"/>
      <c r="E248" s="1"/>
      <c r="F248" s="1"/>
      <c r="G248" s="1"/>
      <c r="H248" s="1"/>
    </row>
    <row r="249" spans="1:8" ht="15.7" customHeight="1">
      <c r="A249" s="1"/>
      <c r="B249" s="1"/>
      <c r="C249" s="1"/>
      <c r="D249" s="1"/>
      <c r="E249" s="1"/>
      <c r="F249" s="1"/>
      <c r="G249" s="1"/>
      <c r="H249" s="1"/>
    </row>
    <row r="250" spans="1:8" ht="15.7" customHeight="1">
      <c r="A250" s="1"/>
      <c r="B250" s="1"/>
      <c r="C250" s="1"/>
      <c r="D250" s="1"/>
      <c r="E250" s="1"/>
      <c r="F250" s="1"/>
      <c r="G250" s="1"/>
      <c r="H250" s="1"/>
    </row>
    <row r="251" spans="1:8" ht="15.7" customHeight="1">
      <c r="A251" s="1"/>
      <c r="B251" s="1"/>
      <c r="C251" s="1"/>
      <c r="D251" s="1"/>
      <c r="E251" s="1"/>
      <c r="F251" s="1"/>
      <c r="G251" s="1"/>
      <c r="H251" s="1"/>
    </row>
    <row r="252" spans="1:8" ht="15.7" customHeight="1">
      <c r="A252" s="1"/>
      <c r="B252" s="1"/>
      <c r="C252" s="1"/>
      <c r="D252" s="1"/>
      <c r="E252" s="1"/>
      <c r="F252" s="1"/>
      <c r="G252" s="1"/>
      <c r="H252" s="1"/>
    </row>
    <row r="253" spans="1:8" ht="15.7" customHeight="1">
      <c r="A253" s="1"/>
      <c r="B253" s="1"/>
      <c r="C253" s="1"/>
      <c r="D253" s="1"/>
      <c r="E253" s="1"/>
      <c r="F253" s="1"/>
      <c r="G253" s="1"/>
      <c r="H253" s="1"/>
    </row>
    <row r="254" spans="1:8" ht="15.7" customHeight="1">
      <c r="A254" s="1"/>
      <c r="B254" s="1"/>
      <c r="C254" s="1"/>
      <c r="D254" s="1"/>
      <c r="E254" s="1"/>
      <c r="F254" s="1"/>
      <c r="G254" s="1"/>
      <c r="H254" s="1"/>
    </row>
    <row r="255" spans="1:8" ht="15.7" customHeight="1">
      <c r="A255" s="1"/>
      <c r="B255" s="1"/>
      <c r="C255" s="1"/>
      <c r="D255" s="1"/>
      <c r="E255" s="1"/>
      <c r="F255" s="1"/>
      <c r="G255" s="1"/>
      <c r="H255" s="1"/>
    </row>
    <row r="256" spans="1:8" ht="15.7" customHeight="1">
      <c r="A256" s="1"/>
      <c r="B256" s="1"/>
      <c r="C256" s="1"/>
      <c r="D256" s="1"/>
      <c r="E256" s="1"/>
      <c r="F256" s="1"/>
      <c r="G256" s="1"/>
      <c r="H256" s="1"/>
    </row>
    <row r="257" spans="1:8" ht="15.7" customHeight="1">
      <c r="A257" s="1"/>
      <c r="B257" s="1"/>
      <c r="C257" s="1"/>
      <c r="D257" s="1"/>
      <c r="E257" s="1"/>
      <c r="F257" s="1"/>
      <c r="G257" s="1"/>
      <c r="H257" s="1"/>
    </row>
    <row r="258" spans="1:8" ht="15.7" customHeight="1">
      <c r="A258" s="1"/>
      <c r="B258" s="1"/>
      <c r="C258" s="1"/>
      <c r="D258" s="1"/>
      <c r="E258" s="1"/>
      <c r="F258" s="1"/>
      <c r="G258" s="1"/>
      <c r="H258" s="1"/>
    </row>
    <row r="259" spans="1:8" ht="15.7" customHeight="1">
      <c r="A259" s="1"/>
      <c r="B259" s="1"/>
      <c r="C259" s="1"/>
      <c r="D259" s="1"/>
      <c r="E259" s="1"/>
      <c r="F259" s="1"/>
      <c r="G259" s="1"/>
      <c r="H259" s="1"/>
    </row>
    <row r="260" spans="1:8" ht="15.7" customHeight="1">
      <c r="A260" s="1"/>
      <c r="B260" s="1"/>
      <c r="C260" s="1"/>
      <c r="D260" s="1"/>
      <c r="E260" s="1"/>
      <c r="F260" s="1"/>
      <c r="G260" s="1"/>
      <c r="H260" s="1"/>
    </row>
    <row r="261" spans="1:8" ht="15.7" customHeight="1">
      <c r="A261" s="1"/>
      <c r="B261" s="1"/>
      <c r="C261" s="1"/>
      <c r="D261" s="1"/>
      <c r="E261" s="1"/>
      <c r="F261" s="1"/>
      <c r="G261" s="1"/>
      <c r="H261" s="1"/>
    </row>
    <row r="262" spans="1:8" ht="15.7" customHeight="1">
      <c r="A262" s="1"/>
      <c r="B262" s="1"/>
      <c r="C262" s="1"/>
      <c r="D262" s="1"/>
      <c r="E262" s="1"/>
      <c r="F262" s="1"/>
      <c r="G262" s="1"/>
      <c r="H262" s="1"/>
    </row>
    <row r="263" spans="1:8" ht="15.7" customHeight="1">
      <c r="A263" s="1"/>
      <c r="B263" s="1"/>
      <c r="C263" s="1"/>
      <c r="D263" s="1"/>
      <c r="E263" s="1"/>
      <c r="F263" s="1"/>
      <c r="G263" s="1"/>
      <c r="H263" s="1"/>
    </row>
    <row r="264" spans="1:8" ht="15.7" customHeight="1">
      <c r="A264" s="1"/>
      <c r="B264" s="1"/>
      <c r="C264" s="1"/>
      <c r="D264" s="1"/>
      <c r="E264" s="1"/>
      <c r="F264" s="1"/>
      <c r="G264" s="1"/>
      <c r="H264" s="1"/>
    </row>
    <row r="265" spans="1:8" ht="15.7" customHeight="1">
      <c r="A265" s="1"/>
      <c r="B265" s="1"/>
      <c r="C265" s="1"/>
      <c r="D265" s="1"/>
      <c r="E265" s="1"/>
      <c r="F265" s="1"/>
      <c r="G265" s="1"/>
      <c r="H265" s="1"/>
    </row>
    <row r="266" spans="1:8" ht="15.7" customHeight="1">
      <c r="A266" s="1"/>
      <c r="B266" s="1"/>
      <c r="C266" s="1"/>
      <c r="D266" s="1"/>
      <c r="E266" s="1"/>
      <c r="F266" s="1"/>
      <c r="G266" s="1"/>
      <c r="H266" s="1"/>
    </row>
    <row r="267" spans="1:8" ht="15.7" customHeight="1">
      <c r="A267" s="1"/>
      <c r="B267" s="1"/>
      <c r="C267" s="1"/>
      <c r="D267" s="1"/>
      <c r="E267" s="1"/>
      <c r="F267" s="1"/>
      <c r="G267" s="1"/>
      <c r="H267" s="1"/>
    </row>
    <row r="268" spans="1:8" ht="15.7" customHeight="1">
      <c r="A268" s="1"/>
      <c r="B268" s="1"/>
      <c r="C268" s="1"/>
      <c r="D268" s="1"/>
      <c r="E268" s="1"/>
      <c r="F268" s="1"/>
      <c r="G268" s="1"/>
      <c r="H268" s="1"/>
    </row>
    <row r="269" spans="1:8" ht="15.7" customHeight="1">
      <c r="A269" s="1"/>
      <c r="B269" s="1"/>
      <c r="C269" s="1"/>
      <c r="D269" s="1"/>
      <c r="E269" s="1"/>
      <c r="F269" s="1"/>
      <c r="G269" s="1"/>
      <c r="H269" s="1"/>
    </row>
    <row r="270" spans="1:8" ht="15.7" customHeight="1">
      <c r="A270" s="1"/>
      <c r="B270" s="1"/>
      <c r="C270" s="1"/>
      <c r="D270" s="1"/>
      <c r="E270" s="1"/>
      <c r="F270" s="1"/>
      <c r="G270" s="1"/>
      <c r="H270" s="1"/>
    </row>
    <row r="271" spans="1:8" ht="15.7" customHeight="1">
      <c r="A271" s="1"/>
      <c r="B271" s="1"/>
      <c r="C271" s="1"/>
      <c r="D271" s="1"/>
      <c r="E271" s="1"/>
      <c r="F271" s="1"/>
      <c r="G271" s="1"/>
      <c r="H271" s="1"/>
    </row>
    <row r="272" spans="1:8" ht="15.7" customHeight="1">
      <c r="A272" s="1"/>
      <c r="B272" s="1"/>
      <c r="C272" s="1"/>
      <c r="D272" s="1"/>
      <c r="E272" s="1"/>
      <c r="F272" s="1"/>
      <c r="G272" s="1"/>
      <c r="H272" s="1"/>
    </row>
    <row r="273" spans="1:8" ht="15.7" customHeight="1">
      <c r="A273" s="1"/>
      <c r="B273" s="1"/>
      <c r="C273" s="1"/>
      <c r="D273" s="1"/>
      <c r="E273" s="1"/>
      <c r="F273" s="1"/>
      <c r="G273" s="1"/>
      <c r="H273" s="1"/>
    </row>
    <row r="274" spans="1:8" ht="15.7" customHeight="1">
      <c r="A274" s="1"/>
      <c r="B274" s="1"/>
      <c r="C274" s="1"/>
      <c r="D274" s="1"/>
      <c r="E274" s="1"/>
      <c r="F274" s="1"/>
      <c r="G274" s="1"/>
      <c r="H274" s="1"/>
    </row>
    <row r="275" spans="1:8" ht="15.7" customHeight="1">
      <c r="A275" s="1"/>
      <c r="B275" s="1"/>
      <c r="C275" s="1"/>
      <c r="D275" s="1"/>
      <c r="E275" s="1"/>
      <c r="F275" s="1"/>
      <c r="G275" s="1"/>
      <c r="H275" s="1"/>
    </row>
    <row r="276" spans="1:8" ht="15.7" customHeight="1">
      <c r="A276" s="1"/>
      <c r="B276" s="1"/>
      <c r="C276" s="1"/>
      <c r="D276" s="1"/>
      <c r="E276" s="1"/>
      <c r="F276" s="1"/>
      <c r="G276" s="1"/>
      <c r="H276" s="1"/>
    </row>
    <row r="277" spans="1:8" ht="15.7" customHeight="1">
      <c r="A277" s="1"/>
      <c r="B277" s="1"/>
      <c r="C277" s="1"/>
      <c r="D277" s="1"/>
      <c r="E277" s="1"/>
      <c r="F277" s="1"/>
      <c r="G277" s="1"/>
      <c r="H277" s="1"/>
    </row>
    <row r="278" spans="1:8" ht="15.7" customHeight="1">
      <c r="A278" s="1"/>
      <c r="B278" s="1"/>
      <c r="C278" s="1"/>
      <c r="D278" s="1"/>
      <c r="E278" s="1"/>
      <c r="F278" s="1"/>
      <c r="G278" s="1"/>
      <c r="H278" s="1"/>
    </row>
    <row r="279" spans="1:8" ht="15.7" customHeight="1">
      <c r="A279" s="1"/>
      <c r="B279" s="1"/>
      <c r="C279" s="1"/>
      <c r="D279" s="1"/>
      <c r="E279" s="1"/>
      <c r="F279" s="1"/>
      <c r="G279" s="1"/>
      <c r="H279" s="1"/>
    </row>
    <row r="280" spans="1:8" ht="15.7" customHeight="1">
      <c r="A280" s="1"/>
      <c r="B280" s="1"/>
      <c r="C280" s="1"/>
      <c r="D280" s="1"/>
      <c r="E280" s="1"/>
      <c r="F280" s="1"/>
      <c r="G280" s="1"/>
      <c r="H280" s="1"/>
    </row>
    <row r="281" spans="1:8" ht="15.7" customHeight="1">
      <c r="A281" s="1"/>
      <c r="B281" s="1"/>
      <c r="C281" s="1"/>
      <c r="D281" s="1"/>
      <c r="E281" s="1"/>
      <c r="F281" s="1"/>
      <c r="G281" s="1"/>
      <c r="H281" s="1"/>
    </row>
    <row r="282" spans="1:8" ht="15.7" customHeight="1">
      <c r="A282" s="1"/>
      <c r="B282" s="1"/>
      <c r="C282" s="1"/>
      <c r="D282" s="1"/>
      <c r="E282" s="1"/>
      <c r="F282" s="1"/>
      <c r="G282" s="1"/>
      <c r="H282" s="1"/>
    </row>
    <row r="283" spans="1:8" ht="15.7" customHeight="1">
      <c r="A283" s="1"/>
      <c r="B283" s="1"/>
      <c r="C283" s="1"/>
      <c r="D283" s="1"/>
      <c r="E283" s="1"/>
      <c r="F283" s="1"/>
      <c r="G283" s="1"/>
      <c r="H283" s="1"/>
    </row>
    <row r="284" spans="1:8" ht="15.7" customHeight="1">
      <c r="A284" s="1"/>
      <c r="B284" s="1"/>
      <c r="C284" s="1"/>
      <c r="D284" s="1"/>
      <c r="E284" s="1"/>
      <c r="F284" s="1"/>
      <c r="G284" s="1"/>
      <c r="H284" s="1"/>
    </row>
    <row r="285" spans="1:8" ht="15.7" customHeight="1">
      <c r="A285" s="1"/>
      <c r="B285" s="1"/>
      <c r="C285" s="1"/>
      <c r="D285" s="1"/>
      <c r="E285" s="1"/>
      <c r="F285" s="1"/>
      <c r="G285" s="1"/>
      <c r="H285" s="1"/>
    </row>
    <row r="286" spans="1:8" ht="15.7" customHeight="1">
      <c r="A286" s="1"/>
      <c r="B286" s="1"/>
      <c r="C286" s="1"/>
      <c r="D286" s="1"/>
      <c r="E286" s="1"/>
      <c r="F286" s="1"/>
      <c r="G286" s="1"/>
      <c r="H286" s="1"/>
    </row>
    <row r="287" spans="1:8" ht="15.7" customHeight="1">
      <c r="A287" s="1"/>
      <c r="B287" s="1"/>
      <c r="C287" s="1"/>
      <c r="D287" s="1"/>
      <c r="E287" s="1"/>
      <c r="F287" s="1"/>
      <c r="G287" s="1"/>
      <c r="H287" s="1"/>
    </row>
    <row r="288" spans="1:8" ht="15.7" customHeight="1">
      <c r="A288" s="1"/>
      <c r="B288" s="1"/>
      <c r="C288" s="1"/>
      <c r="D288" s="1"/>
      <c r="E288" s="1"/>
      <c r="F288" s="1"/>
      <c r="G288" s="1"/>
      <c r="H288" s="1"/>
    </row>
    <row r="289" spans="1:8" ht="15.7" customHeight="1">
      <c r="A289" s="1"/>
      <c r="B289" s="1"/>
      <c r="C289" s="1"/>
      <c r="D289" s="1"/>
      <c r="E289" s="1"/>
      <c r="F289" s="1"/>
      <c r="G289" s="1"/>
      <c r="H289" s="1"/>
    </row>
    <row r="290" spans="1:8" ht="15.7" customHeight="1">
      <c r="A290" s="1"/>
      <c r="B290" s="1"/>
      <c r="C290" s="1"/>
      <c r="D290" s="1"/>
      <c r="E290" s="1"/>
      <c r="F290" s="1"/>
      <c r="G290" s="1"/>
      <c r="H290" s="1"/>
    </row>
    <row r="291" spans="1:8" ht="15.7" customHeight="1">
      <c r="A291" s="1"/>
      <c r="B291" s="1"/>
      <c r="C291" s="1"/>
      <c r="D291" s="1"/>
      <c r="E291" s="1"/>
      <c r="F291" s="1"/>
      <c r="G291" s="1"/>
      <c r="H291" s="1"/>
    </row>
    <row r="292" spans="1:8" ht="15.7" customHeight="1">
      <c r="A292" s="1"/>
      <c r="B292" s="1"/>
      <c r="C292" s="1"/>
      <c r="D292" s="1"/>
      <c r="E292" s="1"/>
      <c r="F292" s="1"/>
      <c r="G292" s="1"/>
      <c r="H292" s="1"/>
    </row>
    <row r="293" spans="1:8" ht="15.7" customHeight="1">
      <c r="A293" s="1"/>
      <c r="B293" s="1"/>
      <c r="C293" s="1"/>
      <c r="D293" s="1"/>
      <c r="E293" s="1"/>
      <c r="F293" s="1"/>
      <c r="G293" s="1"/>
      <c r="H293" s="1"/>
    </row>
    <row r="294" spans="1:8" ht="15.7" customHeight="1">
      <c r="A294" s="1"/>
      <c r="B294" s="1"/>
      <c r="C294" s="1"/>
      <c r="D294" s="1"/>
      <c r="E294" s="1"/>
      <c r="F294" s="1"/>
      <c r="G294" s="1"/>
      <c r="H294" s="1"/>
    </row>
    <row r="295" spans="1:8" ht="15.7" customHeight="1">
      <c r="A295" s="1"/>
      <c r="B295" s="1"/>
      <c r="C295" s="1"/>
      <c r="D295" s="1"/>
      <c r="E295" s="1"/>
      <c r="F295" s="1"/>
      <c r="G295" s="1"/>
      <c r="H295" s="1"/>
    </row>
    <row r="296" spans="1:8" ht="15.7" customHeight="1">
      <c r="A296" s="1"/>
      <c r="B296" s="1"/>
      <c r="C296" s="1"/>
      <c r="D296" s="1"/>
      <c r="E296" s="1"/>
      <c r="F296" s="1"/>
      <c r="G296" s="1"/>
      <c r="H296" s="1"/>
    </row>
    <row r="297" spans="1:8" ht="15.7" customHeight="1">
      <c r="A297" s="1"/>
      <c r="B297" s="1"/>
      <c r="C297" s="1"/>
      <c r="D297" s="1"/>
      <c r="E297" s="1"/>
      <c r="F297" s="1"/>
      <c r="G297" s="1"/>
      <c r="H297" s="1"/>
    </row>
    <row r="298" spans="1:8" ht="15.7" customHeight="1">
      <c r="A298" s="1"/>
      <c r="B298" s="1"/>
      <c r="C298" s="1"/>
      <c r="D298" s="1"/>
      <c r="E298" s="1"/>
      <c r="F298" s="1"/>
      <c r="G298" s="1"/>
      <c r="H298" s="1"/>
    </row>
    <row r="299" spans="1:8" ht="15.7" customHeight="1">
      <c r="A299" s="1"/>
      <c r="B299" s="1"/>
      <c r="C299" s="1"/>
      <c r="D299" s="1"/>
      <c r="E299" s="1"/>
      <c r="F299" s="1"/>
      <c r="G299" s="1"/>
      <c r="H299" s="1"/>
    </row>
    <row r="300" spans="1:8" ht="15.7" customHeight="1">
      <c r="A300" s="1"/>
      <c r="B300" s="1"/>
      <c r="C300" s="1"/>
      <c r="D300" s="1"/>
      <c r="E300" s="1"/>
      <c r="F300" s="1"/>
      <c r="G300" s="1"/>
      <c r="H300" s="1"/>
    </row>
    <row r="301" spans="1:8" ht="15.7" customHeight="1">
      <c r="A301" s="1"/>
      <c r="B301" s="1"/>
      <c r="C301" s="1"/>
      <c r="D301" s="1"/>
      <c r="E301" s="1"/>
      <c r="F301" s="1"/>
      <c r="G301" s="1"/>
      <c r="H301" s="1"/>
    </row>
    <row r="302" spans="1:8" ht="15.7" customHeight="1">
      <c r="A302" s="1"/>
      <c r="B302" s="1"/>
      <c r="C302" s="1"/>
      <c r="D302" s="1"/>
      <c r="E302" s="1"/>
      <c r="F302" s="1"/>
      <c r="G302" s="1"/>
      <c r="H302" s="1"/>
    </row>
    <row r="303" spans="1:8" ht="15.7" customHeight="1">
      <c r="A303" s="1"/>
      <c r="B303" s="1"/>
      <c r="C303" s="1"/>
      <c r="D303" s="1"/>
      <c r="E303" s="1"/>
      <c r="F303" s="1"/>
      <c r="G303" s="1"/>
      <c r="H303" s="1"/>
    </row>
    <row r="304" spans="1:8" ht="15.7" customHeight="1">
      <c r="A304" s="1"/>
      <c r="B304" s="1"/>
      <c r="C304" s="1"/>
      <c r="D304" s="1"/>
      <c r="E304" s="1"/>
      <c r="F304" s="1"/>
      <c r="G304" s="1"/>
      <c r="H304" s="1"/>
    </row>
    <row r="305" spans="1:8" ht="15.7" customHeight="1">
      <c r="A305" s="1"/>
      <c r="B305" s="1"/>
      <c r="C305" s="1"/>
      <c r="D305" s="1"/>
      <c r="E305" s="1"/>
      <c r="F305" s="1"/>
      <c r="G305" s="1"/>
      <c r="H305" s="1"/>
    </row>
    <row r="306" spans="1:8" ht="15.7" customHeight="1">
      <c r="A306" s="1"/>
      <c r="B306" s="1"/>
      <c r="C306" s="1"/>
      <c r="D306" s="1"/>
      <c r="E306" s="1"/>
      <c r="F306" s="1"/>
      <c r="G306" s="1"/>
      <c r="H306" s="1"/>
    </row>
    <row r="307" spans="1:8" ht="15.7" customHeight="1">
      <c r="A307" s="1"/>
      <c r="B307" s="1"/>
      <c r="C307" s="1"/>
      <c r="D307" s="1"/>
      <c r="E307" s="1"/>
      <c r="F307" s="1"/>
      <c r="G307" s="1"/>
      <c r="H307" s="1"/>
    </row>
    <row r="308" spans="1:8" ht="15.7" customHeight="1">
      <c r="A308" s="1"/>
      <c r="B308" s="1"/>
      <c r="C308" s="1"/>
      <c r="D308" s="1"/>
      <c r="E308" s="1"/>
      <c r="F308" s="1"/>
      <c r="G308" s="1"/>
      <c r="H308" s="1"/>
    </row>
    <row r="309" spans="1:8" ht="15.7" customHeight="1">
      <c r="A309" s="1"/>
      <c r="B309" s="1"/>
      <c r="C309" s="1"/>
      <c r="D309" s="1"/>
      <c r="E309" s="1"/>
      <c r="F309" s="1"/>
      <c r="G309" s="1"/>
      <c r="H309" s="1"/>
    </row>
    <row r="310" spans="1:8" ht="15.7" customHeight="1">
      <c r="A310" s="1"/>
      <c r="B310" s="1"/>
      <c r="C310" s="1"/>
      <c r="D310" s="1"/>
      <c r="E310" s="1"/>
      <c r="F310" s="1"/>
      <c r="G310" s="1"/>
      <c r="H310" s="1"/>
    </row>
    <row r="311" spans="1:8" ht="15.7" customHeight="1">
      <c r="A311" s="1"/>
      <c r="B311" s="1"/>
      <c r="C311" s="1"/>
      <c r="D311" s="1"/>
      <c r="E311" s="1"/>
      <c r="F311" s="1"/>
      <c r="G311" s="1"/>
      <c r="H311" s="1"/>
    </row>
    <row r="312" spans="1:8" ht="15.7" customHeight="1">
      <c r="A312" s="1"/>
      <c r="B312" s="1"/>
      <c r="C312" s="1"/>
      <c r="D312" s="1"/>
      <c r="E312" s="1"/>
      <c r="F312" s="1"/>
      <c r="G312" s="1"/>
      <c r="H312" s="1"/>
    </row>
    <row r="313" spans="1:8" ht="15.7" customHeight="1">
      <c r="A313" s="1"/>
      <c r="B313" s="1"/>
      <c r="C313" s="1"/>
      <c r="D313" s="1"/>
      <c r="E313" s="1"/>
      <c r="F313" s="1"/>
      <c r="G313" s="1"/>
      <c r="H313" s="1"/>
    </row>
    <row r="314" spans="1:8" ht="15.7" customHeight="1">
      <c r="A314" s="1"/>
      <c r="B314" s="1"/>
      <c r="C314" s="1"/>
      <c r="D314" s="1"/>
      <c r="E314" s="1"/>
      <c r="F314" s="1"/>
      <c r="G314" s="1"/>
      <c r="H314" s="1"/>
    </row>
    <row r="315" spans="1:8" ht="15.7" customHeight="1">
      <c r="A315" s="1"/>
      <c r="B315" s="1"/>
      <c r="C315" s="1"/>
      <c r="D315" s="1"/>
      <c r="E315" s="1"/>
      <c r="F315" s="1"/>
      <c r="G315" s="1"/>
      <c r="H315" s="1"/>
    </row>
    <row r="316" spans="1:8" ht="15.7" customHeight="1">
      <c r="A316" s="1"/>
      <c r="B316" s="1"/>
      <c r="C316" s="1"/>
      <c r="D316" s="1"/>
      <c r="E316" s="1"/>
      <c r="F316" s="1"/>
      <c r="G316" s="1"/>
      <c r="H316" s="1"/>
    </row>
    <row r="317" spans="1:8" ht="15.7" customHeight="1">
      <c r="A317" s="1"/>
      <c r="B317" s="1"/>
      <c r="C317" s="1"/>
      <c r="D317" s="1"/>
      <c r="E317" s="1"/>
      <c r="F317" s="1"/>
      <c r="G317" s="1"/>
      <c r="H317" s="1"/>
    </row>
    <row r="318" spans="1:8" ht="15.7" customHeight="1">
      <c r="A318" s="1"/>
      <c r="B318" s="1"/>
      <c r="C318" s="1"/>
      <c r="D318" s="1"/>
      <c r="E318" s="1"/>
      <c r="F318" s="1"/>
      <c r="G318" s="1"/>
      <c r="H318" s="1"/>
    </row>
    <row r="319" spans="1:8" ht="15.7" customHeight="1">
      <c r="A319" s="1"/>
      <c r="B319" s="1"/>
      <c r="C319" s="1"/>
      <c r="D319" s="1"/>
      <c r="E319" s="1"/>
      <c r="F319" s="1"/>
      <c r="G319" s="1"/>
      <c r="H319" s="1"/>
    </row>
    <row r="320" spans="1:8" ht="15.7" customHeight="1">
      <c r="A320" s="1"/>
      <c r="B320" s="1"/>
      <c r="C320" s="1"/>
      <c r="D320" s="1"/>
      <c r="E320" s="1"/>
      <c r="F320" s="1"/>
      <c r="G320" s="1"/>
      <c r="H320" s="1"/>
    </row>
    <row r="321" spans="1:8" ht="15.7" customHeight="1">
      <c r="A321" s="1"/>
      <c r="B321" s="1"/>
      <c r="C321" s="1"/>
      <c r="D321" s="1"/>
      <c r="E321" s="1"/>
      <c r="F321" s="1"/>
      <c r="G321" s="1"/>
      <c r="H321" s="1"/>
    </row>
    <row r="322" spans="1:8" ht="15.7" customHeight="1">
      <c r="A322" s="1"/>
      <c r="B322" s="1"/>
      <c r="C322" s="1"/>
      <c r="D322" s="1"/>
      <c r="E322" s="1"/>
      <c r="F322" s="1"/>
      <c r="G322" s="1"/>
      <c r="H322" s="1"/>
    </row>
    <row r="323" spans="1:8" ht="15.7" customHeight="1">
      <c r="A323" s="1"/>
      <c r="B323" s="1"/>
      <c r="C323" s="1"/>
      <c r="D323" s="1"/>
      <c r="E323" s="1"/>
      <c r="F323" s="1"/>
      <c r="G323" s="1"/>
      <c r="H323" s="1"/>
    </row>
    <row r="324" spans="1:8" ht="15.7" customHeight="1">
      <c r="A324" s="1"/>
      <c r="B324" s="1"/>
      <c r="C324" s="1"/>
      <c r="D324" s="1"/>
      <c r="E324" s="1"/>
      <c r="F324" s="1"/>
      <c r="G324" s="1"/>
      <c r="H324" s="1"/>
    </row>
    <row r="325" spans="1:8" ht="15.7" customHeight="1">
      <c r="A325" s="1"/>
      <c r="B325" s="1"/>
      <c r="C325" s="1"/>
      <c r="D325" s="1"/>
      <c r="E325" s="1"/>
      <c r="F325" s="1"/>
      <c r="G325" s="1"/>
      <c r="H325" s="1"/>
    </row>
    <row r="326" spans="1:8" ht="15.7" customHeight="1">
      <c r="A326" s="1"/>
      <c r="B326" s="1"/>
      <c r="C326" s="1"/>
      <c r="D326" s="1"/>
      <c r="E326" s="1"/>
      <c r="F326" s="1"/>
      <c r="G326" s="1"/>
      <c r="H326" s="1"/>
    </row>
    <row r="327" spans="1:8" ht="15.7" customHeight="1">
      <c r="A327" s="1"/>
      <c r="B327" s="1"/>
      <c r="C327" s="1"/>
      <c r="D327" s="1"/>
      <c r="E327" s="1"/>
      <c r="F327" s="1"/>
      <c r="G327" s="1"/>
      <c r="H327" s="1"/>
    </row>
    <row r="328" spans="1:8" ht="15.7" customHeight="1">
      <c r="A328" s="1"/>
      <c r="B328" s="1"/>
      <c r="C328" s="1"/>
      <c r="D328" s="1"/>
      <c r="E328" s="1"/>
      <c r="F328" s="1"/>
      <c r="G328" s="1"/>
      <c r="H328" s="1"/>
    </row>
    <row r="329" spans="1:8" ht="15.7" customHeight="1">
      <c r="A329" s="1"/>
      <c r="B329" s="1"/>
      <c r="C329" s="1"/>
      <c r="D329" s="1"/>
      <c r="E329" s="1"/>
      <c r="F329" s="1"/>
      <c r="G329" s="1"/>
      <c r="H329" s="1"/>
    </row>
    <row r="330" spans="1:8" ht="15.7" customHeight="1">
      <c r="A330" s="1"/>
      <c r="B330" s="1"/>
      <c r="C330" s="1"/>
      <c r="D330" s="1"/>
      <c r="E330" s="1"/>
      <c r="F330" s="1"/>
      <c r="G330" s="1"/>
      <c r="H330" s="1"/>
    </row>
    <row r="331" spans="1:8" ht="15.7" customHeight="1">
      <c r="A331" s="1"/>
      <c r="B331" s="1"/>
      <c r="C331" s="1"/>
      <c r="D331" s="1"/>
      <c r="E331" s="1"/>
      <c r="F331" s="1"/>
      <c r="G331" s="1"/>
      <c r="H331" s="1"/>
    </row>
    <row r="332" spans="1:8" ht="15.7" customHeight="1">
      <c r="A332" s="1"/>
      <c r="B332" s="1"/>
      <c r="C332" s="1"/>
      <c r="D332" s="1"/>
      <c r="E332" s="1"/>
      <c r="F332" s="1"/>
      <c r="G332" s="1"/>
      <c r="H332" s="1"/>
    </row>
    <row r="333" spans="1:8" ht="15.7" customHeight="1">
      <c r="A333" s="1"/>
      <c r="B333" s="1"/>
      <c r="C333" s="1"/>
      <c r="D333" s="1"/>
      <c r="E333" s="1"/>
      <c r="F333" s="1"/>
      <c r="G333" s="1"/>
      <c r="H333" s="1"/>
    </row>
    <row r="334" spans="1:8" ht="15.7" customHeight="1">
      <c r="A334" s="1"/>
      <c r="B334" s="1"/>
      <c r="C334" s="1"/>
      <c r="D334" s="1"/>
      <c r="E334" s="1"/>
      <c r="F334" s="1"/>
      <c r="G334" s="1"/>
      <c r="H334" s="1"/>
    </row>
    <row r="335" spans="1:8" ht="15.7" customHeight="1">
      <c r="A335" s="1"/>
      <c r="B335" s="1"/>
      <c r="C335" s="1"/>
      <c r="D335" s="1"/>
      <c r="E335" s="1"/>
      <c r="F335" s="1"/>
      <c r="G335" s="1"/>
      <c r="H335" s="1"/>
    </row>
    <row r="336" spans="1:8" ht="15.7" customHeight="1">
      <c r="A336" s="1"/>
      <c r="B336" s="1"/>
      <c r="C336" s="1"/>
      <c r="D336" s="1"/>
      <c r="E336" s="1"/>
      <c r="F336" s="1"/>
      <c r="G336" s="1"/>
      <c r="H336" s="1"/>
    </row>
    <row r="337" spans="1:8" ht="15.7" customHeight="1">
      <c r="A337" s="1"/>
      <c r="B337" s="1"/>
      <c r="C337" s="1"/>
      <c r="D337" s="1"/>
      <c r="E337" s="1"/>
      <c r="F337" s="1"/>
      <c r="G337" s="1"/>
      <c r="H337" s="1"/>
    </row>
    <row r="338" spans="1:8" ht="15.7" customHeight="1">
      <c r="A338" s="1"/>
      <c r="B338" s="1"/>
      <c r="C338" s="1"/>
      <c r="D338" s="1"/>
      <c r="E338" s="1"/>
      <c r="F338" s="1"/>
      <c r="G338" s="1"/>
      <c r="H338" s="1"/>
    </row>
    <row r="339" spans="1:8" ht="15.7" customHeight="1">
      <c r="A339" s="1"/>
      <c r="B339" s="1"/>
      <c r="C339" s="1"/>
      <c r="D339" s="1"/>
      <c r="E339" s="1"/>
      <c r="F339" s="1"/>
      <c r="G339" s="1"/>
      <c r="H339" s="1"/>
    </row>
    <row r="340" spans="1:8" ht="15.7" customHeight="1">
      <c r="A340" s="1"/>
      <c r="B340" s="1"/>
      <c r="C340" s="1"/>
      <c r="D340" s="1"/>
      <c r="E340" s="1"/>
      <c r="F340" s="1"/>
      <c r="G340" s="1"/>
      <c r="H340" s="1"/>
    </row>
    <row r="341" spans="1:8" ht="15.7" customHeight="1">
      <c r="A341" s="1"/>
      <c r="B341" s="1"/>
      <c r="C341" s="1"/>
      <c r="D341" s="1"/>
      <c r="E341" s="1"/>
      <c r="F341" s="1"/>
      <c r="G341" s="1"/>
      <c r="H341" s="1"/>
    </row>
    <row r="342" spans="1:8" ht="15.7" customHeight="1">
      <c r="A342" s="1"/>
      <c r="B342" s="1"/>
      <c r="C342" s="1"/>
      <c r="D342" s="1"/>
      <c r="E342" s="1"/>
      <c r="F342" s="1"/>
      <c r="G342" s="1"/>
      <c r="H342" s="1"/>
    </row>
    <row r="343" spans="1:8" ht="15.7" customHeight="1">
      <c r="A343" s="1"/>
      <c r="B343" s="1"/>
      <c r="C343" s="1"/>
      <c r="D343" s="1"/>
      <c r="E343" s="1"/>
      <c r="F343" s="1"/>
      <c r="G343" s="1"/>
      <c r="H343" s="1"/>
    </row>
    <row r="344" spans="1:8" ht="15.7" customHeight="1">
      <c r="A344" s="1"/>
      <c r="B344" s="1"/>
      <c r="C344" s="1"/>
      <c r="D344" s="1"/>
      <c r="E344" s="1"/>
      <c r="F344" s="1"/>
      <c r="G344" s="1"/>
      <c r="H344" s="1"/>
    </row>
    <row r="345" spans="1:8" ht="15.7" customHeight="1">
      <c r="A345" s="1"/>
      <c r="B345" s="1"/>
      <c r="C345" s="1"/>
      <c r="D345" s="1"/>
      <c r="E345" s="1"/>
      <c r="F345" s="1"/>
      <c r="G345" s="1"/>
      <c r="H345" s="1"/>
    </row>
    <row r="346" spans="1:8" ht="15.7" customHeight="1">
      <c r="A346" s="1"/>
      <c r="B346" s="1"/>
      <c r="C346" s="1"/>
      <c r="D346" s="1"/>
      <c r="E346" s="1"/>
      <c r="F346" s="1"/>
      <c r="G346" s="1"/>
      <c r="H346" s="1"/>
    </row>
    <row r="347" spans="1:8" ht="15.7" customHeight="1">
      <c r="A347" s="1"/>
      <c r="B347" s="1"/>
      <c r="C347" s="1"/>
      <c r="D347" s="1"/>
      <c r="E347" s="1"/>
      <c r="F347" s="1"/>
      <c r="G347" s="1"/>
      <c r="H347" s="1"/>
    </row>
    <row r="348" spans="1:8" ht="15.7" customHeight="1">
      <c r="A348" s="1"/>
      <c r="B348" s="1"/>
      <c r="C348" s="1"/>
      <c r="D348" s="1"/>
      <c r="E348" s="1"/>
      <c r="F348" s="1"/>
      <c r="G348" s="1"/>
      <c r="H348" s="1"/>
    </row>
    <row r="349" spans="1:8" ht="15.7" customHeight="1">
      <c r="A349" s="1"/>
      <c r="B349" s="1"/>
      <c r="C349" s="1"/>
      <c r="D349" s="1"/>
      <c r="E349" s="1"/>
      <c r="F349" s="1"/>
      <c r="G349" s="1"/>
      <c r="H349" s="1"/>
    </row>
    <row r="350" spans="1:8" ht="15.7" customHeight="1">
      <c r="A350" s="1"/>
      <c r="B350" s="1"/>
      <c r="C350" s="1"/>
      <c r="D350" s="1"/>
      <c r="E350" s="1"/>
      <c r="F350" s="1"/>
      <c r="G350" s="1"/>
      <c r="H350" s="1"/>
    </row>
    <row r="351" spans="1:8" ht="15.7" customHeight="1">
      <c r="A351" s="1"/>
      <c r="B351" s="1"/>
      <c r="C351" s="1"/>
      <c r="D351" s="1"/>
      <c r="E351" s="1"/>
      <c r="F351" s="1"/>
      <c r="G351" s="1"/>
      <c r="H351" s="1"/>
    </row>
    <row r="352" spans="1:8" ht="15.7" customHeight="1">
      <c r="A352" s="1"/>
      <c r="B352" s="1"/>
      <c r="C352" s="1"/>
      <c r="D352" s="1"/>
      <c r="E352" s="1"/>
      <c r="F352" s="1"/>
      <c r="G352" s="1"/>
      <c r="H352" s="1"/>
    </row>
    <row r="353" spans="1:8" ht="15.7" customHeight="1">
      <c r="A353" s="1"/>
      <c r="B353" s="1"/>
      <c r="C353" s="1"/>
      <c r="D353" s="1"/>
      <c r="E353" s="1"/>
      <c r="F353" s="1"/>
      <c r="G353" s="1"/>
      <c r="H353" s="1"/>
    </row>
    <row r="354" spans="1:8" ht="15.7" customHeight="1">
      <c r="A354" s="1"/>
      <c r="B354" s="1"/>
      <c r="C354" s="1"/>
      <c r="D354" s="1"/>
      <c r="E354" s="1"/>
      <c r="F354" s="1"/>
      <c r="G354" s="1"/>
      <c r="H354" s="1"/>
    </row>
    <row r="355" spans="1:8" ht="15.7" customHeight="1">
      <c r="A355" s="1"/>
      <c r="B355" s="1"/>
      <c r="C355" s="1"/>
      <c r="D355" s="1"/>
      <c r="E355" s="1"/>
      <c r="F355" s="1"/>
      <c r="G355" s="1"/>
      <c r="H355" s="1"/>
    </row>
    <row r="356" spans="1:8" ht="15.7" customHeight="1">
      <c r="A356" s="1"/>
      <c r="B356" s="1"/>
      <c r="C356" s="1"/>
      <c r="D356" s="1"/>
      <c r="E356" s="1"/>
      <c r="F356" s="1"/>
      <c r="G356" s="1"/>
      <c r="H356" s="1"/>
    </row>
    <row r="357" spans="1:8" ht="15.7" customHeight="1">
      <c r="A357" s="1"/>
      <c r="B357" s="1"/>
      <c r="C357" s="1"/>
      <c r="D357" s="1"/>
      <c r="E357" s="1"/>
      <c r="F357" s="1"/>
      <c r="G357" s="1"/>
      <c r="H357" s="1"/>
    </row>
    <row r="358" spans="1:8" ht="15.7" customHeight="1">
      <c r="A358" s="1"/>
      <c r="B358" s="1"/>
      <c r="C358" s="1"/>
      <c r="D358" s="1"/>
      <c r="E358" s="1"/>
      <c r="F358" s="1"/>
      <c r="G358" s="1"/>
      <c r="H358" s="1"/>
    </row>
    <row r="359" spans="1:8" ht="15.7" customHeight="1">
      <c r="A359" s="1"/>
      <c r="B359" s="1"/>
      <c r="C359" s="1"/>
      <c r="D359" s="1"/>
      <c r="E359" s="1"/>
      <c r="F359" s="1"/>
      <c r="G359" s="1"/>
      <c r="H359" s="1"/>
    </row>
    <row r="360" spans="1:8" ht="15.7" customHeight="1">
      <c r="A360" s="1"/>
      <c r="B360" s="1"/>
      <c r="C360" s="1"/>
      <c r="D360" s="1"/>
      <c r="E360" s="1"/>
      <c r="F360" s="1"/>
      <c r="G360" s="1"/>
      <c r="H360" s="1"/>
    </row>
    <row r="361" spans="1:8" ht="15.7" customHeight="1">
      <c r="A361" s="1"/>
      <c r="B361" s="1"/>
      <c r="C361" s="1"/>
      <c r="D361" s="1"/>
      <c r="E361" s="1"/>
      <c r="F361" s="1"/>
      <c r="G361" s="1"/>
      <c r="H361" s="1"/>
    </row>
    <row r="362" spans="1:8" ht="15.7" customHeight="1">
      <c r="A362" s="1"/>
      <c r="B362" s="1"/>
      <c r="C362" s="1"/>
      <c r="D362" s="1"/>
      <c r="E362" s="1"/>
      <c r="F362" s="1"/>
      <c r="G362" s="1"/>
      <c r="H362" s="1"/>
    </row>
    <row r="363" spans="1:8" ht="15.7" customHeight="1">
      <c r="A363" s="1"/>
      <c r="B363" s="1"/>
      <c r="C363" s="1"/>
      <c r="D363" s="1"/>
      <c r="E363" s="1"/>
      <c r="F363" s="1"/>
      <c r="G363" s="1"/>
      <c r="H363" s="1"/>
    </row>
    <row r="364" spans="1:8" ht="15.7" customHeight="1">
      <c r="A364" s="1"/>
      <c r="B364" s="1"/>
      <c r="C364" s="1"/>
      <c r="D364" s="1"/>
      <c r="E364" s="1"/>
      <c r="F364" s="1"/>
      <c r="G364" s="1"/>
      <c r="H364" s="1"/>
    </row>
    <row r="365" spans="1:8" ht="15.7" customHeight="1">
      <c r="A365" s="1"/>
      <c r="B365" s="1"/>
      <c r="C365" s="1"/>
      <c r="D365" s="1"/>
      <c r="E365" s="1"/>
      <c r="F365" s="1"/>
      <c r="G365" s="1"/>
      <c r="H365" s="1"/>
    </row>
    <row r="366" spans="1:8" ht="15.7" customHeight="1">
      <c r="A366" s="1"/>
      <c r="B366" s="1"/>
      <c r="C366" s="1"/>
      <c r="D366" s="1"/>
      <c r="E366" s="1"/>
      <c r="F366" s="1"/>
      <c r="G366" s="1"/>
      <c r="H366" s="1"/>
    </row>
    <row r="367" spans="1:8" ht="15.7" customHeight="1">
      <c r="A367" s="1"/>
      <c r="B367" s="1"/>
      <c r="C367" s="1"/>
      <c r="D367" s="1"/>
      <c r="E367" s="1"/>
      <c r="F367" s="1"/>
      <c r="G367" s="1"/>
      <c r="H367" s="1"/>
    </row>
    <row r="368" spans="1:8" ht="15.7" customHeight="1">
      <c r="A368" s="1"/>
      <c r="B368" s="1"/>
      <c r="C368" s="1"/>
      <c r="D368" s="1"/>
      <c r="E368" s="1"/>
      <c r="F368" s="1"/>
      <c r="G368" s="1"/>
      <c r="H368" s="1"/>
    </row>
    <row r="369" spans="1:8" ht="15.7" customHeight="1">
      <c r="A369" s="1"/>
      <c r="B369" s="1"/>
      <c r="C369" s="1"/>
      <c r="D369" s="1"/>
      <c r="E369" s="1"/>
      <c r="F369" s="1"/>
      <c r="G369" s="1"/>
      <c r="H369" s="1"/>
    </row>
    <row r="370" spans="1:8" ht="15.7" customHeight="1">
      <c r="A370" s="1"/>
      <c r="B370" s="1"/>
      <c r="C370" s="1"/>
      <c r="D370" s="1"/>
      <c r="E370" s="1"/>
      <c r="F370" s="1"/>
      <c r="G370" s="1"/>
      <c r="H370" s="1"/>
    </row>
    <row r="371" spans="1:8" ht="15.7" customHeight="1">
      <c r="A371" s="1"/>
      <c r="B371" s="1"/>
      <c r="C371" s="1"/>
      <c r="D371" s="1"/>
      <c r="E371" s="1"/>
      <c r="F371" s="1"/>
      <c r="G371" s="1"/>
      <c r="H371" s="1"/>
    </row>
    <row r="372" spans="1:8" ht="15.7" customHeight="1">
      <c r="A372" s="1"/>
      <c r="B372" s="1"/>
      <c r="C372" s="1"/>
      <c r="D372" s="1"/>
      <c r="E372" s="1"/>
      <c r="F372" s="1"/>
      <c r="G372" s="1"/>
      <c r="H372" s="1"/>
    </row>
    <row r="373" spans="1:8" ht="15.7" customHeight="1">
      <c r="A373" s="1"/>
      <c r="B373" s="1"/>
      <c r="C373" s="1"/>
      <c r="D373" s="1"/>
      <c r="E373" s="1"/>
      <c r="F373" s="1"/>
      <c r="G373" s="1"/>
      <c r="H373" s="1"/>
    </row>
    <row r="374" spans="1:8" ht="15.7" customHeight="1">
      <c r="A374" s="1"/>
      <c r="B374" s="1"/>
      <c r="C374" s="1"/>
      <c r="D374" s="1"/>
      <c r="E374" s="1"/>
      <c r="F374" s="1"/>
      <c r="G374" s="1"/>
      <c r="H374" s="1"/>
    </row>
    <row r="375" spans="1:8" ht="15.7" customHeight="1">
      <c r="A375" s="1"/>
      <c r="B375" s="1"/>
      <c r="C375" s="1"/>
      <c r="D375" s="1"/>
      <c r="E375" s="1"/>
      <c r="F375" s="1"/>
      <c r="G375" s="1"/>
      <c r="H375" s="1"/>
    </row>
    <row r="376" spans="1:8" ht="15.7" customHeight="1">
      <c r="A376" s="1"/>
      <c r="B376" s="1"/>
      <c r="C376" s="1"/>
      <c r="D376" s="1"/>
      <c r="E376" s="1"/>
      <c r="F376" s="1"/>
      <c r="G376" s="1"/>
      <c r="H376" s="1"/>
    </row>
    <row r="377" spans="1:8" ht="15.7" customHeight="1">
      <c r="A377" s="1"/>
      <c r="B377" s="1"/>
      <c r="C377" s="1"/>
      <c r="D377" s="1"/>
      <c r="E377" s="1"/>
      <c r="F377" s="1"/>
      <c r="G377" s="1"/>
      <c r="H377" s="1"/>
    </row>
    <row r="378" spans="1:8" ht="15.7" customHeight="1">
      <c r="A378" s="1"/>
      <c r="B378" s="1"/>
      <c r="C378" s="1"/>
      <c r="D378" s="1"/>
      <c r="E378" s="1"/>
      <c r="F378" s="1"/>
      <c r="G378" s="1"/>
      <c r="H378" s="1"/>
    </row>
    <row r="379" spans="1:8" ht="15.7" customHeight="1">
      <c r="A379" s="1"/>
      <c r="B379" s="1"/>
      <c r="C379" s="1"/>
      <c r="D379" s="1"/>
      <c r="E379" s="1"/>
      <c r="F379" s="1"/>
      <c r="G379" s="1"/>
      <c r="H379" s="1"/>
    </row>
    <row r="380" spans="1:8" ht="15.7" customHeight="1">
      <c r="A380" s="1"/>
      <c r="B380" s="1"/>
      <c r="C380" s="1"/>
      <c r="D380" s="1"/>
      <c r="E380" s="1"/>
      <c r="F380" s="1"/>
      <c r="G380" s="1"/>
      <c r="H380" s="1"/>
    </row>
    <row r="381" spans="1:8" ht="15.7" customHeight="1">
      <c r="A381" s="1"/>
      <c r="B381" s="1"/>
      <c r="C381" s="1"/>
      <c r="D381" s="1"/>
      <c r="E381" s="1"/>
      <c r="F381" s="1"/>
      <c r="G381" s="1"/>
      <c r="H381" s="1"/>
    </row>
    <row r="382" spans="1:8" ht="15.7" customHeight="1">
      <c r="A382" s="1"/>
      <c r="B382" s="1"/>
      <c r="C382" s="1"/>
      <c r="D382" s="1"/>
      <c r="E382" s="1"/>
      <c r="F382" s="1"/>
      <c r="G382" s="1"/>
      <c r="H382" s="1"/>
    </row>
    <row r="383" spans="1:8" ht="15.7" customHeight="1">
      <c r="A383" s="1"/>
      <c r="B383" s="1"/>
      <c r="C383" s="1"/>
      <c r="D383" s="1"/>
      <c r="E383" s="1"/>
      <c r="F383" s="1"/>
      <c r="G383" s="1"/>
      <c r="H383" s="1"/>
    </row>
    <row r="384" spans="1:8" ht="15.7" customHeight="1">
      <c r="A384" s="1"/>
      <c r="B384" s="1"/>
      <c r="C384" s="1"/>
      <c r="D384" s="1"/>
      <c r="E384" s="1"/>
      <c r="F384" s="1"/>
      <c r="G384" s="1"/>
      <c r="H384" s="1"/>
    </row>
    <row r="385" spans="1:8" ht="15.7" customHeight="1">
      <c r="A385" s="1"/>
      <c r="B385" s="1"/>
      <c r="C385" s="1"/>
      <c r="D385" s="1"/>
      <c r="E385" s="1"/>
      <c r="F385" s="1"/>
      <c r="G385" s="1"/>
      <c r="H385" s="1"/>
    </row>
    <row r="386" spans="1:8" ht="15.7" customHeight="1">
      <c r="A386" s="1"/>
      <c r="B386" s="1"/>
      <c r="C386" s="1"/>
      <c r="D386" s="1"/>
      <c r="E386" s="1"/>
      <c r="F386" s="1"/>
      <c r="G386" s="1"/>
      <c r="H386" s="1"/>
    </row>
    <row r="387" spans="1:8" ht="15.7" customHeight="1">
      <c r="A387" s="1"/>
      <c r="B387" s="1"/>
      <c r="C387" s="1"/>
      <c r="D387" s="1"/>
      <c r="E387" s="1"/>
      <c r="F387" s="1"/>
      <c r="G387" s="1"/>
      <c r="H387" s="1"/>
    </row>
    <row r="388" spans="1:8" ht="15.7" customHeight="1">
      <c r="A388" s="1"/>
      <c r="B388" s="1"/>
      <c r="C388" s="1"/>
      <c r="D388" s="1"/>
      <c r="E388" s="1"/>
      <c r="F388" s="1"/>
      <c r="G388" s="1"/>
      <c r="H388" s="1"/>
    </row>
    <row r="389" spans="1:8" ht="15.7" customHeight="1">
      <c r="A389" s="1"/>
      <c r="B389" s="1"/>
      <c r="C389" s="1"/>
      <c r="D389" s="1"/>
      <c r="E389" s="1"/>
      <c r="F389" s="1"/>
      <c r="G389" s="1"/>
      <c r="H389" s="1"/>
    </row>
    <row r="390" spans="1:8" ht="15.7" customHeight="1">
      <c r="A390" s="1"/>
      <c r="B390" s="1"/>
      <c r="C390" s="1"/>
      <c r="D390" s="1"/>
      <c r="E390" s="1"/>
      <c r="F390" s="1"/>
      <c r="G390" s="1"/>
      <c r="H390" s="1"/>
    </row>
    <row r="391" spans="1:8" ht="15.7" customHeight="1">
      <c r="A391" s="1"/>
      <c r="B391" s="1"/>
      <c r="C391" s="1"/>
      <c r="D391" s="1"/>
      <c r="E391" s="1"/>
      <c r="F391" s="1"/>
      <c r="G391" s="1"/>
      <c r="H391" s="1"/>
    </row>
    <row r="392" spans="1:8" ht="15.7" customHeight="1">
      <c r="A392" s="1"/>
      <c r="B392" s="1"/>
      <c r="C392" s="1"/>
      <c r="D392" s="1"/>
      <c r="E392" s="1"/>
      <c r="F392" s="1"/>
      <c r="G392" s="1"/>
      <c r="H392" s="1"/>
    </row>
    <row r="393" spans="1:8" ht="15.7" customHeight="1">
      <c r="A393" s="1"/>
      <c r="B393" s="1"/>
      <c r="C393" s="1"/>
      <c r="D393" s="1"/>
      <c r="E393" s="1"/>
      <c r="F393" s="1"/>
      <c r="G393" s="1"/>
      <c r="H393" s="1"/>
    </row>
    <row r="394" spans="1:8" ht="15.7" customHeight="1">
      <c r="A394" s="1"/>
      <c r="B394" s="1"/>
      <c r="C394" s="1"/>
      <c r="D394" s="1"/>
      <c r="E394" s="1"/>
      <c r="F394" s="1"/>
      <c r="G394" s="1"/>
      <c r="H394" s="1"/>
    </row>
    <row r="395" spans="1:8" ht="15.7" customHeight="1">
      <c r="A395" s="1"/>
      <c r="B395" s="1"/>
      <c r="C395" s="1"/>
      <c r="D395" s="1"/>
      <c r="E395" s="1"/>
      <c r="F395" s="1"/>
      <c r="G395" s="1"/>
      <c r="H395" s="1"/>
    </row>
    <row r="396" spans="1:8" ht="15.7" customHeight="1">
      <c r="A396" s="1"/>
      <c r="B396" s="1"/>
      <c r="C396" s="1"/>
      <c r="D396" s="1"/>
      <c r="E396" s="1"/>
      <c r="F396" s="1"/>
      <c r="G396" s="1"/>
      <c r="H396" s="1"/>
    </row>
    <row r="397" spans="1:8" ht="15.7" customHeight="1">
      <c r="A397" s="1"/>
      <c r="B397" s="1"/>
      <c r="C397" s="1"/>
      <c r="D397" s="1"/>
      <c r="E397" s="1"/>
      <c r="F397" s="1"/>
      <c r="G397" s="1"/>
      <c r="H397" s="1"/>
    </row>
    <row r="398" spans="1:8" ht="15.7" customHeight="1">
      <c r="A398" s="1"/>
      <c r="B398" s="1"/>
      <c r="C398" s="1"/>
      <c r="D398" s="1"/>
      <c r="E398" s="1"/>
      <c r="F398" s="1"/>
      <c r="G398" s="1"/>
      <c r="H398" s="1"/>
    </row>
    <row r="399" spans="1:8" ht="15.7" customHeight="1">
      <c r="A399" s="1"/>
      <c r="B399" s="1"/>
      <c r="C399" s="1"/>
      <c r="D399" s="1"/>
      <c r="E399" s="1"/>
      <c r="F399" s="1"/>
      <c r="G399" s="1"/>
      <c r="H399" s="1"/>
    </row>
    <row r="400" spans="1:8" ht="15.7" customHeight="1">
      <c r="A400" s="1"/>
      <c r="B400" s="1"/>
      <c r="C400" s="1"/>
      <c r="D400" s="1"/>
      <c r="E400" s="1"/>
      <c r="F400" s="1"/>
      <c r="G400" s="1"/>
      <c r="H400" s="1"/>
    </row>
    <row r="401" spans="1:8" ht="15.7" customHeight="1">
      <c r="A401" s="1"/>
      <c r="B401" s="1"/>
      <c r="C401" s="1"/>
      <c r="D401" s="1"/>
      <c r="E401" s="1"/>
      <c r="F401" s="1"/>
      <c r="G401" s="1"/>
      <c r="H401" s="1"/>
    </row>
    <row r="402" spans="1:8" ht="15.7" customHeight="1">
      <c r="A402" s="1"/>
      <c r="B402" s="1"/>
      <c r="C402" s="1"/>
      <c r="D402" s="1"/>
      <c r="E402" s="1"/>
      <c r="F402" s="1"/>
      <c r="G402" s="1"/>
      <c r="H402" s="1"/>
    </row>
    <row r="403" spans="1:8" ht="15.7" customHeight="1">
      <c r="A403" s="1"/>
      <c r="B403" s="1"/>
      <c r="C403" s="1"/>
      <c r="D403" s="1"/>
      <c r="E403" s="1"/>
      <c r="F403" s="1"/>
      <c r="G403" s="1"/>
      <c r="H403" s="1"/>
    </row>
    <row r="404" spans="1:8" ht="15.7" customHeight="1">
      <c r="A404" s="1"/>
      <c r="B404" s="1"/>
      <c r="C404" s="1"/>
      <c r="D404" s="1"/>
      <c r="E404" s="1"/>
      <c r="F404" s="1"/>
      <c r="G404" s="1"/>
      <c r="H404" s="1"/>
    </row>
    <row r="405" spans="1:8" ht="15.7" customHeight="1">
      <c r="A405" s="1"/>
      <c r="B405" s="1"/>
      <c r="C405" s="1"/>
      <c r="D405" s="1"/>
      <c r="E405" s="1"/>
      <c r="F405" s="1"/>
      <c r="G405" s="1"/>
      <c r="H405" s="1"/>
    </row>
    <row r="406" spans="1:8" ht="15.7" customHeight="1">
      <c r="A406" s="1"/>
      <c r="B406" s="1"/>
      <c r="C406" s="1"/>
      <c r="D406" s="1"/>
      <c r="E406" s="1"/>
      <c r="F406" s="1"/>
      <c r="G406" s="1"/>
      <c r="H406" s="1"/>
    </row>
    <row r="407" spans="1:8" ht="15.7" customHeight="1">
      <c r="A407" s="1"/>
      <c r="B407" s="1"/>
      <c r="C407" s="1"/>
      <c r="D407" s="1"/>
      <c r="E407" s="1"/>
      <c r="F407" s="1"/>
      <c r="G407" s="1"/>
      <c r="H407" s="1"/>
    </row>
    <row r="408" spans="1:8" ht="15.7" customHeight="1">
      <c r="A408" s="1"/>
      <c r="B408" s="1"/>
      <c r="C408" s="1"/>
      <c r="D408" s="1"/>
      <c r="E408" s="1"/>
      <c r="F408" s="1"/>
      <c r="G408" s="1"/>
      <c r="H408" s="1"/>
    </row>
    <row r="409" spans="1:8" ht="15.7" customHeight="1">
      <c r="A409" s="1"/>
      <c r="B409" s="1"/>
      <c r="C409" s="1"/>
      <c r="D409" s="1"/>
      <c r="E409" s="1"/>
      <c r="F409" s="1"/>
      <c r="G409" s="1"/>
      <c r="H409" s="1"/>
    </row>
    <row r="410" spans="1:8" ht="15.7" customHeight="1">
      <c r="A410" s="1"/>
      <c r="B410" s="1"/>
      <c r="C410" s="1"/>
      <c r="D410" s="1"/>
      <c r="E410" s="1"/>
      <c r="F410" s="1"/>
      <c r="G410" s="1"/>
      <c r="H410" s="1"/>
    </row>
    <row r="411" spans="1:8" ht="15.7" customHeight="1">
      <c r="A411" s="1"/>
      <c r="B411" s="1"/>
      <c r="C411" s="1"/>
      <c r="D411" s="1"/>
      <c r="E411" s="1"/>
      <c r="F411" s="1"/>
      <c r="G411" s="1"/>
      <c r="H411" s="1"/>
    </row>
    <row r="412" spans="1:8" ht="15.7" customHeight="1">
      <c r="A412" s="1"/>
      <c r="B412" s="1"/>
      <c r="C412" s="1"/>
      <c r="D412" s="1"/>
      <c r="E412" s="1"/>
      <c r="F412" s="1"/>
      <c r="G412" s="1"/>
      <c r="H412" s="1"/>
    </row>
    <row r="413" spans="1:8" ht="15.7" customHeight="1">
      <c r="A413" s="1"/>
      <c r="B413" s="1"/>
      <c r="C413" s="1"/>
      <c r="D413" s="1"/>
      <c r="E413" s="1"/>
      <c r="F413" s="1"/>
      <c r="G413" s="1"/>
      <c r="H413" s="1"/>
    </row>
    <row r="414" spans="1:8" ht="15.7" customHeight="1">
      <c r="A414" s="1"/>
      <c r="B414" s="1"/>
      <c r="C414" s="1"/>
      <c r="D414" s="1"/>
      <c r="E414" s="1"/>
      <c r="F414" s="1"/>
      <c r="G414" s="1"/>
      <c r="H414" s="1"/>
    </row>
    <row r="415" spans="1:8" ht="15.7" customHeight="1">
      <c r="A415" s="1"/>
      <c r="B415" s="1"/>
      <c r="C415" s="1"/>
      <c r="D415" s="1"/>
      <c r="E415" s="1"/>
      <c r="F415" s="1"/>
      <c r="G415" s="1"/>
      <c r="H415" s="1"/>
    </row>
    <row r="416" spans="1:8" ht="15.7" customHeight="1">
      <c r="A416" s="1"/>
      <c r="B416" s="1"/>
      <c r="C416" s="1"/>
      <c r="D416" s="1"/>
      <c r="E416" s="1"/>
      <c r="F416" s="1"/>
      <c r="G416" s="1"/>
      <c r="H416" s="1"/>
    </row>
    <row r="417" spans="1:8" ht="15.7" customHeight="1">
      <c r="A417" s="1"/>
      <c r="B417" s="1"/>
      <c r="C417" s="1"/>
      <c r="D417" s="1"/>
      <c r="E417" s="1"/>
      <c r="F417" s="1"/>
      <c r="G417" s="1"/>
      <c r="H417" s="1"/>
    </row>
    <row r="418" spans="1:8" ht="15.7" customHeight="1">
      <c r="A418" s="1"/>
      <c r="B418" s="1"/>
      <c r="C418" s="1"/>
      <c r="D418" s="1"/>
      <c r="E418" s="1"/>
      <c r="F418" s="1"/>
      <c r="G418" s="1"/>
      <c r="H418" s="1"/>
    </row>
    <row r="419" spans="1:8" ht="15.7" customHeight="1">
      <c r="A419" s="1"/>
      <c r="B419" s="1"/>
      <c r="C419" s="1"/>
      <c r="D419" s="1"/>
      <c r="E419" s="1"/>
      <c r="F419" s="1"/>
      <c r="G419" s="1"/>
      <c r="H419" s="1"/>
    </row>
    <row r="420" spans="1:8" ht="15.7" customHeight="1">
      <c r="A420" s="1"/>
      <c r="B420" s="1"/>
      <c r="C420" s="1"/>
      <c r="D420" s="1"/>
      <c r="E420" s="1"/>
      <c r="F420" s="1"/>
      <c r="G420" s="1"/>
      <c r="H420" s="1"/>
    </row>
    <row r="421" spans="1:8" ht="15.7" customHeight="1">
      <c r="A421" s="1"/>
      <c r="B421" s="1"/>
      <c r="C421" s="1"/>
      <c r="D421" s="1"/>
      <c r="E421" s="1"/>
      <c r="F421" s="1"/>
      <c r="G421" s="1"/>
      <c r="H421" s="1"/>
    </row>
    <row r="422" spans="1:8" ht="15.7" customHeight="1">
      <c r="A422" s="1"/>
      <c r="B422" s="1"/>
      <c r="C422" s="1"/>
      <c r="D422" s="1"/>
      <c r="E422" s="1"/>
      <c r="F422" s="1"/>
      <c r="G422" s="1"/>
      <c r="H422" s="1"/>
    </row>
    <row r="423" spans="1:8" ht="15.7" customHeight="1">
      <c r="A423" s="1"/>
      <c r="B423" s="1"/>
      <c r="C423" s="1"/>
      <c r="D423" s="1"/>
      <c r="E423" s="1"/>
      <c r="F423" s="1"/>
      <c r="G423" s="1"/>
      <c r="H423" s="1"/>
    </row>
    <row r="424" spans="1:8" ht="15.7" customHeight="1">
      <c r="A424" s="1"/>
      <c r="B424" s="1"/>
      <c r="C424" s="1"/>
      <c r="D424" s="1"/>
      <c r="E424" s="1"/>
      <c r="F424" s="1"/>
      <c r="G424" s="1"/>
      <c r="H424" s="1"/>
    </row>
    <row r="425" spans="1:8" ht="15.7" customHeight="1">
      <c r="A425" s="1"/>
      <c r="B425" s="1"/>
      <c r="C425" s="1"/>
      <c r="D425" s="1"/>
      <c r="E425" s="1"/>
      <c r="F425" s="1"/>
      <c r="G425" s="1"/>
      <c r="H425" s="1"/>
    </row>
    <row r="426" spans="1:8" ht="15.7" customHeight="1">
      <c r="A426" s="1"/>
      <c r="B426" s="1"/>
      <c r="C426" s="1"/>
      <c r="D426" s="1"/>
      <c r="E426" s="1"/>
      <c r="F426" s="1"/>
      <c r="G426" s="1"/>
      <c r="H426" s="1"/>
    </row>
    <row r="427" spans="1:8" ht="15.7" customHeight="1">
      <c r="A427" s="1"/>
      <c r="B427" s="1"/>
      <c r="C427" s="1"/>
      <c r="D427" s="1"/>
      <c r="E427" s="1"/>
      <c r="F427" s="1"/>
      <c r="G427" s="1"/>
      <c r="H427" s="1"/>
    </row>
    <row r="428" spans="1:8" ht="15.7" customHeight="1">
      <c r="A428" s="1"/>
      <c r="B428" s="1"/>
      <c r="C428" s="1"/>
      <c r="D428" s="1"/>
      <c r="E428" s="1"/>
      <c r="F428" s="1"/>
      <c r="G428" s="1"/>
      <c r="H428" s="1"/>
    </row>
    <row r="429" spans="1:8" ht="15.7" customHeight="1">
      <c r="A429" s="1"/>
      <c r="B429" s="1"/>
      <c r="C429" s="1"/>
      <c r="D429" s="1"/>
      <c r="E429" s="1"/>
      <c r="F429" s="1"/>
      <c r="G429" s="1"/>
      <c r="H429" s="1"/>
    </row>
    <row r="430" spans="1:8" ht="15.7" customHeight="1">
      <c r="A430" s="1"/>
      <c r="B430" s="1"/>
      <c r="C430" s="1"/>
      <c r="D430" s="1"/>
      <c r="E430" s="1"/>
      <c r="F430" s="1"/>
      <c r="G430" s="1"/>
      <c r="H430" s="1"/>
    </row>
    <row r="431" spans="1:8" ht="15.7" customHeight="1">
      <c r="A431" s="1"/>
      <c r="B431" s="1"/>
      <c r="C431" s="1"/>
      <c r="D431" s="1"/>
      <c r="E431" s="1"/>
      <c r="F431" s="1"/>
      <c r="G431" s="1"/>
      <c r="H431" s="1"/>
    </row>
    <row r="432" spans="1:8" ht="15.7" customHeight="1">
      <c r="A432" s="1"/>
      <c r="B432" s="1"/>
      <c r="C432" s="1"/>
      <c r="D432" s="1"/>
      <c r="E432" s="1"/>
      <c r="F432" s="1"/>
      <c r="G432" s="1"/>
      <c r="H432" s="1"/>
    </row>
    <row r="433" spans="1:8" ht="15.7" customHeight="1">
      <c r="A433" s="1"/>
      <c r="B433" s="1"/>
      <c r="C433" s="1"/>
      <c r="D433" s="1"/>
      <c r="E433" s="1"/>
      <c r="F433" s="1"/>
      <c r="G433" s="1"/>
      <c r="H433" s="1"/>
    </row>
    <row r="434" spans="1:8" ht="15.7" customHeight="1">
      <c r="A434" s="1"/>
      <c r="B434" s="1"/>
      <c r="C434" s="1"/>
      <c r="D434" s="1"/>
      <c r="E434" s="1"/>
      <c r="F434" s="1"/>
      <c r="G434" s="1"/>
      <c r="H434" s="1"/>
    </row>
    <row r="435" spans="1:8" ht="15.7" customHeight="1">
      <c r="A435" s="1"/>
      <c r="B435" s="1"/>
      <c r="C435" s="1"/>
      <c r="D435" s="1"/>
      <c r="E435" s="1"/>
      <c r="F435" s="1"/>
      <c r="G435" s="1"/>
      <c r="H435" s="1"/>
    </row>
    <row r="436" spans="1:8" ht="15.7" customHeight="1">
      <c r="A436" s="1"/>
      <c r="B436" s="1"/>
      <c r="C436" s="1"/>
      <c r="D436" s="1"/>
      <c r="E436" s="1"/>
      <c r="F436" s="1"/>
      <c r="G436" s="1"/>
      <c r="H436" s="1"/>
    </row>
    <row r="437" spans="1:8" ht="15.7" customHeight="1">
      <c r="A437" s="1"/>
      <c r="B437" s="1"/>
      <c r="C437" s="1"/>
      <c r="D437" s="1"/>
      <c r="E437" s="1"/>
      <c r="F437" s="1"/>
      <c r="G437" s="1"/>
      <c r="H437" s="1"/>
    </row>
    <row r="438" spans="1:8" ht="15.7" customHeight="1">
      <c r="A438" s="1"/>
      <c r="B438" s="1"/>
      <c r="C438" s="1"/>
      <c r="D438" s="1"/>
      <c r="E438" s="1"/>
      <c r="F438" s="1"/>
      <c r="G438" s="1"/>
      <c r="H438" s="1"/>
    </row>
    <row r="439" spans="1:8" ht="15.7" customHeight="1">
      <c r="A439" s="1"/>
      <c r="B439" s="1"/>
      <c r="C439" s="1"/>
      <c r="D439" s="1"/>
      <c r="E439" s="1"/>
      <c r="F439" s="1"/>
      <c r="G439" s="1"/>
      <c r="H439" s="1"/>
    </row>
    <row r="440" spans="1:8" ht="15.7" customHeight="1">
      <c r="A440" s="1"/>
      <c r="B440" s="1"/>
      <c r="C440" s="1"/>
      <c r="D440" s="1"/>
      <c r="E440" s="1"/>
      <c r="F440" s="1"/>
      <c r="G440" s="1"/>
      <c r="H440" s="1"/>
    </row>
    <row r="441" spans="1:8" ht="15.7" customHeight="1">
      <c r="A441" s="1"/>
      <c r="B441" s="1"/>
      <c r="C441" s="1"/>
      <c r="D441" s="1"/>
      <c r="E441" s="1"/>
      <c r="F441" s="1"/>
      <c r="G441" s="1"/>
      <c r="H441" s="1"/>
    </row>
    <row r="442" spans="1:8" ht="15.7" customHeight="1">
      <c r="A442" s="1"/>
      <c r="B442" s="1"/>
      <c r="C442" s="1"/>
      <c r="D442" s="1"/>
      <c r="E442" s="1"/>
      <c r="F442" s="1"/>
      <c r="G442" s="1"/>
      <c r="H442" s="1"/>
    </row>
    <row r="443" spans="1:8" ht="15.7" customHeight="1">
      <c r="A443" s="1"/>
      <c r="B443" s="1"/>
      <c r="C443" s="1"/>
      <c r="D443" s="1"/>
      <c r="E443" s="1"/>
      <c r="F443" s="1"/>
      <c r="G443" s="1"/>
      <c r="H443" s="1"/>
    </row>
    <row r="444" spans="1:8" ht="15.7" customHeight="1">
      <c r="A444" s="1"/>
      <c r="B444" s="1"/>
      <c r="C444" s="1"/>
      <c r="D444" s="1"/>
      <c r="E444" s="1"/>
      <c r="F444" s="1"/>
      <c r="G444" s="1"/>
      <c r="H444" s="1"/>
    </row>
    <row r="445" spans="1:8" ht="15.7" customHeight="1">
      <c r="A445" s="1"/>
      <c r="B445" s="1"/>
      <c r="C445" s="1"/>
      <c r="D445" s="1"/>
      <c r="E445" s="1"/>
      <c r="F445" s="1"/>
      <c r="G445" s="1"/>
      <c r="H445" s="1"/>
    </row>
    <row r="446" spans="1:8" ht="15.7" customHeight="1">
      <c r="A446" s="1"/>
      <c r="B446" s="1"/>
      <c r="C446" s="1"/>
      <c r="D446" s="1"/>
      <c r="E446" s="1"/>
      <c r="F446" s="1"/>
      <c r="G446" s="1"/>
      <c r="H446" s="1"/>
    </row>
    <row r="447" spans="1:8" ht="15.7" customHeight="1">
      <c r="A447" s="1"/>
      <c r="B447" s="1"/>
      <c r="C447" s="1"/>
      <c r="D447" s="1"/>
      <c r="E447" s="1"/>
      <c r="F447" s="1"/>
      <c r="G447" s="1"/>
      <c r="H447" s="1"/>
    </row>
    <row r="448" spans="1:8" ht="15.7" customHeight="1">
      <c r="A448" s="1"/>
      <c r="B448" s="1"/>
      <c r="C448" s="1"/>
      <c r="D448" s="1"/>
      <c r="E448" s="1"/>
      <c r="F448" s="1"/>
      <c r="G448" s="1"/>
      <c r="H448" s="1"/>
    </row>
    <row r="449" spans="1:8" ht="15.7" customHeight="1">
      <c r="A449" s="1"/>
      <c r="B449" s="1"/>
      <c r="C449" s="1"/>
      <c r="D449" s="1"/>
      <c r="E449" s="1"/>
      <c r="F449" s="1"/>
      <c r="G449" s="1"/>
      <c r="H449" s="1"/>
    </row>
    <row r="450" spans="1:8" ht="15.7" customHeight="1">
      <c r="A450" s="1"/>
      <c r="B450" s="1"/>
      <c r="C450" s="1"/>
      <c r="D450" s="1"/>
      <c r="E450" s="1"/>
      <c r="F450" s="1"/>
      <c r="G450" s="1"/>
      <c r="H450" s="1"/>
    </row>
    <row r="451" spans="1:8" ht="15.7" customHeight="1">
      <c r="A451" s="1"/>
      <c r="B451" s="1"/>
      <c r="C451" s="1"/>
      <c r="D451" s="1"/>
      <c r="E451" s="1"/>
      <c r="F451" s="1"/>
      <c r="G451" s="1"/>
      <c r="H451" s="1"/>
    </row>
    <row r="452" spans="1:8" ht="15.7" customHeight="1">
      <c r="A452" s="1"/>
      <c r="B452" s="1"/>
      <c r="C452" s="1"/>
      <c r="D452" s="1"/>
      <c r="E452" s="1"/>
      <c r="F452" s="1"/>
      <c r="G452" s="1"/>
      <c r="H452" s="1"/>
    </row>
    <row r="453" spans="1:8" ht="15.7" customHeight="1">
      <c r="A453" s="1"/>
      <c r="B453" s="1"/>
      <c r="C453" s="1"/>
      <c r="D453" s="1"/>
      <c r="E453" s="1"/>
      <c r="F453" s="1"/>
      <c r="G453" s="1"/>
      <c r="H453" s="1"/>
    </row>
    <row r="454" spans="1:8" ht="15.7" customHeight="1">
      <c r="A454" s="1"/>
      <c r="B454" s="1"/>
      <c r="C454" s="1"/>
      <c r="D454" s="1"/>
      <c r="E454" s="1"/>
      <c r="F454" s="1"/>
      <c r="G454" s="1"/>
      <c r="H454" s="1"/>
    </row>
    <row r="455" spans="1:8" ht="15.7" customHeight="1">
      <c r="A455" s="1"/>
      <c r="B455" s="1"/>
      <c r="C455" s="1"/>
      <c r="D455" s="1"/>
      <c r="E455" s="1"/>
      <c r="F455" s="1"/>
      <c r="G455" s="1"/>
      <c r="H455" s="1"/>
    </row>
    <row r="456" spans="1:8" ht="15.7" customHeight="1">
      <c r="A456" s="1"/>
      <c r="B456" s="1"/>
      <c r="C456" s="1"/>
      <c r="D456" s="1"/>
      <c r="E456" s="1"/>
      <c r="F456" s="1"/>
      <c r="G456" s="1"/>
      <c r="H456" s="1"/>
    </row>
    <row r="457" spans="1:8" ht="15.7" customHeight="1">
      <c r="A457" s="1"/>
      <c r="B457" s="1"/>
      <c r="C457" s="1"/>
      <c r="D457" s="1"/>
      <c r="E457" s="1"/>
      <c r="F457" s="1"/>
      <c r="G457" s="1"/>
      <c r="H457" s="1"/>
    </row>
    <row r="458" spans="1:8" ht="15.7" customHeight="1">
      <c r="A458" s="1"/>
      <c r="B458" s="1"/>
      <c r="C458" s="1"/>
      <c r="D458" s="1"/>
      <c r="E458" s="1"/>
      <c r="F458" s="1"/>
      <c r="G458" s="1"/>
      <c r="H458" s="1"/>
    </row>
    <row r="459" spans="1:8" ht="15.7" customHeight="1">
      <c r="A459" s="1"/>
      <c r="B459" s="1"/>
      <c r="C459" s="1"/>
      <c r="D459" s="1"/>
      <c r="E459" s="1"/>
      <c r="F459" s="1"/>
      <c r="G459" s="1"/>
      <c r="H459" s="1"/>
    </row>
    <row r="460" spans="1:8" ht="15.7" customHeight="1">
      <c r="A460" s="1"/>
      <c r="B460" s="1"/>
      <c r="C460" s="1"/>
      <c r="D460" s="1"/>
      <c r="E460" s="1"/>
      <c r="F460" s="1"/>
      <c r="G460" s="1"/>
      <c r="H460" s="1"/>
    </row>
    <row r="461" spans="1:8" ht="15.7" customHeight="1">
      <c r="A461" s="1"/>
      <c r="B461" s="1"/>
      <c r="C461" s="1"/>
      <c r="D461" s="1"/>
      <c r="E461" s="1"/>
      <c r="F461" s="1"/>
      <c r="G461" s="1"/>
      <c r="H461" s="1"/>
    </row>
    <row r="462" spans="1:8" ht="15.7" customHeight="1">
      <c r="A462" s="1"/>
      <c r="B462" s="1"/>
      <c r="C462" s="1"/>
      <c r="D462" s="1"/>
      <c r="E462" s="1"/>
      <c r="F462" s="1"/>
      <c r="G462" s="1"/>
      <c r="H462" s="1"/>
    </row>
    <row r="463" spans="1:8" ht="15.7" customHeight="1">
      <c r="A463" s="1"/>
      <c r="B463" s="1"/>
      <c r="C463" s="1"/>
      <c r="D463" s="1"/>
      <c r="E463" s="1"/>
      <c r="F463" s="1"/>
      <c r="G463" s="1"/>
      <c r="H463" s="1"/>
    </row>
    <row r="464" spans="1:8" ht="15.7" customHeight="1">
      <c r="A464" s="1"/>
      <c r="B464" s="1"/>
      <c r="C464" s="1"/>
      <c r="D464" s="1"/>
      <c r="E464" s="1"/>
      <c r="F464" s="1"/>
      <c r="G464" s="1"/>
      <c r="H464" s="1"/>
    </row>
    <row r="465" spans="1:8" ht="15.7" customHeight="1">
      <c r="A465" s="1"/>
      <c r="B465" s="1"/>
      <c r="C465" s="1"/>
      <c r="D465" s="1"/>
      <c r="E465" s="1"/>
      <c r="F465" s="1"/>
      <c r="G465" s="1"/>
      <c r="H465" s="1"/>
    </row>
    <row r="466" spans="1:8" ht="15.7" customHeight="1">
      <c r="A466" s="1"/>
      <c r="B466" s="1"/>
      <c r="C466" s="1"/>
      <c r="D466" s="1"/>
      <c r="E466" s="1"/>
      <c r="F466" s="1"/>
      <c r="G466" s="1"/>
      <c r="H466" s="1"/>
    </row>
    <row r="467" spans="1:8" ht="15.7" customHeight="1">
      <c r="A467" s="1"/>
      <c r="B467" s="1"/>
      <c r="C467" s="1"/>
      <c r="D467" s="1"/>
      <c r="E467" s="1"/>
      <c r="F467" s="1"/>
      <c r="G467" s="1"/>
      <c r="H467" s="1"/>
    </row>
    <row r="468" spans="1:8" ht="15.7" customHeight="1">
      <c r="A468" s="1"/>
      <c r="B468" s="1"/>
      <c r="C468" s="1"/>
      <c r="D468" s="1"/>
      <c r="E468" s="1"/>
      <c r="F468" s="1"/>
      <c r="G468" s="1"/>
      <c r="H468" s="1"/>
    </row>
    <row r="469" spans="1:8" ht="15.7" customHeight="1">
      <c r="A469" s="1"/>
      <c r="B469" s="1"/>
      <c r="C469" s="1"/>
      <c r="D469" s="1"/>
      <c r="E469" s="1"/>
      <c r="F469" s="1"/>
      <c r="G469" s="1"/>
      <c r="H469" s="1"/>
    </row>
    <row r="470" spans="1:8" ht="15.7" customHeight="1">
      <c r="A470" s="1"/>
      <c r="B470" s="1"/>
      <c r="C470" s="1"/>
      <c r="D470" s="1"/>
      <c r="E470" s="1"/>
      <c r="F470" s="1"/>
      <c r="G470" s="1"/>
      <c r="H470" s="1"/>
    </row>
    <row r="471" spans="1:8" ht="15.7" customHeight="1">
      <c r="A471" s="1"/>
      <c r="B471" s="1"/>
      <c r="C471" s="1"/>
      <c r="D471" s="1"/>
      <c r="E471" s="1"/>
      <c r="F471" s="1"/>
      <c r="G471" s="1"/>
      <c r="H471" s="1"/>
    </row>
    <row r="472" spans="1:8" ht="15.7" customHeight="1">
      <c r="A472" s="1"/>
      <c r="B472" s="1"/>
      <c r="C472" s="1"/>
      <c r="D472" s="1"/>
      <c r="E472" s="1"/>
      <c r="F472" s="1"/>
      <c r="G472" s="1"/>
      <c r="H472" s="1"/>
    </row>
    <row r="473" spans="1:8" ht="15.7" customHeight="1">
      <c r="A473" s="1"/>
      <c r="B473" s="1"/>
      <c r="C473" s="1"/>
      <c r="D473" s="1"/>
      <c r="E473" s="1"/>
      <c r="F473" s="1"/>
      <c r="G473" s="1"/>
      <c r="H473" s="1"/>
    </row>
    <row r="474" spans="1:8" ht="15.7" customHeight="1">
      <c r="A474" s="1"/>
      <c r="B474" s="1"/>
      <c r="C474" s="1"/>
      <c r="D474" s="1"/>
      <c r="E474" s="1"/>
      <c r="F474" s="1"/>
      <c r="G474" s="1"/>
      <c r="H474" s="1"/>
    </row>
    <row r="475" spans="1:8" ht="15.7" customHeight="1">
      <c r="A475" s="1"/>
      <c r="B475" s="1"/>
      <c r="C475" s="1"/>
      <c r="D475" s="1"/>
      <c r="E475" s="1"/>
      <c r="F475" s="1"/>
      <c r="G475" s="1"/>
      <c r="H475" s="1"/>
    </row>
    <row r="476" spans="1:8" ht="15.7" customHeight="1">
      <c r="A476" s="1"/>
      <c r="B476" s="1"/>
      <c r="C476" s="1"/>
      <c r="D476" s="1"/>
      <c r="E476" s="1"/>
      <c r="F476" s="1"/>
      <c r="G476" s="1"/>
      <c r="H476" s="1"/>
    </row>
    <row r="477" spans="1:8" ht="15.7" customHeight="1">
      <c r="A477" s="1"/>
      <c r="B477" s="1"/>
      <c r="C477" s="1"/>
      <c r="D477" s="1"/>
      <c r="E477" s="1"/>
      <c r="F477" s="1"/>
      <c r="G477" s="1"/>
      <c r="H477" s="1"/>
    </row>
    <row r="478" spans="1:8" ht="15.7" customHeight="1">
      <c r="A478" s="1"/>
      <c r="B478" s="1"/>
      <c r="C478" s="1"/>
      <c r="D478" s="1"/>
      <c r="E478" s="1"/>
      <c r="F478" s="1"/>
      <c r="G478" s="1"/>
      <c r="H478" s="1"/>
    </row>
    <row r="479" spans="1:8" ht="15.7" customHeight="1">
      <c r="A479" s="1"/>
      <c r="B479" s="1"/>
      <c r="C479" s="1"/>
      <c r="D479" s="1"/>
      <c r="E479" s="1"/>
      <c r="F479" s="1"/>
      <c r="G479" s="1"/>
      <c r="H479" s="1"/>
    </row>
    <row r="480" spans="1:8" ht="15.7" customHeight="1">
      <c r="A480" s="1"/>
      <c r="B480" s="1"/>
      <c r="C480" s="1"/>
      <c r="D480" s="1"/>
      <c r="E480" s="1"/>
      <c r="F480" s="1"/>
      <c r="G480" s="1"/>
      <c r="H480" s="1"/>
    </row>
    <row r="481" spans="1:8" ht="15.7" customHeight="1">
      <c r="A481" s="1"/>
      <c r="B481" s="1"/>
      <c r="C481" s="1"/>
      <c r="D481" s="1"/>
      <c r="E481" s="1"/>
      <c r="F481" s="1"/>
      <c r="G481" s="1"/>
      <c r="H481" s="1"/>
    </row>
    <row r="482" spans="1:8" ht="15.7" customHeight="1">
      <c r="A482" s="1"/>
      <c r="B482" s="1"/>
      <c r="C482" s="1"/>
      <c r="D482" s="1"/>
      <c r="E482" s="1"/>
      <c r="F482" s="1"/>
      <c r="G482" s="1"/>
      <c r="H482" s="1"/>
    </row>
    <row r="483" spans="1:8" ht="15.7" customHeight="1">
      <c r="A483" s="1"/>
      <c r="B483" s="1"/>
      <c r="C483" s="1"/>
      <c r="D483" s="1"/>
      <c r="E483" s="1"/>
      <c r="F483" s="1"/>
      <c r="G483" s="1"/>
      <c r="H483" s="1"/>
    </row>
    <row r="484" spans="1:8" ht="15.7" customHeight="1">
      <c r="A484" s="1"/>
      <c r="B484" s="1"/>
      <c r="C484" s="1"/>
      <c r="D484" s="1"/>
      <c r="E484" s="1"/>
      <c r="F484" s="1"/>
      <c r="G484" s="1"/>
      <c r="H484" s="1"/>
    </row>
    <row r="485" spans="1:8" ht="15.7" customHeight="1">
      <c r="A485" s="1"/>
      <c r="B485" s="1"/>
      <c r="C485" s="1"/>
      <c r="D485" s="1"/>
      <c r="E485" s="1"/>
      <c r="F485" s="1"/>
      <c r="G485" s="1"/>
      <c r="H485" s="1"/>
    </row>
    <row r="486" spans="1:8" ht="15.7" customHeight="1">
      <c r="A486" s="1"/>
      <c r="B486" s="1"/>
      <c r="C486" s="1"/>
      <c r="D486" s="1"/>
      <c r="E486" s="1"/>
      <c r="F486" s="1"/>
      <c r="G486" s="1"/>
      <c r="H486" s="1"/>
    </row>
    <row r="487" spans="1:8" ht="15.7" customHeight="1">
      <c r="A487" s="1"/>
      <c r="B487" s="1"/>
      <c r="C487" s="1"/>
      <c r="D487" s="1"/>
      <c r="E487" s="1"/>
      <c r="F487" s="1"/>
      <c r="G487" s="1"/>
      <c r="H487" s="1"/>
    </row>
    <row r="488" spans="1:8" ht="15.7" customHeight="1">
      <c r="A488" s="1"/>
      <c r="B488" s="1"/>
      <c r="C488" s="1"/>
      <c r="D488" s="1"/>
      <c r="E488" s="1"/>
      <c r="F488" s="1"/>
      <c r="G488" s="1"/>
      <c r="H488" s="1"/>
    </row>
    <row r="489" spans="1:8" ht="15.7" customHeight="1">
      <c r="A489" s="1"/>
      <c r="B489" s="1"/>
      <c r="C489" s="1"/>
      <c r="D489" s="1"/>
      <c r="E489" s="1"/>
      <c r="F489" s="1"/>
      <c r="G489" s="1"/>
      <c r="H489" s="1"/>
    </row>
    <row r="490" spans="1:8" ht="15.7" customHeight="1">
      <c r="A490" s="1"/>
      <c r="B490" s="1"/>
      <c r="C490" s="1"/>
      <c r="D490" s="1"/>
      <c r="E490" s="1"/>
      <c r="F490" s="1"/>
      <c r="G490" s="1"/>
      <c r="H490" s="1"/>
    </row>
    <row r="491" spans="1:8" ht="15.7" customHeight="1">
      <c r="A491" s="1"/>
      <c r="B491" s="1"/>
      <c r="C491" s="1"/>
      <c r="D491" s="1"/>
      <c r="E491" s="1"/>
      <c r="F491" s="1"/>
      <c r="G491" s="1"/>
      <c r="H491" s="1"/>
    </row>
    <row r="492" spans="1:8" ht="15.7" customHeight="1">
      <c r="A492" s="1"/>
      <c r="B492" s="1"/>
      <c r="C492" s="1"/>
      <c r="D492" s="1"/>
      <c r="E492" s="1"/>
      <c r="F492" s="1"/>
      <c r="G492" s="1"/>
      <c r="H492" s="1"/>
    </row>
    <row r="493" spans="1:8" ht="15.7" customHeight="1">
      <c r="A493" s="1"/>
      <c r="B493" s="1"/>
      <c r="C493" s="1"/>
      <c r="D493" s="1"/>
      <c r="E493" s="1"/>
      <c r="F493" s="1"/>
      <c r="G493" s="1"/>
      <c r="H493" s="1"/>
    </row>
    <row r="494" spans="1:8" ht="15.7" customHeight="1">
      <c r="A494" s="1"/>
      <c r="B494" s="1"/>
      <c r="C494" s="1"/>
      <c r="D494" s="1"/>
      <c r="E494" s="1"/>
      <c r="F494" s="1"/>
      <c r="G494" s="1"/>
      <c r="H494" s="1"/>
    </row>
    <row r="495" spans="1:8" ht="15.7" customHeight="1">
      <c r="A495" s="1"/>
      <c r="B495" s="1"/>
      <c r="C495" s="1"/>
      <c r="D495" s="1"/>
      <c r="E495" s="1"/>
      <c r="F495" s="1"/>
      <c r="G495" s="1"/>
      <c r="H495" s="1"/>
    </row>
    <row r="496" spans="1:8" ht="15.7" customHeight="1">
      <c r="A496" s="1"/>
      <c r="B496" s="1"/>
      <c r="C496" s="1"/>
      <c r="D496" s="1"/>
      <c r="E496" s="1"/>
      <c r="F496" s="1"/>
      <c r="G496" s="1"/>
      <c r="H496" s="1"/>
    </row>
    <row r="497" spans="1:8" ht="15.7" customHeight="1">
      <c r="A497" s="1"/>
      <c r="B497" s="1"/>
      <c r="C497" s="1"/>
      <c r="D497" s="1"/>
      <c r="E497" s="1"/>
      <c r="F497" s="1"/>
      <c r="G497" s="1"/>
      <c r="H497" s="1"/>
    </row>
    <row r="498" spans="1:8" ht="15.7" customHeight="1">
      <c r="A498" s="1"/>
      <c r="B498" s="1"/>
      <c r="C498" s="1"/>
      <c r="D498" s="1"/>
      <c r="E498" s="1"/>
      <c r="F498" s="1"/>
      <c r="G498" s="1"/>
      <c r="H498" s="1"/>
    </row>
    <row r="499" spans="1:8" ht="15.7" customHeight="1">
      <c r="A499" s="1"/>
      <c r="B499" s="1"/>
      <c r="C499" s="1"/>
      <c r="D499" s="1"/>
      <c r="E499" s="1"/>
      <c r="F499" s="1"/>
      <c r="G499" s="1"/>
      <c r="H499" s="1"/>
    </row>
    <row r="500" spans="1:8" ht="15.7" customHeight="1">
      <c r="A500" s="1"/>
      <c r="B500" s="1"/>
      <c r="C500" s="1"/>
      <c r="D500" s="1"/>
      <c r="E500" s="1"/>
      <c r="F500" s="1"/>
      <c r="G500" s="1"/>
      <c r="H500" s="1"/>
    </row>
    <row r="501" spans="1:8" ht="15.7" customHeight="1">
      <c r="A501" s="1"/>
      <c r="B501" s="1"/>
      <c r="C501" s="1"/>
      <c r="D501" s="1"/>
      <c r="E501" s="1"/>
      <c r="F501" s="1"/>
      <c r="G501" s="1"/>
      <c r="H501" s="1"/>
    </row>
    <row r="502" spans="1:8" ht="15.7" customHeight="1">
      <c r="A502" s="1"/>
      <c r="B502" s="1"/>
      <c r="C502" s="1"/>
      <c r="D502" s="1"/>
      <c r="E502" s="1"/>
      <c r="F502" s="1"/>
      <c r="G502" s="1"/>
      <c r="H502" s="1"/>
    </row>
    <row r="503" spans="1:8" ht="15.7" customHeight="1">
      <c r="A503" s="1"/>
      <c r="B503" s="1"/>
      <c r="C503" s="1"/>
      <c r="D503" s="1"/>
      <c r="E503" s="1"/>
      <c r="F503" s="1"/>
      <c r="G503" s="1"/>
      <c r="H503" s="1"/>
    </row>
    <row r="504" spans="1:8" ht="15.7" customHeight="1">
      <c r="A504" s="1"/>
      <c r="B504" s="1"/>
      <c r="C504" s="1"/>
      <c r="D504" s="1"/>
      <c r="E504" s="1"/>
      <c r="F504" s="1"/>
      <c r="G504" s="1"/>
      <c r="H504" s="1"/>
    </row>
    <row r="505" spans="1:8" ht="15.7" customHeight="1">
      <c r="A505" s="1"/>
      <c r="B505" s="1"/>
      <c r="C505" s="1"/>
      <c r="D505" s="1"/>
      <c r="E505" s="1"/>
      <c r="F505" s="1"/>
      <c r="G505" s="1"/>
      <c r="H505" s="1"/>
    </row>
    <row r="506" spans="1:8" ht="15.7" customHeight="1">
      <c r="A506" s="1"/>
      <c r="B506" s="1"/>
      <c r="C506" s="1"/>
      <c r="D506" s="1"/>
      <c r="E506" s="1"/>
      <c r="F506" s="1"/>
      <c r="G506" s="1"/>
      <c r="H506" s="1"/>
    </row>
    <row r="507" spans="1:8" ht="15.7" customHeight="1">
      <c r="A507" s="1"/>
      <c r="B507" s="1"/>
      <c r="C507" s="1"/>
      <c r="D507" s="1"/>
      <c r="E507" s="1"/>
      <c r="F507" s="1"/>
      <c r="G507" s="1"/>
      <c r="H507" s="1"/>
    </row>
    <row r="508" spans="1:8" ht="15.7" customHeight="1">
      <c r="A508" s="1"/>
      <c r="B508" s="1"/>
      <c r="C508" s="1"/>
      <c r="D508" s="1"/>
      <c r="E508" s="1"/>
      <c r="F508" s="1"/>
      <c r="G508" s="1"/>
      <c r="H508" s="1"/>
    </row>
    <row r="509" spans="1:8" ht="15.7" customHeight="1">
      <c r="A509" s="1"/>
      <c r="B509" s="1"/>
      <c r="C509" s="1"/>
      <c r="D509" s="1"/>
      <c r="E509" s="1"/>
      <c r="F509" s="1"/>
      <c r="G509" s="1"/>
      <c r="H509" s="1"/>
    </row>
    <row r="510" spans="1:8" ht="15.7" customHeight="1">
      <c r="A510" s="1"/>
      <c r="B510" s="1"/>
      <c r="C510" s="1"/>
      <c r="D510" s="1"/>
      <c r="E510" s="1"/>
      <c r="F510" s="1"/>
      <c r="G510" s="1"/>
      <c r="H510" s="1"/>
    </row>
    <row r="511" spans="1:8" ht="15.7" customHeight="1">
      <c r="A511" s="1"/>
      <c r="B511" s="1"/>
      <c r="C511" s="1"/>
      <c r="D511" s="1"/>
      <c r="E511" s="1"/>
      <c r="F511" s="1"/>
      <c r="G511" s="1"/>
      <c r="H511" s="1"/>
    </row>
    <row r="512" spans="1:8" ht="15.7" customHeight="1">
      <c r="A512" s="1"/>
      <c r="B512" s="1"/>
      <c r="C512" s="1"/>
      <c r="D512" s="1"/>
      <c r="E512" s="1"/>
      <c r="F512" s="1"/>
      <c r="G512" s="1"/>
      <c r="H512" s="1"/>
    </row>
    <row r="513" spans="1:8" ht="15.7" customHeight="1">
      <c r="A513" s="1"/>
      <c r="B513" s="1"/>
      <c r="C513" s="1"/>
      <c r="D513" s="1"/>
      <c r="E513" s="1"/>
      <c r="F513" s="1"/>
      <c r="G513" s="1"/>
      <c r="H513" s="1"/>
    </row>
    <row r="514" spans="1:8" ht="15.7" customHeight="1">
      <c r="A514" s="1"/>
      <c r="B514" s="1"/>
      <c r="C514" s="1"/>
      <c r="D514" s="1"/>
      <c r="E514" s="1"/>
      <c r="F514" s="1"/>
      <c r="G514" s="1"/>
      <c r="H514" s="1"/>
    </row>
    <row r="515" spans="1:8" ht="15.7" customHeight="1">
      <c r="A515" s="1"/>
      <c r="B515" s="1"/>
      <c r="C515" s="1"/>
      <c r="D515" s="1"/>
      <c r="E515" s="1"/>
      <c r="F515" s="1"/>
      <c r="G515" s="1"/>
      <c r="H515" s="1"/>
    </row>
    <row r="516" spans="1:8" ht="15.7" customHeight="1">
      <c r="A516" s="1"/>
      <c r="B516" s="1"/>
      <c r="C516" s="1"/>
      <c r="D516" s="1"/>
      <c r="E516" s="1"/>
      <c r="F516" s="1"/>
      <c r="G516" s="1"/>
      <c r="H516" s="1"/>
    </row>
    <row r="517" spans="1:8" ht="15.7" customHeight="1">
      <c r="A517" s="1"/>
      <c r="B517" s="1"/>
      <c r="C517" s="1"/>
      <c r="D517" s="1"/>
      <c r="E517" s="1"/>
      <c r="F517" s="1"/>
      <c r="G517" s="1"/>
      <c r="H517" s="1"/>
    </row>
    <row r="518" spans="1:8" ht="15.7" customHeight="1">
      <c r="A518" s="1"/>
      <c r="B518" s="1"/>
      <c r="C518" s="1"/>
      <c r="D518" s="1"/>
      <c r="E518" s="1"/>
      <c r="F518" s="1"/>
      <c r="G518" s="1"/>
      <c r="H518" s="1"/>
    </row>
    <row r="519" spans="1:8" ht="15.7" customHeight="1">
      <c r="A519" s="1"/>
      <c r="B519" s="1"/>
      <c r="C519" s="1"/>
      <c r="D519" s="1"/>
      <c r="E519" s="1"/>
      <c r="F519" s="1"/>
      <c r="G519" s="1"/>
      <c r="H519" s="1"/>
    </row>
    <row r="520" spans="1:8" ht="15.7" customHeight="1">
      <c r="A520" s="1"/>
      <c r="B520" s="1"/>
      <c r="C520" s="1"/>
      <c r="D520" s="1"/>
      <c r="E520" s="1"/>
      <c r="F520" s="1"/>
      <c r="G520" s="1"/>
      <c r="H520" s="1"/>
    </row>
    <row r="521" spans="1:8" ht="15.7" customHeight="1">
      <c r="A521" s="1"/>
      <c r="B521" s="1"/>
      <c r="C521" s="1"/>
      <c r="D521" s="1"/>
      <c r="E521" s="1"/>
      <c r="F521" s="1"/>
      <c r="G521" s="1"/>
      <c r="H521" s="1"/>
    </row>
    <row r="522" spans="1:8" ht="15.7" customHeight="1">
      <c r="A522" s="1"/>
      <c r="B522" s="1"/>
      <c r="C522" s="1"/>
      <c r="D522" s="1"/>
      <c r="E522" s="1"/>
      <c r="F522" s="1"/>
      <c r="G522" s="1"/>
      <c r="H522" s="1"/>
    </row>
    <row r="523" spans="1:8" ht="15.7" customHeight="1">
      <c r="A523" s="1"/>
      <c r="B523" s="1"/>
      <c r="C523" s="1"/>
      <c r="D523" s="1"/>
      <c r="E523" s="1"/>
      <c r="F523" s="1"/>
      <c r="G523" s="1"/>
      <c r="H523" s="1"/>
    </row>
    <row r="524" spans="1:8" ht="15.7" customHeight="1">
      <c r="A524" s="1"/>
      <c r="B524" s="1"/>
      <c r="C524" s="1"/>
      <c r="D524" s="1"/>
      <c r="E524" s="1"/>
      <c r="F524" s="1"/>
      <c r="G524" s="1"/>
      <c r="H524" s="1"/>
    </row>
    <row r="525" spans="1:8" ht="15.7" customHeight="1">
      <c r="A525" s="1"/>
      <c r="B525" s="1"/>
      <c r="C525" s="1"/>
      <c r="D525" s="1"/>
      <c r="E525" s="1"/>
      <c r="F525" s="1"/>
      <c r="G525" s="1"/>
      <c r="H525" s="1"/>
    </row>
    <row r="526" spans="1:8" ht="15.7" customHeight="1">
      <c r="A526" s="1"/>
      <c r="B526" s="1"/>
      <c r="C526" s="1"/>
      <c r="D526" s="1"/>
      <c r="E526" s="1"/>
      <c r="F526" s="1"/>
      <c r="G526" s="1"/>
      <c r="H526" s="1"/>
    </row>
    <row r="527" spans="1:8" ht="15.7" customHeight="1">
      <c r="A527" s="1"/>
      <c r="B527" s="1"/>
      <c r="C527" s="1"/>
      <c r="D527" s="1"/>
      <c r="E527" s="1"/>
      <c r="F527" s="1"/>
      <c r="G527" s="1"/>
      <c r="H527" s="1"/>
    </row>
    <row r="528" spans="1:8" ht="15.7" customHeight="1">
      <c r="A528" s="1"/>
      <c r="B528" s="1"/>
      <c r="C528" s="1"/>
      <c r="D528" s="1"/>
      <c r="E528" s="1"/>
      <c r="F528" s="1"/>
      <c r="G528" s="1"/>
      <c r="H528" s="1"/>
    </row>
    <row r="529" spans="1:8" ht="15.7" customHeight="1">
      <c r="A529" s="1"/>
      <c r="B529" s="1"/>
      <c r="C529" s="1"/>
      <c r="D529" s="1"/>
      <c r="E529" s="1"/>
      <c r="F529" s="1"/>
      <c r="G529" s="1"/>
      <c r="H529" s="1"/>
    </row>
    <row r="530" spans="1:8" ht="15.7" customHeight="1">
      <c r="A530" s="1"/>
      <c r="B530" s="1"/>
      <c r="C530" s="1"/>
      <c r="D530" s="1"/>
      <c r="E530" s="1"/>
      <c r="F530" s="1"/>
      <c r="G530" s="1"/>
      <c r="H530" s="1"/>
    </row>
    <row r="531" spans="1:8" ht="15.7" customHeight="1">
      <c r="A531" s="1"/>
      <c r="B531" s="1"/>
      <c r="C531" s="1"/>
      <c r="D531" s="1"/>
      <c r="E531" s="1"/>
      <c r="F531" s="1"/>
      <c r="G531" s="1"/>
      <c r="H531" s="1"/>
    </row>
    <row r="532" spans="1:8" ht="15.7" customHeight="1">
      <c r="A532" s="1"/>
      <c r="B532" s="1"/>
      <c r="C532" s="1"/>
      <c r="D532" s="1"/>
      <c r="E532" s="1"/>
      <c r="F532" s="1"/>
      <c r="G532" s="1"/>
      <c r="H532" s="1"/>
    </row>
    <row r="533" spans="1:8" ht="15.7" customHeight="1">
      <c r="A533" s="1"/>
      <c r="B533" s="1"/>
      <c r="C533" s="1"/>
      <c r="D533" s="1"/>
      <c r="E533" s="1"/>
      <c r="F533" s="1"/>
      <c r="G533" s="1"/>
      <c r="H533" s="1"/>
    </row>
    <row r="534" spans="1:8" ht="15.7" customHeight="1">
      <c r="A534" s="1"/>
      <c r="B534" s="1"/>
      <c r="C534" s="1"/>
      <c r="D534" s="1"/>
      <c r="E534" s="1"/>
      <c r="F534" s="1"/>
      <c r="G534" s="1"/>
      <c r="H534" s="1"/>
    </row>
    <row r="535" spans="1:8" ht="15.7" customHeight="1">
      <c r="A535" s="1"/>
      <c r="B535" s="1"/>
      <c r="C535" s="1"/>
      <c r="D535" s="1"/>
      <c r="E535" s="1"/>
      <c r="F535" s="1"/>
      <c r="G535" s="1"/>
      <c r="H535" s="1"/>
    </row>
    <row r="536" spans="1:8" ht="15.7" customHeight="1">
      <c r="A536" s="1"/>
      <c r="B536" s="1"/>
      <c r="C536" s="1"/>
      <c r="D536" s="1"/>
      <c r="E536" s="1"/>
      <c r="F536" s="1"/>
      <c r="G536" s="1"/>
      <c r="H536" s="1"/>
    </row>
    <row r="537" spans="1:8" ht="15.7" customHeight="1">
      <c r="A537" s="1"/>
      <c r="B537" s="1"/>
      <c r="C537" s="1"/>
      <c r="D537" s="1"/>
      <c r="E537" s="1"/>
      <c r="F537" s="1"/>
      <c r="G537" s="1"/>
      <c r="H537" s="1"/>
    </row>
    <row r="538" spans="1:8" ht="15.7" customHeight="1">
      <c r="A538" s="1"/>
      <c r="B538" s="1"/>
      <c r="C538" s="1"/>
      <c r="D538" s="1"/>
      <c r="E538" s="1"/>
      <c r="F538" s="1"/>
      <c r="G538" s="1"/>
      <c r="H538" s="1"/>
    </row>
    <row r="539" spans="1:8" ht="15.7" customHeight="1">
      <c r="A539" s="1"/>
      <c r="B539" s="1"/>
      <c r="C539" s="1"/>
      <c r="D539" s="1"/>
      <c r="E539" s="1"/>
      <c r="F539" s="1"/>
      <c r="G539" s="1"/>
      <c r="H539" s="1"/>
    </row>
    <row r="540" spans="1:8" ht="15.7" customHeight="1">
      <c r="A540" s="1"/>
      <c r="B540" s="1"/>
      <c r="C540" s="1"/>
      <c r="D540" s="1"/>
      <c r="E540" s="1"/>
      <c r="F540" s="1"/>
      <c r="G540" s="1"/>
      <c r="H540" s="1"/>
    </row>
    <row r="541" spans="1:8" ht="15.7" customHeight="1">
      <c r="A541" s="1"/>
      <c r="B541" s="1"/>
      <c r="C541" s="1"/>
      <c r="D541" s="1"/>
      <c r="E541" s="1"/>
      <c r="F541" s="1"/>
      <c r="G541" s="1"/>
      <c r="H541" s="1"/>
    </row>
    <row r="542" spans="1:8" ht="15.7" customHeight="1">
      <c r="A542" s="1"/>
      <c r="B542" s="1"/>
      <c r="C542" s="1"/>
      <c r="D542" s="1"/>
      <c r="E542" s="1"/>
      <c r="F542" s="1"/>
      <c r="G542" s="1"/>
      <c r="H542" s="1"/>
    </row>
    <row r="543" spans="1:8" ht="15.7" customHeight="1">
      <c r="A543" s="1"/>
      <c r="B543" s="1"/>
      <c r="C543" s="1"/>
      <c r="D543" s="1"/>
      <c r="E543" s="1"/>
      <c r="F543" s="1"/>
      <c r="G543" s="1"/>
      <c r="H543" s="1"/>
    </row>
    <row r="544" spans="1:8" ht="15.7" customHeight="1">
      <c r="A544" s="1"/>
      <c r="B544" s="1"/>
      <c r="C544" s="1"/>
      <c r="D544" s="1"/>
      <c r="E544" s="1"/>
      <c r="F544" s="1"/>
      <c r="G544" s="1"/>
      <c r="H544" s="1"/>
    </row>
    <row r="545" spans="1:8" ht="15.7" customHeight="1">
      <c r="A545" s="1"/>
      <c r="B545" s="1"/>
      <c r="C545" s="1"/>
      <c r="D545" s="1"/>
      <c r="E545" s="1"/>
      <c r="F545" s="1"/>
      <c r="G545" s="1"/>
      <c r="H545" s="1"/>
    </row>
    <row r="546" spans="1:8" ht="15.7" customHeight="1">
      <c r="A546" s="1"/>
      <c r="B546" s="1"/>
      <c r="C546" s="1"/>
      <c r="D546" s="1"/>
      <c r="E546" s="1"/>
      <c r="F546" s="1"/>
      <c r="G546" s="1"/>
      <c r="H546" s="1"/>
    </row>
    <row r="547" spans="1:8" ht="15.7" customHeight="1">
      <c r="A547" s="1"/>
      <c r="B547" s="1"/>
      <c r="C547" s="1"/>
      <c r="D547" s="1"/>
      <c r="E547" s="1"/>
      <c r="F547" s="1"/>
      <c r="G547" s="1"/>
      <c r="H547" s="1"/>
    </row>
    <row r="548" spans="1:8" ht="15.7" customHeight="1">
      <c r="A548" s="1"/>
      <c r="B548" s="1"/>
      <c r="C548" s="1"/>
      <c r="D548" s="1"/>
      <c r="E548" s="1"/>
      <c r="F548" s="1"/>
      <c r="G548" s="1"/>
      <c r="H548" s="1"/>
    </row>
    <row r="549" spans="1:8" ht="15.7" customHeight="1">
      <c r="A549" s="1"/>
      <c r="B549" s="1"/>
      <c r="C549" s="1"/>
      <c r="D549" s="1"/>
      <c r="E549" s="1"/>
      <c r="F549" s="1"/>
      <c r="G549" s="1"/>
      <c r="H549" s="1"/>
    </row>
    <row r="550" spans="1:8" ht="15.7" customHeight="1">
      <c r="A550" s="1"/>
      <c r="B550" s="1"/>
      <c r="C550" s="1"/>
      <c r="D550" s="1"/>
      <c r="E550" s="1"/>
      <c r="F550" s="1"/>
      <c r="G550" s="1"/>
      <c r="H550" s="1"/>
    </row>
    <row r="551" spans="1:8" ht="15.7" customHeight="1">
      <c r="A551" s="1"/>
      <c r="B551" s="1"/>
      <c r="C551" s="1"/>
      <c r="D551" s="1"/>
      <c r="E551" s="1"/>
      <c r="F551" s="1"/>
      <c r="G551" s="1"/>
      <c r="H551" s="1"/>
    </row>
    <row r="552" spans="1:8" ht="15.7" customHeight="1">
      <c r="A552" s="1"/>
      <c r="B552" s="1"/>
      <c r="C552" s="1"/>
      <c r="D552" s="1"/>
      <c r="E552" s="1"/>
      <c r="F552" s="1"/>
      <c r="G552" s="1"/>
      <c r="H552" s="1"/>
    </row>
    <row r="553" spans="1:8" ht="15.7" customHeight="1">
      <c r="A553" s="1"/>
      <c r="B553" s="1"/>
      <c r="C553" s="1"/>
      <c r="D553" s="1"/>
      <c r="E553" s="1"/>
      <c r="F553" s="1"/>
      <c r="G553" s="1"/>
      <c r="H553" s="1"/>
    </row>
    <row r="554" spans="1:8" ht="15.7" customHeight="1">
      <c r="A554" s="1"/>
      <c r="B554" s="1"/>
      <c r="C554" s="1"/>
      <c r="D554" s="1"/>
      <c r="E554" s="1"/>
      <c r="F554" s="1"/>
      <c r="G554" s="1"/>
      <c r="H554" s="1"/>
    </row>
    <row r="555" spans="1:8" ht="15.7" customHeight="1">
      <c r="A555" s="1"/>
      <c r="B555" s="1"/>
      <c r="C555" s="1"/>
      <c r="D555" s="1"/>
      <c r="E555" s="1"/>
      <c r="F555" s="1"/>
      <c r="G555" s="1"/>
      <c r="H555" s="1"/>
    </row>
    <row r="556" spans="1:8" ht="15.7" customHeight="1">
      <c r="A556" s="1"/>
      <c r="B556" s="1"/>
      <c r="C556" s="1"/>
      <c r="D556" s="1"/>
      <c r="E556" s="1"/>
      <c r="F556" s="1"/>
      <c r="G556" s="1"/>
      <c r="H556" s="1"/>
    </row>
    <row r="557" spans="1:8" ht="15.7" customHeight="1">
      <c r="A557" s="1"/>
      <c r="B557" s="1"/>
      <c r="C557" s="1"/>
      <c r="D557" s="1"/>
      <c r="E557" s="1"/>
      <c r="F557" s="1"/>
      <c r="G557" s="1"/>
      <c r="H557" s="1"/>
    </row>
    <row r="558" spans="1:8" ht="15.7" customHeight="1">
      <c r="A558" s="1"/>
      <c r="B558" s="1"/>
      <c r="C558" s="1"/>
      <c r="D558" s="1"/>
      <c r="E558" s="1"/>
      <c r="F558" s="1"/>
      <c r="G558" s="1"/>
      <c r="H558" s="1"/>
    </row>
    <row r="559" spans="1:8" ht="15.7" customHeight="1">
      <c r="A559" s="1"/>
      <c r="B559" s="1"/>
      <c r="C559" s="1"/>
      <c r="D559" s="1"/>
      <c r="E559" s="1"/>
      <c r="F559" s="1"/>
      <c r="G559" s="1"/>
      <c r="H559" s="1"/>
    </row>
    <row r="560" spans="1:8" ht="15.7" customHeight="1">
      <c r="A560" s="1"/>
      <c r="B560" s="1"/>
      <c r="C560" s="1"/>
      <c r="D560" s="1"/>
      <c r="E560" s="1"/>
      <c r="F560" s="1"/>
      <c r="G560" s="1"/>
      <c r="H560" s="1"/>
    </row>
    <row r="561" spans="1:8" ht="15.7" customHeight="1">
      <c r="A561" s="1"/>
      <c r="B561" s="1"/>
      <c r="C561" s="1"/>
      <c r="D561" s="1"/>
      <c r="E561" s="1"/>
      <c r="F561" s="1"/>
      <c r="G561" s="1"/>
      <c r="H561" s="1"/>
    </row>
    <row r="562" spans="1:8" ht="15.7" customHeight="1">
      <c r="A562" s="1"/>
      <c r="B562" s="1"/>
      <c r="C562" s="1"/>
      <c r="D562" s="1"/>
      <c r="E562" s="1"/>
      <c r="F562" s="1"/>
      <c r="G562" s="1"/>
      <c r="H562" s="1"/>
    </row>
    <row r="563" spans="1:8" ht="15.7" customHeight="1">
      <c r="A563" s="1"/>
      <c r="B563" s="1"/>
      <c r="C563" s="1"/>
      <c r="D563" s="1"/>
      <c r="E563" s="1"/>
      <c r="F563" s="1"/>
      <c r="G563" s="1"/>
      <c r="H563" s="1"/>
    </row>
    <row r="564" spans="1:8" ht="15.7" customHeight="1">
      <c r="A564" s="1"/>
      <c r="B564" s="1"/>
      <c r="C564" s="1"/>
      <c r="D564" s="1"/>
      <c r="E564" s="1"/>
      <c r="F564" s="1"/>
      <c r="G564" s="1"/>
      <c r="H564" s="1"/>
    </row>
    <row r="565" spans="1:8" ht="15.7" customHeight="1">
      <c r="A565" s="1"/>
      <c r="B565" s="1"/>
      <c r="C565" s="1"/>
      <c r="D565" s="1"/>
      <c r="E565" s="1"/>
      <c r="F565" s="1"/>
      <c r="G565" s="1"/>
      <c r="H565" s="1"/>
    </row>
    <row r="566" spans="1:8" ht="15.7" customHeight="1">
      <c r="A566" s="1"/>
      <c r="B566" s="1"/>
      <c r="C566" s="1"/>
      <c r="D566" s="1"/>
      <c r="E566" s="1"/>
      <c r="F566" s="1"/>
      <c r="G566" s="1"/>
      <c r="H566" s="1"/>
    </row>
    <row r="567" spans="1:8" ht="15.7" customHeight="1">
      <c r="A567" s="1"/>
      <c r="B567" s="1"/>
      <c r="C567" s="1"/>
      <c r="D567" s="1"/>
      <c r="E567" s="1"/>
      <c r="F567" s="1"/>
      <c r="G567" s="1"/>
      <c r="H567" s="1"/>
    </row>
    <row r="568" spans="1:8" ht="15.7" customHeight="1">
      <c r="A568" s="1"/>
      <c r="B568" s="1"/>
      <c r="C568" s="1"/>
      <c r="D568" s="1"/>
      <c r="E568" s="1"/>
      <c r="F568" s="1"/>
      <c r="G568" s="1"/>
      <c r="H568" s="1"/>
    </row>
    <row r="569" spans="1:8" ht="15.7" customHeight="1">
      <c r="A569" s="1"/>
      <c r="B569" s="1"/>
      <c r="C569" s="1"/>
      <c r="D569" s="1"/>
      <c r="E569" s="1"/>
      <c r="F569" s="1"/>
      <c r="G569" s="1"/>
      <c r="H569" s="1"/>
    </row>
    <row r="570" spans="1:8" ht="15.7" customHeight="1">
      <c r="A570" s="1"/>
      <c r="B570" s="1"/>
      <c r="C570" s="1"/>
      <c r="D570" s="1"/>
      <c r="E570" s="1"/>
      <c r="F570" s="1"/>
      <c r="G570" s="1"/>
      <c r="H570" s="1"/>
    </row>
    <row r="571" spans="1:8" ht="15.7" customHeight="1">
      <c r="A571" s="1"/>
      <c r="B571" s="1"/>
      <c r="C571" s="1"/>
      <c r="D571" s="1"/>
      <c r="E571" s="1"/>
      <c r="F571" s="1"/>
      <c r="G571" s="1"/>
      <c r="H571" s="1"/>
    </row>
    <row r="572" spans="1:8" ht="15.7" customHeight="1">
      <c r="A572" s="1"/>
      <c r="B572" s="1"/>
      <c r="C572" s="1"/>
      <c r="D572" s="1"/>
      <c r="E572" s="1"/>
      <c r="F572" s="1"/>
      <c r="G572" s="1"/>
      <c r="H572" s="1"/>
    </row>
    <row r="573" spans="1:8" ht="15.7" customHeight="1">
      <c r="A573" s="1"/>
      <c r="B573" s="1"/>
      <c r="C573" s="1"/>
      <c r="D573" s="1"/>
      <c r="E573" s="1"/>
      <c r="F573" s="1"/>
      <c r="G573" s="1"/>
      <c r="H573" s="1"/>
    </row>
    <row r="574" spans="1:8" ht="15.7" customHeight="1">
      <c r="A574" s="1"/>
      <c r="B574" s="1"/>
      <c r="C574" s="1"/>
      <c r="D574" s="1"/>
      <c r="E574" s="1"/>
      <c r="F574" s="1"/>
      <c r="G574" s="1"/>
      <c r="H574" s="1"/>
    </row>
    <row r="575" spans="1:8" ht="15.7" customHeight="1">
      <c r="A575" s="1"/>
      <c r="B575" s="1"/>
      <c r="C575" s="1"/>
      <c r="D575" s="1"/>
      <c r="E575" s="1"/>
      <c r="F575" s="1"/>
      <c r="G575" s="1"/>
      <c r="H575" s="1"/>
    </row>
    <row r="576" spans="1:8" ht="15.7" customHeight="1">
      <c r="A576" s="1"/>
      <c r="B576" s="1"/>
      <c r="C576" s="1"/>
      <c r="D576" s="1"/>
      <c r="E576" s="1"/>
      <c r="F576" s="1"/>
      <c r="G576" s="1"/>
      <c r="H576" s="1"/>
    </row>
    <row r="577" spans="1:8" ht="15.7" customHeight="1">
      <c r="A577" s="1"/>
      <c r="B577" s="1"/>
      <c r="C577" s="1"/>
      <c r="D577" s="1"/>
      <c r="E577" s="1"/>
      <c r="F577" s="1"/>
      <c r="G577" s="1"/>
      <c r="H577" s="1"/>
    </row>
    <row r="578" spans="1:8" ht="15.7" customHeight="1">
      <c r="A578" s="1"/>
      <c r="B578" s="1"/>
      <c r="C578" s="1"/>
      <c r="D578" s="1"/>
      <c r="E578" s="1"/>
      <c r="F578" s="1"/>
      <c r="G578" s="1"/>
      <c r="H578" s="1"/>
    </row>
    <row r="579" spans="1:8" ht="15.7" customHeight="1">
      <c r="A579" s="1"/>
      <c r="B579" s="1"/>
      <c r="C579" s="1"/>
      <c r="D579" s="1"/>
      <c r="E579" s="1"/>
      <c r="F579" s="1"/>
      <c r="G579" s="1"/>
      <c r="H579" s="1"/>
    </row>
    <row r="580" spans="1:8" ht="15.7" customHeight="1">
      <c r="A580" s="1"/>
      <c r="B580" s="1"/>
      <c r="C580" s="1"/>
      <c r="D580" s="1"/>
      <c r="E580" s="1"/>
      <c r="F580" s="1"/>
      <c r="G580" s="1"/>
      <c r="H580" s="1"/>
    </row>
    <row r="581" spans="1:8" ht="15.7" customHeight="1">
      <c r="A581" s="1"/>
      <c r="B581" s="1"/>
      <c r="C581" s="1"/>
      <c r="D581" s="1"/>
      <c r="E581" s="1"/>
      <c r="F581" s="1"/>
      <c r="G581" s="1"/>
      <c r="H581" s="1"/>
    </row>
    <row r="582" spans="1:8" ht="15.7" customHeight="1">
      <c r="A582" s="1"/>
      <c r="B582" s="1"/>
      <c r="C582" s="1"/>
      <c r="D582" s="1"/>
      <c r="E582" s="1"/>
      <c r="F582" s="1"/>
      <c r="G582" s="1"/>
      <c r="H582" s="1"/>
    </row>
    <row r="583" spans="1:8" ht="15.7" customHeight="1">
      <c r="A583" s="1"/>
      <c r="B583" s="1"/>
      <c r="C583" s="1"/>
      <c r="D583" s="1"/>
      <c r="E583" s="1"/>
      <c r="F583" s="1"/>
      <c r="G583" s="1"/>
      <c r="H583" s="1"/>
    </row>
    <row r="584" spans="1:8" ht="15.7" customHeight="1">
      <c r="A584" s="1"/>
      <c r="B584" s="1"/>
      <c r="C584" s="1"/>
      <c r="D584" s="1"/>
      <c r="E584" s="1"/>
      <c r="F584" s="1"/>
      <c r="G584" s="1"/>
      <c r="H584" s="1"/>
    </row>
    <row r="585" spans="1:8" ht="15.7" customHeight="1">
      <c r="A585" s="1"/>
      <c r="B585" s="1"/>
      <c r="C585" s="1"/>
      <c r="D585" s="1"/>
      <c r="E585" s="1"/>
      <c r="F585" s="1"/>
      <c r="G585" s="1"/>
      <c r="H585" s="1"/>
    </row>
    <row r="586" spans="1:8" ht="15.7" customHeight="1">
      <c r="A586" s="1"/>
      <c r="B586" s="1"/>
      <c r="C586" s="1"/>
      <c r="D586" s="1"/>
      <c r="E586" s="1"/>
      <c r="F586" s="1"/>
      <c r="G586" s="1"/>
      <c r="H586" s="1"/>
    </row>
    <row r="587" spans="1:8" ht="15.7" customHeight="1">
      <c r="A587" s="1"/>
      <c r="B587" s="1"/>
      <c r="C587" s="1"/>
      <c r="D587" s="1"/>
      <c r="E587" s="1"/>
      <c r="F587" s="1"/>
      <c r="G587" s="1"/>
      <c r="H587" s="1"/>
    </row>
    <row r="588" spans="1:8" ht="15.7" customHeight="1">
      <c r="A588" s="1"/>
      <c r="B588" s="1"/>
      <c r="C588" s="1"/>
      <c r="D588" s="1"/>
      <c r="E588" s="1"/>
      <c r="F588" s="1"/>
      <c r="G588" s="1"/>
      <c r="H588" s="1"/>
    </row>
    <row r="589" spans="1:8" ht="15.7" customHeight="1">
      <c r="A589" s="1"/>
      <c r="B589" s="1"/>
      <c r="C589" s="1"/>
      <c r="D589" s="1"/>
      <c r="E589" s="1"/>
      <c r="F589" s="1"/>
      <c r="G589" s="1"/>
      <c r="H589" s="1"/>
    </row>
    <row r="590" spans="1:8" ht="15.7" customHeight="1">
      <c r="A590" s="1"/>
      <c r="B590" s="1"/>
      <c r="C590" s="1"/>
      <c r="D590" s="1"/>
      <c r="E590" s="1"/>
      <c r="F590" s="1"/>
      <c r="G590" s="1"/>
      <c r="H590" s="1"/>
    </row>
    <row r="591" spans="1:8" ht="15.7" customHeight="1">
      <c r="A591" s="1"/>
      <c r="B591" s="1"/>
      <c r="C591" s="1"/>
      <c r="D591" s="1"/>
      <c r="E591" s="1"/>
      <c r="F591" s="1"/>
      <c r="G591" s="1"/>
      <c r="H591" s="1"/>
    </row>
    <row r="592" spans="1:8" ht="15.7" customHeight="1">
      <c r="A592" s="1"/>
      <c r="B592" s="1"/>
      <c r="C592" s="1"/>
      <c r="D592" s="1"/>
      <c r="E592" s="1"/>
      <c r="F592" s="1"/>
      <c r="G592" s="1"/>
      <c r="H592" s="1"/>
    </row>
    <row r="593" spans="1:8" ht="15.7" customHeight="1">
      <c r="A593" s="1"/>
      <c r="B593" s="1"/>
      <c r="C593" s="1"/>
      <c r="D593" s="1"/>
      <c r="E593" s="1"/>
      <c r="F593" s="1"/>
      <c r="G593" s="1"/>
      <c r="H593" s="1"/>
    </row>
    <row r="594" spans="1:8" ht="15.7" customHeight="1">
      <c r="A594" s="1"/>
      <c r="B594" s="1"/>
      <c r="C594" s="1"/>
      <c r="D594" s="1"/>
      <c r="E594" s="1"/>
      <c r="F594" s="1"/>
      <c r="G594" s="1"/>
      <c r="H594" s="1"/>
    </row>
    <row r="595" spans="1:8" ht="15.7" customHeight="1">
      <c r="A595" s="1"/>
      <c r="B595" s="1"/>
      <c r="C595" s="1"/>
      <c r="D595" s="1"/>
      <c r="E595" s="1"/>
      <c r="F595" s="1"/>
      <c r="G595" s="1"/>
      <c r="H595" s="1"/>
    </row>
    <row r="596" spans="1:8" ht="15.7" customHeight="1">
      <c r="A596" s="1"/>
      <c r="B596" s="1"/>
      <c r="C596" s="1"/>
      <c r="D596" s="1"/>
      <c r="E596" s="1"/>
      <c r="F596" s="1"/>
      <c r="G596" s="1"/>
      <c r="H596" s="1"/>
    </row>
    <row r="597" spans="1:8" ht="15.7" customHeight="1">
      <c r="A597" s="1"/>
      <c r="B597" s="1"/>
      <c r="C597" s="1"/>
      <c r="D597" s="1"/>
      <c r="E597" s="1"/>
      <c r="F597" s="1"/>
      <c r="G597" s="1"/>
      <c r="H597" s="1"/>
    </row>
    <row r="598" spans="1:8" ht="15.7" customHeight="1">
      <c r="A598" s="1"/>
      <c r="B598" s="1"/>
      <c r="C598" s="1"/>
      <c r="D598" s="1"/>
      <c r="E598" s="1"/>
      <c r="F598" s="1"/>
      <c r="G598" s="1"/>
      <c r="H598" s="1"/>
    </row>
    <row r="599" spans="1:8" ht="15.7" customHeight="1">
      <c r="A599" s="1"/>
      <c r="B599" s="1"/>
      <c r="C599" s="1"/>
      <c r="D599" s="1"/>
      <c r="E599" s="1"/>
      <c r="F599" s="1"/>
      <c r="G599" s="1"/>
      <c r="H599" s="1"/>
    </row>
    <row r="600" spans="1:8" ht="15.7" customHeight="1">
      <c r="A600" s="1"/>
      <c r="B600" s="1"/>
      <c r="C600" s="1"/>
      <c r="D600" s="1"/>
      <c r="E600" s="1"/>
      <c r="F600" s="1"/>
      <c r="G600" s="1"/>
      <c r="H600" s="1"/>
    </row>
    <row r="601" spans="1:8" ht="15.7" customHeight="1">
      <c r="A601" s="1"/>
      <c r="B601" s="1"/>
      <c r="C601" s="1"/>
      <c r="D601" s="1"/>
      <c r="E601" s="1"/>
      <c r="F601" s="1"/>
      <c r="G601" s="1"/>
      <c r="H601" s="1"/>
    </row>
    <row r="602" spans="1:8" ht="15.7" customHeight="1">
      <c r="A602" s="1"/>
      <c r="B602" s="1"/>
      <c r="C602" s="1"/>
      <c r="D602" s="1"/>
      <c r="E602" s="1"/>
      <c r="F602" s="1"/>
      <c r="G602" s="1"/>
      <c r="H602" s="1"/>
    </row>
    <row r="603" spans="1:8" ht="15.7" customHeight="1">
      <c r="A603" s="1"/>
      <c r="B603" s="1"/>
      <c r="C603" s="1"/>
      <c r="D603" s="1"/>
      <c r="E603" s="1"/>
      <c r="F603" s="1"/>
      <c r="G603" s="1"/>
      <c r="H603" s="1"/>
    </row>
    <row r="604" spans="1:8" ht="15.7" customHeight="1">
      <c r="A604" s="1"/>
      <c r="B604" s="1"/>
      <c r="C604" s="1"/>
      <c r="D604" s="1"/>
      <c r="E604" s="1"/>
      <c r="F604" s="1"/>
      <c r="G604" s="1"/>
      <c r="H604" s="1"/>
    </row>
    <row r="605" spans="1:8" ht="15.7" customHeight="1">
      <c r="A605" s="1"/>
      <c r="B605" s="1"/>
      <c r="C605" s="1"/>
      <c r="D605" s="1"/>
      <c r="E605" s="1"/>
      <c r="F605" s="1"/>
      <c r="G605" s="1"/>
      <c r="H605" s="1"/>
    </row>
    <row r="606" spans="1:8" ht="15.7" customHeight="1">
      <c r="A606" s="1"/>
      <c r="B606" s="1"/>
      <c r="C606" s="1"/>
      <c r="D606" s="1"/>
      <c r="E606" s="1"/>
      <c r="F606" s="1"/>
      <c r="G606" s="1"/>
      <c r="H606" s="1"/>
    </row>
    <row r="607" spans="1:8" ht="15.7" customHeight="1">
      <c r="A607" s="1"/>
      <c r="B607" s="1"/>
      <c r="C607" s="1"/>
      <c r="D607" s="1"/>
      <c r="E607" s="1"/>
      <c r="F607" s="1"/>
      <c r="G607" s="1"/>
      <c r="H607" s="1"/>
    </row>
    <row r="608" spans="1:8" ht="15.7" customHeight="1">
      <c r="A608" s="1"/>
      <c r="B608" s="1"/>
      <c r="C608" s="1"/>
      <c r="D608" s="1"/>
      <c r="E608" s="1"/>
      <c r="F608" s="1"/>
      <c r="G608" s="1"/>
      <c r="H608" s="1"/>
    </row>
    <row r="609" spans="1:8" ht="15.7" customHeight="1">
      <c r="A609" s="1"/>
      <c r="B609" s="1"/>
      <c r="C609" s="1"/>
      <c r="D609" s="1"/>
      <c r="E609" s="1"/>
      <c r="F609" s="1"/>
      <c r="G609" s="1"/>
      <c r="H609" s="1"/>
    </row>
    <row r="610" spans="1:8" ht="15.7" customHeight="1">
      <c r="A610" s="1"/>
      <c r="B610" s="1"/>
      <c r="C610" s="1"/>
      <c r="D610" s="1"/>
      <c r="E610" s="1"/>
      <c r="F610" s="1"/>
      <c r="G610" s="1"/>
      <c r="H610" s="1"/>
    </row>
    <row r="611" spans="1:8" ht="15.7" customHeight="1">
      <c r="A611" s="1"/>
      <c r="B611" s="1"/>
      <c r="C611" s="1"/>
      <c r="D611" s="1"/>
      <c r="E611" s="1"/>
      <c r="F611" s="1"/>
      <c r="G611" s="1"/>
      <c r="H611" s="1"/>
    </row>
    <row r="612" spans="1:8" ht="15.7" customHeight="1">
      <c r="A612" s="1"/>
      <c r="B612" s="1"/>
      <c r="C612" s="1"/>
      <c r="D612" s="1"/>
      <c r="E612" s="1"/>
      <c r="F612" s="1"/>
      <c r="G612" s="1"/>
      <c r="H612" s="1"/>
    </row>
    <row r="613" spans="1:8" ht="15.7" customHeight="1">
      <c r="A613" s="1"/>
      <c r="B613" s="1"/>
      <c r="C613" s="1"/>
      <c r="D613" s="1"/>
      <c r="E613" s="1"/>
      <c r="F613" s="1"/>
      <c r="G613" s="1"/>
      <c r="H613" s="1"/>
    </row>
    <row r="614" spans="1:8" ht="15.7" customHeight="1">
      <c r="A614" s="1"/>
      <c r="B614" s="1"/>
      <c r="C614" s="1"/>
      <c r="D614" s="1"/>
      <c r="E614" s="1"/>
      <c r="F614" s="1"/>
      <c r="G614" s="1"/>
      <c r="H614" s="1"/>
    </row>
    <row r="615" spans="1:8" ht="15.7" customHeight="1">
      <c r="A615" s="1"/>
      <c r="B615" s="1"/>
      <c r="C615" s="1"/>
      <c r="D615" s="1"/>
      <c r="E615" s="1"/>
      <c r="F615" s="1"/>
      <c r="G615" s="1"/>
      <c r="H615" s="1"/>
    </row>
    <row r="616" spans="1:8" ht="15.7" customHeight="1">
      <c r="A616" s="1"/>
      <c r="B616" s="1"/>
      <c r="C616" s="1"/>
      <c r="D616" s="1"/>
      <c r="E616" s="1"/>
      <c r="F616" s="1"/>
      <c r="G616" s="1"/>
      <c r="H616" s="1"/>
    </row>
    <row r="617" spans="1:8" ht="15.7" customHeight="1">
      <c r="A617" s="1"/>
      <c r="B617" s="1"/>
      <c r="C617" s="1"/>
      <c r="D617" s="1"/>
      <c r="E617" s="1"/>
      <c r="F617" s="1"/>
      <c r="G617" s="1"/>
      <c r="H617" s="1"/>
    </row>
    <row r="618" spans="1:8" ht="15.7" customHeight="1">
      <c r="A618" s="1"/>
      <c r="B618" s="1"/>
      <c r="C618" s="1"/>
      <c r="D618" s="1"/>
      <c r="E618" s="1"/>
      <c r="F618" s="1"/>
      <c r="G618" s="1"/>
      <c r="H618" s="1"/>
    </row>
    <row r="619" spans="1:8" ht="15.7" customHeight="1">
      <c r="A619" s="1"/>
      <c r="B619" s="1"/>
      <c r="C619" s="1"/>
      <c r="D619" s="1"/>
      <c r="E619" s="1"/>
      <c r="F619" s="1"/>
      <c r="G619" s="1"/>
      <c r="H619" s="1"/>
    </row>
    <row r="620" spans="1:8" ht="15.7" customHeight="1">
      <c r="A620" s="1"/>
      <c r="B620" s="1"/>
      <c r="C620" s="1"/>
      <c r="D620" s="1"/>
      <c r="E620" s="1"/>
      <c r="F620" s="1"/>
      <c r="G620" s="1"/>
      <c r="H620" s="1"/>
    </row>
    <row r="621" spans="1:8" ht="15.7" customHeight="1">
      <c r="A621" s="1"/>
      <c r="B621" s="1"/>
      <c r="C621" s="1"/>
      <c r="D621" s="1"/>
      <c r="E621" s="1"/>
      <c r="F621" s="1"/>
      <c r="G621" s="1"/>
      <c r="H621" s="1"/>
    </row>
    <row r="622" spans="1:8" ht="15.7" customHeight="1">
      <c r="A622" s="1"/>
      <c r="B622" s="1"/>
      <c r="C622" s="1"/>
      <c r="D622" s="1"/>
      <c r="E622" s="1"/>
      <c r="F622" s="1"/>
      <c r="G622" s="1"/>
      <c r="H622" s="1"/>
    </row>
    <row r="623" spans="1:8" ht="15.7" customHeight="1">
      <c r="A623" s="1"/>
      <c r="B623" s="1"/>
      <c r="C623" s="1"/>
      <c r="D623" s="1"/>
      <c r="E623" s="1"/>
      <c r="F623" s="1"/>
      <c r="G623" s="1"/>
      <c r="H623" s="1"/>
    </row>
    <row r="624" spans="1:8" ht="15.7" customHeight="1">
      <c r="A624" s="1"/>
      <c r="B624" s="1"/>
      <c r="C624" s="1"/>
      <c r="D624" s="1"/>
      <c r="E624" s="1"/>
      <c r="F624" s="1"/>
      <c r="G624" s="1"/>
      <c r="H624" s="1"/>
    </row>
    <row r="625" spans="1:8" ht="15.7" customHeight="1">
      <c r="A625" s="1"/>
      <c r="B625" s="1"/>
      <c r="C625" s="1"/>
      <c r="D625" s="1"/>
      <c r="E625" s="1"/>
      <c r="F625" s="1"/>
      <c r="G625" s="1"/>
      <c r="H625" s="1"/>
    </row>
    <row r="626" spans="1:8" ht="15.7" customHeight="1">
      <c r="A626" s="1"/>
      <c r="B626" s="1"/>
      <c r="C626" s="1"/>
      <c r="D626" s="1"/>
      <c r="E626" s="1"/>
      <c r="F626" s="1"/>
      <c r="G626" s="1"/>
      <c r="H626" s="1"/>
    </row>
    <row r="627" spans="1:8" ht="15.7" customHeight="1">
      <c r="A627" s="1"/>
      <c r="B627" s="1"/>
      <c r="C627" s="1"/>
      <c r="D627" s="1"/>
      <c r="E627" s="1"/>
      <c r="F627" s="1"/>
      <c r="G627" s="1"/>
      <c r="H627" s="1"/>
    </row>
    <row r="628" spans="1:8" ht="15.7" customHeight="1">
      <c r="A628" s="1"/>
      <c r="B628" s="1"/>
      <c r="C628" s="1"/>
      <c r="D628" s="1"/>
      <c r="E628" s="1"/>
      <c r="F628" s="1"/>
      <c r="G628" s="1"/>
      <c r="H628" s="1"/>
    </row>
    <row r="629" spans="1:8" ht="15.7" customHeight="1">
      <c r="A629" s="1"/>
      <c r="B629" s="1"/>
      <c r="C629" s="1"/>
      <c r="D629" s="1"/>
      <c r="E629" s="1"/>
      <c r="F629" s="1"/>
      <c r="G629" s="1"/>
      <c r="H629" s="1"/>
    </row>
    <row r="630" spans="1:8" ht="15.7" customHeight="1">
      <c r="A630" s="1"/>
      <c r="B630" s="1"/>
      <c r="C630" s="1"/>
      <c r="D630" s="1"/>
      <c r="E630" s="1"/>
      <c r="F630" s="1"/>
      <c r="G630" s="1"/>
      <c r="H630" s="1"/>
    </row>
    <row r="631" spans="1:8" ht="15.7" customHeight="1">
      <c r="A631" s="1"/>
      <c r="B631" s="1"/>
      <c r="C631" s="1"/>
      <c r="D631" s="1"/>
      <c r="E631" s="1"/>
      <c r="F631" s="1"/>
      <c r="G631" s="1"/>
      <c r="H631" s="1"/>
    </row>
    <row r="632" spans="1:8" ht="15.7" customHeight="1">
      <c r="A632" s="1"/>
      <c r="B632" s="1"/>
      <c r="C632" s="1"/>
      <c r="D632" s="1"/>
      <c r="E632" s="1"/>
      <c r="F632" s="1"/>
      <c r="G632" s="1"/>
      <c r="H632" s="1"/>
    </row>
    <row r="633" spans="1:8" ht="15.7" customHeight="1">
      <c r="A633" s="1"/>
      <c r="B633" s="1"/>
      <c r="C633" s="1"/>
      <c r="D633" s="1"/>
      <c r="E633" s="1"/>
      <c r="F633" s="1"/>
      <c r="G633" s="1"/>
      <c r="H633" s="1"/>
    </row>
    <row r="634" spans="1:8" ht="15.7" customHeight="1">
      <c r="A634" s="1"/>
      <c r="B634" s="1"/>
      <c r="C634" s="1"/>
      <c r="D634" s="1"/>
      <c r="E634" s="1"/>
      <c r="F634" s="1"/>
      <c r="G634" s="1"/>
      <c r="H634" s="1"/>
    </row>
    <row r="635" spans="1:8" ht="15.7" customHeight="1">
      <c r="A635" s="1"/>
      <c r="B635" s="1"/>
      <c r="C635" s="1"/>
      <c r="D635" s="1"/>
      <c r="E635" s="1"/>
      <c r="F635" s="1"/>
      <c r="G635" s="1"/>
      <c r="H635" s="1"/>
    </row>
    <row r="636" spans="1:8" ht="15.7" customHeight="1">
      <c r="A636" s="1"/>
      <c r="B636" s="1"/>
      <c r="C636" s="1"/>
      <c r="D636" s="1"/>
      <c r="E636" s="1"/>
      <c r="F636" s="1"/>
      <c r="G636" s="1"/>
      <c r="H636" s="1"/>
    </row>
    <row r="637" spans="1:8" ht="15.7" customHeight="1">
      <c r="A637" s="1"/>
      <c r="B637" s="1"/>
      <c r="C637" s="1"/>
      <c r="D637" s="1"/>
      <c r="E637" s="1"/>
      <c r="F637" s="1"/>
      <c r="G637" s="1"/>
      <c r="H637" s="1"/>
    </row>
    <row r="638" spans="1:8" ht="15.7" customHeight="1">
      <c r="A638" s="1"/>
      <c r="B638" s="1"/>
      <c r="C638" s="1"/>
      <c r="D638" s="1"/>
      <c r="E638" s="1"/>
      <c r="F638" s="1"/>
      <c r="G638" s="1"/>
      <c r="H638" s="1"/>
    </row>
    <row r="639" spans="1:8" ht="15.7" customHeight="1">
      <c r="A639" s="1"/>
      <c r="B639" s="1"/>
      <c r="C639" s="1"/>
      <c r="D639" s="1"/>
      <c r="E639" s="1"/>
      <c r="F639" s="1"/>
      <c r="G639" s="1"/>
      <c r="H639" s="1"/>
    </row>
    <row r="640" spans="1:8" ht="15.7" customHeight="1">
      <c r="A640" s="1"/>
      <c r="B640" s="1"/>
      <c r="C640" s="1"/>
      <c r="D640" s="1"/>
      <c r="E640" s="1"/>
      <c r="F640" s="1"/>
      <c r="G640" s="1"/>
      <c r="H640" s="1"/>
    </row>
    <row r="641" spans="1:8" ht="15.7" customHeight="1">
      <c r="A641" s="1"/>
      <c r="B641" s="1"/>
      <c r="C641" s="1"/>
      <c r="D641" s="1"/>
      <c r="E641" s="1"/>
      <c r="F641" s="1"/>
      <c r="G641" s="1"/>
      <c r="H641" s="1"/>
    </row>
    <row r="642" spans="1:8" ht="15.7" customHeight="1">
      <c r="A642" s="1"/>
      <c r="B642" s="1"/>
      <c r="C642" s="1"/>
      <c r="D642" s="1"/>
      <c r="E642" s="1"/>
      <c r="F642" s="1"/>
      <c r="G642" s="1"/>
      <c r="H642" s="1"/>
    </row>
    <row r="643" spans="1:8" ht="15.7" customHeight="1">
      <c r="A643" s="1"/>
      <c r="B643" s="1"/>
      <c r="C643" s="1"/>
      <c r="D643" s="1"/>
      <c r="E643" s="1"/>
      <c r="F643" s="1"/>
      <c r="G643" s="1"/>
      <c r="H643" s="1"/>
    </row>
    <row r="644" spans="1:8" ht="15.7" customHeight="1">
      <c r="A644" s="1"/>
      <c r="B644" s="1"/>
      <c r="C644" s="1"/>
      <c r="D644" s="1"/>
      <c r="E644" s="1"/>
      <c r="F644" s="1"/>
      <c r="G644" s="1"/>
      <c r="H644" s="1"/>
    </row>
    <row r="645" spans="1:8" ht="15.7" customHeight="1">
      <c r="A645" s="1"/>
      <c r="B645" s="1"/>
      <c r="C645" s="1"/>
      <c r="D645" s="1"/>
      <c r="E645" s="1"/>
      <c r="F645" s="1"/>
      <c r="G645" s="1"/>
      <c r="H645" s="1"/>
    </row>
    <row r="646" spans="1:8" ht="15.7" customHeight="1">
      <c r="A646" s="1"/>
      <c r="B646" s="1"/>
      <c r="C646" s="1"/>
      <c r="D646" s="1"/>
      <c r="E646" s="1"/>
      <c r="F646" s="1"/>
      <c r="G646" s="1"/>
      <c r="H646" s="1"/>
    </row>
    <row r="647" spans="1:8" ht="15.7" customHeight="1">
      <c r="A647" s="1"/>
      <c r="B647" s="1"/>
      <c r="C647" s="1"/>
      <c r="D647" s="1"/>
      <c r="E647" s="1"/>
      <c r="F647" s="1"/>
      <c r="G647" s="1"/>
      <c r="H647" s="1"/>
    </row>
    <row r="648" spans="1:8" ht="15.7" customHeight="1">
      <c r="A648" s="1"/>
      <c r="B648" s="1"/>
      <c r="C648" s="1"/>
      <c r="D648" s="1"/>
      <c r="E648" s="1"/>
      <c r="F648" s="1"/>
      <c r="G648" s="1"/>
      <c r="H648" s="1"/>
    </row>
    <row r="649" spans="1:8" ht="15.7" customHeight="1">
      <c r="A649" s="1"/>
      <c r="B649" s="1"/>
      <c r="C649" s="1"/>
      <c r="D649" s="1"/>
      <c r="E649" s="1"/>
      <c r="F649" s="1"/>
      <c r="G649" s="1"/>
      <c r="H649" s="1"/>
    </row>
    <row r="650" spans="1:8" ht="15.7" customHeight="1">
      <c r="A650" s="1"/>
      <c r="B650" s="1"/>
      <c r="C650" s="1"/>
      <c r="D650" s="1"/>
      <c r="E650" s="1"/>
      <c r="F650" s="1"/>
      <c r="G650" s="1"/>
      <c r="H650" s="1"/>
    </row>
    <row r="651" spans="1:8" ht="15.7" customHeight="1">
      <c r="A651" s="1"/>
      <c r="B651" s="1"/>
      <c r="C651" s="1"/>
      <c r="D651" s="1"/>
      <c r="E651" s="1"/>
      <c r="F651" s="1"/>
      <c r="G651" s="1"/>
      <c r="H651" s="1"/>
    </row>
    <row r="652" spans="1:8" ht="15.7" customHeight="1">
      <c r="A652" s="1"/>
      <c r="B652" s="1"/>
      <c r="C652" s="1"/>
      <c r="D652" s="1"/>
      <c r="E652" s="1"/>
      <c r="F652" s="1"/>
      <c r="G652" s="1"/>
      <c r="H652" s="1"/>
    </row>
    <row r="653" spans="1:8" ht="15.7" customHeight="1">
      <c r="A653" s="1"/>
      <c r="B653" s="1"/>
      <c r="C653" s="1"/>
      <c r="D653" s="1"/>
      <c r="E653" s="1"/>
      <c r="F653" s="1"/>
      <c r="G653" s="1"/>
      <c r="H653" s="1"/>
    </row>
    <row r="654" spans="1:8" ht="15.7" customHeight="1">
      <c r="A654" s="1"/>
      <c r="B654" s="1"/>
      <c r="C654" s="1"/>
      <c r="D654" s="1"/>
      <c r="E654" s="1"/>
      <c r="F654" s="1"/>
      <c r="G654" s="1"/>
      <c r="H654" s="1"/>
    </row>
    <row r="655" spans="1:8" ht="15.7" customHeight="1">
      <c r="A655" s="1"/>
      <c r="B655" s="1"/>
      <c r="C655" s="1"/>
      <c r="D655" s="1"/>
      <c r="E655" s="1"/>
      <c r="F655" s="1"/>
      <c r="G655" s="1"/>
      <c r="H655" s="1"/>
    </row>
    <row r="656" spans="1:8" ht="15.7" customHeight="1">
      <c r="A656" s="1"/>
      <c r="B656" s="1"/>
      <c r="C656" s="1"/>
      <c r="D656" s="1"/>
      <c r="E656" s="1"/>
      <c r="F656" s="1"/>
      <c r="G656" s="1"/>
      <c r="H656" s="1"/>
    </row>
    <row r="657" spans="1:8" ht="15.7" customHeight="1">
      <c r="A657" s="1"/>
      <c r="B657" s="1"/>
      <c r="C657" s="1"/>
      <c r="D657" s="1"/>
      <c r="E657" s="1"/>
      <c r="F657" s="1"/>
      <c r="G657" s="1"/>
      <c r="H657" s="1"/>
    </row>
    <row r="658" spans="1:8" ht="15.7" customHeight="1">
      <c r="A658" s="1"/>
      <c r="B658" s="1"/>
      <c r="C658" s="1"/>
      <c r="D658" s="1"/>
      <c r="E658" s="1"/>
      <c r="F658" s="1"/>
      <c r="G658" s="1"/>
      <c r="H658" s="1"/>
    </row>
    <row r="659" spans="1:8" ht="15.7" customHeight="1">
      <c r="A659" s="1"/>
      <c r="B659" s="1"/>
      <c r="C659" s="1"/>
      <c r="D659" s="1"/>
      <c r="E659" s="1"/>
      <c r="F659" s="1"/>
      <c r="G659" s="1"/>
      <c r="H659" s="1"/>
    </row>
    <row r="660" spans="1:8" ht="15.7" customHeight="1">
      <c r="A660" s="1"/>
      <c r="B660" s="1"/>
      <c r="C660" s="1"/>
      <c r="D660" s="1"/>
      <c r="E660" s="1"/>
      <c r="F660" s="1"/>
      <c r="G660" s="1"/>
      <c r="H660" s="1"/>
    </row>
    <row r="661" spans="1:8" ht="15.7" customHeight="1">
      <c r="A661" s="1"/>
      <c r="B661" s="1"/>
      <c r="C661" s="1"/>
      <c r="D661" s="1"/>
      <c r="E661" s="1"/>
      <c r="F661" s="1"/>
      <c r="G661" s="1"/>
      <c r="H661" s="1"/>
    </row>
    <row r="662" spans="1:8" ht="15.7" customHeight="1">
      <c r="A662" s="1"/>
      <c r="B662" s="1"/>
      <c r="C662" s="1"/>
      <c r="D662" s="1"/>
      <c r="E662" s="1"/>
      <c r="F662" s="1"/>
      <c r="G662" s="1"/>
      <c r="H662" s="1"/>
    </row>
    <row r="663" spans="1:8" ht="15.7" customHeight="1">
      <c r="A663" s="1"/>
      <c r="B663" s="1"/>
      <c r="C663" s="1"/>
      <c r="D663" s="1"/>
      <c r="E663" s="1"/>
      <c r="F663" s="1"/>
      <c r="G663" s="1"/>
      <c r="H663" s="1"/>
    </row>
    <row r="664" spans="1:8" ht="15.7" customHeight="1">
      <c r="A664" s="1"/>
      <c r="B664" s="1"/>
      <c r="C664" s="1"/>
      <c r="D664" s="1"/>
      <c r="E664" s="1"/>
      <c r="F664" s="1"/>
      <c r="G664" s="1"/>
      <c r="H664" s="1"/>
    </row>
    <row r="665" spans="1:8" ht="15.7" customHeight="1">
      <c r="A665" s="1"/>
      <c r="B665" s="1"/>
      <c r="C665" s="1"/>
      <c r="D665" s="1"/>
      <c r="E665" s="1"/>
      <c r="F665" s="1"/>
      <c r="G665" s="1"/>
      <c r="H665" s="1"/>
    </row>
    <row r="666" spans="1:8" ht="15.7" customHeight="1">
      <c r="A666" s="1"/>
      <c r="B666" s="1"/>
      <c r="C666" s="1"/>
      <c r="D666" s="1"/>
      <c r="E666" s="1"/>
      <c r="F666" s="1"/>
      <c r="G666" s="1"/>
      <c r="H666" s="1"/>
    </row>
    <row r="667" spans="1:8" ht="15.7" customHeight="1">
      <c r="A667" s="1"/>
      <c r="B667" s="1"/>
      <c r="C667" s="1"/>
      <c r="D667" s="1"/>
      <c r="E667" s="1"/>
      <c r="F667" s="1"/>
      <c r="G667" s="1"/>
      <c r="H667" s="1"/>
    </row>
    <row r="668" spans="1:8" ht="15.7" customHeight="1">
      <c r="A668" s="1"/>
      <c r="B668" s="1"/>
      <c r="C668" s="1"/>
      <c r="D668" s="1"/>
      <c r="E668" s="1"/>
      <c r="F668" s="1"/>
      <c r="G668" s="1"/>
      <c r="H668" s="1"/>
    </row>
    <row r="669" spans="1:8" ht="15.7" customHeight="1">
      <c r="A669" s="1"/>
      <c r="B669" s="1"/>
      <c r="C669" s="1"/>
      <c r="D669" s="1"/>
      <c r="E669" s="1"/>
      <c r="F669" s="1"/>
      <c r="G669" s="1"/>
      <c r="H669" s="1"/>
    </row>
    <row r="670" spans="1:8" ht="15.7" customHeight="1">
      <c r="A670" s="1"/>
      <c r="B670" s="1"/>
      <c r="C670" s="1"/>
      <c r="D670" s="1"/>
      <c r="E670" s="1"/>
      <c r="F670" s="1"/>
      <c r="G670" s="1"/>
      <c r="H670" s="1"/>
    </row>
    <row r="671" spans="1:8" ht="15.7" customHeight="1">
      <c r="A671" s="1"/>
      <c r="B671" s="1"/>
      <c r="C671" s="1"/>
      <c r="D671" s="1"/>
      <c r="E671" s="1"/>
      <c r="F671" s="1"/>
      <c r="G671" s="1"/>
      <c r="H671" s="1"/>
    </row>
    <row r="672" spans="1:8" ht="15.7" customHeight="1">
      <c r="A672" s="1"/>
      <c r="B672" s="1"/>
      <c r="C672" s="1"/>
      <c r="D672" s="1"/>
      <c r="E672" s="1"/>
      <c r="F672" s="1"/>
      <c r="G672" s="1"/>
      <c r="H672" s="1"/>
    </row>
    <row r="673" spans="1:8" ht="15.7" customHeight="1">
      <c r="A673" s="1"/>
      <c r="B673" s="1"/>
      <c r="C673" s="1"/>
      <c r="D673" s="1"/>
      <c r="E673" s="1"/>
      <c r="F673" s="1"/>
      <c r="G673" s="1"/>
      <c r="H673" s="1"/>
    </row>
    <row r="674" spans="1:8" ht="15.7" customHeight="1">
      <c r="A674" s="1"/>
      <c r="B674" s="1"/>
      <c r="C674" s="1"/>
      <c r="D674" s="1"/>
      <c r="E674" s="1"/>
      <c r="F674" s="1"/>
      <c r="G674" s="1"/>
      <c r="H674" s="1"/>
    </row>
    <row r="675" spans="1:8" ht="15.7" customHeight="1">
      <c r="A675" s="1"/>
      <c r="B675" s="1"/>
      <c r="C675" s="1"/>
      <c r="D675" s="1"/>
      <c r="E675" s="1"/>
      <c r="F675" s="1"/>
      <c r="G675" s="1"/>
      <c r="H675" s="1"/>
    </row>
    <row r="676" spans="1:8" ht="15.7" customHeight="1">
      <c r="A676" s="1"/>
      <c r="B676" s="1"/>
      <c r="C676" s="1"/>
      <c r="D676" s="1"/>
      <c r="E676" s="1"/>
      <c r="F676" s="1"/>
      <c r="G676" s="1"/>
      <c r="H676" s="1"/>
    </row>
    <row r="677" spans="1:8" ht="15.7" customHeight="1">
      <c r="A677" s="1"/>
      <c r="B677" s="1"/>
      <c r="C677" s="1"/>
      <c r="D677" s="1"/>
      <c r="E677" s="1"/>
      <c r="F677" s="1"/>
      <c r="G677" s="1"/>
      <c r="H677" s="1"/>
    </row>
    <row r="678" spans="1:8" ht="15.7" customHeight="1">
      <c r="A678" s="1"/>
      <c r="B678" s="1"/>
      <c r="C678" s="1"/>
      <c r="D678" s="1"/>
      <c r="E678" s="1"/>
      <c r="F678" s="1"/>
      <c r="G678" s="1"/>
      <c r="H678" s="1"/>
    </row>
    <row r="679" spans="1:8" ht="15.7" customHeight="1">
      <c r="A679" s="1"/>
      <c r="B679" s="1"/>
      <c r="C679" s="1"/>
      <c r="D679" s="1"/>
      <c r="E679" s="1"/>
      <c r="F679" s="1"/>
      <c r="G679" s="1"/>
      <c r="H679" s="1"/>
    </row>
    <row r="680" spans="1:8" ht="15.7" customHeight="1">
      <c r="A680" s="1"/>
      <c r="B680" s="1"/>
      <c r="C680" s="1"/>
      <c r="D680" s="1"/>
      <c r="E680" s="1"/>
      <c r="F680" s="1"/>
      <c r="G680" s="1"/>
      <c r="H680" s="1"/>
    </row>
    <row r="681" spans="1:8" ht="15.7" customHeight="1">
      <c r="A681" s="1"/>
      <c r="B681" s="1"/>
      <c r="C681" s="1"/>
      <c r="D681" s="1"/>
      <c r="E681" s="1"/>
      <c r="F681" s="1"/>
      <c r="G681" s="1"/>
      <c r="H681" s="1"/>
    </row>
    <row r="682" spans="1:8" ht="15.7" customHeight="1">
      <c r="A682" s="1"/>
      <c r="B682" s="1"/>
      <c r="C682" s="1"/>
      <c r="D682" s="1"/>
      <c r="E682" s="1"/>
      <c r="F682" s="1"/>
      <c r="G682" s="1"/>
      <c r="H682" s="1"/>
    </row>
    <row r="683" spans="1:8" ht="15.7" customHeight="1">
      <c r="A683" s="1"/>
      <c r="B683" s="1"/>
      <c r="C683" s="1"/>
      <c r="D683" s="1"/>
      <c r="E683" s="1"/>
      <c r="F683" s="1"/>
      <c r="G683" s="1"/>
      <c r="H683" s="1"/>
    </row>
    <row r="684" spans="1:8" ht="15.7" customHeight="1">
      <c r="A684" s="1"/>
      <c r="B684" s="1"/>
      <c r="C684" s="1"/>
      <c r="D684" s="1"/>
      <c r="E684" s="1"/>
      <c r="F684" s="1"/>
      <c r="G684" s="1"/>
      <c r="H684" s="1"/>
    </row>
    <row r="685" spans="1:8" ht="15.7" customHeight="1">
      <c r="A685" s="1"/>
      <c r="B685" s="1"/>
      <c r="C685" s="1"/>
      <c r="D685" s="1"/>
      <c r="E685" s="1"/>
      <c r="F685" s="1"/>
      <c r="G685" s="1"/>
      <c r="H685" s="1"/>
    </row>
    <row r="686" spans="1:8" ht="15.7" customHeight="1">
      <c r="A686" s="1"/>
      <c r="B686" s="1"/>
      <c r="C686" s="1"/>
      <c r="D686" s="1"/>
      <c r="E686" s="1"/>
      <c r="F686" s="1"/>
      <c r="G686" s="1"/>
      <c r="H686" s="1"/>
    </row>
    <row r="687" spans="1:8" ht="15.7" customHeight="1">
      <c r="A687" s="1"/>
      <c r="B687" s="1"/>
      <c r="C687" s="1"/>
      <c r="D687" s="1"/>
      <c r="E687" s="1"/>
      <c r="F687" s="1"/>
      <c r="G687" s="1"/>
      <c r="H687" s="1"/>
    </row>
    <row r="688" spans="1:8" ht="15.7" customHeight="1">
      <c r="A688" s="1"/>
      <c r="B688" s="1"/>
      <c r="C688" s="1"/>
      <c r="D688" s="1"/>
      <c r="E688" s="1"/>
      <c r="F688" s="1"/>
      <c r="G688" s="1"/>
      <c r="H688" s="1"/>
    </row>
    <row r="689" spans="1:8" ht="15.7" customHeight="1">
      <c r="A689" s="1"/>
      <c r="B689" s="1"/>
      <c r="C689" s="1"/>
      <c r="D689" s="1"/>
      <c r="E689" s="1"/>
      <c r="F689" s="1"/>
      <c r="G689" s="1"/>
      <c r="H689" s="1"/>
    </row>
    <row r="690" spans="1:8" ht="15.7" customHeight="1">
      <c r="A690" s="1"/>
      <c r="B690" s="1"/>
      <c r="C690" s="1"/>
      <c r="D690" s="1"/>
      <c r="E690" s="1"/>
      <c r="F690" s="1"/>
      <c r="G690" s="1"/>
      <c r="H690" s="1"/>
    </row>
    <row r="691" spans="1:8" ht="15.7" customHeight="1">
      <c r="A691" s="1"/>
      <c r="B691" s="1"/>
      <c r="C691" s="1"/>
      <c r="D691" s="1"/>
      <c r="E691" s="1"/>
      <c r="F691" s="1"/>
      <c r="G691" s="1"/>
      <c r="H691" s="1"/>
    </row>
    <row r="692" spans="1:8" ht="15.7" customHeight="1">
      <c r="A692" s="1"/>
      <c r="B692" s="1"/>
      <c r="C692" s="1"/>
      <c r="D692" s="1"/>
      <c r="E692" s="1"/>
      <c r="F692" s="1"/>
      <c r="G692" s="1"/>
      <c r="H692" s="1"/>
    </row>
    <row r="693" spans="1:8" ht="15.7" customHeight="1">
      <c r="A693" s="1"/>
      <c r="B693" s="1"/>
      <c r="C693" s="1"/>
      <c r="D693" s="1"/>
      <c r="E693" s="1"/>
      <c r="F693" s="1"/>
      <c r="G693" s="1"/>
      <c r="H693" s="1"/>
    </row>
    <row r="694" spans="1:8" ht="15.7" customHeight="1">
      <c r="A694" s="1"/>
      <c r="B694" s="1"/>
      <c r="C694" s="1"/>
      <c r="D694" s="1"/>
      <c r="E694" s="1"/>
      <c r="F694" s="1"/>
      <c r="G694" s="1"/>
      <c r="H694" s="1"/>
    </row>
    <row r="695" spans="1:8" ht="15.7" customHeight="1">
      <c r="A695" s="1"/>
      <c r="B695" s="1"/>
      <c r="C695" s="1"/>
      <c r="D695" s="1"/>
      <c r="E695" s="1"/>
      <c r="F695" s="1"/>
      <c r="G695" s="1"/>
      <c r="H695" s="1"/>
    </row>
    <row r="696" spans="1:8" ht="15.7" customHeight="1">
      <c r="A696" s="1"/>
      <c r="B696" s="1"/>
      <c r="C696" s="1"/>
      <c r="D696" s="1"/>
      <c r="E696" s="1"/>
      <c r="F696" s="1"/>
      <c r="G696" s="1"/>
      <c r="H696" s="1"/>
    </row>
    <row r="697" spans="1:8" ht="15.7" customHeight="1">
      <c r="A697" s="1"/>
      <c r="B697" s="1"/>
      <c r="C697" s="1"/>
      <c r="D697" s="1"/>
      <c r="E697" s="1"/>
      <c r="F697" s="1"/>
      <c r="G697" s="1"/>
      <c r="H697" s="1"/>
    </row>
    <row r="698" spans="1:8" ht="15.7" customHeight="1">
      <c r="A698" s="1"/>
      <c r="B698" s="1"/>
      <c r="C698" s="1"/>
      <c r="D698" s="1"/>
      <c r="E698" s="1"/>
      <c r="F698" s="1"/>
      <c r="G698" s="1"/>
      <c r="H698" s="1"/>
    </row>
    <row r="699" spans="1:8" ht="15.7" customHeight="1">
      <c r="A699" s="1"/>
      <c r="B699" s="1"/>
      <c r="C699" s="1"/>
      <c r="D699" s="1"/>
      <c r="E699" s="1"/>
      <c r="F699" s="1"/>
      <c r="G699" s="1"/>
      <c r="H699" s="1"/>
    </row>
    <row r="700" spans="1:8" ht="15.7" customHeight="1">
      <c r="A700" s="1"/>
      <c r="B700" s="1"/>
      <c r="C700" s="1"/>
      <c r="D700" s="1"/>
      <c r="E700" s="1"/>
      <c r="F700" s="1"/>
      <c r="G700" s="1"/>
      <c r="H700" s="1"/>
    </row>
    <row r="701" spans="1:8" ht="15.7" customHeight="1">
      <c r="A701" s="1"/>
      <c r="B701" s="1"/>
      <c r="C701" s="1"/>
      <c r="D701" s="1"/>
      <c r="E701" s="1"/>
      <c r="F701" s="1"/>
      <c r="G701" s="1"/>
      <c r="H701" s="1"/>
    </row>
    <row r="702" spans="1:8" ht="15.7" customHeight="1">
      <c r="A702" s="1"/>
      <c r="B702" s="1"/>
      <c r="C702" s="1"/>
      <c r="D702" s="1"/>
      <c r="E702" s="1"/>
      <c r="F702" s="1"/>
      <c r="G702" s="1"/>
      <c r="H702" s="1"/>
    </row>
    <row r="703" spans="1:8" ht="15.7" customHeight="1">
      <c r="A703" s="1"/>
      <c r="B703" s="1"/>
      <c r="C703" s="1"/>
      <c r="D703" s="1"/>
      <c r="E703" s="1"/>
      <c r="F703" s="1"/>
      <c r="G703" s="1"/>
      <c r="H703" s="1"/>
    </row>
    <row r="704" spans="1:8" ht="15.7" customHeight="1">
      <c r="A704" s="1"/>
      <c r="B704" s="1"/>
      <c r="C704" s="1"/>
      <c r="D704" s="1"/>
      <c r="E704" s="1"/>
      <c r="F704" s="1"/>
      <c r="G704" s="1"/>
      <c r="H704" s="1"/>
    </row>
    <row r="705" spans="1:8" ht="15.7" customHeight="1">
      <c r="A705" s="1"/>
      <c r="B705" s="1"/>
      <c r="C705" s="1"/>
      <c r="D705" s="1"/>
      <c r="E705" s="1"/>
      <c r="F705" s="1"/>
      <c r="G705" s="1"/>
      <c r="H705" s="1"/>
    </row>
    <row r="706" spans="1:8" ht="15.7" customHeight="1">
      <c r="A706" s="1"/>
      <c r="B706" s="1"/>
      <c r="C706" s="1"/>
      <c r="D706" s="1"/>
      <c r="E706" s="1"/>
      <c r="F706" s="1"/>
      <c r="G706" s="1"/>
      <c r="H706" s="1"/>
    </row>
    <row r="707" spans="1:8" ht="15.7" customHeight="1">
      <c r="A707" s="1"/>
      <c r="B707" s="1"/>
      <c r="C707" s="1"/>
      <c r="D707" s="1"/>
      <c r="E707" s="1"/>
      <c r="F707" s="1"/>
      <c r="G707" s="1"/>
      <c r="H707" s="1"/>
    </row>
    <row r="708" spans="1:8" ht="15.7" customHeight="1">
      <c r="A708" s="1"/>
      <c r="B708" s="1"/>
      <c r="C708" s="1"/>
      <c r="D708" s="1"/>
      <c r="E708" s="1"/>
      <c r="F708" s="1"/>
      <c r="G708" s="1"/>
      <c r="H708" s="1"/>
    </row>
    <row r="709" spans="1:8" ht="15.7" customHeight="1">
      <c r="A709" s="1"/>
      <c r="B709" s="1"/>
      <c r="C709" s="1"/>
      <c r="D709" s="1"/>
      <c r="E709" s="1"/>
      <c r="F709" s="1"/>
      <c r="G709" s="1"/>
      <c r="H709" s="1"/>
    </row>
    <row r="710" spans="1:8" ht="15.7" customHeight="1">
      <c r="A710" s="1"/>
      <c r="B710" s="1"/>
      <c r="C710" s="1"/>
      <c r="D710" s="1"/>
      <c r="E710" s="1"/>
      <c r="F710" s="1"/>
      <c r="G710" s="1"/>
      <c r="H710" s="1"/>
    </row>
    <row r="711" spans="1:8" ht="15.7" customHeight="1">
      <c r="A711" s="1"/>
      <c r="B711" s="1"/>
      <c r="C711" s="1"/>
      <c r="D711" s="1"/>
      <c r="E711" s="1"/>
      <c r="F711" s="1"/>
      <c r="G711" s="1"/>
      <c r="H711" s="1"/>
    </row>
    <row r="712" spans="1:8" ht="15.7" customHeight="1">
      <c r="A712" s="1"/>
      <c r="B712" s="1"/>
      <c r="C712" s="1"/>
      <c r="D712" s="1"/>
      <c r="E712" s="1"/>
      <c r="F712" s="1"/>
      <c r="G712" s="1"/>
      <c r="H712" s="1"/>
    </row>
    <row r="713" spans="1:8" ht="15.7" customHeight="1">
      <c r="A713" s="1"/>
      <c r="B713" s="1"/>
      <c r="C713" s="1"/>
      <c r="D713" s="1"/>
      <c r="E713" s="1"/>
      <c r="F713" s="1"/>
      <c r="G713" s="1"/>
      <c r="H713" s="1"/>
    </row>
    <row r="714" spans="1:8" ht="15.7" customHeight="1">
      <c r="A714" s="1"/>
      <c r="B714" s="1"/>
      <c r="C714" s="1"/>
      <c r="D714" s="1"/>
      <c r="E714" s="1"/>
      <c r="F714" s="1"/>
      <c r="G714" s="1"/>
      <c r="H714" s="1"/>
    </row>
    <row r="715" spans="1:8" ht="15.7" customHeight="1">
      <c r="A715" s="1"/>
      <c r="B715" s="1"/>
      <c r="C715" s="1"/>
      <c r="D715" s="1"/>
      <c r="E715" s="1"/>
      <c r="F715" s="1"/>
      <c r="G715" s="1"/>
      <c r="H715" s="1"/>
    </row>
    <row r="716" spans="1:8" ht="15.7" customHeight="1">
      <c r="A716" s="1"/>
      <c r="B716" s="1"/>
      <c r="C716" s="1"/>
      <c r="D716" s="1"/>
      <c r="E716" s="1"/>
      <c r="F716" s="1"/>
      <c r="G716" s="1"/>
      <c r="H716" s="1"/>
    </row>
    <row r="717" spans="1:8" ht="15.7" customHeight="1">
      <c r="A717" s="1"/>
      <c r="B717" s="1"/>
      <c r="C717" s="1"/>
      <c r="D717" s="1"/>
      <c r="E717" s="1"/>
      <c r="F717" s="1"/>
      <c r="G717" s="1"/>
      <c r="H717" s="1"/>
    </row>
    <row r="718" spans="1:8" ht="15.7" customHeight="1">
      <c r="A718" s="1"/>
      <c r="B718" s="1"/>
      <c r="C718" s="1"/>
      <c r="D718" s="1"/>
      <c r="E718" s="1"/>
      <c r="F718" s="1"/>
      <c r="G718" s="1"/>
      <c r="H718" s="1"/>
    </row>
    <row r="719" spans="1:8" ht="15.7" customHeight="1">
      <c r="A719" s="1"/>
      <c r="B719" s="1"/>
      <c r="C719" s="1"/>
      <c r="D719" s="1"/>
      <c r="E719" s="1"/>
      <c r="F719" s="1"/>
      <c r="G719" s="1"/>
      <c r="H719" s="1"/>
    </row>
    <row r="720" spans="1:8" ht="15.7" customHeight="1">
      <c r="A720" s="1"/>
      <c r="B720" s="1"/>
      <c r="C720" s="1"/>
      <c r="D720" s="1"/>
      <c r="E720" s="1"/>
      <c r="F720" s="1"/>
      <c r="G720" s="1"/>
      <c r="H720" s="1"/>
    </row>
    <row r="721" spans="1:8" ht="15.7" customHeight="1">
      <c r="A721" s="1"/>
      <c r="B721" s="1"/>
      <c r="C721" s="1"/>
      <c r="D721" s="1"/>
      <c r="E721" s="1"/>
      <c r="F721" s="1"/>
      <c r="G721" s="1"/>
      <c r="H721" s="1"/>
    </row>
    <row r="722" spans="1:8" ht="15.7" customHeight="1">
      <c r="A722" s="1"/>
      <c r="B722" s="1"/>
      <c r="C722" s="1"/>
      <c r="D722" s="1"/>
      <c r="E722" s="1"/>
      <c r="F722" s="1"/>
      <c r="G722" s="1"/>
      <c r="H722" s="1"/>
    </row>
    <row r="723" spans="1:8" ht="15.7" customHeight="1">
      <c r="A723" s="1"/>
      <c r="B723" s="1"/>
      <c r="C723" s="1"/>
      <c r="D723" s="1"/>
      <c r="E723" s="1"/>
      <c r="F723" s="1"/>
      <c r="G723" s="1"/>
      <c r="H723" s="1"/>
    </row>
    <row r="724" spans="1:8" ht="15.7" customHeight="1">
      <c r="A724" s="1"/>
      <c r="B724" s="1"/>
      <c r="C724" s="1"/>
      <c r="D724" s="1"/>
      <c r="E724" s="1"/>
      <c r="F724" s="1"/>
      <c r="G724" s="1"/>
      <c r="H724" s="1"/>
    </row>
    <row r="725" spans="1:8" ht="15.7" customHeight="1">
      <c r="A725" s="1"/>
      <c r="B725" s="1"/>
      <c r="C725" s="1"/>
      <c r="D725" s="1"/>
      <c r="E725" s="1"/>
      <c r="F725" s="1"/>
      <c r="G725" s="1"/>
      <c r="H725" s="1"/>
    </row>
    <row r="726" spans="1:8" ht="15.7" customHeight="1">
      <c r="A726" s="1"/>
      <c r="B726" s="1"/>
      <c r="C726" s="1"/>
      <c r="D726" s="1"/>
      <c r="E726" s="1"/>
      <c r="F726" s="1"/>
      <c r="G726" s="1"/>
      <c r="H726" s="1"/>
    </row>
    <row r="727" spans="1:8" ht="15.7" customHeight="1">
      <c r="A727" s="1"/>
      <c r="B727" s="1"/>
      <c r="C727" s="1"/>
      <c r="D727" s="1"/>
      <c r="E727" s="1"/>
      <c r="F727" s="1"/>
      <c r="G727" s="1"/>
      <c r="H727" s="1"/>
    </row>
    <row r="728" spans="1:8" ht="15.7" customHeight="1">
      <c r="A728" s="1"/>
      <c r="B728" s="1"/>
      <c r="C728" s="1"/>
      <c r="D728" s="1"/>
      <c r="E728" s="1"/>
      <c r="F728" s="1"/>
      <c r="G728" s="1"/>
      <c r="H728" s="1"/>
    </row>
    <row r="729" spans="1:8" ht="15.7" customHeight="1">
      <c r="A729" s="1"/>
      <c r="B729" s="1"/>
      <c r="C729" s="1"/>
      <c r="D729" s="1"/>
      <c r="E729" s="1"/>
      <c r="F729" s="1"/>
      <c r="G729" s="1"/>
      <c r="H729" s="1"/>
    </row>
    <row r="730" spans="1:8" ht="15.7" customHeight="1">
      <c r="A730" s="1"/>
      <c r="B730" s="1"/>
      <c r="C730" s="1"/>
      <c r="D730" s="1"/>
      <c r="E730" s="1"/>
      <c r="F730" s="1"/>
      <c r="G730" s="1"/>
      <c r="H730" s="1"/>
    </row>
    <row r="731" spans="1:8" ht="15.7" customHeight="1">
      <c r="A731" s="1"/>
      <c r="B731" s="1"/>
      <c r="C731" s="1"/>
      <c r="D731" s="1"/>
      <c r="E731" s="1"/>
      <c r="F731" s="1"/>
      <c r="G731" s="1"/>
      <c r="H731" s="1"/>
    </row>
    <row r="732" spans="1:8" ht="15.7" customHeight="1">
      <c r="A732" s="1"/>
      <c r="B732" s="1"/>
      <c r="C732" s="1"/>
      <c r="D732" s="1"/>
      <c r="E732" s="1"/>
      <c r="F732" s="1"/>
      <c r="G732" s="1"/>
      <c r="H732" s="1"/>
    </row>
    <row r="733" spans="1:8" ht="15.7" customHeight="1">
      <c r="A733" s="1"/>
      <c r="B733" s="1"/>
      <c r="C733" s="1"/>
      <c r="D733" s="1"/>
      <c r="E733" s="1"/>
      <c r="F733" s="1"/>
      <c r="G733" s="1"/>
      <c r="H733" s="1"/>
    </row>
    <row r="734" spans="1:8" ht="15.7" customHeight="1">
      <c r="A734" s="1"/>
      <c r="B734" s="1"/>
      <c r="C734" s="1"/>
      <c r="D734" s="1"/>
      <c r="E734" s="1"/>
      <c r="F734" s="1"/>
      <c r="G734" s="1"/>
      <c r="H734" s="1"/>
    </row>
    <row r="735" spans="1:8" ht="15.7" customHeight="1">
      <c r="A735" s="1"/>
      <c r="B735" s="1"/>
      <c r="C735" s="1"/>
      <c r="D735" s="1"/>
      <c r="E735" s="1"/>
      <c r="F735" s="1"/>
      <c r="G735" s="1"/>
      <c r="H735" s="1"/>
    </row>
    <row r="736" spans="1:8" ht="15.7" customHeight="1">
      <c r="A736" s="1"/>
      <c r="B736" s="1"/>
      <c r="C736" s="1"/>
      <c r="D736" s="1"/>
      <c r="E736" s="1"/>
      <c r="F736" s="1"/>
      <c r="G736" s="1"/>
      <c r="H736" s="1"/>
    </row>
    <row r="737" spans="1:8" ht="15.7" customHeight="1">
      <c r="A737" s="1"/>
      <c r="B737" s="1"/>
      <c r="C737" s="1"/>
      <c r="D737" s="1"/>
      <c r="E737" s="1"/>
      <c r="F737" s="1"/>
      <c r="G737" s="1"/>
      <c r="H737" s="1"/>
    </row>
    <row r="738" spans="1:8" ht="15.7" customHeight="1">
      <c r="A738" s="1"/>
      <c r="B738" s="1"/>
      <c r="C738" s="1"/>
      <c r="D738" s="1"/>
      <c r="E738" s="1"/>
      <c r="F738" s="1"/>
      <c r="G738" s="1"/>
      <c r="H738" s="1"/>
    </row>
    <row r="739" spans="1:8" ht="15.7" customHeight="1">
      <c r="A739" s="1"/>
      <c r="B739" s="1"/>
      <c r="C739" s="1"/>
      <c r="D739" s="1"/>
      <c r="E739" s="1"/>
      <c r="F739" s="1"/>
      <c r="G739" s="1"/>
      <c r="H739" s="1"/>
    </row>
    <row r="740" spans="1:8" ht="15.7" customHeight="1">
      <c r="A740" s="1"/>
      <c r="B740" s="1"/>
      <c r="C740" s="1"/>
      <c r="D740" s="1"/>
      <c r="E740" s="1"/>
      <c r="F740" s="1"/>
      <c r="G740" s="1"/>
      <c r="H740" s="1"/>
    </row>
    <row r="741" spans="1:8" ht="15.7" customHeight="1">
      <c r="A741" s="1"/>
      <c r="B741" s="1"/>
      <c r="C741" s="1"/>
      <c r="D741" s="1"/>
      <c r="E741" s="1"/>
      <c r="F741" s="1"/>
      <c r="G741" s="1"/>
      <c r="H741" s="1"/>
    </row>
    <row r="742" spans="1:8" ht="15.7" customHeight="1">
      <c r="A742" s="1"/>
      <c r="B742" s="1"/>
      <c r="C742" s="1"/>
      <c r="D742" s="1"/>
      <c r="E742" s="1"/>
      <c r="F742" s="1"/>
      <c r="G742" s="1"/>
      <c r="H742" s="1"/>
    </row>
    <row r="743" spans="1:8" ht="15.7" customHeight="1">
      <c r="A743" s="1"/>
      <c r="B743" s="1"/>
      <c r="C743" s="1"/>
      <c r="D743" s="1"/>
      <c r="E743" s="1"/>
      <c r="F743" s="1"/>
      <c r="G743" s="1"/>
      <c r="H743" s="1"/>
    </row>
    <row r="744" spans="1:8" ht="15.7" customHeight="1">
      <c r="A744" s="1"/>
      <c r="B744" s="1"/>
      <c r="C744" s="1"/>
      <c r="D744" s="1"/>
      <c r="E744" s="1"/>
      <c r="F744" s="1"/>
      <c r="G744" s="1"/>
      <c r="H744" s="1"/>
    </row>
    <row r="745" spans="1:8" ht="15.7" customHeight="1">
      <c r="A745" s="1"/>
      <c r="B745" s="1"/>
      <c r="C745" s="1"/>
      <c r="D745" s="1"/>
      <c r="E745" s="1"/>
      <c r="F745" s="1"/>
      <c r="G745" s="1"/>
      <c r="H745" s="1"/>
    </row>
    <row r="746" spans="1:8" ht="15.7" customHeight="1">
      <c r="A746" s="1"/>
      <c r="B746" s="1"/>
      <c r="C746" s="1"/>
      <c r="D746" s="1"/>
      <c r="E746" s="1"/>
      <c r="F746" s="1"/>
      <c r="G746" s="1"/>
      <c r="H746" s="1"/>
    </row>
    <row r="747" spans="1:8" ht="15.7" customHeight="1">
      <c r="A747" s="1"/>
      <c r="B747" s="1"/>
      <c r="C747" s="1"/>
      <c r="D747" s="1"/>
      <c r="E747" s="1"/>
      <c r="F747" s="1"/>
      <c r="G747" s="1"/>
      <c r="H747" s="1"/>
    </row>
    <row r="748" spans="1:8" ht="15.7" customHeight="1">
      <c r="A748" s="1"/>
      <c r="B748" s="1"/>
      <c r="C748" s="1"/>
      <c r="D748" s="1"/>
      <c r="E748" s="1"/>
      <c r="F748" s="1"/>
      <c r="G748" s="1"/>
      <c r="H748" s="1"/>
    </row>
    <row r="749" spans="1:8" ht="15.7" customHeight="1">
      <c r="A749" s="1"/>
      <c r="B749" s="1"/>
      <c r="C749" s="1"/>
      <c r="D749" s="1"/>
      <c r="E749" s="1"/>
      <c r="F749" s="1"/>
      <c r="G749" s="1"/>
      <c r="H749" s="1"/>
    </row>
    <row r="750" spans="1:8" ht="15.7" customHeight="1">
      <c r="A750" s="1"/>
      <c r="B750" s="1"/>
      <c r="C750" s="1"/>
      <c r="D750" s="1"/>
      <c r="E750" s="1"/>
      <c r="F750" s="1"/>
      <c r="G750" s="1"/>
      <c r="H750" s="1"/>
    </row>
    <row r="751" spans="1:8" ht="15.7" customHeight="1">
      <c r="A751" s="1"/>
      <c r="B751" s="1"/>
      <c r="C751" s="1"/>
      <c r="D751" s="1"/>
      <c r="E751" s="1"/>
      <c r="F751" s="1"/>
      <c r="G751" s="1"/>
      <c r="H751" s="1"/>
    </row>
    <row r="752" spans="1:8" ht="15.7" customHeight="1">
      <c r="A752" s="1"/>
      <c r="B752" s="1"/>
      <c r="C752" s="1"/>
      <c r="D752" s="1"/>
      <c r="E752" s="1"/>
      <c r="F752" s="1"/>
      <c r="G752" s="1"/>
      <c r="H752" s="1"/>
    </row>
    <row r="753" spans="1:8" ht="15.7" customHeight="1">
      <c r="A753" s="1"/>
      <c r="B753" s="1"/>
      <c r="C753" s="1"/>
      <c r="D753" s="1"/>
      <c r="E753" s="1"/>
      <c r="F753" s="1"/>
      <c r="G753" s="1"/>
      <c r="H753" s="1"/>
    </row>
    <row r="754" spans="1:8" ht="15.7" customHeight="1">
      <c r="A754" s="1"/>
      <c r="B754" s="1"/>
      <c r="C754" s="1"/>
      <c r="D754" s="1"/>
      <c r="E754" s="1"/>
      <c r="F754" s="1"/>
      <c r="G754" s="1"/>
      <c r="H754" s="1"/>
    </row>
    <row r="755" spans="1:8" ht="15.7" customHeight="1">
      <c r="A755" s="1"/>
      <c r="B755" s="1"/>
      <c r="C755" s="1"/>
      <c r="D755" s="1"/>
      <c r="E755" s="1"/>
      <c r="F755" s="1"/>
      <c r="G755" s="1"/>
      <c r="H755" s="1"/>
    </row>
    <row r="756" spans="1:8" ht="15.7" customHeight="1">
      <c r="A756" s="1"/>
      <c r="B756" s="1"/>
      <c r="C756" s="1"/>
      <c r="D756" s="1"/>
      <c r="E756" s="1"/>
      <c r="F756" s="1"/>
      <c r="G756" s="1"/>
      <c r="H756" s="1"/>
    </row>
    <row r="757" spans="1:8" ht="15.7" customHeight="1">
      <c r="A757" s="1"/>
      <c r="B757" s="1"/>
      <c r="C757" s="1"/>
      <c r="D757" s="1"/>
      <c r="E757" s="1"/>
      <c r="F757" s="1"/>
      <c r="G757" s="1"/>
      <c r="H757" s="1"/>
    </row>
    <row r="758" spans="1:8" ht="15.7" customHeight="1">
      <c r="A758" s="1"/>
      <c r="B758" s="1"/>
      <c r="C758" s="1"/>
      <c r="D758" s="1"/>
      <c r="E758" s="1"/>
      <c r="F758" s="1"/>
      <c r="G758" s="1"/>
      <c r="H758" s="1"/>
    </row>
    <row r="759" spans="1:8" ht="15.7" customHeight="1">
      <c r="A759" s="1"/>
      <c r="B759" s="1"/>
      <c r="C759" s="1"/>
      <c r="D759" s="1"/>
      <c r="E759" s="1"/>
      <c r="F759" s="1"/>
      <c r="G759" s="1"/>
      <c r="H759" s="1"/>
    </row>
    <row r="760" spans="1:8" ht="15.7" customHeight="1">
      <c r="A760" s="1"/>
      <c r="B760" s="1"/>
      <c r="C760" s="1"/>
      <c r="D760" s="1"/>
      <c r="E760" s="1"/>
      <c r="F760" s="1"/>
      <c r="G760" s="1"/>
      <c r="H760" s="1"/>
    </row>
    <row r="761" spans="1:8" ht="15.7" customHeight="1">
      <c r="A761" s="1"/>
      <c r="B761" s="1"/>
      <c r="C761" s="1"/>
      <c r="D761" s="1"/>
      <c r="E761" s="1"/>
      <c r="F761" s="1"/>
      <c r="G761" s="1"/>
      <c r="H761" s="1"/>
    </row>
    <row r="762" spans="1:8" ht="15.7" customHeight="1">
      <c r="A762" s="1"/>
      <c r="B762" s="1"/>
      <c r="C762" s="1"/>
      <c r="D762" s="1"/>
      <c r="E762" s="1"/>
      <c r="F762" s="1"/>
      <c r="G762" s="1"/>
      <c r="H762" s="1"/>
    </row>
    <row r="763" spans="1:8" ht="15.7" customHeight="1">
      <c r="A763" s="1"/>
      <c r="B763" s="1"/>
      <c r="C763" s="1"/>
      <c r="D763" s="1"/>
      <c r="E763" s="1"/>
      <c r="F763" s="1"/>
      <c r="G763" s="1"/>
      <c r="H763" s="1"/>
    </row>
    <row r="764" spans="1:8" ht="15.7" customHeight="1">
      <c r="A764" s="1"/>
      <c r="B764" s="1"/>
      <c r="C764" s="1"/>
      <c r="D764" s="1"/>
      <c r="E764" s="1"/>
      <c r="F764" s="1"/>
      <c r="G764" s="1"/>
      <c r="H764" s="1"/>
    </row>
    <row r="765" spans="1:8" ht="15.7" customHeight="1">
      <c r="A765" s="1"/>
      <c r="B765" s="1"/>
      <c r="C765" s="1"/>
      <c r="D765" s="1"/>
      <c r="E765" s="1"/>
      <c r="F765" s="1"/>
      <c r="G765" s="1"/>
      <c r="H765" s="1"/>
    </row>
    <row r="766" spans="1:8" ht="15.7" customHeight="1">
      <c r="A766" s="1"/>
      <c r="B766" s="1"/>
      <c r="C766" s="1"/>
      <c r="D766" s="1"/>
      <c r="E766" s="1"/>
      <c r="F766" s="1"/>
      <c r="G766" s="1"/>
      <c r="H766" s="1"/>
    </row>
    <row r="767" spans="1:8" ht="15.7" customHeight="1">
      <c r="A767" s="1"/>
      <c r="B767" s="1"/>
      <c r="C767" s="1"/>
      <c r="D767" s="1"/>
      <c r="E767" s="1"/>
      <c r="F767" s="1"/>
      <c r="G767" s="1"/>
      <c r="H767" s="1"/>
    </row>
    <row r="768" spans="1:8" ht="15.7" customHeight="1">
      <c r="A768" s="1"/>
      <c r="B768" s="1"/>
      <c r="C768" s="1"/>
      <c r="D768" s="1"/>
      <c r="E768" s="1"/>
      <c r="F768" s="1"/>
      <c r="G768" s="1"/>
      <c r="H768" s="1"/>
    </row>
    <row r="769" spans="1:8" ht="15.7" customHeight="1">
      <c r="A769" s="1"/>
      <c r="B769" s="1"/>
      <c r="C769" s="1"/>
      <c r="D769" s="1"/>
      <c r="E769" s="1"/>
      <c r="F769" s="1"/>
      <c r="G769" s="1"/>
      <c r="H769" s="1"/>
    </row>
    <row r="770" spans="1:8" ht="15.7" customHeight="1">
      <c r="A770" s="1"/>
      <c r="B770" s="1"/>
      <c r="C770" s="1"/>
      <c r="D770" s="1"/>
      <c r="E770" s="1"/>
      <c r="F770" s="1"/>
      <c r="G770" s="1"/>
      <c r="H770" s="1"/>
    </row>
    <row r="771" spans="1:8" ht="15.7" customHeight="1">
      <c r="A771" s="1"/>
      <c r="B771" s="1"/>
      <c r="C771" s="1"/>
      <c r="D771" s="1"/>
      <c r="E771" s="1"/>
      <c r="F771" s="1"/>
      <c r="G771" s="1"/>
      <c r="H771" s="1"/>
    </row>
    <row r="772" spans="1:8" ht="15.7" customHeight="1">
      <c r="A772" s="1"/>
      <c r="B772" s="1"/>
      <c r="C772" s="1"/>
      <c r="D772" s="1"/>
      <c r="E772" s="1"/>
      <c r="F772" s="1"/>
      <c r="G772" s="1"/>
      <c r="H772" s="1"/>
    </row>
    <row r="773" spans="1:8" ht="15.7" customHeight="1">
      <c r="A773" s="1"/>
      <c r="B773" s="1"/>
      <c r="C773" s="1"/>
      <c r="D773" s="1"/>
      <c r="E773" s="1"/>
      <c r="F773" s="1"/>
      <c r="G773" s="1"/>
      <c r="H773" s="1"/>
    </row>
    <row r="774" spans="1:8" ht="15.7" customHeight="1">
      <c r="A774" s="1"/>
      <c r="B774" s="1"/>
      <c r="C774" s="1"/>
      <c r="D774" s="1"/>
      <c r="E774" s="1"/>
      <c r="F774" s="1"/>
      <c r="G774" s="1"/>
      <c r="H774" s="1"/>
    </row>
    <row r="775" spans="1:8" ht="15.7" customHeight="1">
      <c r="A775" s="1"/>
      <c r="B775" s="1"/>
      <c r="C775" s="1"/>
      <c r="D775" s="1"/>
      <c r="E775" s="1"/>
      <c r="F775" s="1"/>
      <c r="G775" s="1"/>
      <c r="H775" s="1"/>
    </row>
    <row r="776" spans="1:8" ht="15.7" customHeight="1">
      <c r="A776" s="1"/>
      <c r="B776" s="1"/>
      <c r="C776" s="1"/>
      <c r="D776" s="1"/>
      <c r="E776" s="1"/>
      <c r="F776" s="1"/>
      <c r="G776" s="1"/>
      <c r="H776" s="1"/>
    </row>
    <row r="777" spans="1:8" ht="15.7" customHeight="1">
      <c r="A777" s="1"/>
      <c r="B777" s="1"/>
      <c r="C777" s="1"/>
      <c r="D777" s="1"/>
      <c r="E777" s="1"/>
      <c r="F777" s="1"/>
      <c r="G777" s="1"/>
      <c r="H777" s="1"/>
    </row>
    <row r="778" spans="1:8" ht="15.7" customHeight="1">
      <c r="A778" s="1"/>
      <c r="B778" s="1"/>
      <c r="C778" s="1"/>
      <c r="D778" s="1"/>
      <c r="E778" s="1"/>
      <c r="F778" s="1"/>
      <c r="G778" s="1"/>
      <c r="H778" s="1"/>
    </row>
    <row r="779" spans="1:8" ht="15.7" customHeight="1">
      <c r="A779" s="1"/>
      <c r="B779" s="1"/>
      <c r="C779" s="1"/>
      <c r="D779" s="1"/>
      <c r="E779" s="1"/>
      <c r="F779" s="1"/>
      <c r="G779" s="1"/>
      <c r="H779" s="1"/>
    </row>
    <row r="780" spans="1:8" ht="15.7" customHeight="1">
      <c r="A780" s="1"/>
      <c r="B780" s="1"/>
      <c r="C780" s="1"/>
      <c r="D780" s="1"/>
      <c r="E780" s="1"/>
      <c r="F780" s="1"/>
      <c r="G780" s="1"/>
      <c r="H780" s="1"/>
    </row>
    <row r="781" spans="1:8" ht="15.7" customHeight="1">
      <c r="A781" s="1"/>
      <c r="B781" s="1"/>
      <c r="C781" s="1"/>
      <c r="D781" s="1"/>
      <c r="E781" s="1"/>
      <c r="F781" s="1"/>
      <c r="G781" s="1"/>
      <c r="H781" s="1"/>
    </row>
    <row r="782" spans="1:8" ht="15.7" customHeight="1">
      <c r="A782" s="1"/>
      <c r="B782" s="1"/>
      <c r="C782" s="1"/>
      <c r="D782" s="1"/>
      <c r="E782" s="1"/>
      <c r="F782" s="1"/>
      <c r="G782" s="1"/>
      <c r="H782" s="1"/>
    </row>
    <row r="783" spans="1:8" ht="15.7" customHeight="1">
      <c r="A783" s="1"/>
      <c r="B783" s="1"/>
      <c r="C783" s="1"/>
      <c r="D783" s="1"/>
      <c r="E783" s="1"/>
      <c r="F783" s="1"/>
      <c r="G783" s="1"/>
      <c r="H783" s="1"/>
    </row>
    <row r="784" spans="1:8" ht="15.7" customHeight="1">
      <c r="A784" s="1"/>
      <c r="B784" s="1"/>
      <c r="C784" s="1"/>
      <c r="D784" s="1"/>
      <c r="E784" s="1"/>
      <c r="F784" s="1"/>
      <c r="G784" s="1"/>
      <c r="H784" s="1"/>
    </row>
    <row r="785" spans="1:8" ht="15.7" customHeight="1">
      <c r="A785" s="1"/>
      <c r="B785" s="1"/>
      <c r="C785" s="1"/>
      <c r="D785" s="1"/>
      <c r="E785" s="1"/>
      <c r="F785" s="1"/>
      <c r="G785" s="1"/>
      <c r="H785" s="1"/>
    </row>
    <row r="786" spans="1:8" ht="15.7" customHeight="1">
      <c r="A786" s="1"/>
      <c r="B786" s="1"/>
      <c r="C786" s="1"/>
      <c r="D786" s="1"/>
      <c r="E786" s="1"/>
      <c r="F786" s="1"/>
      <c r="G786" s="1"/>
      <c r="H786" s="1"/>
    </row>
    <row r="787" spans="1:8" ht="15.7" customHeight="1">
      <c r="A787" s="1"/>
      <c r="B787" s="1"/>
      <c r="C787" s="1"/>
      <c r="D787" s="1"/>
      <c r="E787" s="1"/>
      <c r="F787" s="1"/>
      <c r="G787" s="1"/>
      <c r="H787" s="1"/>
    </row>
    <row r="788" spans="1:8" ht="15.7" customHeight="1">
      <c r="A788" s="1"/>
      <c r="B788" s="1"/>
      <c r="C788" s="1"/>
      <c r="D788" s="1"/>
      <c r="E788" s="1"/>
      <c r="F788" s="1"/>
      <c r="G788" s="1"/>
      <c r="H788" s="1"/>
    </row>
    <row r="789" spans="1:8" ht="15.7" customHeight="1">
      <c r="A789" s="1"/>
      <c r="B789" s="1"/>
      <c r="C789" s="1"/>
      <c r="D789" s="1"/>
      <c r="E789" s="1"/>
      <c r="F789" s="1"/>
      <c r="G789" s="1"/>
      <c r="H789" s="1"/>
    </row>
    <row r="790" spans="1:8" ht="15.7" customHeight="1">
      <c r="A790" s="1"/>
      <c r="B790" s="1"/>
      <c r="C790" s="1"/>
      <c r="D790" s="1"/>
      <c r="E790" s="1"/>
      <c r="F790" s="1"/>
      <c r="G790" s="1"/>
      <c r="H790" s="1"/>
    </row>
    <row r="791" spans="1:8" ht="15.7" customHeight="1">
      <c r="A791" s="1"/>
      <c r="B791" s="1"/>
      <c r="C791" s="1"/>
      <c r="D791" s="1"/>
      <c r="E791" s="1"/>
      <c r="F791" s="1"/>
      <c r="G791" s="1"/>
      <c r="H791" s="1"/>
    </row>
    <row r="792" spans="1:8" ht="15.7" customHeight="1">
      <c r="A792" s="1"/>
      <c r="B792" s="1"/>
      <c r="C792" s="1"/>
      <c r="D792" s="1"/>
      <c r="E792" s="1"/>
      <c r="F792" s="1"/>
      <c r="G792" s="1"/>
      <c r="H792" s="1"/>
    </row>
    <row r="793" spans="1:8" ht="15.7" customHeight="1">
      <c r="A793" s="1"/>
      <c r="B793" s="1"/>
      <c r="C793" s="1"/>
      <c r="D793" s="1"/>
      <c r="E793" s="1"/>
      <c r="F793" s="1"/>
      <c r="G793" s="1"/>
      <c r="H793" s="1"/>
    </row>
    <row r="794" spans="1:8" ht="15.7" customHeight="1">
      <c r="A794" s="1"/>
      <c r="B794" s="1"/>
      <c r="C794" s="1"/>
      <c r="D794" s="1"/>
      <c r="E794" s="1"/>
      <c r="F794" s="1"/>
      <c r="G794" s="1"/>
      <c r="H794" s="1"/>
    </row>
    <row r="795" spans="1:8" ht="15.7" customHeight="1">
      <c r="A795" s="1"/>
      <c r="B795" s="1"/>
      <c r="C795" s="1"/>
      <c r="D795" s="1"/>
      <c r="E795" s="1"/>
      <c r="F795" s="1"/>
      <c r="G795" s="1"/>
      <c r="H795" s="1"/>
    </row>
    <row r="796" spans="1:8" ht="15.7" customHeight="1">
      <c r="A796" s="1"/>
      <c r="B796" s="1"/>
      <c r="C796" s="1"/>
      <c r="D796" s="1"/>
      <c r="E796" s="1"/>
      <c r="F796" s="1"/>
      <c r="G796" s="1"/>
      <c r="H796" s="1"/>
    </row>
    <row r="797" spans="1:8" ht="15.7" customHeight="1">
      <c r="A797" s="1"/>
      <c r="B797" s="1"/>
      <c r="C797" s="1"/>
      <c r="D797" s="1"/>
      <c r="E797" s="1"/>
      <c r="F797" s="1"/>
      <c r="G797" s="1"/>
      <c r="H797" s="1"/>
    </row>
    <row r="798" spans="1:8" ht="15.7" customHeight="1">
      <c r="A798" s="1"/>
      <c r="B798" s="1"/>
      <c r="C798" s="1"/>
      <c r="D798" s="1"/>
      <c r="E798" s="1"/>
      <c r="F798" s="1"/>
      <c r="G798" s="1"/>
      <c r="H798" s="1"/>
    </row>
    <row r="799" spans="1:8" ht="15.7" customHeight="1">
      <c r="A799" s="1"/>
      <c r="B799" s="1"/>
      <c r="C799" s="1"/>
      <c r="D799" s="1"/>
      <c r="E799" s="1"/>
      <c r="F799" s="1"/>
      <c r="G799" s="1"/>
      <c r="H799" s="1"/>
    </row>
    <row r="800" spans="1:8" ht="15.7" customHeight="1">
      <c r="A800" s="1"/>
      <c r="B800" s="1"/>
      <c r="C800" s="1"/>
      <c r="D800" s="1"/>
      <c r="E800" s="1"/>
      <c r="F800" s="1"/>
      <c r="G800" s="1"/>
      <c r="H800" s="1"/>
    </row>
    <row r="801" spans="1:8" ht="15.7" customHeight="1">
      <c r="A801" s="1"/>
      <c r="B801" s="1"/>
      <c r="C801" s="1"/>
      <c r="D801" s="1"/>
      <c r="E801" s="1"/>
      <c r="F801" s="1"/>
      <c r="G801" s="1"/>
      <c r="H801" s="1"/>
    </row>
    <row r="802" spans="1:8" ht="15.7" customHeight="1">
      <c r="A802" s="1"/>
      <c r="B802" s="1"/>
      <c r="C802" s="1"/>
      <c r="D802" s="1"/>
      <c r="E802" s="1"/>
      <c r="F802" s="1"/>
      <c r="G802" s="1"/>
      <c r="H802" s="1"/>
    </row>
    <row r="803" spans="1:8" ht="15.7" customHeight="1">
      <c r="A803" s="1"/>
      <c r="B803" s="1"/>
      <c r="C803" s="1"/>
      <c r="D803" s="1"/>
      <c r="E803" s="1"/>
      <c r="F803" s="1"/>
      <c r="G803" s="1"/>
      <c r="H803" s="1"/>
    </row>
    <row r="804" spans="1:8" ht="15.7" customHeight="1">
      <c r="A804" s="1"/>
      <c r="B804" s="1"/>
      <c r="C804" s="1"/>
      <c r="D804" s="1"/>
      <c r="E804" s="1"/>
      <c r="F804" s="1"/>
      <c r="G804" s="1"/>
      <c r="H804" s="1"/>
    </row>
    <row r="805" spans="1:8" ht="15.7" customHeight="1">
      <c r="A805" s="1"/>
      <c r="B805" s="1"/>
      <c r="C805" s="1"/>
      <c r="D805" s="1"/>
      <c r="E805" s="1"/>
      <c r="F805" s="1"/>
      <c r="G805" s="1"/>
      <c r="H805" s="1"/>
    </row>
    <row r="806" spans="1:8" ht="15.7" customHeight="1">
      <c r="A806" s="1"/>
      <c r="B806" s="1"/>
      <c r="C806" s="1"/>
      <c r="D806" s="1"/>
      <c r="E806" s="1"/>
      <c r="F806" s="1"/>
      <c r="G806" s="1"/>
      <c r="H806" s="1"/>
    </row>
    <row r="807" spans="1:8" ht="15.7" customHeight="1">
      <c r="A807" s="1"/>
      <c r="B807" s="1"/>
      <c r="C807" s="1"/>
      <c r="D807" s="1"/>
      <c r="E807" s="1"/>
      <c r="F807" s="1"/>
      <c r="G807" s="1"/>
      <c r="H807" s="1"/>
    </row>
    <row r="808" spans="1:8" ht="15.7" customHeight="1">
      <c r="A808" s="1"/>
      <c r="B808" s="1"/>
      <c r="C808" s="1"/>
      <c r="D808" s="1"/>
      <c r="E808" s="1"/>
      <c r="F808" s="1"/>
      <c r="G808" s="1"/>
      <c r="H808" s="1"/>
    </row>
    <row r="809" spans="1:8" ht="15.7" customHeight="1">
      <c r="A809" s="1"/>
      <c r="B809" s="1"/>
      <c r="C809" s="1"/>
      <c r="D809" s="1"/>
      <c r="E809" s="1"/>
      <c r="F809" s="1"/>
      <c r="G809" s="1"/>
      <c r="H809" s="1"/>
    </row>
    <row r="810" spans="1:8" ht="15.7" customHeight="1">
      <c r="A810" s="1"/>
      <c r="B810" s="1"/>
      <c r="C810" s="1"/>
      <c r="D810" s="1"/>
      <c r="E810" s="1"/>
      <c r="F810" s="1"/>
      <c r="G810" s="1"/>
      <c r="H810" s="1"/>
    </row>
    <row r="811" spans="1:8" ht="15.7" customHeight="1">
      <c r="A811" s="1"/>
      <c r="B811" s="1"/>
      <c r="C811" s="1"/>
      <c r="D811" s="1"/>
      <c r="E811" s="1"/>
      <c r="F811" s="1"/>
      <c r="G811" s="1"/>
      <c r="H811" s="1"/>
    </row>
    <row r="812" spans="1:8" ht="15.7" customHeight="1">
      <c r="A812" s="1"/>
      <c r="B812" s="1"/>
      <c r="C812" s="1"/>
      <c r="D812" s="1"/>
      <c r="E812" s="1"/>
      <c r="F812" s="1"/>
      <c r="G812" s="1"/>
      <c r="H812" s="1"/>
    </row>
    <row r="813" spans="1:8" ht="15.7" customHeight="1">
      <c r="A813" s="1"/>
      <c r="B813" s="1"/>
      <c r="C813" s="1"/>
      <c r="D813" s="1"/>
      <c r="E813" s="1"/>
      <c r="F813" s="1"/>
      <c r="G813" s="1"/>
      <c r="H813" s="1"/>
    </row>
    <row r="814" spans="1:8" ht="15.7" customHeight="1">
      <c r="A814" s="1"/>
      <c r="B814" s="1"/>
      <c r="C814" s="1"/>
      <c r="D814" s="1"/>
      <c r="E814" s="1"/>
      <c r="F814" s="1"/>
      <c r="G814" s="1"/>
      <c r="H814" s="1"/>
    </row>
    <row r="815" spans="1:8" ht="15.7" customHeight="1">
      <c r="A815" s="1"/>
      <c r="B815" s="1"/>
      <c r="C815" s="1"/>
      <c r="D815" s="1"/>
      <c r="E815" s="1"/>
      <c r="F815" s="1"/>
      <c r="G815" s="1"/>
      <c r="H815" s="1"/>
    </row>
    <row r="816" spans="1:8" ht="15.7" customHeight="1">
      <c r="A816" s="1"/>
      <c r="B816" s="1"/>
      <c r="C816" s="1"/>
      <c r="D816" s="1"/>
      <c r="E816" s="1"/>
      <c r="F816" s="1"/>
      <c r="G816" s="1"/>
      <c r="H816" s="1"/>
    </row>
    <row r="817" spans="1:8" ht="15.7" customHeight="1">
      <c r="A817" s="1"/>
      <c r="B817" s="1"/>
      <c r="C817" s="1"/>
      <c r="D817" s="1"/>
      <c r="E817" s="1"/>
      <c r="F817" s="1"/>
      <c r="G817" s="1"/>
      <c r="H817" s="1"/>
    </row>
    <row r="818" spans="1:8" ht="15.7" customHeight="1">
      <c r="A818" s="1"/>
      <c r="B818" s="1"/>
      <c r="C818" s="1"/>
      <c r="D818" s="1"/>
      <c r="E818" s="1"/>
      <c r="F818" s="1"/>
      <c r="G818" s="1"/>
      <c r="H818" s="1"/>
    </row>
    <row r="819" spans="1:8" ht="15.7" customHeight="1">
      <c r="A819" s="1"/>
      <c r="B819" s="1"/>
      <c r="C819" s="1"/>
      <c r="D819" s="1"/>
      <c r="E819" s="1"/>
      <c r="F819" s="1"/>
      <c r="G819" s="1"/>
      <c r="H819" s="1"/>
    </row>
    <row r="820" spans="1:8" ht="15.7" customHeight="1">
      <c r="A820" s="1"/>
      <c r="B820" s="1"/>
      <c r="C820" s="1"/>
      <c r="D820" s="1"/>
      <c r="E820" s="1"/>
      <c r="F820" s="1"/>
      <c r="G820" s="1"/>
      <c r="H820" s="1"/>
    </row>
    <row r="821" spans="1:8" ht="15.7" customHeight="1">
      <c r="A821" s="1"/>
      <c r="B821" s="1"/>
      <c r="C821" s="1"/>
      <c r="D821" s="1"/>
      <c r="E821" s="1"/>
      <c r="F821" s="1"/>
      <c r="G821" s="1"/>
      <c r="H821" s="1"/>
    </row>
    <row r="822" spans="1:8" ht="15.7" customHeight="1">
      <c r="A822" s="1"/>
      <c r="B822" s="1"/>
      <c r="C822" s="1"/>
      <c r="D822" s="1"/>
      <c r="E822" s="1"/>
      <c r="F822" s="1"/>
      <c r="G822" s="1"/>
      <c r="H822" s="1"/>
    </row>
    <row r="823" spans="1:8" ht="15.7" customHeight="1">
      <c r="A823" s="1"/>
      <c r="B823" s="1"/>
      <c r="C823" s="1"/>
      <c r="D823" s="1"/>
      <c r="E823" s="1"/>
      <c r="F823" s="1"/>
      <c r="G823" s="1"/>
      <c r="H823" s="1"/>
    </row>
    <row r="824" spans="1:8" ht="15.7" customHeight="1">
      <c r="A824" s="1"/>
      <c r="B824" s="1"/>
      <c r="C824" s="1"/>
      <c r="D824" s="1"/>
      <c r="E824" s="1"/>
      <c r="F824" s="1"/>
      <c r="G824" s="1"/>
      <c r="H824" s="1"/>
    </row>
    <row r="825" spans="1:8" ht="15.7" customHeight="1">
      <c r="A825" s="1"/>
      <c r="B825" s="1"/>
      <c r="C825" s="1"/>
      <c r="D825" s="1"/>
      <c r="E825" s="1"/>
      <c r="F825" s="1"/>
      <c r="G825" s="1"/>
      <c r="H825" s="1"/>
    </row>
    <row r="826" spans="1:8" ht="15.7" customHeight="1">
      <c r="A826" s="1"/>
      <c r="B826" s="1"/>
      <c r="C826" s="1"/>
      <c r="D826" s="1"/>
      <c r="E826" s="1"/>
      <c r="F826" s="1"/>
      <c r="G826" s="1"/>
      <c r="H826" s="1"/>
    </row>
    <row r="827" spans="1:8" ht="15.7" customHeight="1">
      <c r="A827" s="1"/>
      <c r="B827" s="1"/>
      <c r="C827" s="1"/>
      <c r="D827" s="1"/>
      <c r="E827" s="1"/>
      <c r="F827" s="1"/>
      <c r="G827" s="1"/>
      <c r="H827" s="1"/>
    </row>
    <row r="828" spans="1:8" ht="15.7" customHeight="1">
      <c r="A828" s="1"/>
      <c r="B828" s="1"/>
      <c r="C828" s="1"/>
      <c r="D828" s="1"/>
      <c r="E828" s="1"/>
      <c r="F828" s="1"/>
      <c r="G828" s="1"/>
      <c r="H828" s="1"/>
    </row>
    <row r="829" spans="1:8" ht="15.7" customHeight="1">
      <c r="A829" s="1"/>
      <c r="B829" s="1"/>
      <c r="C829" s="1"/>
      <c r="D829" s="1"/>
      <c r="E829" s="1"/>
      <c r="F829" s="1"/>
      <c r="G829" s="1"/>
      <c r="H829" s="1"/>
    </row>
    <row r="830" spans="1:8" ht="15.7" customHeight="1">
      <c r="A830" s="1"/>
      <c r="B830" s="1"/>
      <c r="C830" s="1"/>
      <c r="D830" s="1"/>
      <c r="E830" s="1"/>
      <c r="F830" s="1"/>
      <c r="G830" s="1"/>
      <c r="H830" s="1"/>
    </row>
    <row r="831" spans="1:8" ht="15.7" customHeight="1">
      <c r="A831" s="1"/>
      <c r="B831" s="1"/>
      <c r="C831" s="1"/>
      <c r="D831" s="1"/>
      <c r="E831" s="1"/>
      <c r="F831" s="1"/>
      <c r="G831" s="1"/>
      <c r="H831" s="1"/>
    </row>
    <row r="832" spans="1:8" ht="15.7" customHeight="1">
      <c r="A832" s="1"/>
      <c r="B832" s="1"/>
      <c r="C832" s="1"/>
      <c r="D832" s="1"/>
      <c r="E832" s="1"/>
      <c r="F832" s="1"/>
      <c r="G832" s="1"/>
      <c r="H832" s="1"/>
    </row>
    <row r="833" spans="1:8" ht="15.7" customHeight="1">
      <c r="A833" s="1"/>
      <c r="B833" s="1"/>
      <c r="C833" s="1"/>
      <c r="D833" s="1"/>
      <c r="E833" s="1"/>
      <c r="F833" s="1"/>
      <c r="G833" s="1"/>
      <c r="H833" s="1"/>
    </row>
    <row r="834" spans="1:8" ht="15.7" customHeight="1">
      <c r="A834" s="1"/>
      <c r="B834" s="1"/>
      <c r="C834" s="1"/>
      <c r="D834" s="1"/>
      <c r="E834" s="1"/>
      <c r="F834" s="1"/>
      <c r="G834" s="1"/>
      <c r="H834" s="1"/>
    </row>
    <row r="835" spans="1:8" ht="15.7" customHeight="1">
      <c r="A835" s="1"/>
      <c r="B835" s="1"/>
      <c r="C835" s="1"/>
      <c r="D835" s="1"/>
      <c r="E835" s="1"/>
      <c r="F835" s="1"/>
      <c r="G835" s="1"/>
      <c r="H835" s="1"/>
    </row>
    <row r="836" spans="1:8" ht="15.7" customHeight="1">
      <c r="A836" s="1"/>
      <c r="B836" s="1"/>
      <c r="C836" s="1"/>
      <c r="D836" s="1"/>
      <c r="E836" s="1"/>
      <c r="F836" s="1"/>
      <c r="G836" s="1"/>
      <c r="H836" s="1"/>
    </row>
    <row r="837" spans="1:8" ht="15.7" customHeight="1">
      <c r="A837" s="1"/>
      <c r="B837" s="1"/>
      <c r="C837" s="1"/>
      <c r="D837" s="1"/>
      <c r="E837" s="1"/>
      <c r="F837" s="1"/>
      <c r="G837" s="1"/>
      <c r="H837" s="1"/>
    </row>
    <row r="838" spans="1:8" ht="15.7" customHeight="1">
      <c r="A838" s="1"/>
      <c r="B838" s="1"/>
      <c r="C838" s="1"/>
      <c r="D838" s="1"/>
      <c r="E838" s="1"/>
      <c r="F838" s="1"/>
      <c r="G838" s="1"/>
      <c r="H838" s="1"/>
    </row>
    <row r="839" spans="1:8" ht="15.7" customHeight="1">
      <c r="A839" s="1"/>
      <c r="B839" s="1"/>
      <c r="C839" s="1"/>
      <c r="D839" s="1"/>
      <c r="E839" s="1"/>
      <c r="F839" s="1"/>
      <c r="G839" s="1"/>
      <c r="H839" s="1"/>
    </row>
    <row r="840" spans="1:8" ht="15.7" customHeight="1">
      <c r="A840" s="1"/>
      <c r="B840" s="1"/>
      <c r="C840" s="1"/>
      <c r="D840" s="1"/>
      <c r="E840" s="1"/>
      <c r="F840" s="1"/>
      <c r="G840" s="1"/>
      <c r="H840" s="1"/>
    </row>
    <row r="841" spans="1:8" ht="15.7" customHeight="1">
      <c r="A841" s="1"/>
      <c r="B841" s="1"/>
      <c r="C841" s="1"/>
      <c r="D841" s="1"/>
      <c r="E841" s="1"/>
      <c r="F841" s="1"/>
      <c r="G841" s="1"/>
      <c r="H841" s="1"/>
    </row>
    <row r="842" spans="1:8" ht="15.7" customHeight="1">
      <c r="A842" s="1"/>
      <c r="B842" s="1"/>
      <c r="C842" s="1"/>
      <c r="D842" s="1"/>
      <c r="E842" s="1"/>
      <c r="F842" s="1"/>
      <c r="G842" s="1"/>
      <c r="H842" s="1"/>
    </row>
    <row r="843" spans="1:8" ht="15.7" customHeight="1">
      <c r="A843" s="1"/>
      <c r="B843" s="1"/>
      <c r="C843" s="1"/>
      <c r="D843" s="1"/>
      <c r="E843" s="1"/>
      <c r="F843" s="1"/>
      <c r="G843" s="1"/>
      <c r="H843" s="1"/>
    </row>
    <row r="844" spans="1:8" ht="15.7" customHeight="1">
      <c r="A844" s="1"/>
      <c r="B844" s="1"/>
      <c r="C844" s="1"/>
      <c r="D844" s="1"/>
      <c r="E844" s="1"/>
      <c r="F844" s="1"/>
      <c r="G844" s="1"/>
      <c r="H844" s="1"/>
    </row>
    <row r="845" spans="1:8" ht="15.7" customHeight="1">
      <c r="A845" s="1"/>
      <c r="B845" s="1"/>
      <c r="C845" s="1"/>
      <c r="D845" s="1"/>
      <c r="E845" s="1"/>
      <c r="F845" s="1"/>
      <c r="G845" s="1"/>
      <c r="H845" s="1"/>
    </row>
    <row r="846" spans="1:8" ht="15.7" customHeight="1">
      <c r="A846" s="1"/>
      <c r="B846" s="1"/>
      <c r="C846" s="1"/>
      <c r="D846" s="1"/>
      <c r="E846" s="1"/>
      <c r="F846" s="1"/>
      <c r="G846" s="1"/>
      <c r="H846" s="1"/>
    </row>
    <row r="847" spans="1:8" ht="15.7" customHeight="1">
      <c r="A847" s="1"/>
      <c r="B847" s="1"/>
      <c r="C847" s="1"/>
      <c r="D847" s="1"/>
      <c r="E847" s="1"/>
      <c r="F847" s="1"/>
      <c r="G847" s="1"/>
      <c r="H847" s="1"/>
    </row>
    <row r="848" spans="1:8" ht="15.7" customHeight="1">
      <c r="A848" s="1"/>
      <c r="B848" s="1"/>
      <c r="C848" s="1"/>
      <c r="D848" s="1"/>
      <c r="E848" s="1"/>
      <c r="F848" s="1"/>
      <c r="G848" s="1"/>
      <c r="H848" s="1"/>
    </row>
    <row r="849" spans="1:8" ht="15.7" customHeight="1">
      <c r="A849" s="1"/>
      <c r="B849" s="1"/>
      <c r="C849" s="1"/>
      <c r="D849" s="1"/>
      <c r="E849" s="1"/>
      <c r="F849" s="1"/>
      <c r="G849" s="1"/>
      <c r="H849" s="1"/>
    </row>
    <row r="850" spans="1:8" ht="15.7" customHeight="1">
      <c r="A850" s="1"/>
      <c r="B850" s="1"/>
      <c r="C850" s="1"/>
      <c r="D850" s="1"/>
      <c r="E850" s="1"/>
      <c r="F850" s="1"/>
      <c r="G850" s="1"/>
      <c r="H850" s="1"/>
    </row>
    <row r="851" spans="1:8" ht="15.7" customHeight="1">
      <c r="A851" s="1"/>
      <c r="B851" s="1"/>
      <c r="C851" s="1"/>
      <c r="D851" s="1"/>
      <c r="E851" s="1"/>
      <c r="F851" s="1"/>
      <c r="G851" s="1"/>
      <c r="H851" s="1"/>
    </row>
    <row r="852" spans="1:8" ht="15.7" customHeight="1">
      <c r="A852" s="1"/>
      <c r="B852" s="1"/>
      <c r="C852" s="1"/>
      <c r="D852" s="1"/>
      <c r="E852" s="1"/>
      <c r="F852" s="1"/>
      <c r="G852" s="1"/>
      <c r="H852" s="1"/>
    </row>
    <row r="853" spans="1:8" ht="15.7" customHeight="1">
      <c r="A853" s="1"/>
      <c r="B853" s="1"/>
      <c r="C853" s="1"/>
      <c r="D853" s="1"/>
      <c r="E853" s="1"/>
      <c r="F853" s="1"/>
      <c r="G853" s="1"/>
      <c r="H853" s="1"/>
    </row>
    <row r="854" spans="1:8" ht="15.7" customHeight="1">
      <c r="A854" s="1"/>
      <c r="B854" s="1"/>
      <c r="C854" s="1"/>
      <c r="D854" s="1"/>
      <c r="E854" s="1"/>
      <c r="F854" s="1"/>
      <c r="G854" s="1"/>
      <c r="H854" s="1"/>
    </row>
    <row r="855" spans="1:8" ht="15.7" customHeight="1">
      <c r="A855" s="1"/>
      <c r="B855" s="1"/>
      <c r="C855" s="1"/>
      <c r="D855" s="1"/>
      <c r="E855" s="1"/>
      <c r="F855" s="1"/>
      <c r="G855" s="1"/>
      <c r="H855" s="1"/>
    </row>
    <row r="856" spans="1:8" ht="15.7" customHeight="1">
      <c r="A856" s="1"/>
      <c r="B856" s="1"/>
      <c r="C856" s="1"/>
      <c r="D856" s="1"/>
      <c r="E856" s="1"/>
      <c r="F856" s="1"/>
      <c r="G856" s="1"/>
      <c r="H856" s="1"/>
    </row>
    <row r="857" spans="1:8" ht="15.7" customHeight="1">
      <c r="A857" s="1"/>
      <c r="B857" s="1"/>
      <c r="C857" s="1"/>
      <c r="D857" s="1"/>
      <c r="E857" s="1"/>
      <c r="F857" s="1"/>
      <c r="G857" s="1"/>
      <c r="H857" s="1"/>
    </row>
    <row r="858" spans="1:8" ht="15.7" customHeight="1">
      <c r="A858" s="1"/>
      <c r="B858" s="1"/>
      <c r="C858" s="1"/>
      <c r="D858" s="1"/>
      <c r="E858" s="1"/>
      <c r="F858" s="1"/>
      <c r="G858" s="1"/>
      <c r="H858" s="1"/>
    </row>
    <row r="859" spans="1:8" ht="15.7" customHeight="1">
      <c r="A859" s="1"/>
      <c r="B859" s="1"/>
      <c r="C859" s="1"/>
      <c r="D859" s="1"/>
      <c r="E859" s="1"/>
      <c r="F859" s="1"/>
      <c r="G859" s="1"/>
      <c r="H859" s="1"/>
    </row>
    <row r="860" spans="1:8" ht="15.7" customHeight="1">
      <c r="A860" s="1"/>
      <c r="B860" s="1"/>
      <c r="C860" s="1"/>
      <c r="D860" s="1"/>
      <c r="E860" s="1"/>
      <c r="F860" s="1"/>
      <c r="G860" s="1"/>
      <c r="H860" s="1"/>
    </row>
    <row r="861" spans="1:8" ht="15.7" customHeight="1">
      <c r="A861" s="1"/>
      <c r="B861" s="1"/>
      <c r="C861" s="1"/>
      <c r="D861" s="1"/>
      <c r="E861" s="1"/>
      <c r="F861" s="1"/>
      <c r="G861" s="1"/>
      <c r="H861" s="1"/>
    </row>
    <row r="862" spans="1:8" ht="15.7" customHeight="1">
      <c r="A862" s="1"/>
      <c r="B862" s="1"/>
      <c r="C862" s="1"/>
      <c r="D862" s="1"/>
      <c r="E862" s="1"/>
      <c r="F862" s="1"/>
      <c r="G862" s="1"/>
      <c r="H862" s="1"/>
    </row>
    <row r="863" spans="1:8" ht="15.7" customHeight="1">
      <c r="A863" s="1"/>
      <c r="B863" s="1"/>
      <c r="C863" s="1"/>
      <c r="D863" s="1"/>
      <c r="E863" s="1"/>
      <c r="F863" s="1"/>
      <c r="G863" s="1"/>
      <c r="H863" s="1"/>
    </row>
    <row r="864" spans="1:8" ht="15.7" customHeight="1">
      <c r="A864" s="1"/>
      <c r="B864" s="1"/>
      <c r="C864" s="1"/>
      <c r="D864" s="1"/>
      <c r="E864" s="1"/>
      <c r="F864" s="1"/>
      <c r="G864" s="1"/>
      <c r="H864" s="1"/>
    </row>
    <row r="865" spans="1:8" ht="15.7" customHeight="1">
      <c r="A865" s="1"/>
      <c r="B865" s="1"/>
      <c r="C865" s="1"/>
      <c r="D865" s="1"/>
      <c r="E865" s="1"/>
      <c r="F865" s="1"/>
      <c r="G865" s="1"/>
      <c r="H865" s="1"/>
    </row>
    <row r="866" spans="1:8" ht="15.7" customHeight="1">
      <c r="A866" s="1"/>
      <c r="B866" s="1"/>
      <c r="C866" s="1"/>
      <c r="D866" s="1"/>
      <c r="E866" s="1"/>
      <c r="F866" s="1"/>
      <c r="G866" s="1"/>
      <c r="H866" s="1"/>
    </row>
    <row r="867" spans="1:8" ht="15.7" customHeight="1">
      <c r="A867" s="1"/>
      <c r="B867" s="1"/>
      <c r="C867" s="1"/>
      <c r="D867" s="1"/>
      <c r="E867" s="1"/>
      <c r="F867" s="1"/>
      <c r="G867" s="1"/>
      <c r="H867" s="1"/>
    </row>
    <row r="868" spans="1:8" ht="15.7" customHeight="1">
      <c r="A868" s="1"/>
      <c r="B868" s="1"/>
      <c r="C868" s="1"/>
      <c r="D868" s="1"/>
      <c r="E868" s="1"/>
      <c r="F868" s="1"/>
      <c r="G868" s="1"/>
      <c r="H868" s="1"/>
    </row>
    <row r="869" spans="1:8" ht="15.7" customHeight="1">
      <c r="A869" s="1"/>
      <c r="B869" s="1"/>
      <c r="C869" s="1"/>
      <c r="D869" s="1"/>
      <c r="E869" s="1"/>
      <c r="F869" s="1"/>
      <c r="G869" s="1"/>
      <c r="H869" s="1"/>
    </row>
    <row r="870" spans="1:8" ht="15.7" customHeight="1">
      <c r="A870" s="1"/>
      <c r="B870" s="1"/>
      <c r="C870" s="1"/>
      <c r="D870" s="1"/>
      <c r="E870" s="1"/>
      <c r="F870" s="1"/>
      <c r="G870" s="1"/>
      <c r="H870" s="1"/>
    </row>
    <row r="871" spans="1:8" ht="15.7" customHeight="1">
      <c r="A871" s="1"/>
      <c r="B871" s="1"/>
      <c r="C871" s="1"/>
      <c r="D871" s="1"/>
      <c r="E871" s="1"/>
      <c r="F871" s="1"/>
      <c r="G871" s="1"/>
      <c r="H871" s="1"/>
    </row>
    <row r="872" spans="1:8" ht="15.7" customHeight="1">
      <c r="A872" s="1"/>
      <c r="B872" s="1"/>
      <c r="C872" s="1"/>
      <c r="D872" s="1"/>
      <c r="E872" s="1"/>
      <c r="F872" s="1"/>
      <c r="G872" s="1"/>
      <c r="H872" s="1"/>
    </row>
    <row r="873" spans="1:8" ht="15.7" customHeight="1">
      <c r="A873" s="1"/>
      <c r="B873" s="1"/>
      <c r="C873" s="1"/>
      <c r="D873" s="1"/>
      <c r="E873" s="1"/>
      <c r="F873" s="1"/>
      <c r="G873" s="1"/>
      <c r="H873" s="1"/>
    </row>
    <row r="874" spans="1:8" ht="15.7" customHeight="1">
      <c r="A874" s="1"/>
      <c r="B874" s="1"/>
      <c r="C874" s="1"/>
      <c r="D874" s="1"/>
      <c r="E874" s="1"/>
      <c r="F874" s="1"/>
      <c r="G874" s="1"/>
      <c r="H874" s="1"/>
    </row>
    <row r="875" spans="1:8" ht="15.7" customHeight="1">
      <c r="A875" s="1"/>
      <c r="B875" s="1"/>
      <c r="C875" s="1"/>
      <c r="D875" s="1"/>
      <c r="E875" s="1"/>
      <c r="F875" s="1"/>
      <c r="G875" s="1"/>
      <c r="H875" s="1"/>
    </row>
    <row r="876" spans="1:8" ht="15.7" customHeight="1">
      <c r="A876" s="1"/>
      <c r="B876" s="1"/>
      <c r="C876" s="1"/>
      <c r="D876" s="1"/>
      <c r="E876" s="1"/>
      <c r="F876" s="1"/>
      <c r="G876" s="1"/>
      <c r="H876" s="1"/>
    </row>
    <row r="877" spans="1:8" ht="15.7" customHeight="1">
      <c r="A877" s="1"/>
      <c r="B877" s="1"/>
      <c r="C877" s="1"/>
      <c r="D877" s="1"/>
      <c r="E877" s="1"/>
      <c r="F877" s="1"/>
      <c r="G877" s="1"/>
      <c r="H877" s="1"/>
    </row>
    <row r="878" spans="1:8" ht="15.7" customHeight="1">
      <c r="A878" s="1"/>
      <c r="B878" s="1"/>
      <c r="C878" s="1"/>
      <c r="D878" s="1"/>
      <c r="E878" s="1"/>
      <c r="F878" s="1"/>
      <c r="G878" s="1"/>
      <c r="H878" s="1"/>
    </row>
    <row r="879" spans="1:8" ht="15.7" customHeight="1">
      <c r="A879" s="1"/>
      <c r="B879" s="1"/>
      <c r="C879" s="1"/>
      <c r="D879" s="1"/>
      <c r="E879" s="1"/>
      <c r="F879" s="1"/>
      <c r="G879" s="1"/>
      <c r="H879" s="1"/>
    </row>
    <row r="880" spans="1:8" ht="15.7" customHeight="1">
      <c r="A880" s="1"/>
      <c r="B880" s="1"/>
      <c r="C880" s="1"/>
      <c r="D880" s="1"/>
      <c r="E880" s="1"/>
      <c r="F880" s="1"/>
      <c r="G880" s="1"/>
      <c r="H880" s="1"/>
    </row>
    <row r="881" spans="1:8" ht="15.7" customHeight="1">
      <c r="A881" s="1"/>
      <c r="B881" s="1"/>
      <c r="C881" s="1"/>
      <c r="D881" s="1"/>
      <c r="E881" s="1"/>
      <c r="F881" s="1"/>
      <c r="G881" s="1"/>
      <c r="H881" s="1"/>
    </row>
    <row r="882" spans="1:8" ht="15.7" customHeight="1">
      <c r="A882" s="1"/>
      <c r="B882" s="1"/>
      <c r="C882" s="1"/>
      <c r="D882" s="1"/>
      <c r="E882" s="1"/>
      <c r="F882" s="1"/>
      <c r="G882" s="1"/>
      <c r="H882" s="1"/>
    </row>
    <row r="883" spans="1:8" ht="15.7" customHeight="1">
      <c r="A883" s="1"/>
      <c r="B883" s="1"/>
      <c r="C883" s="1"/>
      <c r="D883" s="1"/>
      <c r="E883" s="1"/>
      <c r="F883" s="1"/>
      <c r="G883" s="1"/>
      <c r="H883" s="1"/>
    </row>
    <row r="884" spans="1:8" ht="15.7" customHeight="1">
      <c r="A884" s="1"/>
      <c r="B884" s="1"/>
      <c r="C884" s="1"/>
      <c r="D884" s="1"/>
      <c r="E884" s="1"/>
      <c r="F884" s="1"/>
      <c r="G884" s="1"/>
      <c r="H884" s="1"/>
    </row>
    <row r="885" spans="1:8" ht="15.7" customHeight="1">
      <c r="A885" s="1"/>
      <c r="B885" s="1"/>
      <c r="C885" s="1"/>
      <c r="D885" s="1"/>
      <c r="E885" s="1"/>
      <c r="F885" s="1"/>
      <c r="G885" s="1"/>
      <c r="H885" s="1"/>
    </row>
    <row r="886" spans="1:8" ht="15.7" customHeight="1">
      <c r="A886" s="1"/>
      <c r="B886" s="1"/>
      <c r="C886" s="1"/>
      <c r="D886" s="1"/>
      <c r="E886" s="1"/>
      <c r="F886" s="1"/>
      <c r="G886" s="1"/>
      <c r="H886" s="1"/>
    </row>
    <row r="887" spans="1:8" ht="15.7" customHeight="1">
      <c r="A887" s="1"/>
      <c r="B887" s="1"/>
      <c r="C887" s="1"/>
      <c r="D887" s="1"/>
      <c r="E887" s="1"/>
      <c r="F887" s="1"/>
      <c r="G887" s="1"/>
      <c r="H887" s="1"/>
    </row>
    <row r="888" spans="1:8" ht="15.7" customHeight="1">
      <c r="A888" s="1"/>
      <c r="B888" s="1"/>
      <c r="C888" s="1"/>
      <c r="D888" s="1"/>
      <c r="E888" s="1"/>
      <c r="F888" s="1"/>
      <c r="G888" s="1"/>
      <c r="H888" s="1"/>
    </row>
    <row r="889" spans="1:8" ht="15.7" customHeight="1">
      <c r="A889" s="1"/>
      <c r="B889" s="1"/>
      <c r="C889" s="1"/>
      <c r="D889" s="1"/>
      <c r="E889" s="1"/>
      <c r="F889" s="1"/>
      <c r="G889" s="1"/>
      <c r="H889" s="1"/>
    </row>
    <row r="890" spans="1:8" ht="15.7" customHeight="1">
      <c r="A890" s="1"/>
      <c r="B890" s="1"/>
      <c r="C890" s="1"/>
      <c r="D890" s="1"/>
      <c r="E890" s="1"/>
      <c r="F890" s="1"/>
      <c r="G890" s="1"/>
      <c r="H890" s="1"/>
    </row>
    <row r="891" spans="1:8" ht="15.7" customHeight="1">
      <c r="A891" s="1"/>
      <c r="B891" s="1"/>
      <c r="C891" s="1"/>
      <c r="D891" s="1"/>
      <c r="E891" s="1"/>
      <c r="F891" s="1"/>
      <c r="G891" s="1"/>
      <c r="H891" s="1"/>
    </row>
    <row r="892" spans="1:8" ht="15.7" customHeight="1">
      <c r="A892" s="1"/>
      <c r="B892" s="1"/>
      <c r="C892" s="1"/>
      <c r="D892" s="1"/>
      <c r="E892" s="1"/>
      <c r="F892" s="1"/>
      <c r="G892" s="1"/>
      <c r="H892" s="1"/>
    </row>
    <row r="893" spans="1:8" ht="15.7" customHeight="1">
      <c r="A893" s="1"/>
      <c r="B893" s="1"/>
      <c r="C893" s="1"/>
      <c r="D893" s="1"/>
      <c r="E893" s="1"/>
      <c r="F893" s="1"/>
      <c r="G893" s="1"/>
      <c r="H893" s="1"/>
    </row>
    <row r="894" spans="1:8" ht="15.7" customHeight="1">
      <c r="A894" s="1"/>
      <c r="B894" s="1"/>
      <c r="C894" s="1"/>
      <c r="D894" s="1"/>
      <c r="E894" s="1"/>
      <c r="F894" s="1"/>
      <c r="G894" s="1"/>
      <c r="H894" s="1"/>
    </row>
    <row r="895" spans="1:8" ht="15.7" customHeight="1">
      <c r="A895" s="1"/>
      <c r="B895" s="1"/>
      <c r="C895" s="1"/>
      <c r="D895" s="1"/>
      <c r="E895" s="1"/>
      <c r="F895" s="1"/>
      <c r="G895" s="1"/>
      <c r="H895" s="1"/>
    </row>
    <row r="896" spans="1:8" ht="15.7" customHeight="1">
      <c r="A896" s="1"/>
      <c r="B896" s="1"/>
      <c r="C896" s="1"/>
      <c r="D896" s="1"/>
      <c r="E896" s="1"/>
      <c r="F896" s="1"/>
      <c r="G896" s="1"/>
      <c r="H896" s="1"/>
    </row>
    <row r="897" spans="1:8" ht="15.7" customHeight="1">
      <c r="A897" s="1"/>
      <c r="B897" s="1"/>
      <c r="C897" s="1"/>
      <c r="D897" s="1"/>
      <c r="E897" s="1"/>
      <c r="F897" s="1"/>
      <c r="G897" s="1"/>
      <c r="H897" s="1"/>
    </row>
    <row r="898" spans="1:8" ht="15.7" customHeight="1">
      <c r="A898" s="1"/>
      <c r="B898" s="1"/>
      <c r="C898" s="1"/>
      <c r="D898" s="1"/>
      <c r="E898" s="1"/>
      <c r="F898" s="1"/>
      <c r="G898" s="1"/>
      <c r="H898" s="1"/>
    </row>
    <row r="899" spans="1:8" ht="15.7" customHeight="1">
      <c r="A899" s="1"/>
      <c r="B899" s="1"/>
      <c r="C899" s="1"/>
      <c r="D899" s="1"/>
      <c r="E899" s="1"/>
      <c r="F899" s="1"/>
      <c r="G899" s="1"/>
      <c r="H899" s="1"/>
    </row>
    <row r="900" spans="1:8" ht="15.7" customHeight="1">
      <c r="A900" s="1"/>
      <c r="B900" s="1"/>
      <c r="C900" s="1"/>
      <c r="D900" s="1"/>
      <c r="E900" s="1"/>
      <c r="F900" s="1"/>
      <c r="G900" s="1"/>
      <c r="H900" s="1"/>
    </row>
    <row r="901" spans="1:8" ht="15.7" customHeight="1">
      <c r="A901" s="1"/>
      <c r="B901" s="1"/>
      <c r="C901" s="1"/>
      <c r="D901" s="1"/>
      <c r="E901" s="1"/>
      <c r="F901" s="1"/>
      <c r="G901" s="1"/>
      <c r="H901" s="1"/>
    </row>
    <row r="902" spans="1:8" ht="15.7" customHeight="1">
      <c r="A902" s="1"/>
      <c r="B902" s="1"/>
      <c r="C902" s="1"/>
      <c r="D902" s="1"/>
      <c r="E902" s="1"/>
      <c r="F902" s="1"/>
      <c r="G902" s="1"/>
      <c r="H902" s="1"/>
    </row>
    <row r="903" spans="1:8" ht="15.7" customHeight="1">
      <c r="A903" s="1"/>
      <c r="B903" s="1"/>
      <c r="C903" s="1"/>
      <c r="D903" s="1"/>
      <c r="E903" s="1"/>
      <c r="F903" s="1"/>
      <c r="G903" s="1"/>
      <c r="H903" s="1"/>
    </row>
    <row r="904" spans="1:8" ht="15.7" customHeight="1">
      <c r="A904" s="1"/>
      <c r="B904" s="1"/>
      <c r="C904" s="1"/>
      <c r="D904" s="1"/>
      <c r="E904" s="1"/>
      <c r="F904" s="1"/>
      <c r="G904" s="1"/>
      <c r="H904" s="1"/>
    </row>
    <row r="905" spans="1:8" ht="15.7" customHeight="1">
      <c r="A905" s="1"/>
      <c r="B905" s="1"/>
      <c r="C905" s="1"/>
      <c r="D905" s="1"/>
      <c r="E905" s="1"/>
      <c r="F905" s="1"/>
      <c r="G905" s="1"/>
      <c r="H905" s="1"/>
    </row>
    <row r="906" spans="1:8" ht="15.7" customHeight="1">
      <c r="A906" s="1"/>
      <c r="B906" s="1"/>
      <c r="C906" s="1"/>
      <c r="D906" s="1"/>
      <c r="E906" s="1"/>
      <c r="F906" s="1"/>
      <c r="G906" s="1"/>
      <c r="H906" s="1"/>
    </row>
    <row r="907" spans="1:8" ht="15.7" customHeight="1">
      <c r="A907" s="1"/>
      <c r="B907" s="1"/>
      <c r="C907" s="1"/>
      <c r="D907" s="1"/>
      <c r="E907" s="1"/>
      <c r="F907" s="1"/>
      <c r="G907" s="1"/>
      <c r="H907" s="1"/>
    </row>
    <row r="908" spans="1:8" ht="15.7" customHeight="1">
      <c r="A908" s="1"/>
      <c r="B908" s="1"/>
      <c r="C908" s="1"/>
      <c r="D908" s="1"/>
      <c r="E908" s="1"/>
      <c r="F908" s="1"/>
      <c r="G908" s="1"/>
      <c r="H908" s="1"/>
    </row>
    <row r="909" spans="1:8" ht="15.7" customHeight="1">
      <c r="A909" s="1"/>
      <c r="B909" s="1"/>
      <c r="C909" s="1"/>
      <c r="D909" s="1"/>
      <c r="E909" s="1"/>
      <c r="F909" s="1"/>
      <c r="G909" s="1"/>
      <c r="H909" s="1"/>
    </row>
    <row r="910" spans="1:8" ht="15.7" customHeight="1">
      <c r="A910" s="1"/>
      <c r="B910" s="1"/>
      <c r="C910" s="1"/>
      <c r="D910" s="1"/>
      <c r="E910" s="1"/>
      <c r="F910" s="1"/>
      <c r="G910" s="1"/>
      <c r="H910" s="1"/>
    </row>
    <row r="911" spans="1:8" ht="15.7" customHeight="1">
      <c r="A911" s="1"/>
      <c r="B911" s="1"/>
      <c r="C911" s="1"/>
      <c r="D911" s="1"/>
      <c r="E911" s="1"/>
      <c r="F911" s="1"/>
      <c r="G911" s="1"/>
      <c r="H911" s="1"/>
    </row>
    <row r="912" spans="1:8" ht="15.7" customHeight="1">
      <c r="A912" s="1"/>
      <c r="B912" s="1"/>
      <c r="C912" s="1"/>
      <c r="D912" s="1"/>
      <c r="E912" s="1"/>
      <c r="F912" s="1"/>
      <c r="G912" s="1"/>
      <c r="H912" s="1"/>
    </row>
    <row r="913" spans="1:8" ht="15.7" customHeight="1">
      <c r="A913" s="1"/>
      <c r="B913" s="1"/>
      <c r="C913" s="1"/>
      <c r="D913" s="1"/>
      <c r="E913" s="1"/>
      <c r="F913" s="1"/>
      <c r="G913" s="1"/>
      <c r="H913" s="1"/>
    </row>
    <row r="914" spans="1:8" ht="15.7" customHeight="1">
      <c r="A914" s="1"/>
      <c r="B914" s="1"/>
      <c r="C914" s="1"/>
      <c r="D914" s="1"/>
      <c r="E914" s="1"/>
      <c r="F914" s="1"/>
      <c r="G914" s="1"/>
      <c r="H914" s="1"/>
    </row>
    <row r="915" spans="1:8" ht="15.7" customHeight="1">
      <c r="A915" s="1"/>
      <c r="B915" s="1"/>
      <c r="C915" s="1"/>
      <c r="D915" s="1"/>
      <c r="E915" s="1"/>
      <c r="F915" s="1"/>
      <c r="G915" s="1"/>
      <c r="H915" s="1"/>
    </row>
    <row r="916" spans="1:8" ht="15.7" customHeight="1">
      <c r="A916" s="1"/>
      <c r="B916" s="1"/>
      <c r="C916" s="1"/>
      <c r="D916" s="1"/>
      <c r="E916" s="1"/>
      <c r="F916" s="1"/>
      <c r="G916" s="1"/>
      <c r="H916" s="1"/>
    </row>
    <row r="917" spans="1:8" ht="15.7" customHeight="1">
      <c r="A917" s="1"/>
      <c r="B917" s="1"/>
      <c r="C917" s="1"/>
      <c r="D917" s="1"/>
      <c r="E917" s="1"/>
      <c r="F917" s="1"/>
      <c r="G917" s="1"/>
      <c r="H917" s="1"/>
    </row>
    <row r="918" spans="1:8" ht="15.7" customHeight="1">
      <c r="A918" s="1"/>
      <c r="B918" s="1"/>
      <c r="C918" s="1"/>
      <c r="D918" s="1"/>
      <c r="E918" s="1"/>
      <c r="F918" s="1"/>
      <c r="G918" s="1"/>
      <c r="H918" s="1"/>
    </row>
    <row r="919" spans="1:8" ht="15.7" customHeight="1">
      <c r="A919" s="1"/>
      <c r="B919" s="1"/>
      <c r="C919" s="1"/>
      <c r="D919" s="1"/>
      <c r="E919" s="1"/>
      <c r="F919" s="1"/>
      <c r="G919" s="1"/>
      <c r="H919" s="1"/>
    </row>
    <row r="920" spans="1:8" ht="15.7" customHeight="1">
      <c r="A920" s="1"/>
      <c r="B920" s="1"/>
      <c r="C920" s="1"/>
      <c r="D920" s="1"/>
      <c r="E920" s="1"/>
      <c r="F920" s="1"/>
      <c r="G920" s="1"/>
      <c r="H920" s="1"/>
    </row>
    <row r="921" spans="1:8" ht="15.7" customHeight="1">
      <c r="A921" s="1"/>
      <c r="B921" s="1"/>
      <c r="C921" s="1"/>
      <c r="D921" s="1"/>
      <c r="E921" s="1"/>
      <c r="F921" s="1"/>
      <c r="G921" s="1"/>
      <c r="H921" s="1"/>
    </row>
    <row r="922" spans="1:8" ht="15.7" customHeight="1">
      <c r="A922" s="1"/>
      <c r="B922" s="1"/>
      <c r="C922" s="1"/>
      <c r="D922" s="1"/>
      <c r="E922" s="1"/>
      <c r="F922" s="1"/>
      <c r="G922" s="1"/>
      <c r="H922" s="1"/>
    </row>
    <row r="923" spans="1:8" ht="15.7" customHeight="1">
      <c r="A923" s="1"/>
      <c r="B923" s="1"/>
      <c r="C923" s="1"/>
      <c r="D923" s="1"/>
      <c r="E923" s="1"/>
      <c r="F923" s="1"/>
      <c r="G923" s="1"/>
      <c r="H923" s="1"/>
    </row>
    <row r="924" spans="1:8" ht="15.7" customHeight="1">
      <c r="A924" s="1"/>
      <c r="B924" s="1"/>
      <c r="C924" s="1"/>
      <c r="D924" s="1"/>
      <c r="E924" s="1"/>
      <c r="F924" s="1"/>
      <c r="G924" s="1"/>
      <c r="H924" s="1"/>
    </row>
    <row r="925" spans="1:8" ht="15.7" customHeight="1">
      <c r="A925" s="1"/>
      <c r="B925" s="1"/>
      <c r="C925" s="1"/>
      <c r="D925" s="1"/>
      <c r="E925" s="1"/>
      <c r="F925" s="1"/>
      <c r="G925" s="1"/>
      <c r="H925" s="1"/>
    </row>
    <row r="926" spans="1:8" ht="15.7" customHeight="1">
      <c r="A926" s="1"/>
      <c r="B926" s="1"/>
      <c r="C926" s="1"/>
      <c r="D926" s="1"/>
      <c r="E926" s="1"/>
      <c r="F926" s="1"/>
      <c r="G926" s="1"/>
      <c r="H926" s="1"/>
    </row>
    <row r="927" spans="1:8" ht="15.7" customHeight="1">
      <c r="A927" s="1"/>
      <c r="B927" s="1"/>
      <c r="C927" s="1"/>
      <c r="D927" s="1"/>
      <c r="E927" s="1"/>
      <c r="F927" s="1"/>
      <c r="G927" s="1"/>
      <c r="H927" s="1"/>
    </row>
    <row r="928" spans="1:8" ht="15.7" customHeight="1">
      <c r="A928" s="1"/>
      <c r="B928" s="1"/>
      <c r="C928" s="1"/>
      <c r="D928" s="1"/>
      <c r="E928" s="1"/>
      <c r="F928" s="1"/>
      <c r="G928" s="1"/>
      <c r="H928" s="1"/>
    </row>
    <row r="929" spans="1:8" ht="15.7" customHeight="1">
      <c r="A929" s="1"/>
      <c r="B929" s="1"/>
      <c r="C929" s="1"/>
      <c r="D929" s="1"/>
      <c r="E929" s="1"/>
      <c r="F929" s="1"/>
      <c r="G929" s="1"/>
      <c r="H929" s="1"/>
    </row>
    <row r="930" spans="1:8" ht="15.7" customHeight="1">
      <c r="A930" s="1"/>
      <c r="B930" s="1"/>
      <c r="C930" s="1"/>
      <c r="D930" s="1"/>
      <c r="E930" s="1"/>
      <c r="F930" s="1"/>
      <c r="G930" s="1"/>
      <c r="H930" s="1"/>
    </row>
    <row r="931" spans="1:8" ht="15.7" customHeight="1">
      <c r="A931" s="1"/>
      <c r="B931" s="1"/>
      <c r="C931" s="1"/>
      <c r="D931" s="1"/>
      <c r="E931" s="1"/>
      <c r="F931" s="1"/>
      <c r="G931" s="1"/>
      <c r="H931" s="1"/>
    </row>
    <row r="932" spans="1:8" ht="15.7" customHeight="1">
      <c r="A932" s="1"/>
      <c r="B932" s="1"/>
      <c r="C932" s="1"/>
      <c r="D932" s="1"/>
      <c r="E932" s="1"/>
      <c r="F932" s="1"/>
      <c r="G932" s="1"/>
      <c r="H932" s="1"/>
    </row>
    <row r="933" spans="1:8" ht="15.7" customHeight="1">
      <c r="A933" s="1"/>
      <c r="B933" s="1"/>
      <c r="C933" s="1"/>
      <c r="D933" s="1"/>
      <c r="E933" s="1"/>
      <c r="F933" s="1"/>
      <c r="G933" s="1"/>
      <c r="H933" s="1"/>
    </row>
    <row r="934" spans="1:8" ht="15.7" customHeight="1">
      <c r="A934" s="1"/>
      <c r="B934" s="1"/>
      <c r="C934" s="1"/>
      <c r="D934" s="1"/>
      <c r="E934" s="1"/>
      <c r="F934" s="1"/>
      <c r="G934" s="1"/>
      <c r="H934" s="1"/>
    </row>
    <row r="935" spans="1:8" ht="15.7" customHeight="1">
      <c r="A935" s="1"/>
      <c r="B935" s="1"/>
      <c r="C935" s="1"/>
      <c r="D935" s="1"/>
      <c r="E935" s="1"/>
      <c r="F935" s="1"/>
      <c r="G935" s="1"/>
      <c r="H935" s="1"/>
    </row>
    <row r="936" spans="1:8" ht="15.7" customHeight="1">
      <c r="A936" s="1"/>
      <c r="B936" s="1"/>
      <c r="C936" s="1"/>
      <c r="D936" s="1"/>
      <c r="E936" s="1"/>
      <c r="F936" s="1"/>
      <c r="G936" s="1"/>
      <c r="H936" s="1"/>
    </row>
    <row r="937" spans="1:8" ht="15.7" customHeight="1">
      <c r="A937" s="1"/>
      <c r="B937" s="1"/>
      <c r="C937" s="1"/>
      <c r="D937" s="1"/>
      <c r="E937" s="1"/>
      <c r="F937" s="1"/>
      <c r="G937" s="1"/>
      <c r="H937" s="1"/>
    </row>
    <row r="938" spans="1:8" ht="15.7" customHeight="1">
      <c r="A938" s="1"/>
      <c r="B938" s="1"/>
      <c r="C938" s="1"/>
      <c r="D938" s="1"/>
      <c r="E938" s="1"/>
      <c r="F938" s="1"/>
      <c r="G938" s="1"/>
      <c r="H938" s="1"/>
    </row>
    <row r="939" spans="1:8" ht="15.7" customHeight="1">
      <c r="A939" s="1"/>
      <c r="B939" s="1"/>
      <c r="C939" s="1"/>
      <c r="D939" s="1"/>
      <c r="E939" s="1"/>
      <c r="F939" s="1"/>
      <c r="G939" s="1"/>
      <c r="H939" s="1"/>
    </row>
    <row r="940" spans="1:8" ht="15.7" customHeight="1">
      <c r="A940" s="1"/>
      <c r="B940" s="1"/>
      <c r="C940" s="1"/>
      <c r="D940" s="1"/>
      <c r="E940" s="1"/>
      <c r="F940" s="1"/>
      <c r="G940" s="1"/>
      <c r="H940" s="1"/>
    </row>
    <row r="941" spans="1:8" ht="15.7" customHeight="1">
      <c r="A941" s="1"/>
      <c r="B941" s="1"/>
      <c r="C941" s="1"/>
      <c r="D941" s="1"/>
      <c r="E941" s="1"/>
      <c r="F941" s="1"/>
      <c r="G941" s="1"/>
      <c r="H941" s="1"/>
    </row>
    <row r="942" spans="1:8" ht="15.7" customHeight="1">
      <c r="A942" s="1"/>
      <c r="B942" s="1"/>
      <c r="C942" s="1"/>
      <c r="D942" s="1"/>
      <c r="E942" s="1"/>
      <c r="F942" s="1"/>
      <c r="G942" s="1"/>
      <c r="H942" s="1"/>
    </row>
    <row r="943" spans="1:8" ht="15.7" customHeight="1">
      <c r="A943" s="1"/>
      <c r="B943" s="1"/>
      <c r="C943" s="1"/>
      <c r="D943" s="1"/>
      <c r="E943" s="1"/>
      <c r="F943" s="1"/>
      <c r="G943" s="1"/>
      <c r="H943" s="1"/>
    </row>
    <row r="944" spans="1:8" ht="15.7" customHeight="1">
      <c r="A944" s="1"/>
      <c r="B944" s="1"/>
      <c r="C944" s="1"/>
      <c r="D944" s="1"/>
      <c r="E944" s="1"/>
      <c r="F944" s="1"/>
      <c r="G944" s="1"/>
      <c r="H944" s="1"/>
    </row>
    <row r="945" spans="1:8" ht="15.7" customHeight="1">
      <c r="A945" s="1"/>
      <c r="B945" s="1"/>
      <c r="C945" s="1"/>
      <c r="D945" s="1"/>
      <c r="E945" s="1"/>
      <c r="F945" s="1"/>
      <c r="G945" s="1"/>
      <c r="H945" s="1"/>
    </row>
    <row r="946" spans="1:8" ht="15.7" customHeight="1">
      <c r="A946" s="1"/>
      <c r="B946" s="1"/>
      <c r="C946" s="1"/>
      <c r="D946" s="1"/>
      <c r="E946" s="1"/>
      <c r="F946" s="1"/>
      <c r="G946" s="1"/>
      <c r="H946" s="1"/>
    </row>
    <row r="947" spans="1:8" ht="15.7" customHeight="1">
      <c r="A947" s="1"/>
      <c r="B947" s="1"/>
      <c r="C947" s="1"/>
      <c r="D947" s="1"/>
      <c r="E947" s="1"/>
      <c r="F947" s="1"/>
      <c r="G947" s="1"/>
      <c r="H947" s="1"/>
    </row>
    <row r="948" spans="1:8" ht="15.7" customHeight="1">
      <c r="A948" s="1"/>
      <c r="B948" s="1"/>
      <c r="C948" s="1"/>
      <c r="D948" s="1"/>
      <c r="E948" s="1"/>
      <c r="F948" s="1"/>
      <c r="G948" s="1"/>
      <c r="H948" s="1"/>
    </row>
    <row r="949" spans="1:8" ht="15.7" customHeight="1">
      <c r="A949" s="1"/>
      <c r="B949" s="1"/>
      <c r="C949" s="1"/>
      <c r="D949" s="1"/>
      <c r="E949" s="1"/>
      <c r="F949" s="1"/>
      <c r="G949" s="1"/>
      <c r="H949" s="1"/>
    </row>
    <row r="950" spans="1:8" ht="15.7" customHeight="1">
      <c r="A950" s="1"/>
      <c r="B950" s="1"/>
      <c r="C950" s="1"/>
      <c r="D950" s="1"/>
      <c r="E950" s="1"/>
      <c r="F950" s="1"/>
      <c r="G950" s="1"/>
      <c r="H950" s="1"/>
    </row>
    <row r="951" spans="1:8" ht="15.7" customHeight="1">
      <c r="A951" s="1"/>
      <c r="B951" s="1"/>
      <c r="C951" s="1"/>
      <c r="D951" s="1"/>
      <c r="E951" s="1"/>
      <c r="F951" s="1"/>
      <c r="G951" s="1"/>
      <c r="H951" s="1"/>
    </row>
    <row r="952" spans="1:8" ht="15.7" customHeight="1">
      <c r="A952" s="1"/>
      <c r="B952" s="1"/>
      <c r="C952" s="1"/>
      <c r="D952" s="1"/>
      <c r="E952" s="1"/>
      <c r="F952" s="1"/>
      <c r="G952" s="1"/>
      <c r="H952" s="1"/>
    </row>
    <row r="953" spans="1:8" ht="15.7" customHeight="1">
      <c r="A953" s="1"/>
      <c r="B953" s="1"/>
      <c r="C953" s="1"/>
      <c r="D953" s="1"/>
      <c r="E953" s="1"/>
      <c r="F953" s="1"/>
      <c r="G953" s="1"/>
      <c r="H953" s="1"/>
    </row>
    <row r="954" spans="1:8" ht="15.7" customHeight="1">
      <c r="A954" s="1"/>
      <c r="B954" s="1"/>
      <c r="C954" s="1"/>
      <c r="D954" s="1"/>
      <c r="E954" s="1"/>
      <c r="F954" s="1"/>
      <c r="G954" s="1"/>
      <c r="H954" s="1"/>
    </row>
    <row r="955" spans="1:8" ht="15.7" customHeight="1">
      <c r="A955" s="1"/>
      <c r="B955" s="1"/>
      <c r="C955" s="1"/>
      <c r="D955" s="1"/>
      <c r="E955" s="1"/>
      <c r="F955" s="1"/>
      <c r="G955" s="1"/>
      <c r="H955" s="1"/>
    </row>
    <row r="956" spans="1:8" ht="15.7" customHeight="1">
      <c r="A956" s="1"/>
      <c r="B956" s="1"/>
      <c r="C956" s="1"/>
      <c r="D956" s="1"/>
      <c r="E956" s="1"/>
      <c r="F956" s="1"/>
      <c r="G956" s="1"/>
      <c r="H956" s="1"/>
    </row>
    <row r="957" spans="1:8" ht="15.7" customHeight="1">
      <c r="A957" s="1"/>
      <c r="B957" s="1"/>
      <c r="C957" s="1"/>
      <c r="D957" s="1"/>
      <c r="E957" s="1"/>
      <c r="F957" s="1"/>
      <c r="G957" s="1"/>
      <c r="H957" s="1"/>
    </row>
    <row r="958" spans="1:8" ht="15.7" customHeight="1">
      <c r="A958" s="1"/>
      <c r="B958" s="1"/>
      <c r="C958" s="1"/>
      <c r="D958" s="1"/>
      <c r="E958" s="1"/>
      <c r="F958" s="1"/>
      <c r="G958" s="1"/>
      <c r="H958" s="1"/>
    </row>
    <row r="959" spans="1:8" ht="15.7" customHeight="1">
      <c r="A959" s="1"/>
      <c r="B959" s="1"/>
      <c r="C959" s="1"/>
      <c r="D959" s="1"/>
      <c r="E959" s="1"/>
      <c r="F959" s="1"/>
      <c r="G959" s="1"/>
      <c r="H959" s="1"/>
    </row>
    <row r="960" spans="1:8" ht="15.7" customHeight="1">
      <c r="A960" s="1"/>
      <c r="B960" s="1"/>
      <c r="C960" s="1"/>
      <c r="D960" s="1"/>
      <c r="E960" s="1"/>
      <c r="F960" s="1"/>
      <c r="G960" s="1"/>
      <c r="H960" s="1"/>
    </row>
    <row r="961" spans="1:8" ht="15.7" customHeight="1">
      <c r="A961" s="1"/>
      <c r="B961" s="1"/>
      <c r="C961" s="1"/>
      <c r="D961" s="1"/>
      <c r="E961" s="1"/>
      <c r="F961" s="1"/>
      <c r="G961" s="1"/>
      <c r="H961" s="1"/>
    </row>
    <row r="962" spans="1:8" ht="15.7" customHeight="1">
      <c r="A962" s="1"/>
      <c r="B962" s="1"/>
      <c r="C962" s="1"/>
      <c r="D962" s="1"/>
      <c r="E962" s="1"/>
      <c r="F962" s="1"/>
      <c r="G962" s="1"/>
      <c r="H962" s="1"/>
    </row>
    <row r="963" spans="1:8" ht="15.7" customHeight="1">
      <c r="A963" s="1"/>
      <c r="B963" s="1"/>
      <c r="C963" s="1"/>
      <c r="D963" s="1"/>
      <c r="E963" s="1"/>
      <c r="F963" s="1"/>
      <c r="G963" s="1"/>
      <c r="H963" s="1"/>
    </row>
    <row r="964" spans="1:8" ht="15.7" customHeight="1">
      <c r="A964" s="1"/>
      <c r="B964" s="1"/>
      <c r="C964" s="1"/>
      <c r="D964" s="1"/>
      <c r="E964" s="1"/>
      <c r="F964" s="1"/>
      <c r="G964" s="1"/>
      <c r="H964" s="1"/>
    </row>
    <row r="965" spans="1:8" ht="15.7" customHeight="1">
      <c r="A965" s="1"/>
      <c r="B965" s="1"/>
      <c r="C965" s="1"/>
      <c r="D965" s="1"/>
      <c r="E965" s="1"/>
      <c r="F965" s="1"/>
      <c r="G965" s="1"/>
      <c r="H965" s="1"/>
    </row>
    <row r="966" spans="1:8" ht="15.7" customHeight="1">
      <c r="A966" s="1"/>
      <c r="B966" s="1"/>
      <c r="C966" s="1"/>
      <c r="D966" s="1"/>
      <c r="E966" s="1"/>
      <c r="F966" s="1"/>
      <c r="G966" s="1"/>
      <c r="H966" s="1"/>
    </row>
    <row r="967" spans="1:8" ht="15.7" customHeight="1">
      <c r="A967" s="1"/>
      <c r="B967" s="1"/>
      <c r="C967" s="1"/>
      <c r="D967" s="1"/>
      <c r="E967" s="1"/>
      <c r="F967" s="1"/>
      <c r="G967" s="1"/>
      <c r="H967" s="1"/>
    </row>
    <row r="968" spans="1:8" ht="15.7" customHeight="1">
      <c r="A968" s="1"/>
      <c r="B968" s="1"/>
      <c r="C968" s="1"/>
      <c r="D968" s="1"/>
      <c r="E968" s="1"/>
      <c r="F968" s="1"/>
      <c r="G968" s="1"/>
      <c r="H968" s="1"/>
    </row>
    <row r="969" spans="1:8" ht="15.7" customHeight="1">
      <c r="A969" s="1"/>
      <c r="B969" s="1"/>
      <c r="C969" s="1"/>
      <c r="D969" s="1"/>
      <c r="E969" s="1"/>
      <c r="F969" s="1"/>
      <c r="G969" s="1"/>
      <c r="H969" s="1"/>
    </row>
    <row r="970" spans="1:8" ht="15.7" customHeight="1">
      <c r="A970" s="1"/>
      <c r="B970" s="1"/>
      <c r="C970" s="1"/>
      <c r="D970" s="1"/>
      <c r="E970" s="1"/>
      <c r="F970" s="1"/>
      <c r="G970" s="1"/>
      <c r="H970" s="1"/>
    </row>
    <row r="971" spans="1:8" ht="15.7" customHeight="1">
      <c r="A971" s="1"/>
      <c r="B971" s="1"/>
      <c r="C971" s="1"/>
      <c r="D971" s="1"/>
      <c r="E971" s="1"/>
      <c r="F971" s="1"/>
      <c r="G971" s="1"/>
      <c r="H971" s="1"/>
    </row>
    <row r="972" spans="1:8" ht="15.7" customHeight="1">
      <c r="A972" s="1"/>
      <c r="B972" s="1"/>
      <c r="C972" s="1"/>
      <c r="D972" s="1"/>
      <c r="E972" s="1"/>
      <c r="F972" s="1"/>
      <c r="G972" s="1"/>
      <c r="H972" s="1"/>
    </row>
    <row r="973" spans="1:8" ht="15.7" customHeight="1">
      <c r="A973" s="1"/>
      <c r="B973" s="1"/>
      <c r="C973" s="1"/>
      <c r="D973" s="1"/>
      <c r="E973" s="1"/>
      <c r="F973" s="1"/>
      <c r="G973" s="1"/>
      <c r="H973" s="1"/>
    </row>
    <row r="974" spans="1:8" ht="15.7" customHeight="1">
      <c r="A974" s="1"/>
      <c r="B974" s="1"/>
      <c r="C974" s="1"/>
      <c r="D974" s="1"/>
      <c r="E974" s="1"/>
      <c r="F974" s="1"/>
      <c r="G974" s="1"/>
      <c r="H974" s="1"/>
    </row>
    <row r="975" spans="1:8" ht="15.7" customHeight="1">
      <c r="A975" s="1"/>
      <c r="B975" s="1"/>
      <c r="C975" s="1"/>
      <c r="D975" s="1"/>
      <c r="E975" s="1"/>
      <c r="F975" s="1"/>
      <c r="G975" s="1"/>
      <c r="H975" s="1"/>
    </row>
    <row r="976" spans="1:8" ht="15.7" customHeight="1">
      <c r="A976" s="1"/>
      <c r="B976" s="1"/>
      <c r="C976" s="1"/>
      <c r="D976" s="1"/>
      <c r="E976" s="1"/>
      <c r="F976" s="1"/>
      <c r="G976" s="1"/>
      <c r="H976" s="1"/>
    </row>
    <row r="977" spans="1:8" ht="15.7" customHeight="1">
      <c r="A977" s="1"/>
      <c r="B977" s="1"/>
      <c r="C977" s="1"/>
      <c r="D977" s="1"/>
      <c r="E977" s="1"/>
      <c r="F977" s="1"/>
      <c r="G977" s="1"/>
      <c r="H977" s="1"/>
    </row>
    <row r="978" spans="1:8" ht="15.7" customHeight="1">
      <c r="A978" s="1"/>
      <c r="B978" s="1"/>
      <c r="C978" s="1"/>
      <c r="D978" s="1"/>
      <c r="E978" s="1"/>
      <c r="F978" s="1"/>
      <c r="G978" s="1"/>
      <c r="H978" s="1"/>
    </row>
    <row r="979" spans="1:8" ht="15.7" customHeight="1">
      <c r="A979" s="1"/>
      <c r="B979" s="1"/>
      <c r="C979" s="1"/>
      <c r="D979" s="1"/>
      <c r="E979" s="1"/>
      <c r="F979" s="1"/>
      <c r="G979" s="1"/>
      <c r="H979" s="1"/>
    </row>
    <row r="980" spans="1:8" ht="15.7" customHeight="1">
      <c r="A980" s="1"/>
      <c r="B980" s="1"/>
      <c r="C980" s="1"/>
      <c r="D980" s="1"/>
      <c r="E980" s="1"/>
      <c r="F980" s="1"/>
      <c r="G980" s="1"/>
      <c r="H980" s="1"/>
    </row>
    <row r="981" spans="1:8" ht="15.7" customHeight="1">
      <c r="A981" s="1"/>
      <c r="B981" s="1"/>
      <c r="C981" s="1"/>
      <c r="D981" s="1"/>
      <c r="E981" s="1"/>
      <c r="F981" s="1"/>
      <c r="G981" s="1"/>
      <c r="H981" s="1"/>
    </row>
    <row r="982" spans="1:8" ht="15.7" customHeight="1">
      <c r="A982" s="1"/>
      <c r="B982" s="1"/>
      <c r="C982" s="1"/>
      <c r="D982" s="1"/>
      <c r="E982" s="1"/>
      <c r="F982" s="1"/>
      <c r="G982" s="1"/>
      <c r="H982" s="1"/>
    </row>
    <row r="983" spans="1:8" ht="15.7" customHeight="1">
      <c r="A983" s="1"/>
      <c r="B983" s="1"/>
      <c r="C983" s="1"/>
      <c r="D983" s="1"/>
      <c r="E983" s="1"/>
      <c r="F983" s="1"/>
      <c r="G983" s="1"/>
      <c r="H983" s="1"/>
    </row>
    <row r="984" spans="1:8" ht="15.7" customHeight="1">
      <c r="A984" s="1"/>
      <c r="B984" s="1"/>
      <c r="C984" s="1"/>
      <c r="D984" s="1"/>
      <c r="E984" s="1"/>
      <c r="F984" s="1"/>
      <c r="G984" s="1"/>
      <c r="H984" s="1"/>
    </row>
    <row r="985" spans="1:8" ht="15.7" customHeight="1">
      <c r="A985" s="1"/>
      <c r="B985" s="1"/>
      <c r="C985" s="1"/>
      <c r="D985" s="1"/>
      <c r="E985" s="1"/>
      <c r="F985" s="1"/>
      <c r="G985" s="1"/>
      <c r="H985" s="1"/>
    </row>
    <row r="986" spans="1:8" ht="15.7" customHeight="1">
      <c r="A986" s="1"/>
      <c r="B986" s="1"/>
      <c r="C986" s="1"/>
      <c r="D986" s="1"/>
      <c r="E986" s="1"/>
      <c r="F986" s="1"/>
      <c r="G986" s="1"/>
      <c r="H986" s="1"/>
    </row>
    <row r="987" spans="1:8" ht="15.7" customHeight="1">
      <c r="A987" s="1"/>
      <c r="B987" s="1"/>
      <c r="C987" s="1"/>
      <c r="D987" s="1"/>
      <c r="E987" s="1"/>
      <c r="F987" s="1"/>
      <c r="G987" s="1"/>
      <c r="H987" s="1"/>
    </row>
    <row r="988" spans="1:8" ht="15.7" customHeight="1">
      <c r="A988" s="1"/>
      <c r="B988" s="1"/>
      <c r="C988" s="1"/>
      <c r="D988" s="1"/>
      <c r="E988" s="1"/>
      <c r="F988" s="1"/>
      <c r="G988" s="1"/>
      <c r="H988" s="1"/>
    </row>
    <row r="989" spans="1:8" ht="15.7" customHeight="1">
      <c r="A989" s="1"/>
      <c r="B989" s="1"/>
      <c r="C989" s="1"/>
      <c r="D989" s="1"/>
      <c r="E989" s="1"/>
      <c r="F989" s="1"/>
      <c r="G989" s="1"/>
      <c r="H989" s="1"/>
    </row>
    <row r="990" spans="1:8" ht="15.7" customHeight="1">
      <c r="A990" s="1"/>
      <c r="B990" s="1"/>
      <c r="C990" s="1"/>
      <c r="D990" s="1"/>
      <c r="E990" s="1"/>
      <c r="F990" s="1"/>
      <c r="G990" s="1"/>
      <c r="H990" s="1"/>
    </row>
    <row r="991" spans="1:8" ht="15.7" customHeight="1">
      <c r="A991" s="1"/>
      <c r="B991" s="1"/>
      <c r="C991" s="1"/>
      <c r="D991" s="1"/>
      <c r="E991" s="1"/>
      <c r="F991" s="1"/>
      <c r="G991" s="1"/>
      <c r="H991" s="1"/>
    </row>
    <row r="992" spans="1:8" ht="15.7" customHeight="1">
      <c r="A992" s="1"/>
      <c r="B992" s="1"/>
      <c r="C992" s="1"/>
      <c r="D992" s="1"/>
      <c r="E992" s="1"/>
      <c r="F992" s="1"/>
      <c r="G992" s="1"/>
      <c r="H992" s="1"/>
    </row>
    <row r="993" spans="1:8" ht="15.7" customHeight="1">
      <c r="A993" s="1"/>
      <c r="B993" s="1"/>
      <c r="C993" s="1"/>
      <c r="D993" s="1"/>
      <c r="E993" s="1"/>
      <c r="F993" s="1"/>
      <c r="G993" s="1"/>
      <c r="H993" s="1"/>
    </row>
    <row r="994" spans="1:8" ht="15.7" customHeight="1">
      <c r="A994" s="1"/>
      <c r="B994" s="1"/>
      <c r="C994" s="1"/>
      <c r="D994" s="1"/>
      <c r="E994" s="1"/>
      <c r="F994" s="1"/>
      <c r="G994" s="1"/>
      <c r="H994" s="1"/>
    </row>
    <row r="995" spans="1:8" ht="15.7" customHeight="1">
      <c r="A995" s="1"/>
      <c r="B995" s="1"/>
      <c r="C995" s="1"/>
      <c r="D995" s="1"/>
      <c r="E995" s="1"/>
      <c r="F995" s="1"/>
      <c r="G995" s="1"/>
      <c r="H995" s="1"/>
    </row>
    <row r="996" spans="1:8" ht="15.7" customHeight="1">
      <c r="A996" s="1"/>
      <c r="B996" s="1"/>
      <c r="C996" s="1"/>
      <c r="D996" s="1"/>
      <c r="E996" s="1"/>
      <c r="F996" s="1"/>
      <c r="G996" s="1"/>
      <c r="H996" s="1"/>
    </row>
    <row r="997" spans="1:8" ht="15.7" customHeight="1">
      <c r="A997" s="1"/>
      <c r="B997" s="1"/>
      <c r="C997" s="1"/>
      <c r="D997" s="1"/>
      <c r="E997" s="1"/>
      <c r="F997" s="1"/>
      <c r="G997" s="1"/>
      <c r="H997" s="1"/>
    </row>
    <row r="998" spans="1:8" ht="15.7" customHeight="1">
      <c r="A998" s="1"/>
      <c r="B998" s="1"/>
      <c r="C998" s="1"/>
      <c r="D998" s="1"/>
      <c r="E998" s="1"/>
      <c r="F998" s="1"/>
      <c r="G998" s="1"/>
      <c r="H998" s="1"/>
    </row>
    <row r="999" spans="1:8" ht="15.7" customHeight="1">
      <c r="A999" s="1"/>
      <c r="B999" s="1"/>
      <c r="C999" s="1"/>
      <c r="D999" s="1"/>
      <c r="E999" s="1"/>
      <c r="F999" s="1"/>
      <c r="G999" s="1"/>
      <c r="H999" s="1"/>
    </row>
    <row r="1000" spans="1:8" ht="15.7" customHeight="1">
      <c r="A1000" s="1"/>
      <c r="B1000" s="1"/>
      <c r="C1000" s="1"/>
      <c r="D1000" s="1"/>
      <c r="E1000" s="1"/>
      <c r="F1000" s="1"/>
      <c r="G1000" s="1"/>
      <c r="H1000" s="1"/>
    </row>
  </sheetData>
  <mergeCells count="2">
    <mergeCell ref="A1:H1"/>
    <mergeCell ref="A2:H2"/>
  </mergeCells>
  <conditionalFormatting sqref="A5:H104">
    <cfRule type="expression" dxfId="2" priority="1">
      <formula>$A5=1</formula>
    </cfRule>
  </conditionalFormatting>
  <conditionalFormatting sqref="A5:H104">
    <cfRule type="expression" dxfId="1" priority="2">
      <formula>$A5=2</formula>
    </cfRule>
  </conditionalFormatting>
  <conditionalFormatting sqref="A5:H104">
    <cfRule type="expression" dxfId="0" priority="3">
      <formula>$A5=3</formula>
    </cfRule>
  </conditionalFormatting>
  <conditionalFormatting sqref="D5:D104">
    <cfRule type="colorScale" priority="4">
      <colorScale>
        <cfvo type="min"/>
        <cfvo type="percentile" val="50"/>
        <cfvo type="max"/>
        <color rgb="FFFFFFFF"/>
        <color rgb="FFFFEB9C"/>
        <color rgb="FF63BE7B"/>
      </colorScale>
    </cfRule>
  </conditionalFormatting>
  <pageMargins left="0.75" right="0.75" top="1" bottom="1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00"/>
  <sheetViews>
    <sheetView showGridLines="0" workbookViewId="0">
      <selection sqref="A1:N1"/>
    </sheetView>
  </sheetViews>
  <sheetFormatPr defaultColWidth="14.3984375" defaultRowHeight="15" customHeight="1"/>
  <cols>
    <col min="1" max="14" width="13.69921875" customWidth="1"/>
    <col min="15" max="26" width="8.69921875" customWidth="1"/>
  </cols>
  <sheetData>
    <row r="1" spans="1:14" ht="29.95" customHeight="1">
      <c r="A1" s="156" t="s">
        <v>394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8"/>
    </row>
    <row r="2" spans="1:14" ht="14.4">
      <c r="A2" s="176" t="s">
        <v>395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</row>
    <row r="3" spans="1:14" ht="15" customHeight="1">
      <c r="A3" s="128"/>
    </row>
    <row r="4" spans="1:14" ht="17.3">
      <c r="A4" s="129" t="s">
        <v>396</v>
      </c>
    </row>
    <row r="5" spans="1:14" ht="15" customHeight="1">
      <c r="A5" s="130" t="s">
        <v>387</v>
      </c>
      <c r="B5" s="130" t="s">
        <v>397</v>
      </c>
      <c r="C5" s="130" t="s">
        <v>389</v>
      </c>
    </row>
    <row r="6" spans="1:14" ht="14.4">
      <c r="A6" s="131">
        <v>1</v>
      </c>
      <c r="B6" s="132" t="s">
        <v>171</v>
      </c>
      <c r="C6" s="133">
        <v>0</v>
      </c>
    </row>
    <row r="7" spans="1:14" ht="14.4">
      <c r="A7" s="134">
        <v>2</v>
      </c>
      <c r="B7" s="135" t="s">
        <v>172</v>
      </c>
      <c r="C7" s="136">
        <v>0</v>
      </c>
    </row>
    <row r="8" spans="1:14" ht="14.4">
      <c r="A8" s="137">
        <v>3</v>
      </c>
      <c r="B8" s="138" t="s">
        <v>173</v>
      </c>
      <c r="C8" s="139">
        <v>0</v>
      </c>
    </row>
    <row r="9" spans="1:14" ht="14.4">
      <c r="A9" s="140">
        <v>4</v>
      </c>
      <c r="B9" s="141" t="s">
        <v>174</v>
      </c>
      <c r="C9" s="142">
        <v>0</v>
      </c>
    </row>
    <row r="10" spans="1:14" ht="14.4">
      <c r="A10" s="140">
        <v>5</v>
      </c>
      <c r="B10" s="141" t="s">
        <v>175</v>
      </c>
      <c r="C10" s="142">
        <v>0</v>
      </c>
    </row>
    <row r="11" spans="1:14" ht="14.4">
      <c r="A11" s="140">
        <v>6</v>
      </c>
      <c r="B11" s="141" t="s">
        <v>176</v>
      </c>
      <c r="C11" s="142">
        <v>0</v>
      </c>
    </row>
    <row r="12" spans="1:14" ht="14.4">
      <c r="A12" s="140">
        <v>7</v>
      </c>
      <c r="B12" s="141" t="s">
        <v>177</v>
      </c>
      <c r="C12" s="142">
        <v>0</v>
      </c>
    </row>
    <row r="13" spans="1:14" ht="14.4">
      <c r="A13" s="140">
        <v>8</v>
      </c>
      <c r="B13" s="141" t="s">
        <v>178</v>
      </c>
      <c r="C13" s="142">
        <v>0</v>
      </c>
    </row>
    <row r="14" spans="1:14" ht="14.4">
      <c r="A14" s="140">
        <v>9</v>
      </c>
      <c r="B14" s="141" t="s">
        <v>179</v>
      </c>
      <c r="C14" s="142">
        <v>0</v>
      </c>
    </row>
    <row r="15" spans="1:14" ht="14.4">
      <c r="A15" s="140">
        <v>10</v>
      </c>
      <c r="B15" s="141" t="s">
        <v>180</v>
      </c>
      <c r="C15" s="142">
        <v>0</v>
      </c>
    </row>
    <row r="21" spans="1:6" ht="15.7" customHeight="1"/>
    <row r="22" spans="1:6" ht="15.7" customHeight="1"/>
    <row r="23" spans="1:6" ht="15.7" customHeight="1">
      <c r="A23" s="129" t="s">
        <v>398</v>
      </c>
    </row>
    <row r="24" spans="1:6" ht="15.7" customHeight="1">
      <c r="A24" s="130" t="s">
        <v>399</v>
      </c>
      <c r="B24" s="130" t="s">
        <v>171</v>
      </c>
      <c r="C24" s="130" t="s">
        <v>172</v>
      </c>
      <c r="D24" s="130" t="s">
        <v>173</v>
      </c>
      <c r="E24" s="130" t="s">
        <v>174</v>
      </c>
      <c r="F24" s="130" t="s">
        <v>175</v>
      </c>
    </row>
    <row r="25" spans="1:6" ht="15.7" customHeight="1">
      <c r="A25" s="140">
        <v>10</v>
      </c>
      <c r="B25" s="142">
        <v>0</v>
      </c>
      <c r="C25" s="142">
        <v>0</v>
      </c>
      <c r="D25" s="142">
        <v>0</v>
      </c>
      <c r="E25" s="142">
        <v>0</v>
      </c>
      <c r="F25" s="142">
        <v>0</v>
      </c>
    </row>
    <row r="26" spans="1:6" ht="15.7" customHeight="1">
      <c r="A26" s="140">
        <v>20</v>
      </c>
      <c r="B26" s="142">
        <v>0</v>
      </c>
      <c r="C26" s="142">
        <v>0</v>
      </c>
      <c r="D26" s="142">
        <v>0</v>
      </c>
      <c r="E26" s="142">
        <v>0</v>
      </c>
      <c r="F26" s="142">
        <v>0</v>
      </c>
    </row>
    <row r="27" spans="1:6" ht="15.7" customHeight="1">
      <c r="A27" s="140">
        <v>30</v>
      </c>
      <c r="B27" s="142">
        <v>0</v>
      </c>
      <c r="C27" s="142">
        <v>0</v>
      </c>
      <c r="D27" s="142">
        <v>0</v>
      </c>
      <c r="E27" s="142">
        <v>0</v>
      </c>
      <c r="F27" s="142">
        <v>0</v>
      </c>
    </row>
    <row r="28" spans="1:6" ht="15.7" customHeight="1">
      <c r="A28" s="140">
        <v>40</v>
      </c>
      <c r="B28" s="142">
        <v>0</v>
      </c>
      <c r="C28" s="142">
        <v>0</v>
      </c>
      <c r="D28" s="142">
        <v>0</v>
      </c>
      <c r="E28" s="142">
        <v>0</v>
      </c>
      <c r="F28" s="142">
        <v>0</v>
      </c>
    </row>
    <row r="29" spans="1:6" ht="15.7" customHeight="1">
      <c r="A29" s="140">
        <v>50</v>
      </c>
      <c r="B29" s="142">
        <v>0</v>
      </c>
      <c r="C29" s="142">
        <v>0</v>
      </c>
      <c r="D29" s="142">
        <v>0</v>
      </c>
      <c r="E29" s="142">
        <v>0</v>
      </c>
      <c r="F29" s="142">
        <v>0</v>
      </c>
    </row>
    <row r="30" spans="1:6" ht="15.7" customHeight="1">
      <c r="A30" s="140">
        <v>60</v>
      </c>
      <c r="B30" s="142">
        <v>0</v>
      </c>
      <c r="C30" s="142">
        <v>0</v>
      </c>
      <c r="D30" s="142">
        <v>0</v>
      </c>
      <c r="E30" s="142">
        <v>0</v>
      </c>
      <c r="F30" s="142">
        <v>0</v>
      </c>
    </row>
    <row r="31" spans="1:6" ht="15.7" customHeight="1">
      <c r="A31" s="140">
        <v>70</v>
      </c>
      <c r="B31" s="142">
        <v>0</v>
      </c>
      <c r="C31" s="142">
        <v>0</v>
      </c>
      <c r="D31" s="142">
        <v>0</v>
      </c>
      <c r="E31" s="142">
        <v>0</v>
      </c>
      <c r="F31" s="142">
        <v>0</v>
      </c>
    </row>
    <row r="32" spans="1:6" ht="15.7" customHeight="1">
      <c r="A32" s="140">
        <v>80</v>
      </c>
      <c r="B32" s="142">
        <v>0</v>
      </c>
      <c r="C32" s="142">
        <v>0</v>
      </c>
      <c r="D32" s="142">
        <v>0</v>
      </c>
      <c r="E32" s="142">
        <v>0</v>
      </c>
      <c r="F32" s="142">
        <v>0</v>
      </c>
    </row>
    <row r="33" spans="1:6" ht="15.7" customHeight="1">
      <c r="A33" s="140">
        <v>90</v>
      </c>
      <c r="B33" s="142">
        <v>0</v>
      </c>
      <c r="C33" s="142">
        <v>0</v>
      </c>
      <c r="D33" s="142">
        <v>0</v>
      </c>
      <c r="E33" s="142">
        <v>0</v>
      </c>
      <c r="F33" s="142">
        <v>0</v>
      </c>
    </row>
    <row r="34" spans="1:6" ht="15.7" customHeight="1">
      <c r="A34" s="140">
        <v>100</v>
      </c>
      <c r="B34" s="142">
        <v>0</v>
      </c>
      <c r="C34" s="142">
        <v>0</v>
      </c>
      <c r="D34" s="142">
        <v>0</v>
      </c>
      <c r="E34" s="142">
        <v>0</v>
      </c>
      <c r="F34" s="142">
        <v>0</v>
      </c>
    </row>
    <row r="35" spans="1:6" ht="15.7" customHeight="1">
      <c r="A35" s="140">
        <v>104</v>
      </c>
      <c r="B35" s="142">
        <v>0</v>
      </c>
      <c r="C35" s="142">
        <v>0</v>
      </c>
      <c r="D35" s="142">
        <v>0</v>
      </c>
      <c r="E35" s="142">
        <v>0</v>
      </c>
      <c r="F35" s="142">
        <v>0</v>
      </c>
    </row>
    <row r="36" spans="1:6" ht="15.7" customHeight="1"/>
    <row r="37" spans="1:6" ht="15.7" customHeight="1"/>
    <row r="38" spans="1:6" ht="15.7" customHeight="1"/>
    <row r="39" spans="1:6" ht="15.7" customHeight="1"/>
    <row r="40" spans="1:6" ht="15.7" customHeight="1"/>
    <row r="41" spans="1:6" ht="15.7" customHeight="1"/>
    <row r="42" spans="1:6" ht="15.7" customHeight="1"/>
    <row r="43" spans="1:6" ht="15.7" customHeight="1">
      <c r="A43" s="129" t="s">
        <v>400</v>
      </c>
    </row>
    <row r="44" spans="1:6" ht="15.7" customHeight="1">
      <c r="A44" s="130" t="s">
        <v>397</v>
      </c>
      <c r="B44" s="130" t="s">
        <v>401</v>
      </c>
      <c r="C44" s="130" t="s">
        <v>11</v>
      </c>
      <c r="D44" s="130" t="s">
        <v>13</v>
      </c>
    </row>
    <row r="45" spans="1:6" ht="15.7" customHeight="1">
      <c r="A45" s="141" t="s">
        <v>171</v>
      </c>
      <c r="B45" s="143">
        <v>0</v>
      </c>
      <c r="C45" s="143">
        <v>0</v>
      </c>
      <c r="D45" s="143">
        <v>0</v>
      </c>
    </row>
    <row r="46" spans="1:6" ht="15.7" customHeight="1">
      <c r="A46" s="141" t="s">
        <v>172</v>
      </c>
      <c r="B46" s="143">
        <v>0</v>
      </c>
      <c r="C46" s="143">
        <v>0</v>
      </c>
      <c r="D46" s="143">
        <v>0</v>
      </c>
    </row>
    <row r="47" spans="1:6" ht="15.7" customHeight="1">
      <c r="A47" s="141" t="s">
        <v>173</v>
      </c>
      <c r="B47" s="143">
        <v>0</v>
      </c>
      <c r="C47" s="143">
        <v>0</v>
      </c>
      <c r="D47" s="143">
        <v>0</v>
      </c>
    </row>
    <row r="48" spans="1:6" ht="15.7" customHeight="1">
      <c r="A48" s="141" t="s">
        <v>174</v>
      </c>
      <c r="B48" s="143">
        <v>0</v>
      </c>
      <c r="C48" s="143">
        <v>0</v>
      </c>
      <c r="D48" s="143">
        <v>0</v>
      </c>
    </row>
    <row r="49" spans="1:4" ht="15.7" customHeight="1">
      <c r="A49" s="141" t="s">
        <v>175</v>
      </c>
      <c r="B49" s="143">
        <v>0</v>
      </c>
      <c r="C49" s="143">
        <v>0</v>
      </c>
      <c r="D49" s="143">
        <v>0</v>
      </c>
    </row>
    <row r="50" spans="1:4" ht="15.7" customHeight="1">
      <c r="A50" s="141" t="s">
        <v>176</v>
      </c>
      <c r="B50" s="143">
        <v>0</v>
      </c>
      <c r="C50" s="143">
        <v>0</v>
      </c>
      <c r="D50" s="143">
        <v>0</v>
      </c>
    </row>
    <row r="51" spans="1:4" ht="15.7" customHeight="1">
      <c r="A51" s="141" t="s">
        <v>177</v>
      </c>
      <c r="B51" s="143">
        <v>0</v>
      </c>
      <c r="C51" s="143">
        <v>0</v>
      </c>
      <c r="D51" s="143">
        <v>0</v>
      </c>
    </row>
    <row r="52" spans="1:4" ht="15.7" customHeight="1">
      <c r="A52" s="141" t="s">
        <v>178</v>
      </c>
      <c r="B52" s="143">
        <v>0</v>
      </c>
      <c r="C52" s="143">
        <v>0</v>
      </c>
      <c r="D52" s="143">
        <v>0</v>
      </c>
    </row>
    <row r="53" spans="1:4" ht="15.7" customHeight="1">
      <c r="A53" s="141" t="s">
        <v>179</v>
      </c>
      <c r="B53" s="143">
        <v>0</v>
      </c>
      <c r="C53" s="143">
        <v>0</v>
      </c>
      <c r="D53" s="143">
        <v>0</v>
      </c>
    </row>
    <row r="54" spans="1:4" ht="15.7" customHeight="1">
      <c r="A54" s="141" t="s">
        <v>180</v>
      </c>
      <c r="B54" s="143">
        <v>0</v>
      </c>
      <c r="C54" s="143">
        <v>0</v>
      </c>
      <c r="D54" s="143">
        <v>0</v>
      </c>
    </row>
    <row r="55" spans="1:4" ht="15.7" customHeight="1">
      <c r="A55" s="141" t="s">
        <v>181</v>
      </c>
      <c r="B55" s="143">
        <v>0</v>
      </c>
      <c r="C55" s="143">
        <v>0</v>
      </c>
      <c r="D55" s="143">
        <v>0</v>
      </c>
    </row>
    <row r="56" spans="1:4" ht="15.7" customHeight="1">
      <c r="A56" s="141" t="s">
        <v>182</v>
      </c>
      <c r="B56" s="143">
        <v>0</v>
      </c>
      <c r="C56" s="143">
        <v>0</v>
      </c>
      <c r="D56" s="143">
        <v>0</v>
      </c>
    </row>
    <row r="57" spans="1:4" ht="15.7" customHeight="1"/>
    <row r="58" spans="1:4" ht="15.7" customHeight="1"/>
    <row r="59" spans="1:4" ht="15.7" customHeight="1"/>
    <row r="60" spans="1:4" ht="15.7" customHeight="1"/>
    <row r="61" spans="1:4" ht="15.7" customHeight="1"/>
    <row r="62" spans="1:4" ht="15.7" customHeight="1">
      <c r="A62" s="129" t="s">
        <v>402</v>
      </c>
    </row>
    <row r="63" spans="1:4" ht="15.7" customHeight="1">
      <c r="A63" s="130" t="s">
        <v>18</v>
      </c>
      <c r="B63" s="130" t="s">
        <v>403</v>
      </c>
    </row>
    <row r="64" spans="1:4" ht="15.7" customHeight="1">
      <c r="A64" s="141" t="s">
        <v>21</v>
      </c>
      <c r="B64" s="144">
        <v>0</v>
      </c>
    </row>
    <row r="65" spans="1:2" ht="15.7" customHeight="1">
      <c r="A65" s="141" t="s">
        <v>22</v>
      </c>
      <c r="B65" s="144">
        <v>0</v>
      </c>
    </row>
    <row r="66" spans="1:2" ht="15.7" customHeight="1">
      <c r="A66" s="141" t="s">
        <v>23</v>
      </c>
      <c r="B66" s="144">
        <v>0</v>
      </c>
    </row>
    <row r="67" spans="1:2" ht="15.7" customHeight="1">
      <c r="A67" s="141" t="s">
        <v>24</v>
      </c>
      <c r="B67" s="144">
        <v>0</v>
      </c>
    </row>
    <row r="68" spans="1:2" ht="15.7" customHeight="1">
      <c r="A68" s="141" t="s">
        <v>25</v>
      </c>
      <c r="B68" s="144">
        <v>0</v>
      </c>
    </row>
    <row r="69" spans="1:2" ht="15.7" customHeight="1">
      <c r="A69" s="141" t="s">
        <v>26</v>
      </c>
      <c r="B69" s="144">
        <v>0</v>
      </c>
    </row>
    <row r="70" spans="1:2" ht="15.7" customHeight="1">
      <c r="A70" s="141" t="s">
        <v>27</v>
      </c>
      <c r="B70" s="144">
        <v>0</v>
      </c>
    </row>
    <row r="71" spans="1:2" ht="15.7" customHeight="1"/>
    <row r="72" spans="1:2" ht="15.7" customHeight="1"/>
    <row r="73" spans="1:2" ht="15.7" customHeight="1"/>
    <row r="74" spans="1:2" ht="15.7" customHeight="1"/>
    <row r="75" spans="1:2" ht="15.7" customHeight="1">
      <c r="A75" s="129" t="s">
        <v>404</v>
      </c>
    </row>
    <row r="76" spans="1:2" ht="15.7" customHeight="1">
      <c r="A76" s="145" t="s">
        <v>405</v>
      </c>
    </row>
    <row r="77" spans="1:2" ht="15.7" customHeight="1"/>
    <row r="78" spans="1:2" ht="15.7" customHeight="1"/>
    <row r="79" spans="1:2" ht="15.7" customHeight="1"/>
    <row r="80" spans="1:2" ht="15.7" customHeight="1"/>
    <row r="81" spans="1:2" ht="15.7" customHeight="1"/>
    <row r="82" spans="1:2" ht="15.7" customHeight="1"/>
    <row r="83" spans="1:2" ht="15.7" customHeight="1"/>
    <row r="84" spans="1:2" ht="15.7" customHeight="1"/>
    <row r="85" spans="1:2" ht="15.7" customHeight="1"/>
    <row r="86" spans="1:2" ht="15.7" customHeight="1"/>
    <row r="87" spans="1:2" ht="15.7" customHeight="1"/>
    <row r="88" spans="1:2" ht="15.7" customHeight="1"/>
    <row r="89" spans="1:2" ht="15.7" customHeight="1">
      <c r="A89" s="129" t="s">
        <v>406</v>
      </c>
    </row>
    <row r="90" spans="1:2" ht="15.7" customHeight="1">
      <c r="A90" s="130" t="s">
        <v>397</v>
      </c>
      <c r="B90" s="130" t="s">
        <v>407</v>
      </c>
    </row>
    <row r="91" spans="1:2" ht="15.7" customHeight="1">
      <c r="A91" s="141" t="s">
        <v>171</v>
      </c>
      <c r="B91" s="140">
        <v>0</v>
      </c>
    </row>
    <row r="92" spans="1:2" ht="15.7" customHeight="1">
      <c r="A92" s="141" t="s">
        <v>172</v>
      </c>
      <c r="B92" s="140">
        <v>0</v>
      </c>
    </row>
    <row r="93" spans="1:2" ht="15.7" customHeight="1">
      <c r="A93" s="141" t="s">
        <v>173</v>
      </c>
      <c r="B93" s="140">
        <v>0</v>
      </c>
    </row>
    <row r="94" spans="1:2" ht="15.7" customHeight="1">
      <c r="A94" s="141" t="s">
        <v>174</v>
      </c>
      <c r="B94" s="140">
        <v>0</v>
      </c>
    </row>
    <row r="95" spans="1:2" ht="15.7" customHeight="1">
      <c r="A95" s="141" t="s">
        <v>175</v>
      </c>
      <c r="B95" s="140">
        <v>0</v>
      </c>
    </row>
    <row r="96" spans="1:2" ht="15.7" customHeight="1">
      <c r="A96" s="141" t="s">
        <v>176</v>
      </c>
      <c r="B96" s="140">
        <v>0</v>
      </c>
    </row>
    <row r="97" spans="1:2" ht="15.7" customHeight="1">
      <c r="A97" s="141" t="s">
        <v>177</v>
      </c>
      <c r="B97" s="140">
        <v>0</v>
      </c>
    </row>
    <row r="98" spans="1:2" ht="15.7" customHeight="1">
      <c r="A98" s="141" t="s">
        <v>178</v>
      </c>
      <c r="B98" s="140">
        <v>0</v>
      </c>
    </row>
    <row r="99" spans="1:2" ht="15.7" customHeight="1">
      <c r="A99" s="141" t="s">
        <v>179</v>
      </c>
      <c r="B99" s="140">
        <v>0</v>
      </c>
    </row>
    <row r="100" spans="1:2" ht="15.7" customHeight="1">
      <c r="A100" s="141" t="s">
        <v>180</v>
      </c>
      <c r="B100" s="140">
        <v>0</v>
      </c>
    </row>
    <row r="101" spans="1:2" ht="15.7" customHeight="1">
      <c r="A101" s="141" t="s">
        <v>181</v>
      </c>
      <c r="B101" s="140">
        <v>0</v>
      </c>
    </row>
    <row r="102" spans="1:2" ht="15.7" customHeight="1">
      <c r="A102" s="141" t="s">
        <v>182</v>
      </c>
      <c r="B102" s="140">
        <v>0</v>
      </c>
    </row>
    <row r="103" spans="1:2" ht="15.7" customHeight="1">
      <c r="A103" s="141" t="s">
        <v>183</v>
      </c>
      <c r="B103" s="140">
        <v>0</v>
      </c>
    </row>
    <row r="104" spans="1:2" ht="15.7" customHeight="1">
      <c r="A104" s="141" t="s">
        <v>184</v>
      </c>
      <c r="B104" s="140">
        <v>0</v>
      </c>
    </row>
    <row r="105" spans="1:2" ht="15.7" customHeight="1">
      <c r="A105" s="141" t="s">
        <v>185</v>
      </c>
      <c r="B105" s="140">
        <v>0</v>
      </c>
    </row>
    <row r="106" spans="1:2" ht="15.7" customHeight="1">
      <c r="A106" s="141" t="s">
        <v>186</v>
      </c>
      <c r="B106" s="140">
        <v>0</v>
      </c>
    </row>
    <row r="107" spans="1:2" ht="15.7" customHeight="1">
      <c r="A107" s="141" t="s">
        <v>187</v>
      </c>
      <c r="B107" s="140">
        <v>0</v>
      </c>
    </row>
    <row r="108" spans="1:2" ht="15.7" customHeight="1">
      <c r="A108" s="141" t="s">
        <v>188</v>
      </c>
      <c r="B108" s="140">
        <v>0</v>
      </c>
    </row>
    <row r="109" spans="1:2" ht="15.7" customHeight="1">
      <c r="A109" s="141" t="s">
        <v>189</v>
      </c>
      <c r="B109" s="140">
        <v>0</v>
      </c>
    </row>
    <row r="110" spans="1:2" ht="15.7" customHeight="1">
      <c r="A110" s="141" t="s">
        <v>190</v>
      </c>
      <c r="B110" s="140">
        <v>0</v>
      </c>
    </row>
    <row r="111" spans="1:2" ht="15.7" customHeight="1">
      <c r="A111" s="141" t="s">
        <v>191</v>
      </c>
      <c r="B111" s="140">
        <v>0</v>
      </c>
    </row>
    <row r="112" spans="1:2" ht="15.7" customHeight="1">
      <c r="A112" s="141" t="s">
        <v>192</v>
      </c>
      <c r="B112" s="140">
        <v>0</v>
      </c>
    </row>
    <row r="113" spans="1:2" ht="15.7" customHeight="1">
      <c r="A113" s="141" t="s">
        <v>193</v>
      </c>
      <c r="B113" s="140">
        <v>0</v>
      </c>
    </row>
    <row r="114" spans="1:2" ht="15.7" customHeight="1">
      <c r="A114" s="141" t="s">
        <v>194</v>
      </c>
      <c r="B114" s="140">
        <v>0</v>
      </c>
    </row>
    <row r="115" spans="1:2" ht="15.7" customHeight="1">
      <c r="A115" s="141" t="s">
        <v>195</v>
      </c>
      <c r="B115" s="140">
        <v>0</v>
      </c>
    </row>
    <row r="116" spans="1:2" ht="15.7" customHeight="1">
      <c r="A116" s="141" t="s">
        <v>196</v>
      </c>
      <c r="B116" s="140">
        <v>0</v>
      </c>
    </row>
    <row r="117" spans="1:2" ht="15.7" customHeight="1">
      <c r="A117" s="141" t="s">
        <v>197</v>
      </c>
      <c r="B117" s="140">
        <v>0</v>
      </c>
    </row>
    <row r="118" spans="1:2" ht="15.7" customHeight="1">
      <c r="A118" s="141" t="s">
        <v>198</v>
      </c>
      <c r="B118" s="140">
        <v>0</v>
      </c>
    </row>
    <row r="119" spans="1:2" ht="15.7" customHeight="1">
      <c r="A119" s="141" t="s">
        <v>199</v>
      </c>
      <c r="B119" s="140">
        <v>0</v>
      </c>
    </row>
    <row r="120" spans="1:2" ht="15.7" customHeight="1">
      <c r="A120" s="141" t="s">
        <v>200</v>
      </c>
      <c r="B120" s="140">
        <v>0</v>
      </c>
    </row>
    <row r="121" spans="1:2" ht="15.7" customHeight="1">
      <c r="A121" s="141" t="s">
        <v>201</v>
      </c>
      <c r="B121" s="140">
        <v>0</v>
      </c>
    </row>
    <row r="122" spans="1:2" ht="15.7" customHeight="1">
      <c r="A122" s="141" t="s">
        <v>202</v>
      </c>
      <c r="B122" s="140">
        <v>0</v>
      </c>
    </row>
    <row r="123" spans="1:2" ht="15.7" customHeight="1">
      <c r="A123" s="141" t="s">
        <v>203</v>
      </c>
      <c r="B123" s="140">
        <v>0</v>
      </c>
    </row>
    <row r="124" spans="1:2" ht="15.7" customHeight="1">
      <c r="A124" s="141" t="s">
        <v>204</v>
      </c>
      <c r="B124" s="140">
        <v>0</v>
      </c>
    </row>
    <row r="125" spans="1:2" ht="15.7" customHeight="1">
      <c r="A125" s="141" t="s">
        <v>205</v>
      </c>
      <c r="B125" s="140">
        <v>0</v>
      </c>
    </row>
    <row r="126" spans="1:2" ht="15.7" customHeight="1">
      <c r="A126" s="141" t="s">
        <v>206</v>
      </c>
      <c r="B126" s="140">
        <v>0</v>
      </c>
    </row>
    <row r="127" spans="1:2" ht="15.7" customHeight="1">
      <c r="A127" s="141" t="s">
        <v>207</v>
      </c>
      <c r="B127" s="140">
        <v>0</v>
      </c>
    </row>
    <row r="128" spans="1:2" ht="15.7" customHeight="1">
      <c r="A128" s="141" t="s">
        <v>208</v>
      </c>
      <c r="B128" s="140">
        <v>0</v>
      </c>
    </row>
    <row r="129" spans="1:2" ht="15.7" customHeight="1">
      <c r="A129" s="141" t="s">
        <v>209</v>
      </c>
      <c r="B129" s="140">
        <v>0</v>
      </c>
    </row>
    <row r="130" spans="1:2" ht="15.7" customHeight="1">
      <c r="A130" s="141" t="s">
        <v>210</v>
      </c>
      <c r="B130" s="140">
        <v>0</v>
      </c>
    </row>
    <row r="131" spans="1:2" ht="15.7" customHeight="1">
      <c r="A131" s="141" t="s">
        <v>211</v>
      </c>
      <c r="B131" s="140">
        <v>0</v>
      </c>
    </row>
    <row r="132" spans="1:2" ht="15.7" customHeight="1">
      <c r="A132" s="141" t="s">
        <v>212</v>
      </c>
      <c r="B132" s="140">
        <v>0</v>
      </c>
    </row>
    <row r="133" spans="1:2" ht="15.7" customHeight="1">
      <c r="A133" s="141" t="s">
        <v>213</v>
      </c>
      <c r="B133" s="140">
        <v>0</v>
      </c>
    </row>
    <row r="134" spans="1:2" ht="15.7" customHeight="1">
      <c r="A134" s="141" t="s">
        <v>214</v>
      </c>
      <c r="B134" s="140">
        <v>0</v>
      </c>
    </row>
    <row r="135" spans="1:2" ht="15.7" customHeight="1">
      <c r="A135" s="141" t="s">
        <v>215</v>
      </c>
      <c r="B135" s="140">
        <v>0</v>
      </c>
    </row>
    <row r="136" spans="1:2" ht="15.7" customHeight="1">
      <c r="A136" s="141" t="s">
        <v>216</v>
      </c>
      <c r="B136" s="140">
        <v>0</v>
      </c>
    </row>
    <row r="137" spans="1:2" ht="15.7" customHeight="1">
      <c r="A137" s="141" t="s">
        <v>217</v>
      </c>
      <c r="B137" s="140">
        <v>0</v>
      </c>
    </row>
    <row r="138" spans="1:2" ht="15.7" customHeight="1">
      <c r="A138" s="141" t="s">
        <v>218</v>
      </c>
      <c r="B138" s="140">
        <v>0</v>
      </c>
    </row>
    <row r="139" spans="1:2" ht="15.7" customHeight="1">
      <c r="A139" s="141" t="s">
        <v>219</v>
      </c>
      <c r="B139" s="140">
        <v>0</v>
      </c>
    </row>
    <row r="140" spans="1:2" ht="15.7" customHeight="1">
      <c r="A140" s="141" t="s">
        <v>220</v>
      </c>
      <c r="B140" s="140">
        <v>0</v>
      </c>
    </row>
    <row r="141" spans="1:2" ht="15.7" customHeight="1">
      <c r="A141" s="141" t="s">
        <v>221</v>
      </c>
      <c r="B141" s="140">
        <v>0</v>
      </c>
    </row>
    <row r="142" spans="1:2" ht="15.7" customHeight="1">
      <c r="A142" s="141" t="s">
        <v>222</v>
      </c>
      <c r="B142" s="140">
        <v>0</v>
      </c>
    </row>
    <row r="143" spans="1:2" ht="15.7" customHeight="1">
      <c r="A143" s="141" t="s">
        <v>223</v>
      </c>
      <c r="B143" s="140">
        <v>0</v>
      </c>
    </row>
    <row r="144" spans="1:2" ht="15.7" customHeight="1">
      <c r="A144" s="141" t="s">
        <v>224</v>
      </c>
      <c r="B144" s="140">
        <v>0</v>
      </c>
    </row>
    <row r="145" spans="1:2" ht="15.7" customHeight="1">
      <c r="A145" s="141" t="s">
        <v>225</v>
      </c>
      <c r="B145" s="140">
        <v>0</v>
      </c>
    </row>
    <row r="146" spans="1:2" ht="15.7" customHeight="1">
      <c r="A146" s="141" t="s">
        <v>226</v>
      </c>
      <c r="B146" s="140">
        <v>0</v>
      </c>
    </row>
    <row r="147" spans="1:2" ht="15.7" customHeight="1">
      <c r="A147" s="141" t="s">
        <v>227</v>
      </c>
      <c r="B147" s="140">
        <v>0</v>
      </c>
    </row>
    <row r="148" spans="1:2" ht="15.7" customHeight="1">
      <c r="A148" s="141" t="s">
        <v>228</v>
      </c>
      <c r="B148" s="140">
        <v>0</v>
      </c>
    </row>
    <row r="149" spans="1:2" ht="15.7" customHeight="1">
      <c r="A149" s="141" t="s">
        <v>229</v>
      </c>
      <c r="B149" s="140">
        <v>0</v>
      </c>
    </row>
    <row r="150" spans="1:2" ht="15.7" customHeight="1">
      <c r="A150" s="141" t="s">
        <v>230</v>
      </c>
      <c r="B150" s="140">
        <v>0</v>
      </c>
    </row>
    <row r="151" spans="1:2" ht="15.7" customHeight="1">
      <c r="A151" s="141" t="s">
        <v>231</v>
      </c>
      <c r="B151" s="140">
        <v>0</v>
      </c>
    </row>
    <row r="152" spans="1:2" ht="15.7" customHeight="1">
      <c r="A152" s="141" t="s">
        <v>232</v>
      </c>
      <c r="B152" s="140">
        <v>0</v>
      </c>
    </row>
    <row r="153" spans="1:2" ht="15.7" customHeight="1">
      <c r="A153" s="141" t="s">
        <v>233</v>
      </c>
      <c r="B153" s="140">
        <v>0</v>
      </c>
    </row>
    <row r="154" spans="1:2" ht="15.7" customHeight="1">
      <c r="A154" s="141" t="s">
        <v>234</v>
      </c>
      <c r="B154" s="140">
        <v>0</v>
      </c>
    </row>
    <row r="155" spans="1:2" ht="15.7" customHeight="1">
      <c r="A155" s="141" t="s">
        <v>235</v>
      </c>
      <c r="B155" s="140">
        <v>0</v>
      </c>
    </row>
    <row r="156" spans="1:2" ht="15.7" customHeight="1">
      <c r="A156" s="141" t="s">
        <v>236</v>
      </c>
      <c r="B156" s="140">
        <v>0</v>
      </c>
    </row>
    <row r="157" spans="1:2" ht="15.7" customHeight="1">
      <c r="A157" s="141" t="s">
        <v>237</v>
      </c>
      <c r="B157" s="140">
        <v>0</v>
      </c>
    </row>
    <row r="158" spans="1:2" ht="15.7" customHeight="1">
      <c r="A158" s="141" t="s">
        <v>238</v>
      </c>
      <c r="B158" s="140">
        <v>0</v>
      </c>
    </row>
    <row r="159" spans="1:2" ht="15.7" customHeight="1">
      <c r="A159" s="141" t="s">
        <v>239</v>
      </c>
      <c r="B159" s="140">
        <v>0</v>
      </c>
    </row>
    <row r="160" spans="1:2" ht="15.7" customHeight="1">
      <c r="A160" s="141" t="s">
        <v>240</v>
      </c>
      <c r="B160" s="140">
        <v>0</v>
      </c>
    </row>
    <row r="161" spans="1:2" ht="15.7" customHeight="1">
      <c r="A161" s="141" t="s">
        <v>241</v>
      </c>
      <c r="B161" s="140">
        <v>0</v>
      </c>
    </row>
    <row r="162" spans="1:2" ht="15.7" customHeight="1">
      <c r="A162" s="141" t="s">
        <v>242</v>
      </c>
      <c r="B162" s="140">
        <v>0</v>
      </c>
    </row>
    <row r="163" spans="1:2" ht="15.7" customHeight="1">
      <c r="A163" s="141" t="s">
        <v>243</v>
      </c>
      <c r="B163" s="140">
        <v>0</v>
      </c>
    </row>
    <row r="164" spans="1:2" ht="15.7" customHeight="1">
      <c r="A164" s="141" t="s">
        <v>244</v>
      </c>
      <c r="B164" s="140">
        <v>0</v>
      </c>
    </row>
    <row r="165" spans="1:2" ht="15.7" customHeight="1">
      <c r="A165" s="141" t="s">
        <v>245</v>
      </c>
      <c r="B165" s="140">
        <v>0</v>
      </c>
    </row>
    <row r="166" spans="1:2" ht="15.7" customHeight="1">
      <c r="A166" s="141" t="s">
        <v>246</v>
      </c>
      <c r="B166" s="140">
        <v>0</v>
      </c>
    </row>
    <row r="167" spans="1:2" ht="15.7" customHeight="1">
      <c r="A167" s="141" t="s">
        <v>247</v>
      </c>
      <c r="B167" s="140">
        <v>0</v>
      </c>
    </row>
    <row r="168" spans="1:2" ht="15.7" customHeight="1">
      <c r="A168" s="141" t="s">
        <v>248</v>
      </c>
      <c r="B168" s="140">
        <v>0</v>
      </c>
    </row>
    <row r="169" spans="1:2" ht="15.7" customHeight="1">
      <c r="A169" s="141" t="s">
        <v>249</v>
      </c>
      <c r="B169" s="140">
        <v>0</v>
      </c>
    </row>
    <row r="170" spans="1:2" ht="15.7" customHeight="1">
      <c r="A170" s="141" t="s">
        <v>250</v>
      </c>
      <c r="B170" s="140">
        <v>0</v>
      </c>
    </row>
    <row r="171" spans="1:2" ht="15.7" customHeight="1">
      <c r="A171" s="141" t="s">
        <v>251</v>
      </c>
      <c r="B171" s="140">
        <v>0</v>
      </c>
    </row>
    <row r="172" spans="1:2" ht="15.7" customHeight="1">
      <c r="A172" s="141" t="s">
        <v>252</v>
      </c>
      <c r="B172" s="140">
        <v>0</v>
      </c>
    </row>
    <row r="173" spans="1:2" ht="15.7" customHeight="1">
      <c r="A173" s="141" t="s">
        <v>253</v>
      </c>
      <c r="B173" s="140">
        <v>0</v>
      </c>
    </row>
    <row r="174" spans="1:2" ht="15.7" customHeight="1">
      <c r="A174" s="141" t="s">
        <v>254</v>
      </c>
      <c r="B174" s="140">
        <v>0</v>
      </c>
    </row>
    <row r="175" spans="1:2" ht="15.7" customHeight="1">
      <c r="A175" s="141" t="s">
        <v>255</v>
      </c>
      <c r="B175" s="140">
        <v>0</v>
      </c>
    </row>
    <row r="176" spans="1:2" ht="15.7" customHeight="1">
      <c r="A176" s="141" t="s">
        <v>256</v>
      </c>
      <c r="B176" s="140">
        <v>0</v>
      </c>
    </row>
    <row r="177" spans="1:2" ht="15.7" customHeight="1">
      <c r="A177" s="141" t="s">
        <v>257</v>
      </c>
      <c r="B177" s="140">
        <v>0</v>
      </c>
    </row>
    <row r="178" spans="1:2" ht="15.7" customHeight="1">
      <c r="A178" s="141" t="s">
        <v>258</v>
      </c>
      <c r="B178" s="140">
        <v>0</v>
      </c>
    </row>
    <row r="179" spans="1:2" ht="15.7" customHeight="1">
      <c r="A179" s="141" t="s">
        <v>259</v>
      </c>
      <c r="B179" s="140">
        <v>0</v>
      </c>
    </row>
    <row r="180" spans="1:2" ht="15.7" customHeight="1">
      <c r="A180" s="141" t="s">
        <v>260</v>
      </c>
      <c r="B180" s="140">
        <v>0</v>
      </c>
    </row>
    <row r="181" spans="1:2" ht="15.7" customHeight="1">
      <c r="A181" s="141" t="s">
        <v>261</v>
      </c>
      <c r="B181" s="140">
        <v>0</v>
      </c>
    </row>
    <row r="182" spans="1:2" ht="15.7" customHeight="1">
      <c r="A182" s="141" t="s">
        <v>262</v>
      </c>
      <c r="B182" s="140">
        <v>0</v>
      </c>
    </row>
    <row r="183" spans="1:2" ht="15.7" customHeight="1">
      <c r="A183" s="141" t="s">
        <v>263</v>
      </c>
      <c r="B183" s="140">
        <v>0</v>
      </c>
    </row>
    <row r="184" spans="1:2" ht="15.7" customHeight="1">
      <c r="A184" s="141" t="s">
        <v>264</v>
      </c>
      <c r="B184" s="140">
        <v>0</v>
      </c>
    </row>
    <row r="185" spans="1:2" ht="15.7" customHeight="1">
      <c r="A185" s="141" t="s">
        <v>265</v>
      </c>
      <c r="B185" s="140">
        <v>0</v>
      </c>
    </row>
    <row r="186" spans="1:2" ht="15.7" customHeight="1">
      <c r="A186" s="141" t="s">
        <v>266</v>
      </c>
      <c r="B186" s="140">
        <v>0</v>
      </c>
    </row>
    <row r="187" spans="1:2" ht="15.7" customHeight="1">
      <c r="A187" s="141" t="s">
        <v>267</v>
      </c>
      <c r="B187" s="140">
        <v>0</v>
      </c>
    </row>
    <row r="188" spans="1:2" ht="15.7" customHeight="1">
      <c r="A188" s="141" t="s">
        <v>268</v>
      </c>
      <c r="B188" s="140">
        <v>0</v>
      </c>
    </row>
    <row r="189" spans="1:2" ht="15.7" customHeight="1">
      <c r="A189" s="141" t="s">
        <v>269</v>
      </c>
      <c r="B189" s="140">
        <v>0</v>
      </c>
    </row>
    <row r="190" spans="1:2" ht="15.7" customHeight="1">
      <c r="A190" s="141" t="s">
        <v>270</v>
      </c>
      <c r="B190" s="140">
        <v>0</v>
      </c>
    </row>
    <row r="191" spans="1:2" ht="15.7" customHeight="1"/>
    <row r="192" spans="1:2" ht="15.7" customHeight="1"/>
    <row r="193" ht="15.7" customHeight="1"/>
    <row r="194" ht="15.7" customHeight="1"/>
    <row r="195" ht="15.7" customHeight="1"/>
    <row r="196" ht="15.7" customHeight="1"/>
    <row r="197" ht="15.7" customHeight="1"/>
    <row r="198" ht="15.7" customHeight="1"/>
    <row r="199" ht="15.7" customHeight="1"/>
    <row r="200" ht="15.7" customHeight="1"/>
    <row r="201" ht="15.7" customHeight="1"/>
    <row r="202" ht="15.7" customHeight="1"/>
    <row r="203" ht="15.7" customHeight="1"/>
    <row r="204" ht="15.7" customHeight="1"/>
    <row r="205" ht="15.7" customHeight="1"/>
    <row r="206" ht="15.7" customHeight="1"/>
    <row r="207" ht="15.7" customHeight="1"/>
    <row r="208" ht="15.7" customHeight="1"/>
    <row r="209" ht="15.7" customHeight="1"/>
    <row r="210" ht="15.7" customHeight="1"/>
    <row r="211" ht="15.7" customHeight="1"/>
    <row r="212" ht="15.7" customHeight="1"/>
    <row r="213" ht="15.7" customHeight="1"/>
    <row r="214" ht="15.7" customHeight="1"/>
    <row r="215" ht="15.7" customHeight="1"/>
    <row r="216" ht="15.7" customHeight="1"/>
    <row r="217" ht="15.7" customHeight="1"/>
    <row r="218" ht="15.7" customHeight="1"/>
    <row r="219" ht="15.7" customHeight="1"/>
    <row r="220" ht="15.7" customHeight="1"/>
    <row r="221" ht="15.7" customHeight="1"/>
    <row r="222" ht="15.7" customHeight="1"/>
    <row r="223" ht="15.7" customHeight="1"/>
    <row r="224" ht="15.7" customHeight="1"/>
    <row r="225" ht="15.7" customHeight="1"/>
    <row r="226" ht="15.7" customHeight="1"/>
    <row r="227" ht="15.7" customHeight="1"/>
    <row r="228" ht="15.7" customHeight="1"/>
    <row r="229" ht="15.7" customHeight="1"/>
    <row r="230" ht="15.7" customHeight="1"/>
    <row r="231" ht="15.7" customHeight="1"/>
    <row r="232" ht="15.7" customHeight="1"/>
    <row r="233" ht="15.7" customHeight="1"/>
    <row r="234" ht="15.7" customHeight="1"/>
    <row r="235" ht="15.7" customHeight="1"/>
    <row r="236" ht="15.7" customHeight="1"/>
    <row r="237" ht="15.7" customHeight="1"/>
    <row r="238" ht="15.7" customHeight="1"/>
    <row r="239" ht="15.7" customHeight="1"/>
    <row r="240" ht="15.7" customHeight="1"/>
    <row r="241" ht="15.7" customHeight="1"/>
    <row r="242" ht="15.7" customHeight="1"/>
    <row r="243" ht="15.7" customHeight="1"/>
    <row r="244" ht="15.7" customHeight="1"/>
    <row r="245" ht="15.7" customHeight="1"/>
    <row r="246" ht="15.7" customHeight="1"/>
    <row r="247" ht="15.7" customHeight="1"/>
    <row r="248" ht="15.7" customHeight="1"/>
    <row r="249" ht="15.7" customHeight="1"/>
    <row r="250" ht="15.7" customHeight="1"/>
    <row r="251" ht="15.7" customHeight="1"/>
    <row r="252" ht="15.7" customHeight="1"/>
    <row r="253" ht="15.7" customHeight="1"/>
    <row r="254" ht="15.7" customHeight="1"/>
    <row r="255" ht="15.7" customHeight="1"/>
    <row r="256" ht="15.7" customHeight="1"/>
    <row r="257" ht="15.7" customHeight="1"/>
    <row r="258" ht="15.7" customHeight="1"/>
    <row r="259" ht="15.7" customHeight="1"/>
    <row r="260" ht="15.7" customHeight="1"/>
    <row r="261" ht="15.7" customHeight="1"/>
    <row r="262" ht="15.7" customHeight="1"/>
    <row r="263" ht="15.7" customHeight="1"/>
    <row r="264" ht="15.7" customHeight="1"/>
    <row r="265" ht="15.7" customHeight="1"/>
    <row r="266" ht="15.7" customHeight="1"/>
    <row r="267" ht="15.7" customHeight="1"/>
    <row r="268" ht="15.7" customHeight="1"/>
    <row r="269" ht="15.7" customHeight="1"/>
    <row r="270" ht="15.7" customHeight="1"/>
    <row r="271" ht="15.7" customHeight="1"/>
    <row r="272" ht="15.7" customHeight="1"/>
    <row r="273" ht="15.7" customHeight="1"/>
    <row r="274" ht="15.7" customHeight="1"/>
    <row r="275" ht="15.7" customHeight="1"/>
    <row r="276" ht="15.7" customHeight="1"/>
    <row r="277" ht="15.7" customHeight="1"/>
    <row r="278" ht="15.7" customHeight="1"/>
    <row r="279" ht="15.7" customHeight="1"/>
    <row r="280" ht="15.7" customHeight="1"/>
    <row r="281" ht="15.7" customHeight="1"/>
    <row r="282" ht="15.7" customHeight="1"/>
    <row r="283" ht="15.7" customHeight="1"/>
    <row r="284" ht="15.7" customHeight="1"/>
    <row r="285" ht="15.7" customHeight="1"/>
    <row r="286" ht="15.7" customHeight="1"/>
    <row r="287" ht="15.7" customHeight="1"/>
    <row r="288" ht="15.7" customHeight="1"/>
    <row r="289" ht="15.7" customHeight="1"/>
    <row r="290" ht="15.7" customHeight="1"/>
    <row r="291" ht="15.7" customHeight="1"/>
    <row r="292" ht="15.7" customHeight="1"/>
    <row r="293" ht="15.7" customHeight="1"/>
    <row r="294" ht="15.7" customHeight="1"/>
    <row r="295" ht="15.7" customHeight="1"/>
    <row r="296" ht="15.7" customHeight="1"/>
    <row r="297" ht="15.7" customHeight="1"/>
    <row r="298" ht="15.7" customHeight="1"/>
    <row r="299" ht="15.7" customHeight="1"/>
    <row r="300" ht="15.7" customHeight="1"/>
    <row r="301" ht="15.7" customHeight="1"/>
    <row r="302" ht="15.7" customHeight="1"/>
    <row r="303" ht="15.7" customHeight="1"/>
    <row r="304" ht="15.7" customHeight="1"/>
    <row r="305" ht="15.7" customHeight="1"/>
    <row r="306" ht="15.7" customHeight="1"/>
    <row r="307" ht="15.7" customHeight="1"/>
    <row r="308" ht="15.7" customHeight="1"/>
    <row r="309" ht="15.7" customHeight="1"/>
    <row r="310" ht="15.7" customHeight="1"/>
    <row r="311" ht="15.7" customHeight="1"/>
    <row r="312" ht="15.7" customHeight="1"/>
    <row r="313" ht="15.7" customHeight="1"/>
    <row r="314" ht="15.7" customHeight="1"/>
    <row r="315" ht="15.7" customHeight="1"/>
    <row r="316" ht="15.7" customHeight="1"/>
    <row r="317" ht="15.7" customHeight="1"/>
    <row r="318" ht="15.7" customHeight="1"/>
    <row r="319" ht="15.7" customHeight="1"/>
    <row r="320" ht="15.7" customHeight="1"/>
    <row r="321" ht="15.7" customHeight="1"/>
    <row r="322" ht="15.7" customHeight="1"/>
    <row r="323" ht="15.7" customHeight="1"/>
    <row r="324" ht="15.7" customHeight="1"/>
    <row r="325" ht="15.7" customHeight="1"/>
    <row r="326" ht="15.7" customHeight="1"/>
    <row r="327" ht="15.7" customHeight="1"/>
    <row r="328" ht="15.7" customHeight="1"/>
    <row r="329" ht="15.7" customHeight="1"/>
    <row r="330" ht="15.7" customHeight="1"/>
    <row r="331" ht="15.7" customHeight="1"/>
    <row r="332" ht="15.7" customHeight="1"/>
    <row r="333" ht="15.7" customHeight="1"/>
    <row r="334" ht="15.7" customHeight="1"/>
    <row r="335" ht="15.7" customHeight="1"/>
    <row r="336" ht="15.7" customHeight="1"/>
    <row r="337" ht="15.7" customHeight="1"/>
    <row r="338" ht="15.7" customHeight="1"/>
    <row r="339" ht="15.7" customHeight="1"/>
    <row r="340" ht="15.7" customHeight="1"/>
    <row r="341" ht="15.7" customHeight="1"/>
    <row r="342" ht="15.7" customHeight="1"/>
    <row r="343" ht="15.7" customHeight="1"/>
    <row r="344" ht="15.7" customHeight="1"/>
    <row r="345" ht="15.7" customHeight="1"/>
    <row r="346" ht="15.7" customHeight="1"/>
    <row r="347" ht="15.7" customHeight="1"/>
    <row r="348" ht="15.7" customHeight="1"/>
    <row r="349" ht="15.7" customHeight="1"/>
    <row r="350" ht="15.7" customHeight="1"/>
    <row r="351" ht="15.7" customHeight="1"/>
    <row r="352" ht="15.7" customHeight="1"/>
    <row r="353" ht="15.7" customHeight="1"/>
    <row r="354" ht="15.7" customHeight="1"/>
    <row r="355" ht="15.7" customHeight="1"/>
    <row r="356" ht="15.7" customHeight="1"/>
    <row r="357" ht="15.7" customHeight="1"/>
    <row r="358" ht="15.7" customHeight="1"/>
    <row r="359" ht="15.7" customHeight="1"/>
    <row r="360" ht="15.7" customHeight="1"/>
    <row r="361" ht="15.7" customHeight="1"/>
    <row r="362" ht="15.7" customHeight="1"/>
    <row r="363" ht="15.7" customHeight="1"/>
    <row r="364" ht="15.7" customHeight="1"/>
    <row r="365" ht="15.7" customHeight="1"/>
    <row r="366" ht="15.7" customHeight="1"/>
    <row r="367" ht="15.7" customHeight="1"/>
    <row r="368" ht="15.7" customHeight="1"/>
    <row r="369" ht="15.7" customHeight="1"/>
    <row r="370" ht="15.7" customHeight="1"/>
    <row r="371" ht="15.7" customHeight="1"/>
    <row r="372" ht="15.7" customHeight="1"/>
    <row r="373" ht="15.7" customHeight="1"/>
    <row r="374" ht="15.7" customHeight="1"/>
    <row r="375" ht="15.7" customHeight="1"/>
    <row r="376" ht="15.7" customHeight="1"/>
    <row r="377" ht="15.7" customHeight="1"/>
    <row r="378" ht="15.7" customHeight="1"/>
    <row r="379" ht="15.7" customHeight="1"/>
    <row r="380" ht="15.7" customHeight="1"/>
    <row r="381" ht="15.7" customHeight="1"/>
    <row r="382" ht="15.7" customHeight="1"/>
    <row r="383" ht="15.7" customHeight="1"/>
    <row r="384" ht="15.7" customHeight="1"/>
    <row r="385" ht="15.7" customHeight="1"/>
    <row r="386" ht="15.7" customHeight="1"/>
    <row r="387" ht="15.7" customHeight="1"/>
    <row r="388" ht="15.7" customHeight="1"/>
    <row r="389" ht="15.7" customHeight="1"/>
    <row r="390" ht="15.7" customHeight="1"/>
    <row r="391" ht="15.7" customHeight="1"/>
    <row r="392" ht="15.7" customHeight="1"/>
    <row r="393" ht="15.7" customHeight="1"/>
    <row r="394" ht="15.7" customHeight="1"/>
    <row r="395" ht="15.7" customHeight="1"/>
    <row r="396" ht="15.7" customHeight="1"/>
    <row r="397" ht="15.7" customHeight="1"/>
    <row r="398" ht="15.7" customHeight="1"/>
    <row r="399" ht="15.7" customHeight="1"/>
    <row r="400" ht="15.7" customHeight="1"/>
    <row r="401" ht="15.7" customHeight="1"/>
    <row r="402" ht="15.7" customHeight="1"/>
    <row r="403" ht="15.7" customHeight="1"/>
    <row r="404" ht="15.7" customHeight="1"/>
    <row r="405" ht="15.7" customHeight="1"/>
    <row r="406" ht="15.7" customHeight="1"/>
    <row r="407" ht="15.7" customHeight="1"/>
    <row r="408" ht="15.7" customHeight="1"/>
    <row r="409" ht="15.7" customHeight="1"/>
    <row r="410" ht="15.7" customHeight="1"/>
    <row r="411" ht="15.7" customHeight="1"/>
    <row r="412" ht="15.7" customHeight="1"/>
    <row r="413" ht="15.7" customHeight="1"/>
    <row r="414" ht="15.7" customHeight="1"/>
    <row r="415" ht="15.7" customHeight="1"/>
    <row r="416" ht="15.7" customHeight="1"/>
    <row r="417" ht="15.7" customHeight="1"/>
    <row r="418" ht="15.7" customHeight="1"/>
    <row r="419" ht="15.7" customHeight="1"/>
    <row r="420" ht="15.7" customHeight="1"/>
    <row r="421" ht="15.7" customHeight="1"/>
    <row r="422" ht="15.7" customHeight="1"/>
    <row r="423" ht="15.7" customHeight="1"/>
    <row r="424" ht="15.7" customHeight="1"/>
    <row r="425" ht="15.7" customHeight="1"/>
    <row r="426" ht="15.7" customHeight="1"/>
    <row r="427" ht="15.7" customHeight="1"/>
    <row r="428" ht="15.7" customHeight="1"/>
    <row r="429" ht="15.7" customHeight="1"/>
    <row r="430" ht="15.7" customHeight="1"/>
    <row r="431" ht="15.7" customHeight="1"/>
    <row r="432" ht="15.7" customHeight="1"/>
    <row r="433" ht="15.7" customHeight="1"/>
    <row r="434" ht="15.7" customHeight="1"/>
    <row r="435" ht="15.7" customHeight="1"/>
    <row r="436" ht="15.7" customHeight="1"/>
    <row r="437" ht="15.7" customHeight="1"/>
    <row r="438" ht="15.7" customHeight="1"/>
    <row r="439" ht="15.7" customHeight="1"/>
    <row r="440" ht="15.7" customHeight="1"/>
    <row r="441" ht="15.7" customHeight="1"/>
    <row r="442" ht="15.7" customHeight="1"/>
    <row r="443" ht="15.7" customHeight="1"/>
    <row r="444" ht="15.7" customHeight="1"/>
    <row r="445" ht="15.7" customHeight="1"/>
    <row r="446" ht="15.7" customHeight="1"/>
    <row r="447" ht="15.7" customHeight="1"/>
    <row r="448" ht="15.7" customHeight="1"/>
    <row r="449" ht="15.7" customHeight="1"/>
    <row r="450" ht="15.7" customHeight="1"/>
    <row r="451" ht="15.7" customHeight="1"/>
    <row r="452" ht="15.7" customHeight="1"/>
    <row r="453" ht="15.7" customHeight="1"/>
    <row r="454" ht="15.7" customHeight="1"/>
    <row r="455" ht="15.7" customHeight="1"/>
    <row r="456" ht="15.7" customHeight="1"/>
    <row r="457" ht="15.7" customHeight="1"/>
    <row r="458" ht="15.7" customHeight="1"/>
    <row r="459" ht="15.7" customHeight="1"/>
    <row r="460" ht="15.7" customHeight="1"/>
    <row r="461" ht="15.7" customHeight="1"/>
    <row r="462" ht="15.7" customHeight="1"/>
    <row r="463" ht="15.7" customHeight="1"/>
    <row r="464" ht="15.7" customHeight="1"/>
    <row r="465" ht="15.7" customHeight="1"/>
    <row r="466" ht="15.7" customHeight="1"/>
    <row r="467" ht="15.7" customHeight="1"/>
    <row r="468" ht="15.7" customHeight="1"/>
    <row r="469" ht="15.7" customHeight="1"/>
    <row r="470" ht="15.7" customHeight="1"/>
    <row r="471" ht="15.7" customHeight="1"/>
    <row r="472" ht="15.7" customHeight="1"/>
    <row r="473" ht="15.7" customHeight="1"/>
    <row r="474" ht="15.7" customHeight="1"/>
    <row r="475" ht="15.7" customHeight="1"/>
    <row r="476" ht="15.7" customHeight="1"/>
    <row r="477" ht="15.7" customHeight="1"/>
    <row r="478" ht="15.7" customHeight="1"/>
    <row r="479" ht="15.7" customHeight="1"/>
    <row r="480" ht="15.7" customHeight="1"/>
    <row r="481" ht="15.7" customHeight="1"/>
    <row r="482" ht="15.7" customHeight="1"/>
    <row r="483" ht="15.7" customHeight="1"/>
    <row r="484" ht="15.7" customHeight="1"/>
    <row r="485" ht="15.7" customHeight="1"/>
    <row r="486" ht="15.7" customHeight="1"/>
    <row r="487" ht="15.7" customHeight="1"/>
    <row r="488" ht="15.7" customHeight="1"/>
    <row r="489" ht="15.7" customHeight="1"/>
    <row r="490" ht="15.7" customHeight="1"/>
    <row r="491" ht="15.7" customHeight="1"/>
    <row r="492" ht="15.7" customHeight="1"/>
    <row r="493" ht="15.7" customHeight="1"/>
    <row r="494" ht="15.7" customHeight="1"/>
    <row r="495" ht="15.7" customHeight="1"/>
    <row r="496" ht="15.7" customHeight="1"/>
    <row r="497" ht="15.7" customHeight="1"/>
    <row r="498" ht="15.7" customHeight="1"/>
    <row r="499" ht="15.7" customHeight="1"/>
    <row r="500" ht="15.7" customHeight="1"/>
    <row r="501" ht="15.7" customHeight="1"/>
    <row r="502" ht="15.7" customHeight="1"/>
    <row r="503" ht="15.7" customHeight="1"/>
    <row r="504" ht="15.7" customHeight="1"/>
    <row r="505" ht="15.7" customHeight="1"/>
    <row r="506" ht="15.7" customHeight="1"/>
    <row r="507" ht="15.7" customHeight="1"/>
    <row r="508" ht="15.7" customHeight="1"/>
    <row r="509" ht="15.7" customHeight="1"/>
    <row r="510" ht="15.7" customHeight="1"/>
    <row r="511" ht="15.7" customHeight="1"/>
    <row r="512" ht="15.7" customHeight="1"/>
    <row r="513" ht="15.7" customHeight="1"/>
    <row r="514" ht="15.7" customHeight="1"/>
    <row r="515" ht="15.7" customHeight="1"/>
    <row r="516" ht="15.7" customHeight="1"/>
    <row r="517" ht="15.7" customHeight="1"/>
    <row r="518" ht="15.7" customHeight="1"/>
    <row r="519" ht="15.7" customHeight="1"/>
    <row r="520" ht="15.7" customHeight="1"/>
    <row r="521" ht="15.7" customHeight="1"/>
    <row r="522" ht="15.7" customHeight="1"/>
    <row r="523" ht="15.7" customHeight="1"/>
    <row r="524" ht="15.7" customHeight="1"/>
    <row r="525" ht="15.7" customHeight="1"/>
    <row r="526" ht="15.7" customHeight="1"/>
    <row r="527" ht="15.7" customHeight="1"/>
    <row r="528" ht="15.7" customHeight="1"/>
    <row r="529" ht="15.7" customHeight="1"/>
    <row r="530" ht="15.7" customHeight="1"/>
    <row r="531" ht="15.7" customHeight="1"/>
    <row r="532" ht="15.7" customHeight="1"/>
    <row r="533" ht="15.7" customHeight="1"/>
    <row r="534" ht="15.7" customHeight="1"/>
    <row r="535" ht="15.7" customHeight="1"/>
    <row r="536" ht="15.7" customHeight="1"/>
    <row r="537" ht="15.7" customHeight="1"/>
    <row r="538" ht="15.7" customHeight="1"/>
    <row r="539" ht="15.7" customHeight="1"/>
    <row r="540" ht="15.7" customHeight="1"/>
    <row r="541" ht="15.7" customHeight="1"/>
    <row r="542" ht="15.7" customHeight="1"/>
    <row r="543" ht="15.7" customHeight="1"/>
    <row r="544" ht="15.7" customHeight="1"/>
    <row r="545" ht="15.7" customHeight="1"/>
    <row r="546" ht="15.7" customHeight="1"/>
    <row r="547" ht="15.7" customHeight="1"/>
    <row r="548" ht="15.7" customHeight="1"/>
    <row r="549" ht="15.7" customHeight="1"/>
    <row r="550" ht="15.7" customHeight="1"/>
    <row r="551" ht="15.7" customHeight="1"/>
    <row r="552" ht="15.7" customHeight="1"/>
    <row r="553" ht="15.7" customHeight="1"/>
    <row r="554" ht="15.7" customHeight="1"/>
    <row r="555" ht="15.7" customHeight="1"/>
    <row r="556" ht="15.7" customHeight="1"/>
    <row r="557" ht="15.7" customHeight="1"/>
    <row r="558" ht="15.7" customHeight="1"/>
    <row r="559" ht="15.7" customHeight="1"/>
    <row r="560" ht="15.7" customHeight="1"/>
    <row r="561" ht="15.7" customHeight="1"/>
    <row r="562" ht="15.7" customHeight="1"/>
    <row r="563" ht="15.7" customHeight="1"/>
    <row r="564" ht="15.7" customHeight="1"/>
    <row r="565" ht="15.7" customHeight="1"/>
    <row r="566" ht="15.7" customHeight="1"/>
    <row r="567" ht="15.7" customHeight="1"/>
    <row r="568" ht="15.7" customHeight="1"/>
    <row r="569" ht="15.7" customHeight="1"/>
    <row r="570" ht="15.7" customHeight="1"/>
    <row r="571" ht="15.7" customHeight="1"/>
    <row r="572" ht="15.7" customHeight="1"/>
    <row r="573" ht="15.7" customHeight="1"/>
    <row r="574" ht="15.7" customHeight="1"/>
    <row r="575" ht="15.7" customHeight="1"/>
    <row r="576" ht="15.7" customHeight="1"/>
    <row r="577" ht="15.7" customHeight="1"/>
    <row r="578" ht="15.7" customHeight="1"/>
    <row r="579" ht="15.7" customHeight="1"/>
    <row r="580" ht="15.7" customHeight="1"/>
    <row r="581" ht="15.7" customHeight="1"/>
    <row r="582" ht="15.7" customHeight="1"/>
    <row r="583" ht="15.7" customHeight="1"/>
    <row r="584" ht="15.7" customHeight="1"/>
    <row r="585" ht="15.7" customHeight="1"/>
    <row r="586" ht="15.7" customHeight="1"/>
    <row r="587" ht="15.7" customHeight="1"/>
    <row r="588" ht="15.7" customHeight="1"/>
    <row r="589" ht="15.7" customHeight="1"/>
    <row r="590" ht="15.7" customHeight="1"/>
    <row r="591" ht="15.7" customHeight="1"/>
    <row r="592" ht="15.7" customHeight="1"/>
    <row r="593" ht="15.7" customHeight="1"/>
    <row r="594" ht="15.7" customHeight="1"/>
    <row r="595" ht="15.7" customHeight="1"/>
    <row r="596" ht="15.7" customHeight="1"/>
    <row r="597" ht="15.7" customHeight="1"/>
    <row r="598" ht="15.7" customHeight="1"/>
    <row r="599" ht="15.7" customHeight="1"/>
    <row r="600" ht="15.7" customHeight="1"/>
    <row r="601" ht="15.7" customHeight="1"/>
    <row r="602" ht="15.7" customHeight="1"/>
    <row r="603" ht="15.7" customHeight="1"/>
    <row r="604" ht="15.7" customHeight="1"/>
    <row r="605" ht="15.7" customHeight="1"/>
    <row r="606" ht="15.7" customHeight="1"/>
    <row r="607" ht="15.7" customHeight="1"/>
    <row r="608" ht="15.7" customHeight="1"/>
    <row r="609" ht="15.7" customHeight="1"/>
    <row r="610" ht="15.7" customHeight="1"/>
    <row r="611" ht="15.7" customHeight="1"/>
    <row r="612" ht="15.7" customHeight="1"/>
    <row r="613" ht="15.7" customHeight="1"/>
    <row r="614" ht="15.7" customHeight="1"/>
    <row r="615" ht="15.7" customHeight="1"/>
    <row r="616" ht="15.7" customHeight="1"/>
    <row r="617" ht="15.7" customHeight="1"/>
    <row r="618" ht="15.7" customHeight="1"/>
    <row r="619" ht="15.7" customHeight="1"/>
    <row r="620" ht="15.7" customHeight="1"/>
    <row r="621" ht="15.7" customHeight="1"/>
    <row r="622" ht="15.7" customHeight="1"/>
    <row r="623" ht="15.7" customHeight="1"/>
    <row r="624" ht="15.7" customHeight="1"/>
    <row r="625" ht="15.7" customHeight="1"/>
    <row r="626" ht="15.7" customHeight="1"/>
    <row r="627" ht="15.7" customHeight="1"/>
    <row r="628" ht="15.7" customHeight="1"/>
    <row r="629" ht="15.7" customHeight="1"/>
    <row r="630" ht="15.7" customHeight="1"/>
    <row r="631" ht="15.7" customHeight="1"/>
    <row r="632" ht="15.7" customHeight="1"/>
    <row r="633" ht="15.7" customHeight="1"/>
    <row r="634" ht="15.7" customHeight="1"/>
    <row r="635" ht="15.7" customHeight="1"/>
    <row r="636" ht="15.7" customHeight="1"/>
    <row r="637" ht="15.7" customHeight="1"/>
    <row r="638" ht="15.7" customHeight="1"/>
    <row r="639" ht="15.7" customHeight="1"/>
    <row r="640" ht="15.7" customHeight="1"/>
    <row r="641" ht="15.7" customHeight="1"/>
    <row r="642" ht="15.7" customHeight="1"/>
    <row r="643" ht="15.7" customHeight="1"/>
    <row r="644" ht="15.7" customHeight="1"/>
    <row r="645" ht="15.7" customHeight="1"/>
    <row r="646" ht="15.7" customHeight="1"/>
    <row r="647" ht="15.7" customHeight="1"/>
    <row r="648" ht="15.7" customHeight="1"/>
    <row r="649" ht="15.7" customHeight="1"/>
    <row r="650" ht="15.7" customHeight="1"/>
    <row r="651" ht="15.7" customHeight="1"/>
    <row r="652" ht="15.7" customHeight="1"/>
    <row r="653" ht="15.7" customHeight="1"/>
    <row r="654" ht="15.7" customHeight="1"/>
    <row r="655" ht="15.7" customHeight="1"/>
    <row r="656" ht="15.7" customHeight="1"/>
    <row r="657" ht="15.7" customHeight="1"/>
    <row r="658" ht="15.7" customHeight="1"/>
    <row r="659" ht="15.7" customHeight="1"/>
    <row r="660" ht="15.7" customHeight="1"/>
    <row r="661" ht="15.7" customHeight="1"/>
    <row r="662" ht="15.7" customHeight="1"/>
    <row r="663" ht="15.7" customHeight="1"/>
    <row r="664" ht="15.7" customHeight="1"/>
    <row r="665" ht="15.7" customHeight="1"/>
    <row r="666" ht="15.7" customHeight="1"/>
    <row r="667" ht="15.7" customHeight="1"/>
    <row r="668" ht="15.7" customHeight="1"/>
    <row r="669" ht="15.7" customHeight="1"/>
    <row r="670" ht="15.7" customHeight="1"/>
    <row r="671" ht="15.7" customHeight="1"/>
    <row r="672" ht="15.7" customHeight="1"/>
    <row r="673" ht="15.7" customHeight="1"/>
    <row r="674" ht="15.7" customHeight="1"/>
    <row r="675" ht="15.7" customHeight="1"/>
    <row r="676" ht="15.7" customHeight="1"/>
    <row r="677" ht="15.7" customHeight="1"/>
    <row r="678" ht="15.7" customHeight="1"/>
    <row r="679" ht="15.7" customHeight="1"/>
    <row r="680" ht="15.7" customHeight="1"/>
    <row r="681" ht="15.7" customHeight="1"/>
    <row r="682" ht="15.7" customHeight="1"/>
    <row r="683" ht="15.7" customHeight="1"/>
    <row r="684" ht="15.7" customHeight="1"/>
    <row r="685" ht="15.7" customHeight="1"/>
    <row r="686" ht="15.7" customHeight="1"/>
    <row r="687" ht="15.7" customHeight="1"/>
    <row r="688" ht="15.7" customHeight="1"/>
    <row r="689" ht="15.7" customHeight="1"/>
    <row r="690" ht="15.7" customHeight="1"/>
    <row r="691" ht="15.7" customHeight="1"/>
    <row r="692" ht="15.7" customHeight="1"/>
    <row r="693" ht="15.7" customHeight="1"/>
    <row r="694" ht="15.7" customHeight="1"/>
    <row r="695" ht="15.7" customHeight="1"/>
    <row r="696" ht="15.7" customHeight="1"/>
    <row r="697" ht="15.7" customHeight="1"/>
    <row r="698" ht="15.7" customHeight="1"/>
    <row r="699" ht="15.7" customHeight="1"/>
    <row r="700" ht="15.7" customHeight="1"/>
    <row r="701" ht="15.7" customHeight="1"/>
    <row r="702" ht="15.7" customHeight="1"/>
    <row r="703" ht="15.7" customHeight="1"/>
    <row r="704" ht="15.7" customHeight="1"/>
    <row r="705" ht="15.7" customHeight="1"/>
    <row r="706" ht="15.7" customHeight="1"/>
    <row r="707" ht="15.7" customHeight="1"/>
    <row r="708" ht="15.7" customHeight="1"/>
    <row r="709" ht="15.7" customHeight="1"/>
    <row r="710" ht="15.7" customHeight="1"/>
    <row r="711" ht="15.7" customHeight="1"/>
    <row r="712" ht="15.7" customHeight="1"/>
    <row r="713" ht="15.7" customHeight="1"/>
    <row r="714" ht="15.7" customHeight="1"/>
    <row r="715" ht="15.7" customHeight="1"/>
    <row r="716" ht="15.7" customHeight="1"/>
    <row r="717" ht="15.7" customHeight="1"/>
    <row r="718" ht="15.7" customHeight="1"/>
    <row r="719" ht="15.7" customHeight="1"/>
    <row r="720" ht="15.7" customHeight="1"/>
    <row r="721" ht="15.7" customHeight="1"/>
    <row r="722" ht="15.7" customHeight="1"/>
    <row r="723" ht="15.7" customHeight="1"/>
    <row r="724" ht="15.7" customHeight="1"/>
    <row r="725" ht="15.7" customHeight="1"/>
    <row r="726" ht="15.7" customHeight="1"/>
    <row r="727" ht="15.7" customHeight="1"/>
    <row r="728" ht="15.7" customHeight="1"/>
    <row r="729" ht="15.7" customHeight="1"/>
    <row r="730" ht="15.7" customHeight="1"/>
    <row r="731" ht="15.7" customHeight="1"/>
    <row r="732" ht="15.7" customHeight="1"/>
    <row r="733" ht="15.7" customHeight="1"/>
    <row r="734" ht="15.7" customHeight="1"/>
    <row r="735" ht="15.7" customHeight="1"/>
    <row r="736" ht="15.7" customHeight="1"/>
    <row r="737" ht="15.7" customHeight="1"/>
    <row r="738" ht="15.7" customHeight="1"/>
    <row r="739" ht="15.7" customHeight="1"/>
    <row r="740" ht="15.7" customHeight="1"/>
    <row r="741" ht="15.7" customHeight="1"/>
    <row r="742" ht="15.7" customHeight="1"/>
    <row r="743" ht="15.7" customHeight="1"/>
    <row r="744" ht="15.7" customHeight="1"/>
    <row r="745" ht="15.7" customHeight="1"/>
    <row r="746" ht="15.7" customHeight="1"/>
    <row r="747" ht="15.7" customHeight="1"/>
    <row r="748" ht="15.7" customHeight="1"/>
    <row r="749" ht="15.7" customHeight="1"/>
    <row r="750" ht="15.7" customHeight="1"/>
    <row r="751" ht="15.7" customHeight="1"/>
    <row r="752" ht="15.7" customHeight="1"/>
    <row r="753" ht="15.7" customHeight="1"/>
    <row r="754" ht="15.7" customHeight="1"/>
    <row r="755" ht="15.7" customHeight="1"/>
    <row r="756" ht="15.7" customHeight="1"/>
    <row r="757" ht="15.7" customHeight="1"/>
    <row r="758" ht="15.7" customHeight="1"/>
    <row r="759" ht="15.7" customHeight="1"/>
    <row r="760" ht="15.7" customHeight="1"/>
    <row r="761" ht="15.7" customHeight="1"/>
    <row r="762" ht="15.7" customHeight="1"/>
    <row r="763" ht="15.7" customHeight="1"/>
    <row r="764" ht="15.7" customHeight="1"/>
    <row r="765" ht="15.7" customHeight="1"/>
    <row r="766" ht="15.7" customHeight="1"/>
    <row r="767" ht="15.7" customHeight="1"/>
    <row r="768" ht="15.7" customHeight="1"/>
    <row r="769" ht="15.7" customHeight="1"/>
    <row r="770" ht="15.7" customHeight="1"/>
    <row r="771" ht="15.7" customHeight="1"/>
    <row r="772" ht="15.7" customHeight="1"/>
    <row r="773" ht="15.7" customHeight="1"/>
    <row r="774" ht="15.7" customHeight="1"/>
    <row r="775" ht="15.7" customHeight="1"/>
    <row r="776" ht="15.7" customHeight="1"/>
    <row r="777" ht="15.7" customHeight="1"/>
    <row r="778" ht="15.7" customHeight="1"/>
    <row r="779" ht="15.7" customHeight="1"/>
    <row r="780" ht="15.7" customHeight="1"/>
    <row r="781" ht="15.7" customHeight="1"/>
    <row r="782" ht="15.7" customHeight="1"/>
    <row r="783" ht="15.7" customHeight="1"/>
    <row r="784" ht="15.7" customHeight="1"/>
    <row r="785" ht="15.7" customHeight="1"/>
    <row r="786" ht="15.7" customHeight="1"/>
    <row r="787" ht="15.7" customHeight="1"/>
    <row r="788" ht="15.7" customHeight="1"/>
    <row r="789" ht="15.7" customHeight="1"/>
    <row r="790" ht="15.7" customHeight="1"/>
    <row r="791" ht="15.7" customHeight="1"/>
    <row r="792" ht="15.7" customHeight="1"/>
    <row r="793" ht="15.7" customHeight="1"/>
    <row r="794" ht="15.7" customHeight="1"/>
    <row r="795" ht="15.7" customHeight="1"/>
    <row r="796" ht="15.7" customHeight="1"/>
    <row r="797" ht="15.7" customHeight="1"/>
    <row r="798" ht="15.7" customHeight="1"/>
    <row r="799" ht="15.7" customHeight="1"/>
    <row r="800" ht="15.7" customHeight="1"/>
    <row r="801" ht="15.7" customHeight="1"/>
    <row r="802" ht="15.7" customHeight="1"/>
    <row r="803" ht="15.7" customHeight="1"/>
    <row r="804" ht="15.7" customHeight="1"/>
    <row r="805" ht="15.7" customHeight="1"/>
    <row r="806" ht="15.7" customHeight="1"/>
    <row r="807" ht="15.7" customHeight="1"/>
    <row r="808" ht="15.7" customHeight="1"/>
    <row r="809" ht="15.7" customHeight="1"/>
    <row r="810" ht="15.7" customHeight="1"/>
    <row r="811" ht="15.7" customHeight="1"/>
    <row r="812" ht="15.7" customHeight="1"/>
    <row r="813" ht="15.7" customHeight="1"/>
    <row r="814" ht="15.7" customHeight="1"/>
    <row r="815" ht="15.7" customHeight="1"/>
    <row r="816" ht="15.7" customHeight="1"/>
    <row r="817" ht="15.7" customHeight="1"/>
    <row r="818" ht="15.7" customHeight="1"/>
    <row r="819" ht="15.7" customHeight="1"/>
    <row r="820" ht="15.7" customHeight="1"/>
    <row r="821" ht="15.7" customHeight="1"/>
    <row r="822" ht="15.7" customHeight="1"/>
    <row r="823" ht="15.7" customHeight="1"/>
    <row r="824" ht="15.7" customHeight="1"/>
    <row r="825" ht="15.7" customHeight="1"/>
    <row r="826" ht="15.7" customHeight="1"/>
    <row r="827" ht="15.7" customHeight="1"/>
    <row r="828" ht="15.7" customHeight="1"/>
    <row r="829" ht="15.7" customHeight="1"/>
    <row r="830" ht="15.7" customHeight="1"/>
    <row r="831" ht="15.7" customHeight="1"/>
    <row r="832" ht="15.7" customHeight="1"/>
    <row r="833" ht="15.7" customHeight="1"/>
    <row r="834" ht="15.7" customHeight="1"/>
    <row r="835" ht="15.7" customHeight="1"/>
    <row r="836" ht="15.7" customHeight="1"/>
    <row r="837" ht="15.7" customHeight="1"/>
    <row r="838" ht="15.7" customHeight="1"/>
    <row r="839" ht="15.7" customHeight="1"/>
    <row r="840" ht="15.7" customHeight="1"/>
    <row r="841" ht="15.7" customHeight="1"/>
    <row r="842" ht="15.7" customHeight="1"/>
    <row r="843" ht="15.7" customHeight="1"/>
    <row r="844" ht="15.7" customHeight="1"/>
    <row r="845" ht="15.7" customHeight="1"/>
    <row r="846" ht="15.7" customHeight="1"/>
    <row r="847" ht="15.7" customHeight="1"/>
    <row r="848" ht="15.7" customHeight="1"/>
    <row r="849" ht="15.7" customHeight="1"/>
    <row r="850" ht="15.7" customHeight="1"/>
    <row r="851" ht="15.7" customHeight="1"/>
    <row r="852" ht="15.7" customHeight="1"/>
    <row r="853" ht="15.7" customHeight="1"/>
    <row r="854" ht="15.7" customHeight="1"/>
    <row r="855" ht="15.7" customHeight="1"/>
    <row r="856" ht="15.7" customHeight="1"/>
    <row r="857" ht="15.7" customHeight="1"/>
    <row r="858" ht="15.7" customHeight="1"/>
    <row r="859" ht="15.7" customHeight="1"/>
    <row r="860" ht="15.7" customHeight="1"/>
    <row r="861" ht="15.7" customHeight="1"/>
    <row r="862" ht="15.7" customHeight="1"/>
    <row r="863" ht="15.7" customHeight="1"/>
    <row r="864" ht="15.7" customHeight="1"/>
    <row r="865" ht="15.7" customHeight="1"/>
    <row r="866" ht="15.7" customHeight="1"/>
    <row r="867" ht="15.7" customHeight="1"/>
    <row r="868" ht="15.7" customHeight="1"/>
    <row r="869" ht="15.7" customHeight="1"/>
    <row r="870" ht="15.7" customHeight="1"/>
    <row r="871" ht="15.7" customHeight="1"/>
    <row r="872" ht="15.7" customHeight="1"/>
    <row r="873" ht="15.7" customHeight="1"/>
    <row r="874" ht="15.7" customHeight="1"/>
    <row r="875" ht="15.7" customHeight="1"/>
    <row r="876" ht="15.7" customHeight="1"/>
    <row r="877" ht="15.7" customHeight="1"/>
    <row r="878" ht="15.7" customHeight="1"/>
    <row r="879" ht="15.7" customHeight="1"/>
    <row r="880" ht="15.7" customHeight="1"/>
    <row r="881" ht="15.7" customHeight="1"/>
    <row r="882" ht="15.7" customHeight="1"/>
    <row r="883" ht="15.7" customHeight="1"/>
    <row r="884" ht="15.7" customHeight="1"/>
    <row r="885" ht="15.7" customHeight="1"/>
    <row r="886" ht="15.7" customHeight="1"/>
    <row r="887" ht="15.7" customHeight="1"/>
    <row r="888" ht="15.7" customHeight="1"/>
    <row r="889" ht="15.7" customHeight="1"/>
    <row r="890" ht="15.7" customHeight="1"/>
    <row r="891" ht="15.7" customHeight="1"/>
    <row r="892" ht="15.7" customHeight="1"/>
    <row r="893" ht="15.7" customHeight="1"/>
    <row r="894" ht="15.7" customHeight="1"/>
    <row r="895" ht="15.7" customHeight="1"/>
    <row r="896" ht="15.7" customHeight="1"/>
    <row r="897" ht="15.7" customHeight="1"/>
    <row r="898" ht="15.7" customHeight="1"/>
    <row r="899" ht="15.7" customHeight="1"/>
    <row r="900" ht="15.7" customHeight="1"/>
    <row r="901" ht="15.7" customHeight="1"/>
    <row r="902" ht="15.7" customHeight="1"/>
    <row r="903" ht="15.7" customHeight="1"/>
    <row r="904" ht="15.7" customHeight="1"/>
    <row r="905" ht="15.7" customHeight="1"/>
    <row r="906" ht="15.7" customHeight="1"/>
    <row r="907" ht="15.7" customHeight="1"/>
    <row r="908" ht="15.7" customHeight="1"/>
    <row r="909" ht="15.7" customHeight="1"/>
    <row r="910" ht="15.7" customHeight="1"/>
    <row r="911" ht="15.7" customHeight="1"/>
    <row r="912" ht="15.7" customHeight="1"/>
    <row r="913" ht="15.7" customHeight="1"/>
    <row r="914" ht="15.7" customHeight="1"/>
    <row r="915" ht="15.7" customHeight="1"/>
    <row r="916" ht="15.7" customHeight="1"/>
    <row r="917" ht="15.7" customHeight="1"/>
    <row r="918" ht="15.7" customHeight="1"/>
    <row r="919" ht="15.7" customHeight="1"/>
    <row r="920" ht="15.7" customHeight="1"/>
    <row r="921" ht="15.7" customHeight="1"/>
    <row r="922" ht="15.7" customHeight="1"/>
    <row r="923" ht="15.7" customHeight="1"/>
    <row r="924" ht="15.7" customHeight="1"/>
    <row r="925" ht="15.7" customHeight="1"/>
    <row r="926" ht="15.7" customHeight="1"/>
    <row r="927" ht="15.7" customHeight="1"/>
    <row r="928" ht="15.7" customHeight="1"/>
    <row r="929" ht="15.7" customHeight="1"/>
    <row r="930" ht="15.7" customHeight="1"/>
    <row r="931" ht="15.7" customHeight="1"/>
    <row r="932" ht="15.7" customHeight="1"/>
    <row r="933" ht="15.7" customHeight="1"/>
    <row r="934" ht="15.7" customHeight="1"/>
    <row r="935" ht="15.7" customHeight="1"/>
    <row r="936" ht="15.7" customHeight="1"/>
    <row r="937" ht="15.7" customHeight="1"/>
    <row r="938" ht="15.7" customHeight="1"/>
    <row r="939" ht="15.7" customHeight="1"/>
    <row r="940" ht="15.7" customHeight="1"/>
    <row r="941" ht="15.7" customHeight="1"/>
    <row r="942" ht="15.7" customHeight="1"/>
    <row r="943" ht="15.7" customHeight="1"/>
    <row r="944" ht="15.7" customHeight="1"/>
    <row r="945" ht="15.7" customHeight="1"/>
    <row r="946" ht="15.7" customHeight="1"/>
    <row r="947" ht="15.7" customHeight="1"/>
    <row r="948" ht="15.7" customHeight="1"/>
    <row r="949" ht="15.7" customHeight="1"/>
    <row r="950" ht="15.7" customHeight="1"/>
    <row r="951" ht="15.7" customHeight="1"/>
    <row r="952" ht="15.7" customHeight="1"/>
    <row r="953" ht="15.7" customHeight="1"/>
    <row r="954" ht="15.7" customHeight="1"/>
    <row r="955" ht="15.7" customHeight="1"/>
    <row r="956" ht="15.7" customHeight="1"/>
    <row r="957" ht="15.7" customHeight="1"/>
    <row r="958" ht="15.7" customHeight="1"/>
    <row r="959" ht="15.7" customHeight="1"/>
    <row r="960" ht="15.7" customHeight="1"/>
    <row r="961" ht="15.7" customHeight="1"/>
    <row r="962" ht="15.7" customHeight="1"/>
    <row r="963" ht="15.7" customHeight="1"/>
    <row r="964" ht="15.7" customHeight="1"/>
    <row r="965" ht="15.7" customHeight="1"/>
    <row r="966" ht="15.7" customHeight="1"/>
    <row r="967" ht="15.7" customHeight="1"/>
    <row r="968" ht="15.7" customHeight="1"/>
    <row r="969" ht="15.7" customHeight="1"/>
    <row r="970" ht="15.7" customHeight="1"/>
    <row r="971" ht="15.7" customHeight="1"/>
    <row r="972" ht="15.7" customHeight="1"/>
    <row r="973" ht="15.7" customHeight="1"/>
    <row r="974" ht="15.7" customHeight="1"/>
    <row r="975" ht="15.7" customHeight="1"/>
    <row r="976" ht="15.7" customHeight="1"/>
    <row r="977" ht="15.7" customHeight="1"/>
    <row r="978" ht="15.7" customHeight="1"/>
    <row r="979" ht="15.7" customHeight="1"/>
    <row r="980" ht="15.7" customHeight="1"/>
    <row r="981" ht="15.7" customHeight="1"/>
    <row r="982" ht="15.7" customHeight="1"/>
    <row r="983" ht="15.7" customHeight="1"/>
    <row r="984" ht="15.7" customHeight="1"/>
    <row r="985" ht="15.7" customHeight="1"/>
    <row r="986" ht="15.7" customHeight="1"/>
    <row r="987" ht="15.7" customHeight="1"/>
    <row r="988" ht="15.7" customHeight="1"/>
    <row r="989" ht="15.7" customHeight="1"/>
    <row r="990" ht="15.7" customHeight="1"/>
    <row r="991" ht="15.7" customHeight="1"/>
    <row r="992" ht="15.7" customHeight="1"/>
    <row r="993" ht="15.7" customHeight="1"/>
    <row r="994" ht="15.7" customHeight="1"/>
    <row r="995" ht="15.7" customHeight="1"/>
    <row r="996" ht="15.7" customHeight="1"/>
    <row r="997" ht="15.7" customHeight="1"/>
    <row r="998" ht="15.7" customHeight="1"/>
    <row r="999" ht="15.7" customHeight="1"/>
    <row r="1000" ht="15.7" customHeight="1"/>
  </sheetData>
  <mergeCells count="2">
    <mergeCell ref="A1:N1"/>
    <mergeCell ref="A2:N2"/>
  </mergeCells>
  <pageMargins left="0.75" right="0.75" top="1" bottom="1" header="0" footer="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00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4.3984375" defaultRowHeight="15" customHeight="1"/>
  <cols>
    <col min="1" max="1" width="20" customWidth="1"/>
    <col min="2" max="2" width="25" customWidth="1"/>
    <col min="3" max="3" width="30" customWidth="1"/>
    <col min="4" max="4" width="12" customWidth="1"/>
    <col min="5" max="5" width="25" customWidth="1"/>
    <col min="6" max="26" width="8.69921875" customWidth="1"/>
  </cols>
  <sheetData>
    <row r="1" spans="1:5" ht="27.8" customHeight="1">
      <c r="A1" s="174" t="s">
        <v>408</v>
      </c>
      <c r="B1" s="157"/>
      <c r="C1" s="157"/>
      <c r="D1" s="157"/>
      <c r="E1" s="158"/>
    </row>
    <row r="2" spans="1:5" ht="15" customHeight="1">
      <c r="A2" s="146" t="s">
        <v>409</v>
      </c>
      <c r="B2" s="1"/>
      <c r="C2" s="1"/>
      <c r="D2" s="1"/>
      <c r="E2" s="1"/>
    </row>
    <row r="3" spans="1:5" ht="24.8" customHeight="1">
      <c r="A3" s="57" t="s">
        <v>410</v>
      </c>
      <c r="B3" s="57" t="s">
        <v>411</v>
      </c>
      <c r="C3" s="57" t="s">
        <v>412</v>
      </c>
      <c r="D3" s="57" t="s">
        <v>413</v>
      </c>
      <c r="E3" s="57" t="s">
        <v>414</v>
      </c>
    </row>
    <row r="4" spans="1:5" ht="14.4">
      <c r="A4" s="1"/>
      <c r="B4" s="1"/>
      <c r="C4" s="1"/>
      <c r="D4" s="1"/>
      <c r="E4" s="1"/>
    </row>
    <row r="5" spans="1:5" ht="14.4">
      <c r="A5" s="1"/>
      <c r="B5" s="1"/>
      <c r="C5" s="1"/>
      <c r="D5" s="1"/>
      <c r="E5" s="1"/>
    </row>
    <row r="6" spans="1:5" ht="14.4">
      <c r="A6" s="1"/>
      <c r="B6" s="1"/>
      <c r="C6" s="1"/>
      <c r="D6" s="1"/>
      <c r="E6" s="1"/>
    </row>
    <row r="7" spans="1:5" ht="14.4">
      <c r="A7" s="1"/>
      <c r="B7" s="1"/>
      <c r="C7" s="1"/>
      <c r="D7" s="1"/>
      <c r="E7" s="1"/>
    </row>
    <row r="8" spans="1:5" ht="14.4">
      <c r="A8" s="1"/>
      <c r="B8" s="1"/>
      <c r="C8" s="1"/>
      <c r="D8" s="1"/>
      <c r="E8" s="1"/>
    </row>
    <row r="9" spans="1:5" ht="14.4">
      <c r="A9" s="1"/>
      <c r="B9" s="1"/>
      <c r="C9" s="1"/>
      <c r="D9" s="1"/>
      <c r="E9" s="1"/>
    </row>
    <row r="10" spans="1:5" ht="14.4">
      <c r="A10" s="1"/>
      <c r="B10" s="1"/>
      <c r="C10" s="1"/>
      <c r="D10" s="1"/>
      <c r="E10" s="1"/>
    </row>
    <row r="11" spans="1:5" ht="14.4">
      <c r="A11" s="1"/>
      <c r="B11" s="1"/>
      <c r="C11" s="1"/>
      <c r="D11" s="1"/>
      <c r="E11" s="1"/>
    </row>
    <row r="12" spans="1:5" ht="14.4">
      <c r="A12" s="1"/>
      <c r="B12" s="1"/>
      <c r="C12" s="1"/>
      <c r="D12" s="1"/>
      <c r="E12" s="1"/>
    </row>
    <row r="13" spans="1:5" ht="14.4">
      <c r="A13" s="1"/>
      <c r="B13" s="1"/>
      <c r="C13" s="1"/>
      <c r="D13" s="1"/>
      <c r="E13" s="1"/>
    </row>
    <row r="14" spans="1:5" ht="14.4">
      <c r="A14" s="1"/>
      <c r="B14" s="1"/>
      <c r="C14" s="1"/>
      <c r="D14" s="1"/>
      <c r="E14" s="1"/>
    </row>
    <row r="15" spans="1:5" ht="14.4">
      <c r="A15" s="1"/>
      <c r="B15" s="1"/>
      <c r="C15" s="1"/>
      <c r="D15" s="1"/>
      <c r="E15" s="1"/>
    </row>
    <row r="16" spans="1:5" ht="14.4">
      <c r="A16" s="1"/>
      <c r="B16" s="1"/>
      <c r="C16" s="1"/>
      <c r="D16" s="1"/>
      <c r="E16" s="1"/>
    </row>
    <row r="17" spans="1:5" ht="14.4">
      <c r="A17" s="1"/>
      <c r="B17" s="1"/>
      <c r="C17" s="1"/>
      <c r="D17" s="1"/>
      <c r="E17" s="1"/>
    </row>
    <row r="18" spans="1:5" ht="14.4">
      <c r="A18" s="1"/>
      <c r="B18" s="1"/>
      <c r="C18" s="1"/>
      <c r="D18" s="1"/>
      <c r="E18" s="1"/>
    </row>
    <row r="19" spans="1:5" ht="14.4">
      <c r="A19" s="1"/>
      <c r="B19" s="1"/>
      <c r="C19" s="1"/>
      <c r="D19" s="1"/>
      <c r="E19" s="1"/>
    </row>
    <row r="20" spans="1:5" ht="14.4">
      <c r="A20" s="1"/>
      <c r="B20" s="1"/>
      <c r="C20" s="1"/>
      <c r="D20" s="1"/>
      <c r="E20" s="1"/>
    </row>
    <row r="21" spans="1:5" ht="15.7" customHeight="1">
      <c r="A21" s="1"/>
      <c r="B21" s="1"/>
      <c r="C21" s="1"/>
      <c r="D21" s="1"/>
      <c r="E21" s="1"/>
    </row>
    <row r="22" spans="1:5" ht="15.7" customHeight="1">
      <c r="A22" s="1"/>
      <c r="B22" s="1"/>
      <c r="C22" s="1"/>
      <c r="D22" s="1"/>
      <c r="E22" s="1"/>
    </row>
    <row r="23" spans="1:5" ht="15.7" customHeight="1">
      <c r="A23" s="1"/>
      <c r="B23" s="1"/>
      <c r="C23" s="1"/>
      <c r="D23" s="1"/>
      <c r="E23" s="1"/>
    </row>
    <row r="24" spans="1:5" ht="15.7" customHeight="1">
      <c r="A24" s="1"/>
      <c r="B24" s="1"/>
      <c r="C24" s="1"/>
      <c r="D24" s="1"/>
      <c r="E24" s="1"/>
    </row>
    <row r="25" spans="1:5" ht="15.7" customHeight="1">
      <c r="A25" s="1"/>
      <c r="B25" s="1"/>
      <c r="C25" s="1"/>
      <c r="D25" s="1"/>
      <c r="E25" s="1"/>
    </row>
    <row r="26" spans="1:5" ht="15.7" customHeight="1">
      <c r="A26" s="1"/>
      <c r="B26" s="1"/>
      <c r="C26" s="1"/>
      <c r="D26" s="1"/>
      <c r="E26" s="1"/>
    </row>
    <row r="27" spans="1:5" ht="15.7" customHeight="1">
      <c r="A27" s="1"/>
      <c r="B27" s="1"/>
      <c r="C27" s="1"/>
      <c r="D27" s="1"/>
      <c r="E27" s="1"/>
    </row>
    <row r="28" spans="1:5" ht="15.7" customHeight="1">
      <c r="A28" s="1"/>
      <c r="B28" s="1"/>
      <c r="C28" s="1"/>
      <c r="D28" s="1"/>
      <c r="E28" s="1"/>
    </row>
    <row r="29" spans="1:5" ht="15.7" customHeight="1">
      <c r="A29" s="1"/>
      <c r="B29" s="1"/>
      <c r="C29" s="1"/>
      <c r="D29" s="1"/>
      <c r="E29" s="1"/>
    </row>
    <row r="30" spans="1:5" ht="15.7" customHeight="1">
      <c r="A30" s="1"/>
      <c r="B30" s="1"/>
      <c r="C30" s="1"/>
      <c r="D30" s="1"/>
      <c r="E30" s="1"/>
    </row>
    <row r="31" spans="1:5" ht="15.7" customHeight="1">
      <c r="A31" s="1"/>
      <c r="B31" s="1"/>
      <c r="C31" s="1"/>
      <c r="D31" s="1"/>
      <c r="E31" s="1"/>
    </row>
    <row r="32" spans="1:5" ht="15.7" customHeight="1">
      <c r="A32" s="1"/>
      <c r="B32" s="1"/>
      <c r="C32" s="1"/>
      <c r="D32" s="1"/>
      <c r="E32" s="1"/>
    </row>
    <row r="33" spans="1:5" ht="15.7" customHeight="1">
      <c r="A33" s="1"/>
      <c r="B33" s="1"/>
      <c r="C33" s="1"/>
      <c r="D33" s="1"/>
      <c r="E33" s="1"/>
    </row>
    <row r="34" spans="1:5" ht="15.7" customHeight="1">
      <c r="A34" s="1"/>
      <c r="B34" s="1"/>
      <c r="C34" s="1"/>
      <c r="D34" s="1"/>
      <c r="E34" s="1"/>
    </row>
    <row r="35" spans="1:5" ht="15.7" customHeight="1">
      <c r="A35" s="1"/>
      <c r="B35" s="1"/>
      <c r="C35" s="1"/>
      <c r="D35" s="1"/>
      <c r="E35" s="1"/>
    </row>
    <row r="36" spans="1:5" ht="15.7" customHeight="1">
      <c r="A36" s="1"/>
      <c r="B36" s="1"/>
      <c r="C36" s="1"/>
      <c r="D36" s="1"/>
      <c r="E36" s="1"/>
    </row>
    <row r="37" spans="1:5" ht="15.7" customHeight="1">
      <c r="A37" s="1"/>
      <c r="B37" s="1"/>
      <c r="C37" s="1"/>
      <c r="D37" s="1"/>
      <c r="E37" s="1"/>
    </row>
    <row r="38" spans="1:5" ht="15.7" customHeight="1">
      <c r="A38" s="1"/>
      <c r="B38" s="1"/>
      <c r="C38" s="1"/>
      <c r="D38" s="1"/>
      <c r="E38" s="1"/>
    </row>
    <row r="39" spans="1:5" ht="15.7" customHeight="1">
      <c r="A39" s="1"/>
      <c r="B39" s="1"/>
      <c r="C39" s="1"/>
      <c r="D39" s="1"/>
      <c r="E39" s="1"/>
    </row>
    <row r="40" spans="1:5" ht="15.7" customHeight="1">
      <c r="A40" s="1"/>
      <c r="B40" s="1"/>
      <c r="C40" s="1"/>
      <c r="D40" s="1"/>
      <c r="E40" s="1"/>
    </row>
    <row r="41" spans="1:5" ht="15.7" customHeight="1">
      <c r="A41" s="1"/>
      <c r="B41" s="1"/>
      <c r="C41" s="1"/>
      <c r="D41" s="1"/>
      <c r="E41" s="1"/>
    </row>
    <row r="42" spans="1:5" ht="15.7" customHeight="1">
      <c r="A42" s="1"/>
      <c r="B42" s="1"/>
      <c r="C42" s="1"/>
      <c r="D42" s="1"/>
      <c r="E42" s="1"/>
    </row>
    <row r="43" spans="1:5" ht="15.7" customHeight="1">
      <c r="A43" s="1"/>
      <c r="B43" s="1"/>
      <c r="C43" s="1"/>
      <c r="D43" s="1"/>
      <c r="E43" s="1"/>
    </row>
    <row r="44" spans="1:5" ht="15.7" customHeight="1">
      <c r="A44" s="1"/>
      <c r="B44" s="1"/>
      <c r="C44" s="1"/>
      <c r="D44" s="1"/>
      <c r="E44" s="1"/>
    </row>
    <row r="45" spans="1:5" ht="15.7" customHeight="1">
      <c r="A45" s="1"/>
      <c r="B45" s="1"/>
      <c r="C45" s="1"/>
      <c r="D45" s="1"/>
      <c r="E45" s="1"/>
    </row>
    <row r="46" spans="1:5" ht="15.7" customHeight="1">
      <c r="A46" s="1"/>
      <c r="B46" s="1"/>
      <c r="C46" s="1"/>
      <c r="D46" s="1"/>
      <c r="E46" s="1"/>
    </row>
    <row r="47" spans="1:5" ht="15.7" customHeight="1">
      <c r="A47" s="1"/>
      <c r="B47" s="1"/>
      <c r="C47" s="1"/>
      <c r="D47" s="1"/>
      <c r="E47" s="1"/>
    </row>
    <row r="48" spans="1:5" ht="15.7" customHeight="1">
      <c r="A48" s="1"/>
      <c r="B48" s="1"/>
      <c r="C48" s="1"/>
      <c r="D48" s="1"/>
      <c r="E48" s="1"/>
    </row>
    <row r="49" spans="1:5" ht="15.7" customHeight="1">
      <c r="A49" s="1"/>
      <c r="B49" s="1"/>
      <c r="C49" s="1"/>
      <c r="D49" s="1"/>
      <c r="E49" s="1"/>
    </row>
    <row r="50" spans="1:5" ht="15.7" customHeight="1">
      <c r="A50" s="1"/>
      <c r="B50" s="1"/>
      <c r="C50" s="1"/>
      <c r="D50" s="1"/>
      <c r="E50" s="1"/>
    </row>
    <row r="51" spans="1:5" ht="15.7" customHeight="1">
      <c r="A51" s="1"/>
      <c r="B51" s="1"/>
      <c r="C51" s="1"/>
      <c r="D51" s="1"/>
      <c r="E51" s="1"/>
    </row>
    <row r="52" spans="1:5" ht="15.7" customHeight="1">
      <c r="A52" s="1"/>
      <c r="B52" s="1"/>
      <c r="C52" s="1"/>
      <c r="D52" s="1"/>
      <c r="E52" s="1"/>
    </row>
    <row r="53" spans="1:5" ht="15.7" customHeight="1">
      <c r="A53" s="1"/>
      <c r="B53" s="1"/>
      <c r="C53" s="1"/>
      <c r="D53" s="1"/>
      <c r="E53" s="1"/>
    </row>
    <row r="54" spans="1:5" ht="15.7" customHeight="1">
      <c r="A54" s="1"/>
      <c r="B54" s="1"/>
      <c r="C54" s="1"/>
      <c r="D54" s="1"/>
      <c r="E54" s="1"/>
    </row>
    <row r="55" spans="1:5" ht="15.7" customHeight="1">
      <c r="A55" s="1"/>
      <c r="B55" s="1"/>
      <c r="C55" s="1"/>
      <c r="D55" s="1"/>
      <c r="E55" s="1"/>
    </row>
    <row r="56" spans="1:5" ht="15.7" customHeight="1">
      <c r="A56" s="1"/>
      <c r="B56" s="1"/>
      <c r="C56" s="1"/>
      <c r="D56" s="1"/>
      <c r="E56" s="1"/>
    </row>
    <row r="57" spans="1:5" ht="15.7" customHeight="1">
      <c r="A57" s="1"/>
      <c r="B57" s="1"/>
      <c r="C57" s="1"/>
      <c r="D57" s="1"/>
      <c r="E57" s="1"/>
    </row>
    <row r="58" spans="1:5" ht="15.7" customHeight="1">
      <c r="A58" s="1"/>
      <c r="B58" s="1"/>
      <c r="C58" s="1"/>
      <c r="D58" s="1"/>
      <c r="E58" s="1"/>
    </row>
    <row r="59" spans="1:5" ht="15.7" customHeight="1">
      <c r="A59" s="1"/>
      <c r="B59" s="1"/>
      <c r="C59" s="1"/>
      <c r="D59" s="1"/>
      <c r="E59" s="1"/>
    </row>
    <row r="60" spans="1:5" ht="15.7" customHeight="1">
      <c r="A60" s="1"/>
      <c r="B60" s="1"/>
      <c r="C60" s="1"/>
      <c r="D60" s="1"/>
      <c r="E60" s="1"/>
    </row>
    <row r="61" spans="1:5" ht="15.7" customHeight="1">
      <c r="A61" s="1"/>
      <c r="B61" s="1"/>
      <c r="C61" s="1"/>
      <c r="D61" s="1"/>
      <c r="E61" s="1"/>
    </row>
    <row r="62" spans="1:5" ht="15.7" customHeight="1">
      <c r="A62" s="1"/>
      <c r="B62" s="1"/>
      <c r="C62" s="1"/>
      <c r="D62" s="1"/>
      <c r="E62" s="1"/>
    </row>
    <row r="63" spans="1:5" ht="15.7" customHeight="1">
      <c r="A63" s="1"/>
      <c r="B63" s="1"/>
      <c r="C63" s="1"/>
      <c r="D63" s="1"/>
      <c r="E63" s="1"/>
    </row>
    <row r="64" spans="1:5" ht="15.7" customHeight="1">
      <c r="A64" s="1"/>
      <c r="B64" s="1"/>
      <c r="C64" s="1"/>
      <c r="D64" s="1"/>
      <c r="E64" s="1"/>
    </row>
    <row r="65" spans="1:5" ht="15.7" customHeight="1">
      <c r="A65" s="1"/>
      <c r="B65" s="1"/>
      <c r="C65" s="1"/>
      <c r="D65" s="1"/>
      <c r="E65" s="1"/>
    </row>
    <row r="66" spans="1:5" ht="15.7" customHeight="1">
      <c r="A66" s="1"/>
      <c r="B66" s="1"/>
      <c r="C66" s="1"/>
      <c r="D66" s="1"/>
      <c r="E66" s="1"/>
    </row>
    <row r="67" spans="1:5" ht="15.7" customHeight="1">
      <c r="A67" s="1"/>
      <c r="B67" s="1"/>
      <c r="C67" s="1"/>
      <c r="D67" s="1"/>
      <c r="E67" s="1"/>
    </row>
    <row r="68" spans="1:5" ht="15.7" customHeight="1">
      <c r="A68" s="1"/>
      <c r="B68" s="1"/>
      <c r="C68" s="1"/>
      <c r="D68" s="1"/>
      <c r="E68" s="1"/>
    </row>
    <row r="69" spans="1:5" ht="15.7" customHeight="1">
      <c r="A69" s="1"/>
      <c r="B69" s="1"/>
      <c r="C69" s="1"/>
      <c r="D69" s="1"/>
      <c r="E69" s="1"/>
    </row>
    <row r="70" spans="1:5" ht="15.7" customHeight="1">
      <c r="A70" s="1"/>
      <c r="B70" s="1"/>
      <c r="C70" s="1"/>
      <c r="D70" s="1"/>
      <c r="E70" s="1"/>
    </row>
    <row r="71" spans="1:5" ht="15.7" customHeight="1">
      <c r="A71" s="1"/>
      <c r="B71" s="1"/>
      <c r="C71" s="1"/>
      <c r="D71" s="1"/>
      <c r="E71" s="1"/>
    </row>
    <row r="72" spans="1:5" ht="15.7" customHeight="1">
      <c r="A72" s="1"/>
      <c r="B72" s="1"/>
      <c r="C72" s="1"/>
      <c r="D72" s="1"/>
      <c r="E72" s="1"/>
    </row>
    <row r="73" spans="1:5" ht="15.7" customHeight="1">
      <c r="A73" s="1"/>
      <c r="B73" s="1"/>
      <c r="C73" s="1"/>
      <c r="D73" s="1"/>
      <c r="E73" s="1"/>
    </row>
    <row r="74" spans="1:5" ht="15.7" customHeight="1">
      <c r="A74" s="1"/>
      <c r="B74" s="1"/>
      <c r="C74" s="1"/>
      <c r="D74" s="1"/>
      <c r="E74" s="1"/>
    </row>
    <row r="75" spans="1:5" ht="15.7" customHeight="1">
      <c r="A75" s="1"/>
      <c r="B75" s="1"/>
      <c r="C75" s="1"/>
      <c r="D75" s="1"/>
      <c r="E75" s="1"/>
    </row>
    <row r="76" spans="1:5" ht="15.7" customHeight="1">
      <c r="A76" s="1"/>
      <c r="B76" s="1"/>
      <c r="C76" s="1"/>
      <c r="D76" s="1"/>
      <c r="E76" s="1"/>
    </row>
    <row r="77" spans="1:5" ht="15.7" customHeight="1">
      <c r="A77" s="1"/>
      <c r="B77" s="1"/>
      <c r="C77" s="1"/>
      <c r="D77" s="1"/>
      <c r="E77" s="1"/>
    </row>
    <row r="78" spans="1:5" ht="15.7" customHeight="1">
      <c r="A78" s="1"/>
      <c r="B78" s="1"/>
      <c r="C78" s="1"/>
      <c r="D78" s="1"/>
      <c r="E78" s="1"/>
    </row>
    <row r="79" spans="1:5" ht="15.7" customHeight="1">
      <c r="A79" s="1"/>
      <c r="B79" s="1"/>
      <c r="C79" s="1"/>
      <c r="D79" s="1"/>
      <c r="E79" s="1"/>
    </row>
    <row r="80" spans="1:5" ht="15.7" customHeight="1">
      <c r="A80" s="1"/>
      <c r="B80" s="1"/>
      <c r="C80" s="1"/>
      <c r="D80" s="1"/>
      <c r="E80" s="1"/>
    </row>
    <row r="81" spans="1:5" ht="15.7" customHeight="1">
      <c r="A81" s="1"/>
      <c r="B81" s="1"/>
      <c r="C81" s="1"/>
      <c r="D81" s="1"/>
      <c r="E81" s="1"/>
    </row>
    <row r="82" spans="1:5" ht="15.7" customHeight="1">
      <c r="A82" s="1"/>
      <c r="B82" s="1"/>
      <c r="C82" s="1"/>
      <c r="D82" s="1"/>
      <c r="E82" s="1"/>
    </row>
    <row r="83" spans="1:5" ht="15.7" customHeight="1">
      <c r="A83" s="1"/>
      <c r="B83" s="1"/>
      <c r="C83" s="1"/>
      <c r="D83" s="1"/>
      <c r="E83" s="1"/>
    </row>
    <row r="84" spans="1:5" ht="15.7" customHeight="1">
      <c r="A84" s="1"/>
      <c r="B84" s="1"/>
      <c r="C84" s="1"/>
      <c r="D84" s="1"/>
      <c r="E84" s="1"/>
    </row>
    <row r="85" spans="1:5" ht="15.7" customHeight="1">
      <c r="A85" s="1"/>
      <c r="B85" s="1"/>
      <c r="C85" s="1"/>
      <c r="D85" s="1"/>
      <c r="E85" s="1"/>
    </row>
    <row r="86" spans="1:5" ht="15.7" customHeight="1">
      <c r="A86" s="1"/>
      <c r="B86" s="1"/>
      <c r="C86" s="1"/>
      <c r="D86" s="1"/>
      <c r="E86" s="1"/>
    </row>
    <row r="87" spans="1:5" ht="15.7" customHeight="1">
      <c r="A87" s="1"/>
      <c r="B87" s="1"/>
      <c r="C87" s="1"/>
      <c r="D87" s="1"/>
      <c r="E87" s="1"/>
    </row>
    <row r="88" spans="1:5" ht="15.7" customHeight="1">
      <c r="A88" s="1"/>
      <c r="B88" s="1"/>
      <c r="C88" s="1"/>
      <c r="D88" s="1"/>
      <c r="E88" s="1"/>
    </row>
    <row r="89" spans="1:5" ht="15.7" customHeight="1">
      <c r="A89" s="1"/>
      <c r="B89" s="1"/>
      <c r="C89" s="1"/>
      <c r="D89" s="1"/>
      <c r="E89" s="1"/>
    </row>
    <row r="90" spans="1:5" ht="15.7" customHeight="1">
      <c r="A90" s="1"/>
      <c r="B90" s="1"/>
      <c r="C90" s="1"/>
      <c r="D90" s="1"/>
      <c r="E90" s="1"/>
    </row>
    <row r="91" spans="1:5" ht="15.7" customHeight="1">
      <c r="A91" s="1"/>
      <c r="B91" s="1"/>
      <c r="C91" s="1"/>
      <c r="D91" s="1"/>
      <c r="E91" s="1"/>
    </row>
    <row r="92" spans="1:5" ht="15.7" customHeight="1">
      <c r="A92" s="1"/>
      <c r="B92" s="1"/>
      <c r="C92" s="1"/>
      <c r="D92" s="1"/>
      <c r="E92" s="1"/>
    </row>
    <row r="93" spans="1:5" ht="15.7" customHeight="1">
      <c r="A93" s="1"/>
      <c r="B93" s="1"/>
      <c r="C93" s="1"/>
      <c r="D93" s="1"/>
      <c r="E93" s="1"/>
    </row>
    <row r="94" spans="1:5" ht="15.7" customHeight="1">
      <c r="A94" s="1"/>
      <c r="B94" s="1"/>
      <c r="C94" s="1"/>
      <c r="D94" s="1"/>
      <c r="E94" s="1"/>
    </row>
    <row r="95" spans="1:5" ht="15.7" customHeight="1">
      <c r="A95" s="1"/>
      <c r="B95" s="1"/>
      <c r="C95" s="1"/>
      <c r="D95" s="1"/>
      <c r="E95" s="1"/>
    </row>
    <row r="96" spans="1:5" ht="15.7" customHeight="1">
      <c r="A96" s="1"/>
      <c r="B96" s="1"/>
      <c r="C96" s="1"/>
      <c r="D96" s="1"/>
      <c r="E96" s="1"/>
    </row>
    <row r="97" spans="1:5" ht="15.7" customHeight="1">
      <c r="A97" s="1"/>
      <c r="B97" s="1"/>
      <c r="C97" s="1"/>
      <c r="D97" s="1"/>
      <c r="E97" s="1"/>
    </row>
    <row r="98" spans="1:5" ht="15.7" customHeight="1">
      <c r="A98" s="1"/>
      <c r="B98" s="1"/>
      <c r="C98" s="1"/>
      <c r="D98" s="1"/>
      <c r="E98" s="1"/>
    </row>
    <row r="99" spans="1:5" ht="15.7" customHeight="1">
      <c r="A99" s="1"/>
      <c r="B99" s="1"/>
      <c r="C99" s="1"/>
      <c r="D99" s="1"/>
      <c r="E99" s="1"/>
    </row>
    <row r="100" spans="1:5" ht="15.7" customHeight="1">
      <c r="A100" s="1"/>
      <c r="B100" s="1"/>
      <c r="C100" s="1"/>
      <c r="D100" s="1"/>
      <c r="E100" s="1"/>
    </row>
    <row r="101" spans="1:5" ht="15.7" customHeight="1">
      <c r="A101" s="1"/>
      <c r="B101" s="1"/>
      <c r="C101" s="1"/>
      <c r="D101" s="1"/>
      <c r="E101" s="1"/>
    </row>
    <row r="102" spans="1:5" ht="15.7" customHeight="1">
      <c r="A102" s="1"/>
      <c r="B102" s="1"/>
      <c r="C102" s="1"/>
      <c r="D102" s="1"/>
      <c r="E102" s="1"/>
    </row>
    <row r="103" spans="1:5" ht="15.7" customHeight="1">
      <c r="A103" s="1"/>
      <c r="B103" s="1"/>
      <c r="C103" s="1"/>
      <c r="D103" s="1"/>
      <c r="E103" s="1"/>
    </row>
    <row r="104" spans="1:5" ht="15.7" customHeight="1">
      <c r="A104" s="1"/>
      <c r="B104" s="1"/>
      <c r="C104" s="1"/>
      <c r="D104" s="1"/>
      <c r="E104" s="1"/>
    </row>
    <row r="105" spans="1:5" ht="15.7" customHeight="1">
      <c r="A105" s="1"/>
      <c r="B105" s="1"/>
      <c r="C105" s="1"/>
      <c r="D105" s="1"/>
      <c r="E105" s="1"/>
    </row>
    <row r="106" spans="1:5" ht="15.7" customHeight="1">
      <c r="A106" s="1"/>
      <c r="B106" s="1"/>
      <c r="C106" s="1"/>
      <c r="D106" s="1"/>
      <c r="E106" s="1"/>
    </row>
    <row r="107" spans="1:5" ht="15.7" customHeight="1">
      <c r="A107" s="1"/>
      <c r="B107" s="1"/>
      <c r="C107" s="1"/>
      <c r="D107" s="1"/>
      <c r="E107" s="1"/>
    </row>
    <row r="108" spans="1:5" ht="15.7" customHeight="1">
      <c r="A108" s="1"/>
      <c r="B108" s="1"/>
      <c r="C108" s="1"/>
      <c r="D108" s="1"/>
      <c r="E108" s="1"/>
    </row>
    <row r="109" spans="1:5" ht="15.7" customHeight="1">
      <c r="A109" s="1"/>
      <c r="B109" s="1"/>
      <c r="C109" s="1"/>
      <c r="D109" s="1"/>
      <c r="E109" s="1"/>
    </row>
    <row r="110" spans="1:5" ht="15.7" customHeight="1">
      <c r="A110" s="1"/>
      <c r="B110" s="1"/>
      <c r="C110" s="1"/>
      <c r="D110" s="1"/>
      <c r="E110" s="1"/>
    </row>
    <row r="111" spans="1:5" ht="15.7" customHeight="1">
      <c r="A111" s="1"/>
      <c r="B111" s="1"/>
      <c r="C111" s="1"/>
      <c r="D111" s="1"/>
      <c r="E111" s="1"/>
    </row>
    <row r="112" spans="1:5" ht="15.7" customHeight="1">
      <c r="A112" s="1"/>
      <c r="B112" s="1"/>
      <c r="C112" s="1"/>
      <c r="D112" s="1"/>
      <c r="E112" s="1"/>
    </row>
    <row r="113" spans="1:5" ht="15.7" customHeight="1">
      <c r="A113" s="1"/>
      <c r="B113" s="1"/>
      <c r="C113" s="1"/>
      <c r="D113" s="1"/>
      <c r="E113" s="1"/>
    </row>
    <row r="114" spans="1:5" ht="15.7" customHeight="1">
      <c r="A114" s="1"/>
      <c r="B114" s="1"/>
      <c r="C114" s="1"/>
      <c r="D114" s="1"/>
      <c r="E114" s="1"/>
    </row>
    <row r="115" spans="1:5" ht="15.7" customHeight="1">
      <c r="A115" s="1"/>
      <c r="B115" s="1"/>
      <c r="C115" s="1"/>
      <c r="D115" s="1"/>
      <c r="E115" s="1"/>
    </row>
    <row r="116" spans="1:5" ht="15.7" customHeight="1">
      <c r="A116" s="1"/>
      <c r="B116" s="1"/>
      <c r="C116" s="1"/>
      <c r="D116" s="1"/>
      <c r="E116" s="1"/>
    </row>
    <row r="117" spans="1:5" ht="15.7" customHeight="1">
      <c r="A117" s="1"/>
      <c r="B117" s="1"/>
      <c r="C117" s="1"/>
      <c r="D117" s="1"/>
      <c r="E117" s="1"/>
    </row>
    <row r="118" spans="1:5" ht="15.7" customHeight="1">
      <c r="A118" s="1"/>
      <c r="B118" s="1"/>
      <c r="C118" s="1"/>
      <c r="D118" s="1"/>
      <c r="E118" s="1"/>
    </row>
    <row r="119" spans="1:5" ht="15.7" customHeight="1">
      <c r="A119" s="1"/>
      <c r="B119" s="1"/>
      <c r="C119" s="1"/>
      <c r="D119" s="1"/>
      <c r="E119" s="1"/>
    </row>
    <row r="120" spans="1:5" ht="15.7" customHeight="1">
      <c r="A120" s="1"/>
      <c r="B120" s="1"/>
      <c r="C120" s="1"/>
      <c r="D120" s="1"/>
      <c r="E120" s="1"/>
    </row>
    <row r="121" spans="1:5" ht="15.7" customHeight="1">
      <c r="A121" s="1"/>
      <c r="B121" s="1"/>
      <c r="C121" s="1"/>
      <c r="D121" s="1"/>
      <c r="E121" s="1"/>
    </row>
    <row r="122" spans="1:5" ht="15.7" customHeight="1">
      <c r="A122" s="1"/>
      <c r="B122" s="1"/>
      <c r="C122" s="1"/>
      <c r="D122" s="1"/>
      <c r="E122" s="1"/>
    </row>
    <row r="123" spans="1:5" ht="15.7" customHeight="1">
      <c r="A123" s="1"/>
      <c r="B123" s="1"/>
      <c r="C123" s="1"/>
      <c r="D123" s="1"/>
      <c r="E123" s="1"/>
    </row>
    <row r="124" spans="1:5" ht="15.7" customHeight="1">
      <c r="A124" s="1"/>
      <c r="B124" s="1"/>
      <c r="C124" s="1"/>
      <c r="D124" s="1"/>
      <c r="E124" s="1"/>
    </row>
    <row r="125" spans="1:5" ht="15.7" customHeight="1">
      <c r="A125" s="1"/>
      <c r="B125" s="1"/>
      <c r="C125" s="1"/>
      <c r="D125" s="1"/>
      <c r="E125" s="1"/>
    </row>
    <row r="126" spans="1:5" ht="15.7" customHeight="1">
      <c r="A126" s="1"/>
      <c r="B126" s="1"/>
      <c r="C126" s="1"/>
      <c r="D126" s="1"/>
      <c r="E126" s="1"/>
    </row>
    <row r="127" spans="1:5" ht="15.7" customHeight="1">
      <c r="A127" s="1"/>
      <c r="B127" s="1"/>
      <c r="C127" s="1"/>
      <c r="D127" s="1"/>
      <c r="E127" s="1"/>
    </row>
    <row r="128" spans="1:5" ht="15.7" customHeight="1">
      <c r="A128" s="1"/>
      <c r="B128" s="1"/>
      <c r="C128" s="1"/>
      <c r="D128" s="1"/>
      <c r="E128" s="1"/>
    </row>
    <row r="129" spans="1:5" ht="15.7" customHeight="1">
      <c r="A129" s="1"/>
      <c r="B129" s="1"/>
      <c r="C129" s="1"/>
      <c r="D129" s="1"/>
      <c r="E129" s="1"/>
    </row>
    <row r="130" spans="1:5" ht="15.7" customHeight="1">
      <c r="A130" s="1"/>
      <c r="B130" s="1"/>
      <c r="C130" s="1"/>
      <c r="D130" s="1"/>
      <c r="E130" s="1"/>
    </row>
    <row r="131" spans="1:5" ht="15.7" customHeight="1">
      <c r="A131" s="1"/>
      <c r="B131" s="1"/>
      <c r="C131" s="1"/>
      <c r="D131" s="1"/>
      <c r="E131" s="1"/>
    </row>
    <row r="132" spans="1:5" ht="15.7" customHeight="1">
      <c r="A132" s="1"/>
      <c r="B132" s="1"/>
      <c r="C132" s="1"/>
      <c r="D132" s="1"/>
      <c r="E132" s="1"/>
    </row>
    <row r="133" spans="1:5" ht="15.7" customHeight="1">
      <c r="A133" s="1"/>
      <c r="B133" s="1"/>
      <c r="C133" s="1"/>
      <c r="D133" s="1"/>
      <c r="E133" s="1"/>
    </row>
    <row r="134" spans="1:5" ht="15.7" customHeight="1">
      <c r="A134" s="1"/>
      <c r="B134" s="1"/>
      <c r="C134" s="1"/>
      <c r="D134" s="1"/>
      <c r="E134" s="1"/>
    </row>
    <row r="135" spans="1:5" ht="15.7" customHeight="1">
      <c r="A135" s="1"/>
      <c r="B135" s="1"/>
      <c r="C135" s="1"/>
      <c r="D135" s="1"/>
      <c r="E135" s="1"/>
    </row>
    <row r="136" spans="1:5" ht="15.7" customHeight="1">
      <c r="A136" s="1"/>
      <c r="B136" s="1"/>
      <c r="C136" s="1"/>
      <c r="D136" s="1"/>
      <c r="E136" s="1"/>
    </row>
    <row r="137" spans="1:5" ht="15.7" customHeight="1">
      <c r="A137" s="1"/>
      <c r="B137" s="1"/>
      <c r="C137" s="1"/>
      <c r="D137" s="1"/>
      <c r="E137" s="1"/>
    </row>
    <row r="138" spans="1:5" ht="15.7" customHeight="1">
      <c r="A138" s="1"/>
      <c r="B138" s="1"/>
      <c r="C138" s="1"/>
      <c r="D138" s="1"/>
      <c r="E138" s="1"/>
    </row>
    <row r="139" spans="1:5" ht="15.7" customHeight="1">
      <c r="A139" s="1"/>
      <c r="B139" s="1"/>
      <c r="C139" s="1"/>
      <c r="D139" s="1"/>
      <c r="E139" s="1"/>
    </row>
    <row r="140" spans="1:5" ht="15.7" customHeight="1">
      <c r="A140" s="1"/>
      <c r="B140" s="1"/>
      <c r="C140" s="1"/>
      <c r="D140" s="1"/>
      <c r="E140" s="1"/>
    </row>
    <row r="141" spans="1:5" ht="15.7" customHeight="1">
      <c r="A141" s="1"/>
      <c r="B141" s="1"/>
      <c r="C141" s="1"/>
      <c r="D141" s="1"/>
      <c r="E141" s="1"/>
    </row>
    <row r="142" spans="1:5" ht="15.7" customHeight="1">
      <c r="A142" s="1"/>
      <c r="B142" s="1"/>
      <c r="C142" s="1"/>
      <c r="D142" s="1"/>
      <c r="E142" s="1"/>
    </row>
    <row r="143" spans="1:5" ht="15.7" customHeight="1">
      <c r="A143" s="1"/>
      <c r="B143" s="1"/>
      <c r="C143" s="1"/>
      <c r="D143" s="1"/>
      <c r="E143" s="1"/>
    </row>
    <row r="144" spans="1:5" ht="15.7" customHeight="1">
      <c r="A144" s="1"/>
      <c r="B144" s="1"/>
      <c r="C144" s="1"/>
      <c r="D144" s="1"/>
      <c r="E144" s="1"/>
    </row>
    <row r="145" spans="1:5" ht="15.7" customHeight="1">
      <c r="A145" s="1"/>
      <c r="B145" s="1"/>
      <c r="C145" s="1"/>
      <c r="D145" s="1"/>
      <c r="E145" s="1"/>
    </row>
    <row r="146" spans="1:5" ht="15.7" customHeight="1">
      <c r="A146" s="1"/>
      <c r="B146" s="1"/>
      <c r="C146" s="1"/>
      <c r="D146" s="1"/>
      <c r="E146" s="1"/>
    </row>
    <row r="147" spans="1:5" ht="15.7" customHeight="1">
      <c r="A147" s="1"/>
      <c r="B147" s="1"/>
      <c r="C147" s="1"/>
      <c r="D147" s="1"/>
      <c r="E147" s="1"/>
    </row>
    <row r="148" spans="1:5" ht="15.7" customHeight="1">
      <c r="A148" s="1"/>
      <c r="B148" s="1"/>
      <c r="C148" s="1"/>
      <c r="D148" s="1"/>
      <c r="E148" s="1"/>
    </row>
    <row r="149" spans="1:5" ht="15.7" customHeight="1">
      <c r="A149" s="1"/>
      <c r="B149" s="1"/>
      <c r="C149" s="1"/>
      <c r="D149" s="1"/>
      <c r="E149" s="1"/>
    </row>
    <row r="150" spans="1:5" ht="15.7" customHeight="1">
      <c r="A150" s="1"/>
      <c r="B150" s="1"/>
      <c r="C150" s="1"/>
      <c r="D150" s="1"/>
      <c r="E150" s="1"/>
    </row>
    <row r="151" spans="1:5" ht="15.7" customHeight="1">
      <c r="A151" s="1"/>
      <c r="B151" s="1"/>
      <c r="C151" s="1"/>
      <c r="D151" s="1"/>
      <c r="E151" s="1"/>
    </row>
    <row r="152" spans="1:5" ht="15.7" customHeight="1">
      <c r="A152" s="1"/>
      <c r="B152" s="1"/>
      <c r="C152" s="1"/>
      <c r="D152" s="1"/>
      <c r="E152" s="1"/>
    </row>
    <row r="153" spans="1:5" ht="15.7" customHeight="1">
      <c r="A153" s="1"/>
      <c r="B153" s="1"/>
      <c r="C153" s="1"/>
      <c r="D153" s="1"/>
      <c r="E153" s="1"/>
    </row>
    <row r="154" spans="1:5" ht="15.7" customHeight="1">
      <c r="A154" s="1"/>
      <c r="B154" s="1"/>
      <c r="C154" s="1"/>
      <c r="D154" s="1"/>
      <c r="E154" s="1"/>
    </row>
    <row r="155" spans="1:5" ht="15.7" customHeight="1">
      <c r="A155" s="1"/>
      <c r="B155" s="1"/>
      <c r="C155" s="1"/>
      <c r="D155" s="1"/>
      <c r="E155" s="1"/>
    </row>
    <row r="156" spans="1:5" ht="15.7" customHeight="1">
      <c r="A156" s="1"/>
      <c r="B156" s="1"/>
      <c r="C156" s="1"/>
      <c r="D156" s="1"/>
      <c r="E156" s="1"/>
    </row>
    <row r="157" spans="1:5" ht="15.7" customHeight="1">
      <c r="A157" s="1"/>
      <c r="B157" s="1"/>
      <c r="C157" s="1"/>
      <c r="D157" s="1"/>
      <c r="E157" s="1"/>
    </row>
    <row r="158" spans="1:5" ht="15.7" customHeight="1">
      <c r="A158" s="1"/>
      <c r="B158" s="1"/>
      <c r="C158" s="1"/>
      <c r="D158" s="1"/>
      <c r="E158" s="1"/>
    </row>
    <row r="159" spans="1:5" ht="15.7" customHeight="1">
      <c r="A159" s="1"/>
      <c r="B159" s="1"/>
      <c r="C159" s="1"/>
      <c r="D159" s="1"/>
      <c r="E159" s="1"/>
    </row>
    <row r="160" spans="1:5" ht="15.7" customHeight="1">
      <c r="A160" s="1"/>
      <c r="B160" s="1"/>
      <c r="C160" s="1"/>
      <c r="D160" s="1"/>
      <c r="E160" s="1"/>
    </row>
    <row r="161" spans="1:5" ht="15.7" customHeight="1">
      <c r="A161" s="1"/>
      <c r="B161" s="1"/>
      <c r="C161" s="1"/>
      <c r="D161" s="1"/>
      <c r="E161" s="1"/>
    </row>
    <row r="162" spans="1:5" ht="15.7" customHeight="1">
      <c r="A162" s="1"/>
      <c r="B162" s="1"/>
      <c r="C162" s="1"/>
      <c r="D162" s="1"/>
      <c r="E162" s="1"/>
    </row>
    <row r="163" spans="1:5" ht="15.7" customHeight="1">
      <c r="A163" s="1"/>
      <c r="B163" s="1"/>
      <c r="C163" s="1"/>
      <c r="D163" s="1"/>
      <c r="E163" s="1"/>
    </row>
    <row r="164" spans="1:5" ht="15.7" customHeight="1">
      <c r="A164" s="1"/>
      <c r="B164" s="1"/>
      <c r="C164" s="1"/>
      <c r="D164" s="1"/>
      <c r="E164" s="1"/>
    </row>
    <row r="165" spans="1:5" ht="15.7" customHeight="1">
      <c r="A165" s="1"/>
      <c r="B165" s="1"/>
      <c r="C165" s="1"/>
      <c r="D165" s="1"/>
      <c r="E165" s="1"/>
    </row>
    <row r="166" spans="1:5" ht="15.7" customHeight="1">
      <c r="A166" s="1"/>
      <c r="B166" s="1"/>
      <c r="C166" s="1"/>
      <c r="D166" s="1"/>
      <c r="E166" s="1"/>
    </row>
    <row r="167" spans="1:5" ht="15.7" customHeight="1">
      <c r="A167" s="1"/>
      <c r="B167" s="1"/>
      <c r="C167" s="1"/>
      <c r="D167" s="1"/>
      <c r="E167" s="1"/>
    </row>
    <row r="168" spans="1:5" ht="15.7" customHeight="1">
      <c r="A168" s="1"/>
      <c r="B168" s="1"/>
      <c r="C168" s="1"/>
      <c r="D168" s="1"/>
      <c r="E168" s="1"/>
    </row>
    <row r="169" spans="1:5" ht="15.7" customHeight="1">
      <c r="A169" s="1"/>
      <c r="B169" s="1"/>
      <c r="C169" s="1"/>
      <c r="D169" s="1"/>
      <c r="E169" s="1"/>
    </row>
    <row r="170" spans="1:5" ht="15.7" customHeight="1">
      <c r="A170" s="1"/>
      <c r="B170" s="1"/>
      <c r="C170" s="1"/>
      <c r="D170" s="1"/>
      <c r="E170" s="1"/>
    </row>
    <row r="171" spans="1:5" ht="15.7" customHeight="1">
      <c r="A171" s="1"/>
      <c r="B171" s="1"/>
      <c r="C171" s="1"/>
      <c r="D171" s="1"/>
      <c r="E171" s="1"/>
    </row>
    <row r="172" spans="1:5" ht="15.7" customHeight="1">
      <c r="A172" s="1"/>
      <c r="B172" s="1"/>
      <c r="C172" s="1"/>
      <c r="D172" s="1"/>
      <c r="E172" s="1"/>
    </row>
    <row r="173" spans="1:5" ht="15.7" customHeight="1">
      <c r="A173" s="1"/>
      <c r="B173" s="1"/>
      <c r="C173" s="1"/>
      <c r="D173" s="1"/>
      <c r="E173" s="1"/>
    </row>
    <row r="174" spans="1:5" ht="15.7" customHeight="1">
      <c r="A174" s="1"/>
      <c r="B174" s="1"/>
      <c r="C174" s="1"/>
      <c r="D174" s="1"/>
      <c r="E174" s="1"/>
    </row>
    <row r="175" spans="1:5" ht="15.7" customHeight="1">
      <c r="A175" s="1"/>
      <c r="B175" s="1"/>
      <c r="C175" s="1"/>
      <c r="D175" s="1"/>
      <c r="E175" s="1"/>
    </row>
    <row r="176" spans="1:5" ht="15.7" customHeight="1">
      <c r="A176" s="1"/>
      <c r="B176" s="1"/>
      <c r="C176" s="1"/>
      <c r="D176" s="1"/>
      <c r="E176" s="1"/>
    </row>
    <row r="177" spans="1:5" ht="15.7" customHeight="1">
      <c r="A177" s="1"/>
      <c r="B177" s="1"/>
      <c r="C177" s="1"/>
      <c r="D177" s="1"/>
      <c r="E177" s="1"/>
    </row>
    <row r="178" spans="1:5" ht="15.7" customHeight="1">
      <c r="A178" s="1"/>
      <c r="B178" s="1"/>
      <c r="C178" s="1"/>
      <c r="D178" s="1"/>
      <c r="E178" s="1"/>
    </row>
    <row r="179" spans="1:5" ht="15.7" customHeight="1">
      <c r="A179" s="1"/>
      <c r="B179" s="1"/>
      <c r="C179" s="1"/>
      <c r="D179" s="1"/>
      <c r="E179" s="1"/>
    </row>
    <row r="180" spans="1:5" ht="15.7" customHeight="1">
      <c r="A180" s="1"/>
      <c r="B180" s="1"/>
      <c r="C180" s="1"/>
      <c r="D180" s="1"/>
      <c r="E180" s="1"/>
    </row>
    <row r="181" spans="1:5" ht="15.7" customHeight="1">
      <c r="A181" s="1"/>
      <c r="B181" s="1"/>
      <c r="C181" s="1"/>
      <c r="D181" s="1"/>
      <c r="E181" s="1"/>
    </row>
    <row r="182" spans="1:5" ht="15.7" customHeight="1">
      <c r="A182" s="1"/>
      <c r="B182" s="1"/>
      <c r="C182" s="1"/>
      <c r="D182" s="1"/>
      <c r="E182" s="1"/>
    </row>
    <row r="183" spans="1:5" ht="15.7" customHeight="1">
      <c r="A183" s="1"/>
      <c r="B183" s="1"/>
      <c r="C183" s="1"/>
      <c r="D183" s="1"/>
      <c r="E183" s="1"/>
    </row>
    <row r="184" spans="1:5" ht="15.7" customHeight="1">
      <c r="A184" s="1"/>
      <c r="B184" s="1"/>
      <c r="C184" s="1"/>
      <c r="D184" s="1"/>
      <c r="E184" s="1"/>
    </row>
    <row r="185" spans="1:5" ht="15.7" customHeight="1">
      <c r="A185" s="1"/>
      <c r="B185" s="1"/>
      <c r="C185" s="1"/>
      <c r="D185" s="1"/>
      <c r="E185" s="1"/>
    </row>
    <row r="186" spans="1:5" ht="15.7" customHeight="1">
      <c r="A186" s="1"/>
      <c r="B186" s="1"/>
      <c r="C186" s="1"/>
      <c r="D186" s="1"/>
      <c r="E186" s="1"/>
    </row>
    <row r="187" spans="1:5" ht="15.7" customHeight="1">
      <c r="A187" s="1"/>
      <c r="B187" s="1"/>
      <c r="C187" s="1"/>
      <c r="D187" s="1"/>
      <c r="E187" s="1"/>
    </row>
    <row r="188" spans="1:5" ht="15.7" customHeight="1">
      <c r="A188" s="1"/>
      <c r="B188" s="1"/>
      <c r="C188" s="1"/>
      <c r="D188" s="1"/>
      <c r="E188" s="1"/>
    </row>
    <row r="189" spans="1:5" ht="15.7" customHeight="1">
      <c r="A189" s="1"/>
      <c r="B189" s="1"/>
      <c r="C189" s="1"/>
      <c r="D189" s="1"/>
      <c r="E189" s="1"/>
    </row>
    <row r="190" spans="1:5" ht="15.7" customHeight="1">
      <c r="A190" s="1"/>
      <c r="B190" s="1"/>
      <c r="C190" s="1"/>
      <c r="D190" s="1"/>
      <c r="E190" s="1"/>
    </row>
    <row r="191" spans="1:5" ht="15.7" customHeight="1">
      <c r="A191" s="1"/>
      <c r="B191" s="1"/>
      <c r="C191" s="1"/>
      <c r="D191" s="1"/>
      <c r="E191" s="1"/>
    </row>
    <row r="192" spans="1:5" ht="15.7" customHeight="1">
      <c r="A192" s="1"/>
      <c r="B192" s="1"/>
      <c r="C192" s="1"/>
      <c r="D192" s="1"/>
      <c r="E192" s="1"/>
    </row>
    <row r="193" spans="1:5" ht="15.7" customHeight="1">
      <c r="A193" s="1"/>
      <c r="B193" s="1"/>
      <c r="C193" s="1"/>
      <c r="D193" s="1"/>
      <c r="E193" s="1"/>
    </row>
    <row r="194" spans="1:5" ht="15.7" customHeight="1">
      <c r="A194" s="1"/>
      <c r="B194" s="1"/>
      <c r="C194" s="1"/>
      <c r="D194" s="1"/>
      <c r="E194" s="1"/>
    </row>
    <row r="195" spans="1:5" ht="15.7" customHeight="1">
      <c r="A195" s="1"/>
      <c r="B195" s="1"/>
      <c r="C195" s="1"/>
      <c r="D195" s="1"/>
      <c r="E195" s="1"/>
    </row>
    <row r="196" spans="1:5" ht="15.7" customHeight="1">
      <c r="A196" s="1"/>
      <c r="B196" s="1"/>
      <c r="C196" s="1"/>
      <c r="D196" s="1"/>
      <c r="E196" s="1"/>
    </row>
    <row r="197" spans="1:5" ht="15.7" customHeight="1">
      <c r="A197" s="1"/>
      <c r="B197" s="1"/>
      <c r="C197" s="1"/>
      <c r="D197" s="1"/>
      <c r="E197" s="1"/>
    </row>
    <row r="198" spans="1:5" ht="15.7" customHeight="1">
      <c r="A198" s="1"/>
      <c r="B198" s="1"/>
      <c r="C198" s="1"/>
      <c r="D198" s="1"/>
      <c r="E198" s="1"/>
    </row>
    <row r="199" spans="1:5" ht="15.7" customHeight="1">
      <c r="A199" s="1"/>
      <c r="B199" s="1"/>
      <c r="C199" s="1"/>
      <c r="D199" s="1"/>
      <c r="E199" s="1"/>
    </row>
    <row r="200" spans="1:5" ht="15.7" customHeight="1">
      <c r="A200" s="1"/>
      <c r="B200" s="1"/>
      <c r="C200" s="1"/>
      <c r="D200" s="1"/>
      <c r="E200" s="1"/>
    </row>
    <row r="201" spans="1:5" ht="15.7" customHeight="1">
      <c r="A201" s="1"/>
      <c r="B201" s="1"/>
      <c r="C201" s="1"/>
      <c r="D201" s="1"/>
      <c r="E201" s="1"/>
    </row>
    <row r="202" spans="1:5" ht="15.7" customHeight="1">
      <c r="A202" s="1"/>
      <c r="B202" s="1"/>
      <c r="C202" s="1"/>
      <c r="D202" s="1"/>
      <c r="E202" s="1"/>
    </row>
    <row r="203" spans="1:5" ht="15.7" customHeight="1">
      <c r="A203" s="1"/>
      <c r="B203" s="1"/>
      <c r="C203" s="1"/>
      <c r="D203" s="1"/>
      <c r="E203" s="1"/>
    </row>
    <row r="204" spans="1:5" ht="15.7" customHeight="1">
      <c r="A204" s="1"/>
      <c r="B204" s="1"/>
      <c r="C204" s="1"/>
      <c r="D204" s="1"/>
      <c r="E204" s="1"/>
    </row>
    <row r="205" spans="1:5" ht="15.7" customHeight="1">
      <c r="A205" s="1"/>
      <c r="B205" s="1"/>
      <c r="C205" s="1"/>
      <c r="D205" s="1"/>
      <c r="E205" s="1"/>
    </row>
    <row r="206" spans="1:5" ht="15.7" customHeight="1">
      <c r="A206" s="1"/>
      <c r="B206" s="1"/>
      <c r="C206" s="1"/>
      <c r="D206" s="1"/>
      <c r="E206" s="1"/>
    </row>
    <row r="207" spans="1:5" ht="15.7" customHeight="1">
      <c r="A207" s="1"/>
      <c r="B207" s="1"/>
      <c r="C207" s="1"/>
      <c r="D207" s="1"/>
      <c r="E207" s="1"/>
    </row>
    <row r="208" spans="1:5" ht="15.7" customHeight="1">
      <c r="A208" s="1"/>
      <c r="B208" s="1"/>
      <c r="C208" s="1"/>
      <c r="D208" s="1"/>
      <c r="E208" s="1"/>
    </row>
    <row r="209" spans="1:5" ht="15.7" customHeight="1">
      <c r="A209" s="1"/>
      <c r="B209" s="1"/>
      <c r="C209" s="1"/>
      <c r="D209" s="1"/>
      <c r="E209" s="1"/>
    </row>
    <row r="210" spans="1:5" ht="15.7" customHeight="1">
      <c r="A210" s="1"/>
      <c r="B210" s="1"/>
      <c r="C210" s="1"/>
      <c r="D210" s="1"/>
      <c r="E210" s="1"/>
    </row>
    <row r="211" spans="1:5" ht="15.7" customHeight="1">
      <c r="A211" s="1"/>
      <c r="B211" s="1"/>
      <c r="C211" s="1"/>
      <c r="D211" s="1"/>
      <c r="E211" s="1"/>
    </row>
    <row r="212" spans="1:5" ht="15.7" customHeight="1">
      <c r="A212" s="1"/>
      <c r="B212" s="1"/>
      <c r="C212" s="1"/>
      <c r="D212" s="1"/>
      <c r="E212" s="1"/>
    </row>
    <row r="213" spans="1:5" ht="15.7" customHeight="1">
      <c r="A213" s="1"/>
      <c r="B213" s="1"/>
      <c r="C213" s="1"/>
      <c r="D213" s="1"/>
      <c r="E213" s="1"/>
    </row>
    <row r="214" spans="1:5" ht="15.7" customHeight="1">
      <c r="A214" s="1"/>
      <c r="B214" s="1"/>
      <c r="C214" s="1"/>
      <c r="D214" s="1"/>
      <c r="E214" s="1"/>
    </row>
    <row r="215" spans="1:5" ht="15.7" customHeight="1">
      <c r="A215" s="1"/>
      <c r="B215" s="1"/>
      <c r="C215" s="1"/>
      <c r="D215" s="1"/>
      <c r="E215" s="1"/>
    </row>
    <row r="216" spans="1:5" ht="15.7" customHeight="1">
      <c r="A216" s="1"/>
      <c r="B216" s="1"/>
      <c r="C216" s="1"/>
      <c r="D216" s="1"/>
      <c r="E216" s="1"/>
    </row>
    <row r="217" spans="1:5" ht="15.7" customHeight="1">
      <c r="A217" s="1"/>
      <c r="B217" s="1"/>
      <c r="C217" s="1"/>
      <c r="D217" s="1"/>
      <c r="E217" s="1"/>
    </row>
    <row r="218" spans="1:5" ht="15.7" customHeight="1">
      <c r="A218" s="1"/>
      <c r="B218" s="1"/>
      <c r="C218" s="1"/>
      <c r="D218" s="1"/>
      <c r="E218" s="1"/>
    </row>
    <row r="219" spans="1:5" ht="15.7" customHeight="1">
      <c r="A219" s="1"/>
      <c r="B219" s="1"/>
      <c r="C219" s="1"/>
      <c r="D219" s="1"/>
      <c r="E219" s="1"/>
    </row>
    <row r="220" spans="1:5" ht="15.7" customHeight="1">
      <c r="A220" s="1"/>
      <c r="B220" s="1"/>
      <c r="C220" s="1"/>
      <c r="D220" s="1"/>
      <c r="E220" s="1"/>
    </row>
    <row r="221" spans="1:5" ht="15.7" customHeight="1">
      <c r="A221" s="1"/>
      <c r="B221" s="1"/>
      <c r="C221" s="1"/>
      <c r="D221" s="1"/>
      <c r="E221" s="1"/>
    </row>
    <row r="222" spans="1:5" ht="15.7" customHeight="1">
      <c r="A222" s="1"/>
      <c r="B222" s="1"/>
      <c r="C222" s="1"/>
      <c r="D222" s="1"/>
      <c r="E222" s="1"/>
    </row>
    <row r="223" spans="1:5" ht="15.7" customHeight="1">
      <c r="A223" s="1"/>
      <c r="B223" s="1"/>
      <c r="C223" s="1"/>
      <c r="D223" s="1"/>
      <c r="E223" s="1"/>
    </row>
    <row r="224" spans="1:5" ht="15.7" customHeight="1">
      <c r="A224" s="1"/>
      <c r="B224" s="1"/>
      <c r="C224" s="1"/>
      <c r="D224" s="1"/>
      <c r="E224" s="1"/>
    </row>
    <row r="225" spans="1:5" ht="15.7" customHeight="1">
      <c r="A225" s="1"/>
      <c r="B225" s="1"/>
      <c r="C225" s="1"/>
      <c r="D225" s="1"/>
      <c r="E225" s="1"/>
    </row>
    <row r="226" spans="1:5" ht="15.7" customHeight="1">
      <c r="A226" s="1"/>
      <c r="B226" s="1"/>
      <c r="C226" s="1"/>
      <c r="D226" s="1"/>
      <c r="E226" s="1"/>
    </row>
    <row r="227" spans="1:5" ht="15.7" customHeight="1">
      <c r="A227" s="1"/>
      <c r="B227" s="1"/>
      <c r="C227" s="1"/>
      <c r="D227" s="1"/>
      <c r="E227" s="1"/>
    </row>
    <row r="228" spans="1:5" ht="15.7" customHeight="1">
      <c r="A228" s="1"/>
      <c r="B228" s="1"/>
      <c r="C228" s="1"/>
      <c r="D228" s="1"/>
      <c r="E228" s="1"/>
    </row>
    <row r="229" spans="1:5" ht="15.7" customHeight="1">
      <c r="A229" s="1"/>
      <c r="B229" s="1"/>
      <c r="C229" s="1"/>
      <c r="D229" s="1"/>
      <c r="E229" s="1"/>
    </row>
    <row r="230" spans="1:5" ht="15.7" customHeight="1">
      <c r="A230" s="1"/>
      <c r="B230" s="1"/>
      <c r="C230" s="1"/>
      <c r="D230" s="1"/>
      <c r="E230" s="1"/>
    </row>
    <row r="231" spans="1:5" ht="15.7" customHeight="1">
      <c r="A231" s="1"/>
      <c r="B231" s="1"/>
      <c r="C231" s="1"/>
      <c r="D231" s="1"/>
      <c r="E231" s="1"/>
    </row>
    <row r="232" spans="1:5" ht="15.7" customHeight="1">
      <c r="A232" s="1"/>
      <c r="B232" s="1"/>
      <c r="C232" s="1"/>
      <c r="D232" s="1"/>
      <c r="E232" s="1"/>
    </row>
    <row r="233" spans="1:5" ht="15.7" customHeight="1">
      <c r="A233" s="1"/>
      <c r="B233" s="1"/>
      <c r="C233" s="1"/>
      <c r="D233" s="1"/>
      <c r="E233" s="1"/>
    </row>
    <row r="234" spans="1:5" ht="15.7" customHeight="1">
      <c r="A234" s="1"/>
      <c r="B234" s="1"/>
      <c r="C234" s="1"/>
      <c r="D234" s="1"/>
      <c r="E234" s="1"/>
    </row>
    <row r="235" spans="1:5" ht="15.7" customHeight="1">
      <c r="A235" s="1"/>
      <c r="B235" s="1"/>
      <c r="C235" s="1"/>
      <c r="D235" s="1"/>
      <c r="E235" s="1"/>
    </row>
    <row r="236" spans="1:5" ht="15.7" customHeight="1">
      <c r="A236" s="1"/>
      <c r="B236" s="1"/>
      <c r="C236" s="1"/>
      <c r="D236" s="1"/>
      <c r="E236" s="1"/>
    </row>
    <row r="237" spans="1:5" ht="15.7" customHeight="1">
      <c r="A237" s="1"/>
      <c r="B237" s="1"/>
      <c r="C237" s="1"/>
      <c r="D237" s="1"/>
      <c r="E237" s="1"/>
    </row>
    <row r="238" spans="1:5" ht="15.7" customHeight="1">
      <c r="A238" s="1"/>
      <c r="B238" s="1"/>
      <c r="C238" s="1"/>
      <c r="D238" s="1"/>
      <c r="E238" s="1"/>
    </row>
    <row r="239" spans="1:5" ht="15.7" customHeight="1">
      <c r="A239" s="1"/>
      <c r="B239" s="1"/>
      <c r="C239" s="1"/>
      <c r="D239" s="1"/>
      <c r="E239" s="1"/>
    </row>
    <row r="240" spans="1:5" ht="15.7" customHeight="1">
      <c r="A240" s="1"/>
      <c r="B240" s="1"/>
      <c r="C240" s="1"/>
      <c r="D240" s="1"/>
      <c r="E240" s="1"/>
    </row>
    <row r="241" spans="1:5" ht="15.7" customHeight="1">
      <c r="A241" s="1"/>
      <c r="B241" s="1"/>
      <c r="C241" s="1"/>
      <c r="D241" s="1"/>
      <c r="E241" s="1"/>
    </row>
    <row r="242" spans="1:5" ht="15.7" customHeight="1">
      <c r="A242" s="1"/>
      <c r="B242" s="1"/>
      <c r="C242" s="1"/>
      <c r="D242" s="1"/>
      <c r="E242" s="1"/>
    </row>
    <row r="243" spans="1:5" ht="15.7" customHeight="1">
      <c r="A243" s="1"/>
      <c r="B243" s="1"/>
      <c r="C243" s="1"/>
      <c r="D243" s="1"/>
      <c r="E243" s="1"/>
    </row>
    <row r="244" spans="1:5" ht="15.7" customHeight="1">
      <c r="A244" s="1"/>
      <c r="B244" s="1"/>
      <c r="C244" s="1"/>
      <c r="D244" s="1"/>
      <c r="E244" s="1"/>
    </row>
    <row r="245" spans="1:5" ht="15.7" customHeight="1">
      <c r="A245" s="1"/>
      <c r="B245" s="1"/>
      <c r="C245" s="1"/>
      <c r="D245" s="1"/>
      <c r="E245" s="1"/>
    </row>
    <row r="246" spans="1:5" ht="15.7" customHeight="1">
      <c r="A246" s="1"/>
      <c r="B246" s="1"/>
      <c r="C246" s="1"/>
      <c r="D246" s="1"/>
      <c r="E246" s="1"/>
    </row>
    <row r="247" spans="1:5" ht="15.7" customHeight="1">
      <c r="A247" s="1"/>
      <c r="B247" s="1"/>
      <c r="C247" s="1"/>
      <c r="D247" s="1"/>
      <c r="E247" s="1"/>
    </row>
    <row r="248" spans="1:5" ht="15.7" customHeight="1">
      <c r="A248" s="1"/>
      <c r="B248" s="1"/>
      <c r="C248" s="1"/>
      <c r="D248" s="1"/>
      <c r="E248" s="1"/>
    </row>
    <row r="249" spans="1:5" ht="15.7" customHeight="1">
      <c r="A249" s="1"/>
      <c r="B249" s="1"/>
      <c r="C249" s="1"/>
      <c r="D249" s="1"/>
      <c r="E249" s="1"/>
    </row>
    <row r="250" spans="1:5" ht="15.7" customHeight="1">
      <c r="A250" s="1"/>
      <c r="B250" s="1"/>
      <c r="C250" s="1"/>
      <c r="D250" s="1"/>
      <c r="E250" s="1"/>
    </row>
    <row r="251" spans="1:5" ht="15.7" customHeight="1">
      <c r="A251" s="1"/>
      <c r="B251" s="1"/>
      <c r="C251" s="1"/>
      <c r="D251" s="1"/>
      <c r="E251" s="1"/>
    </row>
    <row r="252" spans="1:5" ht="15.7" customHeight="1">
      <c r="A252" s="1"/>
      <c r="B252" s="1"/>
      <c r="C252" s="1"/>
      <c r="D252" s="1"/>
      <c r="E252" s="1"/>
    </row>
    <row r="253" spans="1:5" ht="15.7" customHeight="1">
      <c r="A253" s="1"/>
      <c r="B253" s="1"/>
      <c r="C253" s="1"/>
      <c r="D253" s="1"/>
      <c r="E253" s="1"/>
    </row>
    <row r="254" spans="1:5" ht="15.7" customHeight="1">
      <c r="A254" s="1"/>
      <c r="B254" s="1"/>
      <c r="C254" s="1"/>
      <c r="D254" s="1"/>
      <c r="E254" s="1"/>
    </row>
    <row r="255" spans="1:5" ht="15.7" customHeight="1">
      <c r="A255" s="1"/>
      <c r="B255" s="1"/>
      <c r="C255" s="1"/>
      <c r="D255" s="1"/>
      <c r="E255" s="1"/>
    </row>
    <row r="256" spans="1:5" ht="15.7" customHeight="1">
      <c r="A256" s="1"/>
      <c r="B256" s="1"/>
      <c r="C256" s="1"/>
      <c r="D256" s="1"/>
      <c r="E256" s="1"/>
    </row>
    <row r="257" spans="1:5" ht="15.7" customHeight="1">
      <c r="A257" s="1"/>
      <c r="B257" s="1"/>
      <c r="C257" s="1"/>
      <c r="D257" s="1"/>
      <c r="E257" s="1"/>
    </row>
    <row r="258" spans="1:5" ht="15.7" customHeight="1">
      <c r="A258" s="1"/>
      <c r="B258" s="1"/>
      <c r="C258" s="1"/>
      <c r="D258" s="1"/>
      <c r="E258" s="1"/>
    </row>
    <row r="259" spans="1:5" ht="15.7" customHeight="1">
      <c r="A259" s="1"/>
      <c r="B259" s="1"/>
      <c r="C259" s="1"/>
      <c r="D259" s="1"/>
      <c r="E259" s="1"/>
    </row>
    <row r="260" spans="1:5" ht="15.7" customHeight="1">
      <c r="A260" s="1"/>
      <c r="B260" s="1"/>
      <c r="C260" s="1"/>
      <c r="D260" s="1"/>
      <c r="E260" s="1"/>
    </row>
    <row r="261" spans="1:5" ht="15.7" customHeight="1">
      <c r="A261" s="1"/>
      <c r="B261" s="1"/>
      <c r="C261" s="1"/>
      <c r="D261" s="1"/>
      <c r="E261" s="1"/>
    </row>
    <row r="262" spans="1:5" ht="15.7" customHeight="1">
      <c r="A262" s="1"/>
      <c r="B262" s="1"/>
      <c r="C262" s="1"/>
      <c r="D262" s="1"/>
      <c r="E262" s="1"/>
    </row>
    <row r="263" spans="1:5" ht="15.7" customHeight="1">
      <c r="A263" s="1"/>
      <c r="B263" s="1"/>
      <c r="C263" s="1"/>
      <c r="D263" s="1"/>
      <c r="E263" s="1"/>
    </row>
    <row r="264" spans="1:5" ht="15.7" customHeight="1">
      <c r="A264" s="1"/>
      <c r="B264" s="1"/>
      <c r="C264" s="1"/>
      <c r="D264" s="1"/>
      <c r="E264" s="1"/>
    </row>
    <row r="265" spans="1:5" ht="15.7" customHeight="1">
      <c r="A265" s="1"/>
      <c r="B265" s="1"/>
      <c r="C265" s="1"/>
      <c r="D265" s="1"/>
      <c r="E265" s="1"/>
    </row>
    <row r="266" spans="1:5" ht="15.7" customHeight="1">
      <c r="A266" s="1"/>
      <c r="B266" s="1"/>
      <c r="C266" s="1"/>
      <c r="D266" s="1"/>
      <c r="E266" s="1"/>
    </row>
    <row r="267" spans="1:5" ht="15.7" customHeight="1">
      <c r="A267" s="1"/>
      <c r="B267" s="1"/>
      <c r="C267" s="1"/>
      <c r="D267" s="1"/>
      <c r="E267" s="1"/>
    </row>
    <row r="268" spans="1:5" ht="15.7" customHeight="1">
      <c r="A268" s="1"/>
      <c r="B268" s="1"/>
      <c r="C268" s="1"/>
      <c r="D268" s="1"/>
      <c r="E268" s="1"/>
    </row>
    <row r="269" spans="1:5" ht="15.7" customHeight="1">
      <c r="A269" s="1"/>
      <c r="B269" s="1"/>
      <c r="C269" s="1"/>
      <c r="D269" s="1"/>
      <c r="E269" s="1"/>
    </row>
    <row r="270" spans="1:5" ht="15.7" customHeight="1">
      <c r="A270" s="1"/>
      <c r="B270" s="1"/>
      <c r="C270" s="1"/>
      <c r="D270" s="1"/>
      <c r="E270" s="1"/>
    </row>
    <row r="271" spans="1:5" ht="15.7" customHeight="1">
      <c r="A271" s="1"/>
      <c r="B271" s="1"/>
      <c r="C271" s="1"/>
      <c r="D271" s="1"/>
      <c r="E271" s="1"/>
    </row>
    <row r="272" spans="1:5" ht="15.7" customHeight="1">
      <c r="A272" s="1"/>
      <c r="B272" s="1"/>
      <c r="C272" s="1"/>
      <c r="D272" s="1"/>
      <c r="E272" s="1"/>
    </row>
    <row r="273" spans="1:5" ht="15.7" customHeight="1">
      <c r="A273" s="1"/>
      <c r="B273" s="1"/>
      <c r="C273" s="1"/>
      <c r="D273" s="1"/>
      <c r="E273" s="1"/>
    </row>
    <row r="274" spans="1:5" ht="15.7" customHeight="1">
      <c r="A274" s="1"/>
      <c r="B274" s="1"/>
      <c r="C274" s="1"/>
      <c r="D274" s="1"/>
      <c r="E274" s="1"/>
    </row>
    <row r="275" spans="1:5" ht="15.7" customHeight="1">
      <c r="A275" s="1"/>
      <c r="B275" s="1"/>
      <c r="C275" s="1"/>
      <c r="D275" s="1"/>
      <c r="E275" s="1"/>
    </row>
    <row r="276" spans="1:5" ht="15.7" customHeight="1">
      <c r="A276" s="1"/>
      <c r="B276" s="1"/>
      <c r="C276" s="1"/>
      <c r="D276" s="1"/>
      <c r="E276" s="1"/>
    </row>
    <row r="277" spans="1:5" ht="15.7" customHeight="1">
      <c r="A277" s="1"/>
      <c r="B277" s="1"/>
      <c r="C277" s="1"/>
      <c r="D277" s="1"/>
      <c r="E277" s="1"/>
    </row>
    <row r="278" spans="1:5" ht="15.7" customHeight="1">
      <c r="A278" s="1"/>
      <c r="B278" s="1"/>
      <c r="C278" s="1"/>
      <c r="D278" s="1"/>
      <c r="E278" s="1"/>
    </row>
    <row r="279" spans="1:5" ht="15.7" customHeight="1">
      <c r="A279" s="1"/>
      <c r="B279" s="1"/>
      <c r="C279" s="1"/>
      <c r="D279" s="1"/>
      <c r="E279" s="1"/>
    </row>
    <row r="280" spans="1:5" ht="15.7" customHeight="1">
      <c r="A280" s="1"/>
      <c r="B280" s="1"/>
      <c r="C280" s="1"/>
      <c r="D280" s="1"/>
      <c r="E280" s="1"/>
    </row>
    <row r="281" spans="1:5" ht="15.7" customHeight="1">
      <c r="A281" s="1"/>
      <c r="B281" s="1"/>
      <c r="C281" s="1"/>
      <c r="D281" s="1"/>
      <c r="E281" s="1"/>
    </row>
    <row r="282" spans="1:5" ht="15.7" customHeight="1">
      <c r="A282" s="1"/>
      <c r="B282" s="1"/>
      <c r="C282" s="1"/>
      <c r="D282" s="1"/>
      <c r="E282" s="1"/>
    </row>
    <row r="283" spans="1:5" ht="15.7" customHeight="1">
      <c r="A283" s="1"/>
      <c r="B283" s="1"/>
      <c r="C283" s="1"/>
      <c r="D283" s="1"/>
      <c r="E283" s="1"/>
    </row>
    <row r="284" spans="1:5" ht="15.7" customHeight="1">
      <c r="A284" s="1"/>
      <c r="B284" s="1"/>
      <c r="C284" s="1"/>
      <c r="D284" s="1"/>
      <c r="E284" s="1"/>
    </row>
    <row r="285" spans="1:5" ht="15.7" customHeight="1">
      <c r="A285" s="1"/>
      <c r="B285" s="1"/>
      <c r="C285" s="1"/>
      <c r="D285" s="1"/>
      <c r="E285" s="1"/>
    </row>
    <row r="286" spans="1:5" ht="15.7" customHeight="1">
      <c r="A286" s="1"/>
      <c r="B286" s="1"/>
      <c r="C286" s="1"/>
      <c r="D286" s="1"/>
      <c r="E286" s="1"/>
    </row>
    <row r="287" spans="1:5" ht="15.7" customHeight="1">
      <c r="A287" s="1"/>
      <c r="B287" s="1"/>
      <c r="C287" s="1"/>
      <c r="D287" s="1"/>
      <c r="E287" s="1"/>
    </row>
    <row r="288" spans="1:5" ht="15.7" customHeight="1">
      <c r="A288" s="1"/>
      <c r="B288" s="1"/>
      <c r="C288" s="1"/>
      <c r="D288" s="1"/>
      <c r="E288" s="1"/>
    </row>
    <row r="289" spans="1:5" ht="15.7" customHeight="1">
      <c r="A289" s="1"/>
      <c r="B289" s="1"/>
      <c r="C289" s="1"/>
      <c r="D289" s="1"/>
      <c r="E289" s="1"/>
    </row>
    <row r="290" spans="1:5" ht="15.7" customHeight="1">
      <c r="A290" s="1"/>
      <c r="B290" s="1"/>
      <c r="C290" s="1"/>
      <c r="D290" s="1"/>
      <c r="E290" s="1"/>
    </row>
    <row r="291" spans="1:5" ht="15.7" customHeight="1">
      <c r="A291" s="1"/>
      <c r="B291" s="1"/>
      <c r="C291" s="1"/>
      <c r="D291" s="1"/>
      <c r="E291" s="1"/>
    </row>
    <row r="292" spans="1:5" ht="15.7" customHeight="1">
      <c r="A292" s="1"/>
      <c r="B292" s="1"/>
      <c r="C292" s="1"/>
      <c r="D292" s="1"/>
      <c r="E292" s="1"/>
    </row>
    <row r="293" spans="1:5" ht="15.7" customHeight="1">
      <c r="A293" s="1"/>
      <c r="B293" s="1"/>
      <c r="C293" s="1"/>
      <c r="D293" s="1"/>
      <c r="E293" s="1"/>
    </row>
    <row r="294" spans="1:5" ht="15.7" customHeight="1">
      <c r="A294" s="1"/>
      <c r="B294" s="1"/>
      <c r="C294" s="1"/>
      <c r="D294" s="1"/>
      <c r="E294" s="1"/>
    </row>
    <row r="295" spans="1:5" ht="15.7" customHeight="1">
      <c r="A295" s="1"/>
      <c r="B295" s="1"/>
      <c r="C295" s="1"/>
      <c r="D295" s="1"/>
      <c r="E295" s="1"/>
    </row>
    <row r="296" spans="1:5" ht="15.7" customHeight="1">
      <c r="A296" s="1"/>
      <c r="B296" s="1"/>
      <c r="C296" s="1"/>
      <c r="D296" s="1"/>
      <c r="E296" s="1"/>
    </row>
    <row r="297" spans="1:5" ht="15.7" customHeight="1">
      <c r="A297" s="1"/>
      <c r="B297" s="1"/>
      <c r="C297" s="1"/>
      <c r="D297" s="1"/>
      <c r="E297" s="1"/>
    </row>
    <row r="298" spans="1:5" ht="15.7" customHeight="1">
      <c r="A298" s="1"/>
      <c r="B298" s="1"/>
      <c r="C298" s="1"/>
      <c r="D298" s="1"/>
      <c r="E298" s="1"/>
    </row>
    <row r="299" spans="1:5" ht="15.7" customHeight="1">
      <c r="A299" s="1"/>
      <c r="B299" s="1"/>
      <c r="C299" s="1"/>
      <c r="D299" s="1"/>
      <c r="E299" s="1"/>
    </row>
    <row r="300" spans="1:5" ht="15.7" customHeight="1">
      <c r="A300" s="1"/>
      <c r="B300" s="1"/>
      <c r="C300" s="1"/>
      <c r="D300" s="1"/>
      <c r="E300" s="1"/>
    </row>
    <row r="301" spans="1:5" ht="15.7" customHeight="1">
      <c r="A301" s="1"/>
      <c r="B301" s="1"/>
      <c r="C301" s="1"/>
      <c r="D301" s="1"/>
      <c r="E301" s="1"/>
    </row>
    <row r="302" spans="1:5" ht="15.7" customHeight="1">
      <c r="A302" s="1"/>
      <c r="B302" s="1"/>
      <c r="C302" s="1"/>
      <c r="D302" s="1"/>
      <c r="E302" s="1"/>
    </row>
    <row r="303" spans="1:5" ht="15.7" customHeight="1">
      <c r="A303" s="1"/>
      <c r="B303" s="1"/>
      <c r="C303" s="1"/>
      <c r="D303" s="1"/>
      <c r="E303" s="1"/>
    </row>
    <row r="304" spans="1:5" ht="15.7" customHeight="1">
      <c r="A304" s="1"/>
      <c r="B304" s="1"/>
      <c r="C304" s="1"/>
      <c r="D304" s="1"/>
      <c r="E304" s="1"/>
    </row>
    <row r="305" spans="1:5" ht="15.7" customHeight="1">
      <c r="A305" s="1"/>
      <c r="B305" s="1"/>
      <c r="C305" s="1"/>
      <c r="D305" s="1"/>
      <c r="E305" s="1"/>
    </row>
    <row r="306" spans="1:5" ht="15.7" customHeight="1">
      <c r="A306" s="1"/>
      <c r="B306" s="1"/>
      <c r="C306" s="1"/>
      <c r="D306" s="1"/>
      <c r="E306" s="1"/>
    </row>
    <row r="307" spans="1:5" ht="15.7" customHeight="1">
      <c r="A307" s="1"/>
      <c r="B307" s="1"/>
      <c r="C307" s="1"/>
      <c r="D307" s="1"/>
      <c r="E307" s="1"/>
    </row>
    <row r="308" spans="1:5" ht="15.7" customHeight="1">
      <c r="A308" s="1"/>
      <c r="B308" s="1"/>
      <c r="C308" s="1"/>
      <c r="D308" s="1"/>
      <c r="E308" s="1"/>
    </row>
    <row r="309" spans="1:5" ht="15.7" customHeight="1">
      <c r="A309" s="1"/>
      <c r="B309" s="1"/>
      <c r="C309" s="1"/>
      <c r="D309" s="1"/>
      <c r="E309" s="1"/>
    </row>
    <row r="310" spans="1:5" ht="15.7" customHeight="1">
      <c r="A310" s="1"/>
      <c r="B310" s="1"/>
      <c r="C310" s="1"/>
      <c r="D310" s="1"/>
      <c r="E310" s="1"/>
    </row>
    <row r="311" spans="1:5" ht="15.7" customHeight="1">
      <c r="A311" s="1"/>
      <c r="B311" s="1"/>
      <c r="C311" s="1"/>
      <c r="D311" s="1"/>
      <c r="E311" s="1"/>
    </row>
    <row r="312" spans="1:5" ht="15.7" customHeight="1">
      <c r="A312" s="1"/>
      <c r="B312" s="1"/>
      <c r="C312" s="1"/>
      <c r="D312" s="1"/>
      <c r="E312" s="1"/>
    </row>
    <row r="313" spans="1:5" ht="15.7" customHeight="1">
      <c r="A313" s="1"/>
      <c r="B313" s="1"/>
      <c r="C313" s="1"/>
      <c r="D313" s="1"/>
      <c r="E313" s="1"/>
    </row>
    <row r="314" spans="1:5" ht="15.7" customHeight="1">
      <c r="A314" s="1"/>
      <c r="B314" s="1"/>
      <c r="C314" s="1"/>
      <c r="D314" s="1"/>
      <c r="E314" s="1"/>
    </row>
    <row r="315" spans="1:5" ht="15.7" customHeight="1">
      <c r="A315" s="1"/>
      <c r="B315" s="1"/>
      <c r="C315" s="1"/>
      <c r="D315" s="1"/>
      <c r="E315" s="1"/>
    </row>
    <row r="316" spans="1:5" ht="15.7" customHeight="1">
      <c r="A316" s="1"/>
      <c r="B316" s="1"/>
      <c r="C316" s="1"/>
      <c r="D316" s="1"/>
      <c r="E316" s="1"/>
    </row>
    <row r="317" spans="1:5" ht="15.7" customHeight="1">
      <c r="A317" s="1"/>
      <c r="B317" s="1"/>
      <c r="C317" s="1"/>
      <c r="D317" s="1"/>
      <c r="E317" s="1"/>
    </row>
    <row r="318" spans="1:5" ht="15.7" customHeight="1">
      <c r="A318" s="1"/>
      <c r="B318" s="1"/>
      <c r="C318" s="1"/>
      <c r="D318" s="1"/>
      <c r="E318" s="1"/>
    </row>
    <row r="319" spans="1:5" ht="15.7" customHeight="1">
      <c r="A319" s="1"/>
      <c r="B319" s="1"/>
      <c r="C319" s="1"/>
      <c r="D319" s="1"/>
      <c r="E319" s="1"/>
    </row>
    <row r="320" spans="1:5" ht="15.7" customHeight="1">
      <c r="A320" s="1"/>
      <c r="B320" s="1"/>
      <c r="C320" s="1"/>
      <c r="D320" s="1"/>
      <c r="E320" s="1"/>
    </row>
    <row r="321" spans="1:5" ht="15.7" customHeight="1">
      <c r="A321" s="1"/>
      <c r="B321" s="1"/>
      <c r="C321" s="1"/>
      <c r="D321" s="1"/>
      <c r="E321" s="1"/>
    </row>
    <row r="322" spans="1:5" ht="15.7" customHeight="1">
      <c r="A322" s="1"/>
      <c r="B322" s="1"/>
      <c r="C322" s="1"/>
      <c r="D322" s="1"/>
      <c r="E322" s="1"/>
    </row>
    <row r="323" spans="1:5" ht="15.7" customHeight="1">
      <c r="A323" s="1"/>
      <c r="B323" s="1"/>
      <c r="C323" s="1"/>
      <c r="D323" s="1"/>
      <c r="E323" s="1"/>
    </row>
    <row r="324" spans="1:5" ht="15.7" customHeight="1">
      <c r="A324" s="1"/>
      <c r="B324" s="1"/>
      <c r="C324" s="1"/>
      <c r="D324" s="1"/>
      <c r="E324" s="1"/>
    </row>
    <row r="325" spans="1:5" ht="15.7" customHeight="1">
      <c r="A325" s="1"/>
      <c r="B325" s="1"/>
      <c r="C325" s="1"/>
      <c r="D325" s="1"/>
      <c r="E325" s="1"/>
    </row>
    <row r="326" spans="1:5" ht="15.7" customHeight="1">
      <c r="A326" s="1"/>
      <c r="B326" s="1"/>
      <c r="C326" s="1"/>
      <c r="D326" s="1"/>
      <c r="E326" s="1"/>
    </row>
    <row r="327" spans="1:5" ht="15.7" customHeight="1">
      <c r="A327" s="1"/>
      <c r="B327" s="1"/>
      <c r="C327" s="1"/>
      <c r="D327" s="1"/>
      <c r="E327" s="1"/>
    </row>
    <row r="328" spans="1:5" ht="15.7" customHeight="1">
      <c r="A328" s="1"/>
      <c r="B328" s="1"/>
      <c r="C328" s="1"/>
      <c r="D328" s="1"/>
      <c r="E328" s="1"/>
    </row>
    <row r="329" spans="1:5" ht="15.7" customHeight="1">
      <c r="A329" s="1"/>
      <c r="B329" s="1"/>
      <c r="C329" s="1"/>
      <c r="D329" s="1"/>
      <c r="E329" s="1"/>
    </row>
    <row r="330" spans="1:5" ht="15.7" customHeight="1">
      <c r="A330" s="1"/>
      <c r="B330" s="1"/>
      <c r="C330" s="1"/>
      <c r="D330" s="1"/>
      <c r="E330" s="1"/>
    </row>
    <row r="331" spans="1:5" ht="15.7" customHeight="1">
      <c r="A331" s="1"/>
      <c r="B331" s="1"/>
      <c r="C331" s="1"/>
      <c r="D331" s="1"/>
      <c r="E331" s="1"/>
    </row>
    <row r="332" spans="1:5" ht="15.7" customHeight="1">
      <c r="A332" s="1"/>
      <c r="B332" s="1"/>
      <c r="C332" s="1"/>
      <c r="D332" s="1"/>
      <c r="E332" s="1"/>
    </row>
    <row r="333" spans="1:5" ht="15.7" customHeight="1">
      <c r="A333" s="1"/>
      <c r="B333" s="1"/>
      <c r="C333" s="1"/>
      <c r="D333" s="1"/>
      <c r="E333" s="1"/>
    </row>
    <row r="334" spans="1:5" ht="15.7" customHeight="1">
      <c r="A334" s="1"/>
      <c r="B334" s="1"/>
      <c r="C334" s="1"/>
      <c r="D334" s="1"/>
      <c r="E334" s="1"/>
    </row>
    <row r="335" spans="1:5" ht="15.7" customHeight="1">
      <c r="A335" s="1"/>
      <c r="B335" s="1"/>
      <c r="C335" s="1"/>
      <c r="D335" s="1"/>
      <c r="E335" s="1"/>
    </row>
    <row r="336" spans="1:5" ht="15.7" customHeight="1">
      <c r="A336" s="1"/>
      <c r="B336" s="1"/>
      <c r="C336" s="1"/>
      <c r="D336" s="1"/>
      <c r="E336" s="1"/>
    </row>
    <row r="337" spans="1:5" ht="15.7" customHeight="1">
      <c r="A337" s="1"/>
      <c r="B337" s="1"/>
      <c r="C337" s="1"/>
      <c r="D337" s="1"/>
      <c r="E337" s="1"/>
    </row>
    <row r="338" spans="1:5" ht="15.7" customHeight="1">
      <c r="A338" s="1"/>
      <c r="B338" s="1"/>
      <c r="C338" s="1"/>
      <c r="D338" s="1"/>
      <c r="E338" s="1"/>
    </row>
    <row r="339" spans="1:5" ht="15.7" customHeight="1">
      <c r="A339" s="1"/>
      <c r="B339" s="1"/>
      <c r="C339" s="1"/>
      <c r="D339" s="1"/>
      <c r="E339" s="1"/>
    </row>
    <row r="340" spans="1:5" ht="15.7" customHeight="1">
      <c r="A340" s="1"/>
      <c r="B340" s="1"/>
      <c r="C340" s="1"/>
      <c r="D340" s="1"/>
      <c r="E340" s="1"/>
    </row>
    <row r="341" spans="1:5" ht="15.7" customHeight="1">
      <c r="A341" s="1"/>
      <c r="B341" s="1"/>
      <c r="C341" s="1"/>
      <c r="D341" s="1"/>
      <c r="E341" s="1"/>
    </row>
    <row r="342" spans="1:5" ht="15.7" customHeight="1">
      <c r="A342" s="1"/>
      <c r="B342" s="1"/>
      <c r="C342" s="1"/>
      <c r="D342" s="1"/>
      <c r="E342" s="1"/>
    </row>
    <row r="343" spans="1:5" ht="15.7" customHeight="1">
      <c r="A343" s="1"/>
      <c r="B343" s="1"/>
      <c r="C343" s="1"/>
      <c r="D343" s="1"/>
      <c r="E343" s="1"/>
    </row>
    <row r="344" spans="1:5" ht="15.7" customHeight="1">
      <c r="A344" s="1"/>
      <c r="B344" s="1"/>
      <c r="C344" s="1"/>
      <c r="D344" s="1"/>
      <c r="E344" s="1"/>
    </row>
    <row r="345" spans="1:5" ht="15.7" customHeight="1">
      <c r="A345" s="1"/>
      <c r="B345" s="1"/>
      <c r="C345" s="1"/>
      <c r="D345" s="1"/>
      <c r="E345" s="1"/>
    </row>
    <row r="346" spans="1:5" ht="15.7" customHeight="1">
      <c r="A346" s="1"/>
      <c r="B346" s="1"/>
      <c r="C346" s="1"/>
      <c r="D346" s="1"/>
      <c r="E346" s="1"/>
    </row>
    <row r="347" spans="1:5" ht="15.7" customHeight="1">
      <c r="A347" s="1"/>
      <c r="B347" s="1"/>
      <c r="C347" s="1"/>
      <c r="D347" s="1"/>
      <c r="E347" s="1"/>
    </row>
    <row r="348" spans="1:5" ht="15.7" customHeight="1">
      <c r="A348" s="1"/>
      <c r="B348" s="1"/>
      <c r="C348" s="1"/>
      <c r="D348" s="1"/>
      <c r="E348" s="1"/>
    </row>
    <row r="349" spans="1:5" ht="15.7" customHeight="1">
      <c r="A349" s="1"/>
      <c r="B349" s="1"/>
      <c r="C349" s="1"/>
      <c r="D349" s="1"/>
      <c r="E349" s="1"/>
    </row>
    <row r="350" spans="1:5" ht="15.7" customHeight="1">
      <c r="A350" s="1"/>
      <c r="B350" s="1"/>
      <c r="C350" s="1"/>
      <c r="D350" s="1"/>
      <c r="E350" s="1"/>
    </row>
    <row r="351" spans="1:5" ht="15.7" customHeight="1">
      <c r="A351" s="1"/>
      <c r="B351" s="1"/>
      <c r="C351" s="1"/>
      <c r="D351" s="1"/>
      <c r="E351" s="1"/>
    </row>
    <row r="352" spans="1:5" ht="15.7" customHeight="1">
      <c r="A352" s="1"/>
      <c r="B352" s="1"/>
      <c r="C352" s="1"/>
      <c r="D352" s="1"/>
      <c r="E352" s="1"/>
    </row>
    <row r="353" spans="1:5" ht="15.7" customHeight="1">
      <c r="A353" s="1"/>
      <c r="B353" s="1"/>
      <c r="C353" s="1"/>
      <c r="D353" s="1"/>
      <c r="E353" s="1"/>
    </row>
    <row r="354" spans="1:5" ht="15.7" customHeight="1">
      <c r="A354" s="1"/>
      <c r="B354" s="1"/>
      <c r="C354" s="1"/>
      <c r="D354" s="1"/>
      <c r="E354" s="1"/>
    </row>
    <row r="355" spans="1:5" ht="15.7" customHeight="1">
      <c r="A355" s="1"/>
      <c r="B355" s="1"/>
      <c r="C355" s="1"/>
      <c r="D355" s="1"/>
      <c r="E355" s="1"/>
    </row>
    <row r="356" spans="1:5" ht="15.7" customHeight="1">
      <c r="A356" s="1"/>
      <c r="B356" s="1"/>
      <c r="C356" s="1"/>
      <c r="D356" s="1"/>
      <c r="E356" s="1"/>
    </row>
    <row r="357" spans="1:5" ht="15.7" customHeight="1">
      <c r="A357" s="1"/>
      <c r="B357" s="1"/>
      <c r="C357" s="1"/>
      <c r="D357" s="1"/>
      <c r="E357" s="1"/>
    </row>
    <row r="358" spans="1:5" ht="15.7" customHeight="1">
      <c r="A358" s="1"/>
      <c r="B358" s="1"/>
      <c r="C358" s="1"/>
      <c r="D358" s="1"/>
      <c r="E358" s="1"/>
    </row>
    <row r="359" spans="1:5" ht="15.7" customHeight="1">
      <c r="A359" s="1"/>
      <c r="B359" s="1"/>
      <c r="C359" s="1"/>
      <c r="D359" s="1"/>
      <c r="E359" s="1"/>
    </row>
    <row r="360" spans="1:5" ht="15.7" customHeight="1">
      <c r="A360" s="1"/>
      <c r="B360" s="1"/>
      <c r="C360" s="1"/>
      <c r="D360" s="1"/>
      <c r="E360" s="1"/>
    </row>
    <row r="361" spans="1:5" ht="15.7" customHeight="1">
      <c r="A361" s="1"/>
      <c r="B361" s="1"/>
      <c r="C361" s="1"/>
      <c r="D361" s="1"/>
      <c r="E361" s="1"/>
    </row>
    <row r="362" spans="1:5" ht="15.7" customHeight="1">
      <c r="A362" s="1"/>
      <c r="B362" s="1"/>
      <c r="C362" s="1"/>
      <c r="D362" s="1"/>
      <c r="E362" s="1"/>
    </row>
    <row r="363" spans="1:5" ht="15.7" customHeight="1">
      <c r="A363" s="1"/>
      <c r="B363" s="1"/>
      <c r="C363" s="1"/>
      <c r="D363" s="1"/>
      <c r="E363" s="1"/>
    </row>
    <row r="364" spans="1:5" ht="15.7" customHeight="1">
      <c r="A364" s="1"/>
      <c r="B364" s="1"/>
      <c r="C364" s="1"/>
      <c r="D364" s="1"/>
      <c r="E364" s="1"/>
    </row>
    <row r="365" spans="1:5" ht="15.7" customHeight="1">
      <c r="A365" s="1"/>
      <c r="B365" s="1"/>
      <c r="C365" s="1"/>
      <c r="D365" s="1"/>
      <c r="E365" s="1"/>
    </row>
    <row r="366" spans="1:5" ht="15.7" customHeight="1">
      <c r="A366" s="1"/>
      <c r="B366" s="1"/>
      <c r="C366" s="1"/>
      <c r="D366" s="1"/>
      <c r="E366" s="1"/>
    </row>
    <row r="367" spans="1:5" ht="15.7" customHeight="1">
      <c r="A367" s="1"/>
      <c r="B367" s="1"/>
      <c r="C367" s="1"/>
      <c r="D367" s="1"/>
      <c r="E367" s="1"/>
    </row>
    <row r="368" spans="1:5" ht="15.7" customHeight="1">
      <c r="A368" s="1"/>
      <c r="B368" s="1"/>
      <c r="C368" s="1"/>
      <c r="D368" s="1"/>
      <c r="E368" s="1"/>
    </row>
    <row r="369" spans="1:5" ht="15.7" customHeight="1">
      <c r="A369" s="1"/>
      <c r="B369" s="1"/>
      <c r="C369" s="1"/>
      <c r="D369" s="1"/>
      <c r="E369" s="1"/>
    </row>
    <row r="370" spans="1:5" ht="15.7" customHeight="1">
      <c r="A370" s="1"/>
      <c r="B370" s="1"/>
      <c r="C370" s="1"/>
      <c r="D370" s="1"/>
      <c r="E370" s="1"/>
    </row>
    <row r="371" spans="1:5" ht="15.7" customHeight="1">
      <c r="A371" s="1"/>
      <c r="B371" s="1"/>
      <c r="C371" s="1"/>
      <c r="D371" s="1"/>
      <c r="E371" s="1"/>
    </row>
    <row r="372" spans="1:5" ht="15.7" customHeight="1">
      <c r="A372" s="1"/>
      <c r="B372" s="1"/>
      <c r="C372" s="1"/>
      <c r="D372" s="1"/>
      <c r="E372" s="1"/>
    </row>
    <row r="373" spans="1:5" ht="15.7" customHeight="1">
      <c r="A373" s="1"/>
      <c r="B373" s="1"/>
      <c r="C373" s="1"/>
      <c r="D373" s="1"/>
      <c r="E373" s="1"/>
    </row>
    <row r="374" spans="1:5" ht="15.7" customHeight="1">
      <c r="A374" s="1"/>
      <c r="B374" s="1"/>
      <c r="C374" s="1"/>
      <c r="D374" s="1"/>
      <c r="E374" s="1"/>
    </row>
    <row r="375" spans="1:5" ht="15.7" customHeight="1">
      <c r="A375" s="1"/>
      <c r="B375" s="1"/>
      <c r="C375" s="1"/>
      <c r="D375" s="1"/>
      <c r="E375" s="1"/>
    </row>
    <row r="376" spans="1:5" ht="15.7" customHeight="1">
      <c r="A376" s="1"/>
      <c r="B376" s="1"/>
      <c r="C376" s="1"/>
      <c r="D376" s="1"/>
      <c r="E376" s="1"/>
    </row>
    <row r="377" spans="1:5" ht="15.7" customHeight="1">
      <c r="A377" s="1"/>
      <c r="B377" s="1"/>
      <c r="C377" s="1"/>
      <c r="D377" s="1"/>
      <c r="E377" s="1"/>
    </row>
    <row r="378" spans="1:5" ht="15.7" customHeight="1">
      <c r="A378" s="1"/>
      <c r="B378" s="1"/>
      <c r="C378" s="1"/>
      <c r="D378" s="1"/>
      <c r="E378" s="1"/>
    </row>
    <row r="379" spans="1:5" ht="15.7" customHeight="1">
      <c r="A379" s="1"/>
      <c r="B379" s="1"/>
      <c r="C379" s="1"/>
      <c r="D379" s="1"/>
      <c r="E379" s="1"/>
    </row>
    <row r="380" spans="1:5" ht="15.7" customHeight="1">
      <c r="A380" s="1"/>
      <c r="B380" s="1"/>
      <c r="C380" s="1"/>
      <c r="D380" s="1"/>
      <c r="E380" s="1"/>
    </row>
    <row r="381" spans="1:5" ht="15.7" customHeight="1">
      <c r="A381" s="1"/>
      <c r="B381" s="1"/>
      <c r="C381" s="1"/>
      <c r="D381" s="1"/>
      <c r="E381" s="1"/>
    </row>
    <row r="382" spans="1:5" ht="15.7" customHeight="1">
      <c r="A382" s="1"/>
      <c r="B382" s="1"/>
      <c r="C382" s="1"/>
      <c r="D382" s="1"/>
      <c r="E382" s="1"/>
    </row>
    <row r="383" spans="1:5" ht="15.7" customHeight="1">
      <c r="A383" s="1"/>
      <c r="B383" s="1"/>
      <c r="C383" s="1"/>
      <c r="D383" s="1"/>
      <c r="E383" s="1"/>
    </row>
    <row r="384" spans="1:5" ht="15.7" customHeight="1">
      <c r="A384" s="1"/>
      <c r="B384" s="1"/>
      <c r="C384" s="1"/>
      <c r="D384" s="1"/>
      <c r="E384" s="1"/>
    </row>
    <row r="385" spans="1:5" ht="15.7" customHeight="1">
      <c r="A385" s="1"/>
      <c r="B385" s="1"/>
      <c r="C385" s="1"/>
      <c r="D385" s="1"/>
      <c r="E385" s="1"/>
    </row>
    <row r="386" spans="1:5" ht="15.7" customHeight="1">
      <c r="A386" s="1"/>
      <c r="B386" s="1"/>
      <c r="C386" s="1"/>
      <c r="D386" s="1"/>
      <c r="E386" s="1"/>
    </row>
    <row r="387" spans="1:5" ht="15.7" customHeight="1">
      <c r="A387" s="1"/>
      <c r="B387" s="1"/>
      <c r="C387" s="1"/>
      <c r="D387" s="1"/>
      <c r="E387" s="1"/>
    </row>
    <row r="388" spans="1:5" ht="15.7" customHeight="1">
      <c r="A388" s="1"/>
      <c r="B388" s="1"/>
      <c r="C388" s="1"/>
      <c r="D388" s="1"/>
      <c r="E388" s="1"/>
    </row>
    <row r="389" spans="1:5" ht="15.7" customHeight="1">
      <c r="A389" s="1"/>
      <c r="B389" s="1"/>
      <c r="C389" s="1"/>
      <c r="D389" s="1"/>
      <c r="E389" s="1"/>
    </row>
    <row r="390" spans="1:5" ht="15.7" customHeight="1">
      <c r="A390" s="1"/>
      <c r="B390" s="1"/>
      <c r="C390" s="1"/>
      <c r="D390" s="1"/>
      <c r="E390" s="1"/>
    </row>
    <row r="391" spans="1:5" ht="15.7" customHeight="1">
      <c r="A391" s="1"/>
      <c r="B391" s="1"/>
      <c r="C391" s="1"/>
      <c r="D391" s="1"/>
      <c r="E391" s="1"/>
    </row>
    <row r="392" spans="1:5" ht="15.7" customHeight="1">
      <c r="A392" s="1"/>
      <c r="B392" s="1"/>
      <c r="C392" s="1"/>
      <c r="D392" s="1"/>
      <c r="E392" s="1"/>
    </row>
    <row r="393" spans="1:5" ht="15.7" customHeight="1">
      <c r="A393" s="1"/>
      <c r="B393" s="1"/>
      <c r="C393" s="1"/>
      <c r="D393" s="1"/>
      <c r="E393" s="1"/>
    </row>
    <row r="394" spans="1:5" ht="15.7" customHeight="1">
      <c r="A394" s="1"/>
      <c r="B394" s="1"/>
      <c r="C394" s="1"/>
      <c r="D394" s="1"/>
      <c r="E394" s="1"/>
    </row>
    <row r="395" spans="1:5" ht="15.7" customHeight="1">
      <c r="A395" s="1"/>
      <c r="B395" s="1"/>
      <c r="C395" s="1"/>
      <c r="D395" s="1"/>
      <c r="E395" s="1"/>
    </row>
    <row r="396" spans="1:5" ht="15.7" customHeight="1">
      <c r="A396" s="1"/>
      <c r="B396" s="1"/>
      <c r="C396" s="1"/>
      <c r="D396" s="1"/>
      <c r="E396" s="1"/>
    </row>
    <row r="397" spans="1:5" ht="15.7" customHeight="1">
      <c r="A397" s="1"/>
      <c r="B397" s="1"/>
      <c r="C397" s="1"/>
      <c r="D397" s="1"/>
      <c r="E397" s="1"/>
    </row>
    <row r="398" spans="1:5" ht="15.7" customHeight="1">
      <c r="A398" s="1"/>
      <c r="B398" s="1"/>
      <c r="C398" s="1"/>
      <c r="D398" s="1"/>
      <c r="E398" s="1"/>
    </row>
    <row r="399" spans="1:5" ht="15.7" customHeight="1">
      <c r="A399" s="1"/>
      <c r="B399" s="1"/>
      <c r="C399" s="1"/>
      <c r="D399" s="1"/>
      <c r="E399" s="1"/>
    </row>
    <row r="400" spans="1:5" ht="15.7" customHeight="1">
      <c r="A400" s="1"/>
      <c r="B400" s="1"/>
      <c r="C400" s="1"/>
      <c r="D400" s="1"/>
      <c r="E400" s="1"/>
    </row>
    <row r="401" spans="1:5" ht="15.7" customHeight="1">
      <c r="A401" s="1"/>
      <c r="B401" s="1"/>
      <c r="C401" s="1"/>
      <c r="D401" s="1"/>
      <c r="E401" s="1"/>
    </row>
    <row r="402" spans="1:5" ht="15.7" customHeight="1">
      <c r="A402" s="1"/>
      <c r="B402" s="1"/>
      <c r="C402" s="1"/>
      <c r="D402" s="1"/>
      <c r="E402" s="1"/>
    </row>
    <row r="403" spans="1:5" ht="15.7" customHeight="1">
      <c r="A403" s="1"/>
      <c r="B403" s="1"/>
      <c r="C403" s="1"/>
      <c r="D403" s="1"/>
      <c r="E403" s="1"/>
    </row>
    <row r="404" spans="1:5" ht="15.7" customHeight="1">
      <c r="A404" s="1"/>
      <c r="B404" s="1"/>
      <c r="C404" s="1"/>
      <c r="D404" s="1"/>
      <c r="E404" s="1"/>
    </row>
    <row r="405" spans="1:5" ht="15.7" customHeight="1">
      <c r="A405" s="1"/>
      <c r="B405" s="1"/>
      <c r="C405" s="1"/>
      <c r="D405" s="1"/>
      <c r="E405" s="1"/>
    </row>
    <row r="406" spans="1:5" ht="15.7" customHeight="1">
      <c r="A406" s="1"/>
      <c r="B406" s="1"/>
      <c r="C406" s="1"/>
      <c r="D406" s="1"/>
      <c r="E406" s="1"/>
    </row>
    <row r="407" spans="1:5" ht="15.7" customHeight="1">
      <c r="A407" s="1"/>
      <c r="B407" s="1"/>
      <c r="C407" s="1"/>
      <c r="D407" s="1"/>
      <c r="E407" s="1"/>
    </row>
    <row r="408" spans="1:5" ht="15.7" customHeight="1">
      <c r="A408" s="1"/>
      <c r="B408" s="1"/>
      <c r="C408" s="1"/>
      <c r="D408" s="1"/>
      <c r="E408" s="1"/>
    </row>
    <row r="409" spans="1:5" ht="15.7" customHeight="1">
      <c r="A409" s="1"/>
      <c r="B409" s="1"/>
      <c r="C409" s="1"/>
      <c r="D409" s="1"/>
      <c r="E409" s="1"/>
    </row>
    <row r="410" spans="1:5" ht="15.7" customHeight="1">
      <c r="A410" s="1"/>
      <c r="B410" s="1"/>
      <c r="C410" s="1"/>
      <c r="D410" s="1"/>
      <c r="E410" s="1"/>
    </row>
    <row r="411" spans="1:5" ht="15.7" customHeight="1">
      <c r="A411" s="1"/>
      <c r="B411" s="1"/>
      <c r="C411" s="1"/>
      <c r="D411" s="1"/>
      <c r="E411" s="1"/>
    </row>
    <row r="412" spans="1:5" ht="15.7" customHeight="1">
      <c r="A412" s="1"/>
      <c r="B412" s="1"/>
      <c r="C412" s="1"/>
      <c r="D412" s="1"/>
      <c r="E412" s="1"/>
    </row>
    <row r="413" spans="1:5" ht="15.7" customHeight="1">
      <c r="A413" s="1"/>
      <c r="B413" s="1"/>
      <c r="C413" s="1"/>
      <c r="D413" s="1"/>
      <c r="E413" s="1"/>
    </row>
    <row r="414" spans="1:5" ht="15.7" customHeight="1">
      <c r="A414" s="1"/>
      <c r="B414" s="1"/>
      <c r="C414" s="1"/>
      <c r="D414" s="1"/>
      <c r="E414" s="1"/>
    </row>
    <row r="415" spans="1:5" ht="15.7" customHeight="1">
      <c r="A415" s="1"/>
      <c r="B415" s="1"/>
      <c r="C415" s="1"/>
      <c r="D415" s="1"/>
      <c r="E415" s="1"/>
    </row>
    <row r="416" spans="1:5" ht="15.7" customHeight="1">
      <c r="A416" s="1"/>
      <c r="B416" s="1"/>
      <c r="C416" s="1"/>
      <c r="D416" s="1"/>
      <c r="E416" s="1"/>
    </row>
    <row r="417" spans="1:5" ht="15.7" customHeight="1">
      <c r="A417" s="1"/>
      <c r="B417" s="1"/>
      <c r="C417" s="1"/>
      <c r="D417" s="1"/>
      <c r="E417" s="1"/>
    </row>
    <row r="418" spans="1:5" ht="15.7" customHeight="1">
      <c r="A418" s="1"/>
      <c r="B418" s="1"/>
      <c r="C418" s="1"/>
      <c r="D418" s="1"/>
      <c r="E418" s="1"/>
    </row>
    <row r="419" spans="1:5" ht="15.7" customHeight="1">
      <c r="A419" s="1"/>
      <c r="B419" s="1"/>
      <c r="C419" s="1"/>
      <c r="D419" s="1"/>
      <c r="E419" s="1"/>
    </row>
    <row r="420" spans="1:5" ht="15.7" customHeight="1">
      <c r="A420" s="1"/>
      <c r="B420" s="1"/>
      <c r="C420" s="1"/>
      <c r="D420" s="1"/>
      <c r="E420" s="1"/>
    </row>
    <row r="421" spans="1:5" ht="15.7" customHeight="1">
      <c r="A421" s="1"/>
      <c r="B421" s="1"/>
      <c r="C421" s="1"/>
      <c r="D421" s="1"/>
      <c r="E421" s="1"/>
    </row>
    <row r="422" spans="1:5" ht="15.7" customHeight="1">
      <c r="A422" s="1"/>
      <c r="B422" s="1"/>
      <c r="C422" s="1"/>
      <c r="D422" s="1"/>
      <c r="E422" s="1"/>
    </row>
    <row r="423" spans="1:5" ht="15.7" customHeight="1">
      <c r="A423" s="1"/>
      <c r="B423" s="1"/>
      <c r="C423" s="1"/>
      <c r="D423" s="1"/>
      <c r="E423" s="1"/>
    </row>
    <row r="424" spans="1:5" ht="15.7" customHeight="1">
      <c r="A424" s="1"/>
      <c r="B424" s="1"/>
      <c r="C424" s="1"/>
      <c r="D424" s="1"/>
      <c r="E424" s="1"/>
    </row>
    <row r="425" spans="1:5" ht="15.7" customHeight="1">
      <c r="A425" s="1"/>
      <c r="B425" s="1"/>
      <c r="C425" s="1"/>
      <c r="D425" s="1"/>
      <c r="E425" s="1"/>
    </row>
    <row r="426" spans="1:5" ht="15.7" customHeight="1">
      <c r="A426" s="1"/>
      <c r="B426" s="1"/>
      <c r="C426" s="1"/>
      <c r="D426" s="1"/>
      <c r="E426" s="1"/>
    </row>
    <row r="427" spans="1:5" ht="15.7" customHeight="1">
      <c r="A427" s="1"/>
      <c r="B427" s="1"/>
      <c r="C427" s="1"/>
      <c r="D427" s="1"/>
      <c r="E427" s="1"/>
    </row>
    <row r="428" spans="1:5" ht="15.7" customHeight="1">
      <c r="A428" s="1"/>
      <c r="B428" s="1"/>
      <c r="C428" s="1"/>
      <c r="D428" s="1"/>
      <c r="E428" s="1"/>
    </row>
    <row r="429" spans="1:5" ht="15.7" customHeight="1">
      <c r="A429" s="1"/>
      <c r="B429" s="1"/>
      <c r="C429" s="1"/>
      <c r="D429" s="1"/>
      <c r="E429" s="1"/>
    </row>
    <row r="430" spans="1:5" ht="15.7" customHeight="1">
      <c r="A430" s="1"/>
      <c r="B430" s="1"/>
      <c r="C430" s="1"/>
      <c r="D430" s="1"/>
      <c r="E430" s="1"/>
    </row>
    <row r="431" spans="1:5" ht="15.7" customHeight="1">
      <c r="A431" s="1"/>
      <c r="B431" s="1"/>
      <c r="C431" s="1"/>
      <c r="D431" s="1"/>
      <c r="E431" s="1"/>
    </row>
    <row r="432" spans="1:5" ht="15.7" customHeight="1">
      <c r="A432" s="1"/>
      <c r="B432" s="1"/>
      <c r="C432" s="1"/>
      <c r="D432" s="1"/>
      <c r="E432" s="1"/>
    </row>
    <row r="433" spans="1:5" ht="15.7" customHeight="1">
      <c r="A433" s="1"/>
      <c r="B433" s="1"/>
      <c r="C433" s="1"/>
      <c r="D433" s="1"/>
      <c r="E433" s="1"/>
    </row>
    <row r="434" spans="1:5" ht="15.7" customHeight="1">
      <c r="A434" s="1"/>
      <c r="B434" s="1"/>
      <c r="C434" s="1"/>
      <c r="D434" s="1"/>
      <c r="E434" s="1"/>
    </row>
    <row r="435" spans="1:5" ht="15.7" customHeight="1">
      <c r="A435" s="1"/>
      <c r="B435" s="1"/>
      <c r="C435" s="1"/>
      <c r="D435" s="1"/>
      <c r="E435" s="1"/>
    </row>
    <row r="436" spans="1:5" ht="15.7" customHeight="1">
      <c r="A436" s="1"/>
      <c r="B436" s="1"/>
      <c r="C436" s="1"/>
      <c r="D436" s="1"/>
      <c r="E436" s="1"/>
    </row>
    <row r="437" spans="1:5" ht="15.7" customHeight="1">
      <c r="A437" s="1"/>
      <c r="B437" s="1"/>
      <c r="C437" s="1"/>
      <c r="D437" s="1"/>
      <c r="E437" s="1"/>
    </row>
    <row r="438" spans="1:5" ht="15.7" customHeight="1">
      <c r="A438" s="1"/>
      <c r="B438" s="1"/>
      <c r="C438" s="1"/>
      <c r="D438" s="1"/>
      <c r="E438" s="1"/>
    </row>
    <row r="439" spans="1:5" ht="15.7" customHeight="1">
      <c r="A439" s="1"/>
      <c r="B439" s="1"/>
      <c r="C439" s="1"/>
      <c r="D439" s="1"/>
      <c r="E439" s="1"/>
    </row>
    <row r="440" spans="1:5" ht="15.7" customHeight="1">
      <c r="A440" s="1"/>
      <c r="B440" s="1"/>
      <c r="C440" s="1"/>
      <c r="D440" s="1"/>
      <c r="E440" s="1"/>
    </row>
    <row r="441" spans="1:5" ht="15.7" customHeight="1">
      <c r="A441" s="1"/>
      <c r="B441" s="1"/>
      <c r="C441" s="1"/>
      <c r="D441" s="1"/>
      <c r="E441" s="1"/>
    </row>
    <row r="442" spans="1:5" ht="15.7" customHeight="1">
      <c r="A442" s="1"/>
      <c r="B442" s="1"/>
      <c r="C442" s="1"/>
      <c r="D442" s="1"/>
      <c r="E442" s="1"/>
    </row>
    <row r="443" spans="1:5" ht="15.7" customHeight="1">
      <c r="A443" s="1"/>
      <c r="B443" s="1"/>
      <c r="C443" s="1"/>
      <c r="D443" s="1"/>
      <c r="E443" s="1"/>
    </row>
    <row r="444" spans="1:5" ht="15.7" customHeight="1">
      <c r="A444" s="1"/>
      <c r="B444" s="1"/>
      <c r="C444" s="1"/>
      <c r="D444" s="1"/>
      <c r="E444" s="1"/>
    </row>
    <row r="445" spans="1:5" ht="15.7" customHeight="1">
      <c r="A445" s="1"/>
      <c r="B445" s="1"/>
      <c r="C445" s="1"/>
      <c r="D445" s="1"/>
      <c r="E445" s="1"/>
    </row>
    <row r="446" spans="1:5" ht="15.7" customHeight="1">
      <c r="A446" s="1"/>
      <c r="B446" s="1"/>
      <c r="C446" s="1"/>
      <c r="D446" s="1"/>
      <c r="E446" s="1"/>
    </row>
    <row r="447" spans="1:5" ht="15.7" customHeight="1">
      <c r="A447" s="1"/>
      <c r="B447" s="1"/>
      <c r="C447" s="1"/>
      <c r="D447" s="1"/>
      <c r="E447" s="1"/>
    </row>
    <row r="448" spans="1:5" ht="15.7" customHeight="1">
      <c r="A448" s="1"/>
      <c r="B448" s="1"/>
      <c r="C448" s="1"/>
      <c r="D448" s="1"/>
      <c r="E448" s="1"/>
    </row>
    <row r="449" spans="1:5" ht="15.7" customHeight="1">
      <c r="A449" s="1"/>
      <c r="B449" s="1"/>
      <c r="C449" s="1"/>
      <c r="D449" s="1"/>
      <c r="E449" s="1"/>
    </row>
    <row r="450" spans="1:5" ht="15.7" customHeight="1">
      <c r="A450" s="1"/>
      <c r="B450" s="1"/>
      <c r="C450" s="1"/>
      <c r="D450" s="1"/>
      <c r="E450" s="1"/>
    </row>
    <row r="451" spans="1:5" ht="15.7" customHeight="1">
      <c r="A451" s="1"/>
      <c r="B451" s="1"/>
      <c r="C451" s="1"/>
      <c r="D451" s="1"/>
      <c r="E451" s="1"/>
    </row>
    <row r="452" spans="1:5" ht="15.7" customHeight="1">
      <c r="A452" s="1"/>
      <c r="B452" s="1"/>
      <c r="C452" s="1"/>
      <c r="D452" s="1"/>
      <c r="E452" s="1"/>
    </row>
    <row r="453" spans="1:5" ht="15.7" customHeight="1">
      <c r="A453" s="1"/>
      <c r="B453" s="1"/>
      <c r="C453" s="1"/>
      <c r="D453" s="1"/>
      <c r="E453" s="1"/>
    </row>
    <row r="454" spans="1:5" ht="15.7" customHeight="1">
      <c r="A454" s="1"/>
      <c r="B454" s="1"/>
      <c r="C454" s="1"/>
      <c r="D454" s="1"/>
      <c r="E454" s="1"/>
    </row>
    <row r="455" spans="1:5" ht="15.7" customHeight="1">
      <c r="A455" s="1"/>
      <c r="B455" s="1"/>
      <c r="C455" s="1"/>
      <c r="D455" s="1"/>
      <c r="E455" s="1"/>
    </row>
    <row r="456" spans="1:5" ht="15.7" customHeight="1">
      <c r="A456" s="1"/>
      <c r="B456" s="1"/>
      <c r="C456" s="1"/>
      <c r="D456" s="1"/>
      <c r="E456" s="1"/>
    </row>
    <row r="457" spans="1:5" ht="15.7" customHeight="1">
      <c r="A457" s="1"/>
      <c r="B457" s="1"/>
      <c r="C457" s="1"/>
      <c r="D457" s="1"/>
      <c r="E457" s="1"/>
    </row>
    <row r="458" spans="1:5" ht="15.7" customHeight="1">
      <c r="A458" s="1"/>
      <c r="B458" s="1"/>
      <c r="C458" s="1"/>
      <c r="D458" s="1"/>
      <c r="E458" s="1"/>
    </row>
    <row r="459" spans="1:5" ht="15.7" customHeight="1">
      <c r="A459" s="1"/>
      <c r="B459" s="1"/>
      <c r="C459" s="1"/>
      <c r="D459" s="1"/>
      <c r="E459" s="1"/>
    </row>
    <row r="460" spans="1:5" ht="15.7" customHeight="1">
      <c r="A460" s="1"/>
      <c r="B460" s="1"/>
      <c r="C460" s="1"/>
      <c r="D460" s="1"/>
      <c r="E460" s="1"/>
    </row>
    <row r="461" spans="1:5" ht="15.7" customHeight="1">
      <c r="A461" s="1"/>
      <c r="B461" s="1"/>
      <c r="C461" s="1"/>
      <c r="D461" s="1"/>
      <c r="E461" s="1"/>
    </row>
    <row r="462" spans="1:5" ht="15.7" customHeight="1">
      <c r="A462" s="1"/>
      <c r="B462" s="1"/>
      <c r="C462" s="1"/>
      <c r="D462" s="1"/>
      <c r="E462" s="1"/>
    </row>
    <row r="463" spans="1:5" ht="15.7" customHeight="1">
      <c r="A463" s="1"/>
      <c r="B463" s="1"/>
      <c r="C463" s="1"/>
      <c r="D463" s="1"/>
      <c r="E463" s="1"/>
    </row>
    <row r="464" spans="1:5" ht="15.7" customHeight="1">
      <c r="A464" s="1"/>
      <c r="B464" s="1"/>
      <c r="C464" s="1"/>
      <c r="D464" s="1"/>
      <c r="E464" s="1"/>
    </row>
    <row r="465" spans="1:5" ht="15.7" customHeight="1">
      <c r="A465" s="1"/>
      <c r="B465" s="1"/>
      <c r="C465" s="1"/>
      <c r="D465" s="1"/>
      <c r="E465" s="1"/>
    </row>
    <row r="466" spans="1:5" ht="15.7" customHeight="1">
      <c r="A466" s="1"/>
      <c r="B466" s="1"/>
      <c r="C466" s="1"/>
      <c r="D466" s="1"/>
      <c r="E466" s="1"/>
    </row>
    <row r="467" spans="1:5" ht="15.7" customHeight="1">
      <c r="A467" s="1"/>
      <c r="B467" s="1"/>
      <c r="C467" s="1"/>
      <c r="D467" s="1"/>
      <c r="E467" s="1"/>
    </row>
    <row r="468" spans="1:5" ht="15.7" customHeight="1">
      <c r="A468" s="1"/>
      <c r="B468" s="1"/>
      <c r="C468" s="1"/>
      <c r="D468" s="1"/>
      <c r="E468" s="1"/>
    </row>
    <row r="469" spans="1:5" ht="15.7" customHeight="1">
      <c r="A469" s="1"/>
      <c r="B469" s="1"/>
      <c r="C469" s="1"/>
      <c r="D469" s="1"/>
      <c r="E469" s="1"/>
    </row>
    <row r="470" spans="1:5" ht="15.7" customHeight="1">
      <c r="A470" s="1"/>
      <c r="B470" s="1"/>
      <c r="C470" s="1"/>
      <c r="D470" s="1"/>
      <c r="E470" s="1"/>
    </row>
    <row r="471" spans="1:5" ht="15.7" customHeight="1">
      <c r="A471" s="1"/>
      <c r="B471" s="1"/>
      <c r="C471" s="1"/>
      <c r="D471" s="1"/>
      <c r="E471" s="1"/>
    </row>
    <row r="472" spans="1:5" ht="15.7" customHeight="1">
      <c r="A472" s="1"/>
      <c r="B472" s="1"/>
      <c r="C472" s="1"/>
      <c r="D472" s="1"/>
      <c r="E472" s="1"/>
    </row>
    <row r="473" spans="1:5" ht="15.7" customHeight="1">
      <c r="A473" s="1"/>
      <c r="B473" s="1"/>
      <c r="C473" s="1"/>
      <c r="D473" s="1"/>
      <c r="E473" s="1"/>
    </row>
    <row r="474" spans="1:5" ht="15.7" customHeight="1">
      <c r="A474" s="1"/>
      <c r="B474" s="1"/>
      <c r="C474" s="1"/>
      <c r="D474" s="1"/>
      <c r="E474" s="1"/>
    </row>
    <row r="475" spans="1:5" ht="15.7" customHeight="1">
      <c r="A475" s="1"/>
      <c r="B475" s="1"/>
      <c r="C475" s="1"/>
      <c r="D475" s="1"/>
      <c r="E475" s="1"/>
    </row>
    <row r="476" spans="1:5" ht="15.7" customHeight="1">
      <c r="A476" s="1"/>
      <c r="B476" s="1"/>
      <c r="C476" s="1"/>
      <c r="D476" s="1"/>
      <c r="E476" s="1"/>
    </row>
    <row r="477" spans="1:5" ht="15.7" customHeight="1">
      <c r="A477" s="1"/>
      <c r="B477" s="1"/>
      <c r="C477" s="1"/>
      <c r="D477" s="1"/>
      <c r="E477" s="1"/>
    </row>
    <row r="478" spans="1:5" ht="15.7" customHeight="1">
      <c r="A478" s="1"/>
      <c r="B478" s="1"/>
      <c r="C478" s="1"/>
      <c r="D478" s="1"/>
      <c r="E478" s="1"/>
    </row>
    <row r="479" spans="1:5" ht="15.7" customHeight="1">
      <c r="A479" s="1"/>
      <c r="B479" s="1"/>
      <c r="C479" s="1"/>
      <c r="D479" s="1"/>
      <c r="E479" s="1"/>
    </row>
    <row r="480" spans="1:5" ht="15.7" customHeight="1">
      <c r="A480" s="1"/>
      <c r="B480" s="1"/>
      <c r="C480" s="1"/>
      <c r="D480" s="1"/>
      <c r="E480" s="1"/>
    </row>
    <row r="481" spans="1:5" ht="15.7" customHeight="1">
      <c r="A481" s="1"/>
      <c r="B481" s="1"/>
      <c r="C481" s="1"/>
      <c r="D481" s="1"/>
      <c r="E481" s="1"/>
    </row>
    <row r="482" spans="1:5" ht="15.7" customHeight="1">
      <c r="A482" s="1"/>
      <c r="B482" s="1"/>
      <c r="C482" s="1"/>
      <c r="D482" s="1"/>
      <c r="E482" s="1"/>
    </row>
    <row r="483" spans="1:5" ht="15.7" customHeight="1">
      <c r="A483" s="1"/>
      <c r="B483" s="1"/>
      <c r="C483" s="1"/>
      <c r="D483" s="1"/>
      <c r="E483" s="1"/>
    </row>
    <row r="484" spans="1:5" ht="15.7" customHeight="1">
      <c r="A484" s="1"/>
      <c r="B484" s="1"/>
      <c r="C484" s="1"/>
      <c r="D484" s="1"/>
      <c r="E484" s="1"/>
    </row>
    <row r="485" spans="1:5" ht="15.7" customHeight="1">
      <c r="A485" s="1"/>
      <c r="B485" s="1"/>
      <c r="C485" s="1"/>
      <c r="D485" s="1"/>
      <c r="E485" s="1"/>
    </row>
    <row r="486" spans="1:5" ht="15.7" customHeight="1">
      <c r="A486" s="1"/>
      <c r="B486" s="1"/>
      <c r="C486" s="1"/>
      <c r="D486" s="1"/>
      <c r="E486" s="1"/>
    </row>
    <row r="487" spans="1:5" ht="15.7" customHeight="1">
      <c r="A487" s="1"/>
      <c r="B487" s="1"/>
      <c r="C487" s="1"/>
      <c r="D487" s="1"/>
      <c r="E487" s="1"/>
    </row>
    <row r="488" spans="1:5" ht="15.7" customHeight="1">
      <c r="A488" s="1"/>
      <c r="B488" s="1"/>
      <c r="C488" s="1"/>
      <c r="D488" s="1"/>
      <c r="E488" s="1"/>
    </row>
    <row r="489" spans="1:5" ht="15.7" customHeight="1">
      <c r="A489" s="1"/>
      <c r="B489" s="1"/>
      <c r="C489" s="1"/>
      <c r="D489" s="1"/>
      <c r="E489" s="1"/>
    </row>
    <row r="490" spans="1:5" ht="15.7" customHeight="1">
      <c r="A490" s="1"/>
      <c r="B490" s="1"/>
      <c r="C490" s="1"/>
      <c r="D490" s="1"/>
      <c r="E490" s="1"/>
    </row>
    <row r="491" spans="1:5" ht="15.7" customHeight="1">
      <c r="A491" s="1"/>
      <c r="B491" s="1"/>
      <c r="C491" s="1"/>
      <c r="D491" s="1"/>
      <c r="E491" s="1"/>
    </row>
    <row r="492" spans="1:5" ht="15.7" customHeight="1">
      <c r="A492" s="1"/>
      <c r="B492" s="1"/>
      <c r="C492" s="1"/>
      <c r="D492" s="1"/>
      <c r="E492" s="1"/>
    </row>
    <row r="493" spans="1:5" ht="15.7" customHeight="1">
      <c r="A493" s="1"/>
      <c r="B493" s="1"/>
      <c r="C493" s="1"/>
      <c r="D493" s="1"/>
      <c r="E493" s="1"/>
    </row>
    <row r="494" spans="1:5" ht="15.7" customHeight="1">
      <c r="A494" s="1"/>
      <c r="B494" s="1"/>
      <c r="C494" s="1"/>
      <c r="D494" s="1"/>
      <c r="E494" s="1"/>
    </row>
    <row r="495" spans="1:5" ht="15.7" customHeight="1">
      <c r="A495" s="1"/>
      <c r="B495" s="1"/>
      <c r="C495" s="1"/>
      <c r="D495" s="1"/>
      <c r="E495" s="1"/>
    </row>
    <row r="496" spans="1:5" ht="15.7" customHeight="1">
      <c r="A496" s="1"/>
      <c r="B496" s="1"/>
      <c r="C496" s="1"/>
      <c r="D496" s="1"/>
      <c r="E496" s="1"/>
    </row>
    <row r="497" spans="1:5" ht="15.7" customHeight="1">
      <c r="A497" s="1"/>
      <c r="B497" s="1"/>
      <c r="C497" s="1"/>
      <c r="D497" s="1"/>
      <c r="E497" s="1"/>
    </row>
    <row r="498" spans="1:5" ht="15.7" customHeight="1">
      <c r="A498" s="1"/>
      <c r="B498" s="1"/>
      <c r="C498" s="1"/>
      <c r="D498" s="1"/>
      <c r="E498" s="1"/>
    </row>
    <row r="499" spans="1:5" ht="15.7" customHeight="1">
      <c r="A499" s="1"/>
      <c r="B499" s="1"/>
      <c r="C499" s="1"/>
      <c r="D499" s="1"/>
      <c r="E499" s="1"/>
    </row>
    <row r="500" spans="1:5" ht="15.7" customHeight="1">
      <c r="A500" s="1"/>
      <c r="B500" s="1"/>
      <c r="C500" s="1"/>
      <c r="D500" s="1"/>
      <c r="E500" s="1"/>
    </row>
    <row r="501" spans="1:5" ht="15.7" customHeight="1">
      <c r="A501" s="1"/>
      <c r="B501" s="1"/>
      <c r="C501" s="1"/>
      <c r="D501" s="1"/>
      <c r="E501" s="1"/>
    </row>
    <row r="502" spans="1:5" ht="15.7" customHeight="1">
      <c r="A502" s="1"/>
      <c r="B502" s="1"/>
      <c r="C502" s="1"/>
      <c r="D502" s="1"/>
      <c r="E502" s="1"/>
    </row>
    <row r="503" spans="1:5" ht="15.7" customHeight="1">
      <c r="A503" s="1"/>
      <c r="B503" s="1"/>
      <c r="C503" s="1"/>
      <c r="D503" s="1"/>
      <c r="E503" s="1"/>
    </row>
    <row r="504" spans="1:5" ht="15.7" customHeight="1">
      <c r="A504" s="1"/>
      <c r="B504" s="1"/>
      <c r="C504" s="1"/>
      <c r="D504" s="1"/>
      <c r="E504" s="1"/>
    </row>
    <row r="505" spans="1:5" ht="15.7" customHeight="1">
      <c r="A505" s="1"/>
      <c r="B505" s="1"/>
      <c r="C505" s="1"/>
      <c r="D505" s="1"/>
      <c r="E505" s="1"/>
    </row>
    <row r="506" spans="1:5" ht="15.7" customHeight="1">
      <c r="A506" s="1"/>
      <c r="B506" s="1"/>
      <c r="C506" s="1"/>
      <c r="D506" s="1"/>
      <c r="E506" s="1"/>
    </row>
    <row r="507" spans="1:5" ht="15.7" customHeight="1">
      <c r="A507" s="1"/>
      <c r="B507" s="1"/>
      <c r="C507" s="1"/>
      <c r="D507" s="1"/>
      <c r="E507" s="1"/>
    </row>
    <row r="508" spans="1:5" ht="15.7" customHeight="1">
      <c r="A508" s="1"/>
      <c r="B508" s="1"/>
      <c r="C508" s="1"/>
      <c r="D508" s="1"/>
      <c r="E508" s="1"/>
    </row>
    <row r="509" spans="1:5" ht="15.7" customHeight="1">
      <c r="A509" s="1"/>
      <c r="B509" s="1"/>
      <c r="C509" s="1"/>
      <c r="D509" s="1"/>
      <c r="E509" s="1"/>
    </row>
    <row r="510" spans="1:5" ht="15.7" customHeight="1">
      <c r="A510" s="1"/>
      <c r="B510" s="1"/>
      <c r="C510" s="1"/>
      <c r="D510" s="1"/>
      <c r="E510" s="1"/>
    </row>
    <row r="511" spans="1:5" ht="15.7" customHeight="1">
      <c r="A511" s="1"/>
      <c r="B511" s="1"/>
      <c r="C511" s="1"/>
      <c r="D511" s="1"/>
      <c r="E511" s="1"/>
    </row>
    <row r="512" spans="1:5" ht="15.7" customHeight="1">
      <c r="A512" s="1"/>
      <c r="B512" s="1"/>
      <c r="C512" s="1"/>
      <c r="D512" s="1"/>
      <c r="E512" s="1"/>
    </row>
    <row r="513" spans="1:5" ht="15.7" customHeight="1">
      <c r="A513" s="1"/>
      <c r="B513" s="1"/>
      <c r="C513" s="1"/>
      <c r="D513" s="1"/>
      <c r="E513" s="1"/>
    </row>
    <row r="514" spans="1:5" ht="15.7" customHeight="1">
      <c r="A514" s="1"/>
      <c r="B514" s="1"/>
      <c r="C514" s="1"/>
      <c r="D514" s="1"/>
      <c r="E514" s="1"/>
    </row>
    <row r="515" spans="1:5" ht="15.7" customHeight="1">
      <c r="A515" s="1"/>
      <c r="B515" s="1"/>
      <c r="C515" s="1"/>
      <c r="D515" s="1"/>
      <c r="E515" s="1"/>
    </row>
    <row r="516" spans="1:5" ht="15.7" customHeight="1">
      <c r="A516" s="1"/>
      <c r="B516" s="1"/>
      <c r="C516" s="1"/>
      <c r="D516" s="1"/>
      <c r="E516" s="1"/>
    </row>
    <row r="517" spans="1:5" ht="15.7" customHeight="1">
      <c r="A517" s="1"/>
      <c r="B517" s="1"/>
      <c r="C517" s="1"/>
      <c r="D517" s="1"/>
      <c r="E517" s="1"/>
    </row>
    <row r="518" spans="1:5" ht="15.7" customHeight="1">
      <c r="A518" s="1"/>
      <c r="B518" s="1"/>
      <c r="C518" s="1"/>
      <c r="D518" s="1"/>
      <c r="E518" s="1"/>
    </row>
    <row r="519" spans="1:5" ht="15.7" customHeight="1">
      <c r="A519" s="1"/>
      <c r="B519" s="1"/>
      <c r="C519" s="1"/>
      <c r="D519" s="1"/>
      <c r="E519" s="1"/>
    </row>
    <row r="520" spans="1:5" ht="15.7" customHeight="1">
      <c r="A520" s="1"/>
      <c r="B520" s="1"/>
      <c r="C520" s="1"/>
      <c r="D520" s="1"/>
      <c r="E520" s="1"/>
    </row>
    <row r="521" spans="1:5" ht="15.7" customHeight="1">
      <c r="A521" s="1"/>
      <c r="B521" s="1"/>
      <c r="C521" s="1"/>
      <c r="D521" s="1"/>
      <c r="E521" s="1"/>
    </row>
    <row r="522" spans="1:5" ht="15.7" customHeight="1">
      <c r="A522" s="1"/>
      <c r="B522" s="1"/>
      <c r="C522" s="1"/>
      <c r="D522" s="1"/>
      <c r="E522" s="1"/>
    </row>
    <row r="523" spans="1:5" ht="15.7" customHeight="1">
      <c r="A523" s="1"/>
      <c r="B523" s="1"/>
      <c r="C523" s="1"/>
      <c r="D523" s="1"/>
      <c r="E523" s="1"/>
    </row>
    <row r="524" spans="1:5" ht="15.7" customHeight="1">
      <c r="A524" s="1"/>
      <c r="B524" s="1"/>
      <c r="C524" s="1"/>
      <c r="D524" s="1"/>
      <c r="E524" s="1"/>
    </row>
    <row r="525" spans="1:5" ht="15.7" customHeight="1">
      <c r="A525" s="1"/>
      <c r="B525" s="1"/>
      <c r="C525" s="1"/>
      <c r="D525" s="1"/>
      <c r="E525" s="1"/>
    </row>
    <row r="526" spans="1:5" ht="15.7" customHeight="1">
      <c r="A526" s="1"/>
      <c r="B526" s="1"/>
      <c r="C526" s="1"/>
      <c r="D526" s="1"/>
      <c r="E526" s="1"/>
    </row>
    <row r="527" spans="1:5" ht="15.7" customHeight="1">
      <c r="A527" s="1"/>
      <c r="B527" s="1"/>
      <c r="C527" s="1"/>
      <c r="D527" s="1"/>
      <c r="E527" s="1"/>
    </row>
    <row r="528" spans="1:5" ht="15.7" customHeight="1">
      <c r="A528" s="1"/>
      <c r="B528" s="1"/>
      <c r="C528" s="1"/>
      <c r="D528" s="1"/>
      <c r="E528" s="1"/>
    </row>
    <row r="529" spans="1:5" ht="15.7" customHeight="1">
      <c r="A529" s="1"/>
      <c r="B529" s="1"/>
      <c r="C529" s="1"/>
      <c r="D529" s="1"/>
      <c r="E529" s="1"/>
    </row>
    <row r="530" spans="1:5" ht="15.7" customHeight="1">
      <c r="A530" s="1"/>
      <c r="B530" s="1"/>
      <c r="C530" s="1"/>
      <c r="D530" s="1"/>
      <c r="E530" s="1"/>
    </row>
    <row r="531" spans="1:5" ht="15.7" customHeight="1">
      <c r="A531" s="1"/>
      <c r="B531" s="1"/>
      <c r="C531" s="1"/>
      <c r="D531" s="1"/>
      <c r="E531" s="1"/>
    </row>
    <row r="532" spans="1:5" ht="15.7" customHeight="1">
      <c r="A532" s="1"/>
      <c r="B532" s="1"/>
      <c r="C532" s="1"/>
      <c r="D532" s="1"/>
      <c r="E532" s="1"/>
    </row>
    <row r="533" spans="1:5" ht="15.7" customHeight="1">
      <c r="A533" s="1"/>
      <c r="B533" s="1"/>
      <c r="C533" s="1"/>
      <c r="D533" s="1"/>
      <c r="E533" s="1"/>
    </row>
    <row r="534" spans="1:5" ht="15.7" customHeight="1">
      <c r="A534" s="1"/>
      <c r="B534" s="1"/>
      <c r="C534" s="1"/>
      <c r="D534" s="1"/>
      <c r="E534" s="1"/>
    </row>
    <row r="535" spans="1:5" ht="15.7" customHeight="1">
      <c r="A535" s="1"/>
      <c r="B535" s="1"/>
      <c r="C535" s="1"/>
      <c r="D535" s="1"/>
      <c r="E535" s="1"/>
    </row>
    <row r="536" spans="1:5" ht="15.7" customHeight="1">
      <c r="A536" s="1"/>
      <c r="B536" s="1"/>
      <c r="C536" s="1"/>
      <c r="D536" s="1"/>
      <c r="E536" s="1"/>
    </row>
    <row r="537" spans="1:5" ht="15.7" customHeight="1">
      <c r="A537" s="1"/>
      <c r="B537" s="1"/>
      <c r="C537" s="1"/>
      <c r="D537" s="1"/>
      <c r="E537" s="1"/>
    </row>
    <row r="538" spans="1:5" ht="15.7" customHeight="1">
      <c r="A538" s="1"/>
      <c r="B538" s="1"/>
      <c r="C538" s="1"/>
      <c r="D538" s="1"/>
      <c r="E538" s="1"/>
    </row>
    <row r="539" spans="1:5" ht="15.7" customHeight="1">
      <c r="A539" s="1"/>
      <c r="B539" s="1"/>
      <c r="C539" s="1"/>
      <c r="D539" s="1"/>
      <c r="E539" s="1"/>
    </row>
    <row r="540" spans="1:5" ht="15.7" customHeight="1">
      <c r="A540" s="1"/>
      <c r="B540" s="1"/>
      <c r="C540" s="1"/>
      <c r="D540" s="1"/>
      <c r="E540" s="1"/>
    </row>
    <row r="541" spans="1:5" ht="15.7" customHeight="1">
      <c r="A541" s="1"/>
      <c r="B541" s="1"/>
      <c r="C541" s="1"/>
      <c r="D541" s="1"/>
      <c r="E541" s="1"/>
    </row>
    <row r="542" spans="1:5" ht="15.7" customHeight="1">
      <c r="A542" s="1"/>
      <c r="B542" s="1"/>
      <c r="C542" s="1"/>
      <c r="D542" s="1"/>
      <c r="E542" s="1"/>
    </row>
    <row r="543" spans="1:5" ht="15.7" customHeight="1">
      <c r="A543" s="1"/>
      <c r="B543" s="1"/>
      <c r="C543" s="1"/>
      <c r="D543" s="1"/>
      <c r="E543" s="1"/>
    </row>
    <row r="544" spans="1:5" ht="15.7" customHeight="1">
      <c r="A544" s="1"/>
      <c r="B544" s="1"/>
      <c r="C544" s="1"/>
      <c r="D544" s="1"/>
      <c r="E544" s="1"/>
    </row>
    <row r="545" spans="1:5" ht="15.7" customHeight="1">
      <c r="A545" s="1"/>
      <c r="B545" s="1"/>
      <c r="C545" s="1"/>
      <c r="D545" s="1"/>
      <c r="E545" s="1"/>
    </row>
    <row r="546" spans="1:5" ht="15.7" customHeight="1">
      <c r="A546" s="1"/>
      <c r="B546" s="1"/>
      <c r="C546" s="1"/>
      <c r="D546" s="1"/>
      <c r="E546" s="1"/>
    </row>
    <row r="547" spans="1:5" ht="15.7" customHeight="1">
      <c r="A547" s="1"/>
      <c r="B547" s="1"/>
      <c r="C547" s="1"/>
      <c r="D547" s="1"/>
      <c r="E547" s="1"/>
    </row>
    <row r="548" spans="1:5" ht="15.7" customHeight="1">
      <c r="A548" s="1"/>
      <c r="B548" s="1"/>
      <c r="C548" s="1"/>
      <c r="D548" s="1"/>
      <c r="E548" s="1"/>
    </row>
    <row r="549" spans="1:5" ht="15.7" customHeight="1">
      <c r="A549" s="1"/>
      <c r="B549" s="1"/>
      <c r="C549" s="1"/>
      <c r="D549" s="1"/>
      <c r="E549" s="1"/>
    </row>
    <row r="550" spans="1:5" ht="15.7" customHeight="1">
      <c r="A550" s="1"/>
      <c r="B550" s="1"/>
      <c r="C550" s="1"/>
      <c r="D550" s="1"/>
      <c r="E550" s="1"/>
    </row>
    <row r="551" spans="1:5" ht="15.7" customHeight="1">
      <c r="A551" s="1"/>
      <c r="B551" s="1"/>
      <c r="C551" s="1"/>
      <c r="D551" s="1"/>
      <c r="E551" s="1"/>
    </row>
    <row r="552" spans="1:5" ht="15.7" customHeight="1">
      <c r="A552" s="1"/>
      <c r="B552" s="1"/>
      <c r="C552" s="1"/>
      <c r="D552" s="1"/>
      <c r="E552" s="1"/>
    </row>
    <row r="553" spans="1:5" ht="15.7" customHeight="1">
      <c r="A553" s="1"/>
      <c r="B553" s="1"/>
      <c r="C553" s="1"/>
      <c r="D553" s="1"/>
      <c r="E553" s="1"/>
    </row>
    <row r="554" spans="1:5" ht="15.7" customHeight="1">
      <c r="A554" s="1"/>
      <c r="B554" s="1"/>
      <c r="C554" s="1"/>
      <c r="D554" s="1"/>
      <c r="E554" s="1"/>
    </row>
    <row r="555" spans="1:5" ht="15.7" customHeight="1">
      <c r="A555" s="1"/>
      <c r="B555" s="1"/>
      <c r="C555" s="1"/>
      <c r="D555" s="1"/>
      <c r="E555" s="1"/>
    </row>
    <row r="556" spans="1:5" ht="15.7" customHeight="1">
      <c r="A556" s="1"/>
      <c r="B556" s="1"/>
      <c r="C556" s="1"/>
      <c r="D556" s="1"/>
      <c r="E556" s="1"/>
    </row>
    <row r="557" spans="1:5" ht="15.7" customHeight="1">
      <c r="A557" s="1"/>
      <c r="B557" s="1"/>
      <c r="C557" s="1"/>
      <c r="D557" s="1"/>
      <c r="E557" s="1"/>
    </row>
    <row r="558" spans="1:5" ht="15.7" customHeight="1">
      <c r="A558" s="1"/>
      <c r="B558" s="1"/>
      <c r="C558" s="1"/>
      <c r="D558" s="1"/>
      <c r="E558" s="1"/>
    </row>
    <row r="559" spans="1:5" ht="15.7" customHeight="1">
      <c r="A559" s="1"/>
      <c r="B559" s="1"/>
      <c r="C559" s="1"/>
      <c r="D559" s="1"/>
      <c r="E559" s="1"/>
    </row>
    <row r="560" spans="1:5" ht="15.7" customHeight="1">
      <c r="A560" s="1"/>
      <c r="B560" s="1"/>
      <c r="C560" s="1"/>
      <c r="D560" s="1"/>
      <c r="E560" s="1"/>
    </row>
    <row r="561" spans="1:5" ht="15.7" customHeight="1">
      <c r="A561" s="1"/>
      <c r="B561" s="1"/>
      <c r="C561" s="1"/>
      <c r="D561" s="1"/>
      <c r="E561" s="1"/>
    </row>
    <row r="562" spans="1:5" ht="15.7" customHeight="1">
      <c r="A562" s="1"/>
      <c r="B562" s="1"/>
      <c r="C562" s="1"/>
      <c r="D562" s="1"/>
      <c r="E562" s="1"/>
    </row>
    <row r="563" spans="1:5" ht="15.7" customHeight="1">
      <c r="A563" s="1"/>
      <c r="B563" s="1"/>
      <c r="C563" s="1"/>
      <c r="D563" s="1"/>
      <c r="E563" s="1"/>
    </row>
    <row r="564" spans="1:5" ht="15.7" customHeight="1">
      <c r="A564" s="1"/>
      <c r="B564" s="1"/>
      <c r="C564" s="1"/>
      <c r="D564" s="1"/>
      <c r="E564" s="1"/>
    </row>
    <row r="565" spans="1:5" ht="15.7" customHeight="1">
      <c r="A565" s="1"/>
      <c r="B565" s="1"/>
      <c r="C565" s="1"/>
      <c r="D565" s="1"/>
      <c r="E565" s="1"/>
    </row>
    <row r="566" spans="1:5" ht="15.7" customHeight="1">
      <c r="A566" s="1"/>
      <c r="B566" s="1"/>
      <c r="C566" s="1"/>
      <c r="D566" s="1"/>
      <c r="E566" s="1"/>
    </row>
    <row r="567" spans="1:5" ht="15.7" customHeight="1">
      <c r="A567" s="1"/>
      <c r="B567" s="1"/>
      <c r="C567" s="1"/>
      <c r="D567" s="1"/>
      <c r="E567" s="1"/>
    </row>
    <row r="568" spans="1:5" ht="15.7" customHeight="1">
      <c r="A568" s="1"/>
      <c r="B568" s="1"/>
      <c r="C568" s="1"/>
      <c r="D568" s="1"/>
      <c r="E568" s="1"/>
    </row>
    <row r="569" spans="1:5" ht="15.7" customHeight="1">
      <c r="A569" s="1"/>
      <c r="B569" s="1"/>
      <c r="C569" s="1"/>
      <c r="D569" s="1"/>
      <c r="E569" s="1"/>
    </row>
    <row r="570" spans="1:5" ht="15.7" customHeight="1">
      <c r="A570" s="1"/>
      <c r="B570" s="1"/>
      <c r="C570" s="1"/>
      <c r="D570" s="1"/>
      <c r="E570" s="1"/>
    </row>
    <row r="571" spans="1:5" ht="15.7" customHeight="1">
      <c r="A571" s="1"/>
      <c r="B571" s="1"/>
      <c r="C571" s="1"/>
      <c r="D571" s="1"/>
      <c r="E571" s="1"/>
    </row>
    <row r="572" spans="1:5" ht="15.7" customHeight="1">
      <c r="A572" s="1"/>
      <c r="B572" s="1"/>
      <c r="C572" s="1"/>
      <c r="D572" s="1"/>
      <c r="E572" s="1"/>
    </row>
    <row r="573" spans="1:5" ht="15.7" customHeight="1">
      <c r="A573" s="1"/>
      <c r="B573" s="1"/>
      <c r="C573" s="1"/>
      <c r="D573" s="1"/>
      <c r="E573" s="1"/>
    </row>
    <row r="574" spans="1:5" ht="15.7" customHeight="1">
      <c r="A574" s="1"/>
      <c r="B574" s="1"/>
      <c r="C574" s="1"/>
      <c r="D574" s="1"/>
      <c r="E574" s="1"/>
    </row>
    <row r="575" spans="1:5" ht="15.7" customHeight="1">
      <c r="A575" s="1"/>
      <c r="B575" s="1"/>
      <c r="C575" s="1"/>
      <c r="D575" s="1"/>
      <c r="E575" s="1"/>
    </row>
    <row r="576" spans="1:5" ht="15.7" customHeight="1">
      <c r="A576" s="1"/>
      <c r="B576" s="1"/>
      <c r="C576" s="1"/>
      <c r="D576" s="1"/>
      <c r="E576" s="1"/>
    </row>
    <row r="577" spans="1:5" ht="15.7" customHeight="1">
      <c r="A577" s="1"/>
      <c r="B577" s="1"/>
      <c r="C577" s="1"/>
      <c r="D577" s="1"/>
      <c r="E577" s="1"/>
    </row>
    <row r="578" spans="1:5" ht="15.7" customHeight="1">
      <c r="A578" s="1"/>
      <c r="B578" s="1"/>
      <c r="C578" s="1"/>
      <c r="D578" s="1"/>
      <c r="E578" s="1"/>
    </row>
    <row r="579" spans="1:5" ht="15.7" customHeight="1">
      <c r="A579" s="1"/>
      <c r="B579" s="1"/>
      <c r="C579" s="1"/>
      <c r="D579" s="1"/>
      <c r="E579" s="1"/>
    </row>
    <row r="580" spans="1:5" ht="15.7" customHeight="1">
      <c r="A580" s="1"/>
      <c r="B580" s="1"/>
      <c r="C580" s="1"/>
      <c r="D580" s="1"/>
      <c r="E580" s="1"/>
    </row>
    <row r="581" spans="1:5" ht="15.7" customHeight="1">
      <c r="A581" s="1"/>
      <c r="B581" s="1"/>
      <c r="C581" s="1"/>
      <c r="D581" s="1"/>
      <c r="E581" s="1"/>
    </row>
    <row r="582" spans="1:5" ht="15.7" customHeight="1">
      <c r="A582" s="1"/>
      <c r="B582" s="1"/>
      <c r="C582" s="1"/>
      <c r="D582" s="1"/>
      <c r="E582" s="1"/>
    </row>
    <row r="583" spans="1:5" ht="15.7" customHeight="1">
      <c r="A583" s="1"/>
      <c r="B583" s="1"/>
      <c r="C583" s="1"/>
      <c r="D583" s="1"/>
      <c r="E583" s="1"/>
    </row>
    <row r="584" spans="1:5" ht="15.7" customHeight="1">
      <c r="A584" s="1"/>
      <c r="B584" s="1"/>
      <c r="C584" s="1"/>
      <c r="D584" s="1"/>
      <c r="E584" s="1"/>
    </row>
    <row r="585" spans="1:5" ht="15.7" customHeight="1">
      <c r="A585" s="1"/>
      <c r="B585" s="1"/>
      <c r="C585" s="1"/>
      <c r="D585" s="1"/>
      <c r="E585" s="1"/>
    </row>
    <row r="586" spans="1:5" ht="15.7" customHeight="1">
      <c r="A586" s="1"/>
      <c r="B586" s="1"/>
      <c r="C586" s="1"/>
      <c r="D586" s="1"/>
      <c r="E586" s="1"/>
    </row>
    <row r="587" spans="1:5" ht="15.7" customHeight="1">
      <c r="A587" s="1"/>
      <c r="B587" s="1"/>
      <c r="C587" s="1"/>
      <c r="D587" s="1"/>
      <c r="E587" s="1"/>
    </row>
    <row r="588" spans="1:5" ht="15.7" customHeight="1">
      <c r="A588" s="1"/>
      <c r="B588" s="1"/>
      <c r="C588" s="1"/>
      <c r="D588" s="1"/>
      <c r="E588" s="1"/>
    </row>
    <row r="589" spans="1:5" ht="15.7" customHeight="1">
      <c r="A589" s="1"/>
      <c r="B589" s="1"/>
      <c r="C589" s="1"/>
      <c r="D589" s="1"/>
      <c r="E589" s="1"/>
    </row>
    <row r="590" spans="1:5" ht="15.7" customHeight="1">
      <c r="A590" s="1"/>
      <c r="B590" s="1"/>
      <c r="C590" s="1"/>
      <c r="D590" s="1"/>
      <c r="E590" s="1"/>
    </row>
    <row r="591" spans="1:5" ht="15.7" customHeight="1">
      <c r="A591" s="1"/>
      <c r="B591" s="1"/>
      <c r="C591" s="1"/>
      <c r="D591" s="1"/>
      <c r="E591" s="1"/>
    </row>
    <row r="592" spans="1:5" ht="15.7" customHeight="1">
      <c r="A592" s="1"/>
      <c r="B592" s="1"/>
      <c r="C592" s="1"/>
      <c r="D592" s="1"/>
      <c r="E592" s="1"/>
    </row>
    <row r="593" spans="1:5" ht="15.7" customHeight="1">
      <c r="A593" s="1"/>
      <c r="B593" s="1"/>
      <c r="C593" s="1"/>
      <c r="D593" s="1"/>
      <c r="E593" s="1"/>
    </row>
    <row r="594" spans="1:5" ht="15.7" customHeight="1">
      <c r="A594" s="1"/>
      <c r="B594" s="1"/>
      <c r="C594" s="1"/>
      <c r="D594" s="1"/>
      <c r="E594" s="1"/>
    </row>
    <row r="595" spans="1:5" ht="15.7" customHeight="1">
      <c r="A595" s="1"/>
      <c r="B595" s="1"/>
      <c r="C595" s="1"/>
      <c r="D595" s="1"/>
      <c r="E595" s="1"/>
    </row>
    <row r="596" spans="1:5" ht="15.7" customHeight="1">
      <c r="A596" s="1"/>
      <c r="B596" s="1"/>
      <c r="C596" s="1"/>
      <c r="D596" s="1"/>
      <c r="E596" s="1"/>
    </row>
    <row r="597" spans="1:5" ht="15.7" customHeight="1">
      <c r="A597" s="1"/>
      <c r="B597" s="1"/>
      <c r="C597" s="1"/>
      <c r="D597" s="1"/>
      <c r="E597" s="1"/>
    </row>
    <row r="598" spans="1:5" ht="15.7" customHeight="1">
      <c r="A598" s="1"/>
      <c r="B598" s="1"/>
      <c r="C598" s="1"/>
      <c r="D598" s="1"/>
      <c r="E598" s="1"/>
    </row>
    <row r="599" spans="1:5" ht="15.7" customHeight="1">
      <c r="A599" s="1"/>
      <c r="B599" s="1"/>
      <c r="C599" s="1"/>
      <c r="D599" s="1"/>
      <c r="E599" s="1"/>
    </row>
    <row r="600" spans="1:5" ht="15.7" customHeight="1">
      <c r="A600" s="1"/>
      <c r="B600" s="1"/>
      <c r="C600" s="1"/>
      <c r="D600" s="1"/>
      <c r="E600" s="1"/>
    </row>
    <row r="601" spans="1:5" ht="15.7" customHeight="1">
      <c r="A601" s="1"/>
      <c r="B601" s="1"/>
      <c r="C601" s="1"/>
      <c r="D601" s="1"/>
      <c r="E601" s="1"/>
    </row>
    <row r="602" spans="1:5" ht="15.7" customHeight="1">
      <c r="A602" s="1"/>
      <c r="B602" s="1"/>
      <c r="C602" s="1"/>
      <c r="D602" s="1"/>
      <c r="E602" s="1"/>
    </row>
    <row r="603" spans="1:5" ht="15.7" customHeight="1">
      <c r="A603" s="1"/>
      <c r="B603" s="1"/>
      <c r="C603" s="1"/>
      <c r="D603" s="1"/>
      <c r="E603" s="1"/>
    </row>
    <row r="604" spans="1:5" ht="15.7" customHeight="1">
      <c r="A604" s="1"/>
      <c r="B604" s="1"/>
      <c r="C604" s="1"/>
      <c r="D604" s="1"/>
      <c r="E604" s="1"/>
    </row>
    <row r="605" spans="1:5" ht="15.7" customHeight="1">
      <c r="A605" s="1"/>
      <c r="B605" s="1"/>
      <c r="C605" s="1"/>
      <c r="D605" s="1"/>
      <c r="E605" s="1"/>
    </row>
    <row r="606" spans="1:5" ht="15.7" customHeight="1">
      <c r="A606" s="1"/>
      <c r="B606" s="1"/>
      <c r="C606" s="1"/>
      <c r="D606" s="1"/>
      <c r="E606" s="1"/>
    </row>
    <row r="607" spans="1:5" ht="15.7" customHeight="1">
      <c r="A607" s="1"/>
      <c r="B607" s="1"/>
      <c r="C607" s="1"/>
      <c r="D607" s="1"/>
      <c r="E607" s="1"/>
    </row>
    <row r="608" spans="1:5" ht="15.7" customHeight="1">
      <c r="A608" s="1"/>
      <c r="B608" s="1"/>
      <c r="C608" s="1"/>
      <c r="D608" s="1"/>
      <c r="E608" s="1"/>
    </row>
    <row r="609" spans="1:5" ht="15.7" customHeight="1">
      <c r="A609" s="1"/>
      <c r="B609" s="1"/>
      <c r="C609" s="1"/>
      <c r="D609" s="1"/>
      <c r="E609" s="1"/>
    </row>
    <row r="610" spans="1:5" ht="15.7" customHeight="1">
      <c r="A610" s="1"/>
      <c r="B610" s="1"/>
      <c r="C610" s="1"/>
      <c r="D610" s="1"/>
      <c r="E610" s="1"/>
    </row>
    <row r="611" spans="1:5" ht="15.7" customHeight="1">
      <c r="A611" s="1"/>
      <c r="B611" s="1"/>
      <c r="C611" s="1"/>
      <c r="D611" s="1"/>
      <c r="E611" s="1"/>
    </row>
    <row r="612" spans="1:5" ht="15.7" customHeight="1">
      <c r="A612" s="1"/>
      <c r="B612" s="1"/>
      <c r="C612" s="1"/>
      <c r="D612" s="1"/>
      <c r="E612" s="1"/>
    </row>
    <row r="613" spans="1:5" ht="15.7" customHeight="1">
      <c r="A613" s="1"/>
      <c r="B613" s="1"/>
      <c r="C613" s="1"/>
      <c r="D613" s="1"/>
      <c r="E613" s="1"/>
    </row>
    <row r="614" spans="1:5" ht="15.7" customHeight="1">
      <c r="A614" s="1"/>
      <c r="B614" s="1"/>
      <c r="C614" s="1"/>
      <c r="D614" s="1"/>
      <c r="E614" s="1"/>
    </row>
    <row r="615" spans="1:5" ht="15.7" customHeight="1">
      <c r="A615" s="1"/>
      <c r="B615" s="1"/>
      <c r="C615" s="1"/>
      <c r="D615" s="1"/>
      <c r="E615" s="1"/>
    </row>
    <row r="616" spans="1:5" ht="15.7" customHeight="1">
      <c r="A616" s="1"/>
      <c r="B616" s="1"/>
      <c r="C616" s="1"/>
      <c r="D616" s="1"/>
      <c r="E616" s="1"/>
    </row>
    <row r="617" spans="1:5" ht="15.7" customHeight="1">
      <c r="A617" s="1"/>
      <c r="B617" s="1"/>
      <c r="C617" s="1"/>
      <c r="D617" s="1"/>
      <c r="E617" s="1"/>
    </row>
    <row r="618" spans="1:5" ht="15.7" customHeight="1">
      <c r="A618" s="1"/>
      <c r="B618" s="1"/>
      <c r="C618" s="1"/>
      <c r="D618" s="1"/>
      <c r="E618" s="1"/>
    </row>
    <row r="619" spans="1:5" ht="15.7" customHeight="1">
      <c r="A619" s="1"/>
      <c r="B619" s="1"/>
      <c r="C619" s="1"/>
      <c r="D619" s="1"/>
      <c r="E619" s="1"/>
    </row>
    <row r="620" spans="1:5" ht="15.7" customHeight="1">
      <c r="A620" s="1"/>
      <c r="B620" s="1"/>
      <c r="C620" s="1"/>
      <c r="D620" s="1"/>
      <c r="E620" s="1"/>
    </row>
    <row r="621" spans="1:5" ht="15.7" customHeight="1">
      <c r="A621" s="1"/>
      <c r="B621" s="1"/>
      <c r="C621" s="1"/>
      <c r="D621" s="1"/>
      <c r="E621" s="1"/>
    </row>
    <row r="622" spans="1:5" ht="15.7" customHeight="1">
      <c r="A622" s="1"/>
      <c r="B622" s="1"/>
      <c r="C622" s="1"/>
      <c r="D622" s="1"/>
      <c r="E622" s="1"/>
    </row>
    <row r="623" spans="1:5" ht="15.7" customHeight="1">
      <c r="A623" s="1"/>
      <c r="B623" s="1"/>
      <c r="C623" s="1"/>
      <c r="D623" s="1"/>
      <c r="E623" s="1"/>
    </row>
    <row r="624" spans="1:5" ht="15.7" customHeight="1">
      <c r="A624" s="1"/>
      <c r="B624" s="1"/>
      <c r="C624" s="1"/>
      <c r="D624" s="1"/>
      <c r="E624" s="1"/>
    </row>
    <row r="625" spans="1:5" ht="15.7" customHeight="1">
      <c r="A625" s="1"/>
      <c r="B625" s="1"/>
      <c r="C625" s="1"/>
      <c r="D625" s="1"/>
      <c r="E625" s="1"/>
    </row>
    <row r="626" spans="1:5" ht="15.7" customHeight="1">
      <c r="A626" s="1"/>
      <c r="B626" s="1"/>
      <c r="C626" s="1"/>
      <c r="D626" s="1"/>
      <c r="E626" s="1"/>
    </row>
    <row r="627" spans="1:5" ht="15.7" customHeight="1">
      <c r="A627" s="1"/>
      <c r="B627" s="1"/>
      <c r="C627" s="1"/>
      <c r="D627" s="1"/>
      <c r="E627" s="1"/>
    </row>
    <row r="628" spans="1:5" ht="15.7" customHeight="1">
      <c r="A628" s="1"/>
      <c r="B628" s="1"/>
      <c r="C628" s="1"/>
      <c r="D628" s="1"/>
      <c r="E628" s="1"/>
    </row>
    <row r="629" spans="1:5" ht="15.7" customHeight="1">
      <c r="A629" s="1"/>
      <c r="B629" s="1"/>
      <c r="C629" s="1"/>
      <c r="D629" s="1"/>
      <c r="E629" s="1"/>
    </row>
    <row r="630" spans="1:5" ht="15.7" customHeight="1">
      <c r="A630" s="1"/>
      <c r="B630" s="1"/>
      <c r="C630" s="1"/>
      <c r="D630" s="1"/>
      <c r="E630" s="1"/>
    </row>
    <row r="631" spans="1:5" ht="15.7" customHeight="1">
      <c r="A631" s="1"/>
      <c r="B631" s="1"/>
      <c r="C631" s="1"/>
      <c r="D631" s="1"/>
      <c r="E631" s="1"/>
    </row>
    <row r="632" spans="1:5" ht="15.7" customHeight="1">
      <c r="A632" s="1"/>
      <c r="B632" s="1"/>
      <c r="C632" s="1"/>
      <c r="D632" s="1"/>
      <c r="E632" s="1"/>
    </row>
    <row r="633" spans="1:5" ht="15.7" customHeight="1">
      <c r="A633" s="1"/>
      <c r="B633" s="1"/>
      <c r="C633" s="1"/>
      <c r="D633" s="1"/>
      <c r="E633" s="1"/>
    </row>
    <row r="634" spans="1:5" ht="15.7" customHeight="1">
      <c r="A634" s="1"/>
      <c r="B634" s="1"/>
      <c r="C634" s="1"/>
      <c r="D634" s="1"/>
      <c r="E634" s="1"/>
    </row>
    <row r="635" spans="1:5" ht="15.7" customHeight="1">
      <c r="A635" s="1"/>
      <c r="B635" s="1"/>
      <c r="C635" s="1"/>
      <c r="D635" s="1"/>
      <c r="E635" s="1"/>
    </row>
    <row r="636" spans="1:5" ht="15.7" customHeight="1">
      <c r="A636" s="1"/>
      <c r="B636" s="1"/>
      <c r="C636" s="1"/>
      <c r="D636" s="1"/>
      <c r="E636" s="1"/>
    </row>
    <row r="637" spans="1:5" ht="15.7" customHeight="1">
      <c r="A637" s="1"/>
      <c r="B637" s="1"/>
      <c r="C637" s="1"/>
      <c r="D637" s="1"/>
      <c r="E637" s="1"/>
    </row>
    <row r="638" spans="1:5" ht="15.7" customHeight="1">
      <c r="A638" s="1"/>
      <c r="B638" s="1"/>
      <c r="C638" s="1"/>
      <c r="D638" s="1"/>
      <c r="E638" s="1"/>
    </row>
    <row r="639" spans="1:5" ht="15.7" customHeight="1">
      <c r="A639" s="1"/>
      <c r="B639" s="1"/>
      <c r="C639" s="1"/>
      <c r="D639" s="1"/>
      <c r="E639" s="1"/>
    </row>
    <row r="640" spans="1:5" ht="15.7" customHeight="1">
      <c r="A640" s="1"/>
      <c r="B640" s="1"/>
      <c r="C640" s="1"/>
      <c r="D640" s="1"/>
      <c r="E640" s="1"/>
    </row>
    <row r="641" spans="1:5" ht="15.7" customHeight="1">
      <c r="A641" s="1"/>
      <c r="B641" s="1"/>
      <c r="C641" s="1"/>
      <c r="D641" s="1"/>
      <c r="E641" s="1"/>
    </row>
    <row r="642" spans="1:5" ht="15.7" customHeight="1">
      <c r="A642" s="1"/>
      <c r="B642" s="1"/>
      <c r="C642" s="1"/>
      <c r="D642" s="1"/>
      <c r="E642" s="1"/>
    </row>
    <row r="643" spans="1:5" ht="15.7" customHeight="1">
      <c r="A643" s="1"/>
      <c r="B643" s="1"/>
      <c r="C643" s="1"/>
      <c r="D643" s="1"/>
      <c r="E643" s="1"/>
    </row>
    <row r="644" spans="1:5" ht="15.7" customHeight="1">
      <c r="A644" s="1"/>
      <c r="B644" s="1"/>
      <c r="C644" s="1"/>
      <c r="D644" s="1"/>
      <c r="E644" s="1"/>
    </row>
    <row r="645" spans="1:5" ht="15.7" customHeight="1">
      <c r="A645" s="1"/>
      <c r="B645" s="1"/>
      <c r="C645" s="1"/>
      <c r="D645" s="1"/>
      <c r="E645" s="1"/>
    </row>
    <row r="646" spans="1:5" ht="15.7" customHeight="1">
      <c r="A646" s="1"/>
      <c r="B646" s="1"/>
      <c r="C646" s="1"/>
      <c r="D646" s="1"/>
      <c r="E646" s="1"/>
    </row>
    <row r="647" spans="1:5" ht="15.7" customHeight="1">
      <c r="A647" s="1"/>
      <c r="B647" s="1"/>
      <c r="C647" s="1"/>
      <c r="D647" s="1"/>
      <c r="E647" s="1"/>
    </row>
    <row r="648" spans="1:5" ht="15.7" customHeight="1">
      <c r="A648" s="1"/>
      <c r="B648" s="1"/>
      <c r="C648" s="1"/>
      <c r="D648" s="1"/>
      <c r="E648" s="1"/>
    </row>
    <row r="649" spans="1:5" ht="15.7" customHeight="1">
      <c r="A649" s="1"/>
      <c r="B649" s="1"/>
      <c r="C649" s="1"/>
      <c r="D649" s="1"/>
      <c r="E649" s="1"/>
    </row>
    <row r="650" spans="1:5" ht="15.7" customHeight="1">
      <c r="A650" s="1"/>
      <c r="B650" s="1"/>
      <c r="C650" s="1"/>
      <c r="D650" s="1"/>
      <c r="E650" s="1"/>
    </row>
    <row r="651" spans="1:5" ht="15.7" customHeight="1">
      <c r="A651" s="1"/>
      <c r="B651" s="1"/>
      <c r="C651" s="1"/>
      <c r="D651" s="1"/>
      <c r="E651" s="1"/>
    </row>
    <row r="652" spans="1:5" ht="15.7" customHeight="1">
      <c r="A652" s="1"/>
      <c r="B652" s="1"/>
      <c r="C652" s="1"/>
      <c r="D652" s="1"/>
      <c r="E652" s="1"/>
    </row>
    <row r="653" spans="1:5" ht="15.7" customHeight="1">
      <c r="A653" s="1"/>
      <c r="B653" s="1"/>
      <c r="C653" s="1"/>
      <c r="D653" s="1"/>
      <c r="E653" s="1"/>
    </row>
    <row r="654" spans="1:5" ht="15.7" customHeight="1">
      <c r="A654" s="1"/>
      <c r="B654" s="1"/>
      <c r="C654" s="1"/>
      <c r="D654" s="1"/>
      <c r="E654" s="1"/>
    </row>
    <row r="655" spans="1:5" ht="15.7" customHeight="1">
      <c r="A655" s="1"/>
      <c r="B655" s="1"/>
      <c r="C655" s="1"/>
      <c r="D655" s="1"/>
      <c r="E655" s="1"/>
    </row>
    <row r="656" spans="1:5" ht="15.7" customHeight="1">
      <c r="A656" s="1"/>
      <c r="B656" s="1"/>
      <c r="C656" s="1"/>
      <c r="D656" s="1"/>
      <c r="E656" s="1"/>
    </row>
    <row r="657" spans="1:5" ht="15.7" customHeight="1">
      <c r="A657" s="1"/>
      <c r="B657" s="1"/>
      <c r="C657" s="1"/>
      <c r="D657" s="1"/>
      <c r="E657" s="1"/>
    </row>
    <row r="658" spans="1:5" ht="15.7" customHeight="1">
      <c r="A658" s="1"/>
      <c r="B658" s="1"/>
      <c r="C658" s="1"/>
      <c r="D658" s="1"/>
      <c r="E658" s="1"/>
    </row>
    <row r="659" spans="1:5" ht="15.7" customHeight="1">
      <c r="A659" s="1"/>
      <c r="B659" s="1"/>
      <c r="C659" s="1"/>
      <c r="D659" s="1"/>
      <c r="E659" s="1"/>
    </row>
    <row r="660" spans="1:5" ht="15.7" customHeight="1">
      <c r="A660" s="1"/>
      <c r="B660" s="1"/>
      <c r="C660" s="1"/>
      <c r="D660" s="1"/>
      <c r="E660" s="1"/>
    </row>
    <row r="661" spans="1:5" ht="15.7" customHeight="1">
      <c r="A661" s="1"/>
      <c r="B661" s="1"/>
      <c r="C661" s="1"/>
      <c r="D661" s="1"/>
      <c r="E661" s="1"/>
    </row>
    <row r="662" spans="1:5" ht="15.7" customHeight="1">
      <c r="A662" s="1"/>
      <c r="B662" s="1"/>
      <c r="C662" s="1"/>
      <c r="D662" s="1"/>
      <c r="E662" s="1"/>
    </row>
    <row r="663" spans="1:5" ht="15.7" customHeight="1">
      <c r="A663" s="1"/>
      <c r="B663" s="1"/>
      <c r="C663" s="1"/>
      <c r="D663" s="1"/>
      <c r="E663" s="1"/>
    </row>
    <row r="664" spans="1:5" ht="15.7" customHeight="1">
      <c r="A664" s="1"/>
      <c r="B664" s="1"/>
      <c r="C664" s="1"/>
      <c r="D664" s="1"/>
      <c r="E664" s="1"/>
    </row>
    <row r="665" spans="1:5" ht="15.7" customHeight="1">
      <c r="A665" s="1"/>
      <c r="B665" s="1"/>
      <c r="C665" s="1"/>
      <c r="D665" s="1"/>
      <c r="E665" s="1"/>
    </row>
    <row r="666" spans="1:5" ht="15.7" customHeight="1">
      <c r="A666" s="1"/>
      <c r="B666" s="1"/>
      <c r="C666" s="1"/>
      <c r="D666" s="1"/>
      <c r="E666" s="1"/>
    </row>
    <row r="667" spans="1:5" ht="15.7" customHeight="1">
      <c r="A667" s="1"/>
      <c r="B667" s="1"/>
      <c r="C667" s="1"/>
      <c r="D667" s="1"/>
      <c r="E667" s="1"/>
    </row>
    <row r="668" spans="1:5" ht="15.7" customHeight="1">
      <c r="A668" s="1"/>
      <c r="B668" s="1"/>
      <c r="C668" s="1"/>
      <c r="D668" s="1"/>
      <c r="E668" s="1"/>
    </row>
    <row r="669" spans="1:5" ht="15.7" customHeight="1">
      <c r="A669" s="1"/>
      <c r="B669" s="1"/>
      <c r="C669" s="1"/>
      <c r="D669" s="1"/>
      <c r="E669" s="1"/>
    </row>
    <row r="670" spans="1:5" ht="15.7" customHeight="1">
      <c r="A670" s="1"/>
      <c r="B670" s="1"/>
      <c r="C670" s="1"/>
      <c r="D670" s="1"/>
      <c r="E670" s="1"/>
    </row>
    <row r="671" spans="1:5" ht="15.7" customHeight="1">
      <c r="A671" s="1"/>
      <c r="B671" s="1"/>
      <c r="C671" s="1"/>
      <c r="D671" s="1"/>
      <c r="E671" s="1"/>
    </row>
    <row r="672" spans="1:5" ht="15.7" customHeight="1">
      <c r="A672" s="1"/>
      <c r="B672" s="1"/>
      <c r="C672" s="1"/>
      <c r="D672" s="1"/>
      <c r="E672" s="1"/>
    </row>
    <row r="673" spans="1:5" ht="15.7" customHeight="1">
      <c r="A673" s="1"/>
      <c r="B673" s="1"/>
      <c r="C673" s="1"/>
      <c r="D673" s="1"/>
      <c r="E673" s="1"/>
    </row>
    <row r="674" spans="1:5" ht="15.7" customHeight="1">
      <c r="A674" s="1"/>
      <c r="B674" s="1"/>
      <c r="C674" s="1"/>
      <c r="D674" s="1"/>
      <c r="E674" s="1"/>
    </row>
    <row r="675" spans="1:5" ht="15.7" customHeight="1">
      <c r="A675" s="1"/>
      <c r="B675" s="1"/>
      <c r="C675" s="1"/>
      <c r="D675" s="1"/>
      <c r="E675" s="1"/>
    </row>
    <row r="676" spans="1:5" ht="15.7" customHeight="1">
      <c r="A676" s="1"/>
      <c r="B676" s="1"/>
      <c r="C676" s="1"/>
      <c r="D676" s="1"/>
      <c r="E676" s="1"/>
    </row>
    <row r="677" spans="1:5" ht="15.7" customHeight="1">
      <c r="A677" s="1"/>
      <c r="B677" s="1"/>
      <c r="C677" s="1"/>
      <c r="D677" s="1"/>
      <c r="E677" s="1"/>
    </row>
    <row r="678" spans="1:5" ht="15.7" customHeight="1">
      <c r="A678" s="1"/>
      <c r="B678" s="1"/>
      <c r="C678" s="1"/>
      <c r="D678" s="1"/>
      <c r="E678" s="1"/>
    </row>
    <row r="679" spans="1:5" ht="15.7" customHeight="1">
      <c r="A679" s="1"/>
      <c r="B679" s="1"/>
      <c r="C679" s="1"/>
      <c r="D679" s="1"/>
      <c r="E679" s="1"/>
    </row>
    <row r="680" spans="1:5" ht="15.7" customHeight="1">
      <c r="A680" s="1"/>
      <c r="B680" s="1"/>
      <c r="C680" s="1"/>
      <c r="D680" s="1"/>
      <c r="E680" s="1"/>
    </row>
    <row r="681" spans="1:5" ht="15.7" customHeight="1">
      <c r="A681" s="1"/>
      <c r="B681" s="1"/>
      <c r="C681" s="1"/>
      <c r="D681" s="1"/>
      <c r="E681" s="1"/>
    </row>
    <row r="682" spans="1:5" ht="15.7" customHeight="1">
      <c r="A682" s="1"/>
      <c r="B682" s="1"/>
      <c r="C682" s="1"/>
      <c r="D682" s="1"/>
      <c r="E682" s="1"/>
    </row>
    <row r="683" spans="1:5" ht="15.7" customHeight="1">
      <c r="A683" s="1"/>
      <c r="B683" s="1"/>
      <c r="C683" s="1"/>
      <c r="D683" s="1"/>
      <c r="E683" s="1"/>
    </row>
    <row r="684" spans="1:5" ht="15.7" customHeight="1">
      <c r="A684" s="1"/>
      <c r="B684" s="1"/>
      <c r="C684" s="1"/>
      <c r="D684" s="1"/>
      <c r="E684" s="1"/>
    </row>
    <row r="685" spans="1:5" ht="15.7" customHeight="1">
      <c r="A685" s="1"/>
      <c r="B685" s="1"/>
      <c r="C685" s="1"/>
      <c r="D685" s="1"/>
      <c r="E685" s="1"/>
    </row>
    <row r="686" spans="1:5" ht="15.7" customHeight="1">
      <c r="A686" s="1"/>
      <c r="B686" s="1"/>
      <c r="C686" s="1"/>
      <c r="D686" s="1"/>
      <c r="E686" s="1"/>
    </row>
    <row r="687" spans="1:5" ht="15.7" customHeight="1">
      <c r="A687" s="1"/>
      <c r="B687" s="1"/>
      <c r="C687" s="1"/>
      <c r="D687" s="1"/>
      <c r="E687" s="1"/>
    </row>
    <row r="688" spans="1:5" ht="15.7" customHeight="1">
      <c r="A688" s="1"/>
      <c r="B688" s="1"/>
      <c r="C688" s="1"/>
      <c r="D688" s="1"/>
      <c r="E688" s="1"/>
    </row>
    <row r="689" spans="1:5" ht="15.7" customHeight="1">
      <c r="A689" s="1"/>
      <c r="B689" s="1"/>
      <c r="C689" s="1"/>
      <c r="D689" s="1"/>
      <c r="E689" s="1"/>
    </row>
    <row r="690" spans="1:5" ht="15.7" customHeight="1">
      <c r="A690" s="1"/>
      <c r="B690" s="1"/>
      <c r="C690" s="1"/>
      <c r="D690" s="1"/>
      <c r="E690" s="1"/>
    </row>
    <row r="691" spans="1:5" ht="15.7" customHeight="1">
      <c r="A691" s="1"/>
      <c r="B691" s="1"/>
      <c r="C691" s="1"/>
      <c r="D691" s="1"/>
      <c r="E691" s="1"/>
    </row>
    <row r="692" spans="1:5" ht="15.7" customHeight="1">
      <c r="A692" s="1"/>
      <c r="B692" s="1"/>
      <c r="C692" s="1"/>
      <c r="D692" s="1"/>
      <c r="E692" s="1"/>
    </row>
    <row r="693" spans="1:5" ht="15.7" customHeight="1">
      <c r="A693" s="1"/>
      <c r="B693" s="1"/>
      <c r="C693" s="1"/>
      <c r="D693" s="1"/>
      <c r="E693" s="1"/>
    </row>
    <row r="694" spans="1:5" ht="15.7" customHeight="1">
      <c r="A694" s="1"/>
      <c r="B694" s="1"/>
      <c r="C694" s="1"/>
      <c r="D694" s="1"/>
      <c r="E694" s="1"/>
    </row>
    <row r="695" spans="1:5" ht="15.7" customHeight="1">
      <c r="A695" s="1"/>
      <c r="B695" s="1"/>
      <c r="C695" s="1"/>
      <c r="D695" s="1"/>
      <c r="E695" s="1"/>
    </row>
    <row r="696" spans="1:5" ht="15.7" customHeight="1">
      <c r="A696" s="1"/>
      <c r="B696" s="1"/>
      <c r="C696" s="1"/>
      <c r="D696" s="1"/>
      <c r="E696" s="1"/>
    </row>
    <row r="697" spans="1:5" ht="15.7" customHeight="1">
      <c r="A697" s="1"/>
      <c r="B697" s="1"/>
      <c r="C697" s="1"/>
      <c r="D697" s="1"/>
      <c r="E697" s="1"/>
    </row>
    <row r="698" spans="1:5" ht="15.7" customHeight="1">
      <c r="A698" s="1"/>
      <c r="B698" s="1"/>
      <c r="C698" s="1"/>
      <c r="D698" s="1"/>
      <c r="E698" s="1"/>
    </row>
    <row r="699" spans="1:5" ht="15.7" customHeight="1">
      <c r="A699" s="1"/>
      <c r="B699" s="1"/>
      <c r="C699" s="1"/>
      <c r="D699" s="1"/>
      <c r="E699" s="1"/>
    </row>
    <row r="700" spans="1:5" ht="15.7" customHeight="1">
      <c r="A700" s="1"/>
      <c r="B700" s="1"/>
      <c r="C700" s="1"/>
      <c r="D700" s="1"/>
      <c r="E700" s="1"/>
    </row>
    <row r="701" spans="1:5" ht="15.7" customHeight="1">
      <c r="A701" s="1"/>
      <c r="B701" s="1"/>
      <c r="C701" s="1"/>
      <c r="D701" s="1"/>
      <c r="E701" s="1"/>
    </row>
    <row r="702" spans="1:5" ht="15.7" customHeight="1">
      <c r="A702" s="1"/>
      <c r="B702" s="1"/>
      <c r="C702" s="1"/>
      <c r="D702" s="1"/>
      <c r="E702" s="1"/>
    </row>
    <row r="703" spans="1:5" ht="15.7" customHeight="1">
      <c r="A703" s="1"/>
      <c r="B703" s="1"/>
      <c r="C703" s="1"/>
      <c r="D703" s="1"/>
      <c r="E703" s="1"/>
    </row>
    <row r="704" spans="1:5" ht="15.7" customHeight="1">
      <c r="A704" s="1"/>
      <c r="B704" s="1"/>
      <c r="C704" s="1"/>
      <c r="D704" s="1"/>
      <c r="E704" s="1"/>
    </row>
    <row r="705" spans="1:5" ht="15.7" customHeight="1">
      <c r="A705" s="1"/>
      <c r="B705" s="1"/>
      <c r="C705" s="1"/>
      <c r="D705" s="1"/>
      <c r="E705" s="1"/>
    </row>
    <row r="706" spans="1:5" ht="15.7" customHeight="1">
      <c r="A706" s="1"/>
      <c r="B706" s="1"/>
      <c r="C706" s="1"/>
      <c r="D706" s="1"/>
      <c r="E706" s="1"/>
    </row>
    <row r="707" spans="1:5" ht="15.7" customHeight="1">
      <c r="A707" s="1"/>
      <c r="B707" s="1"/>
      <c r="C707" s="1"/>
      <c r="D707" s="1"/>
      <c r="E707" s="1"/>
    </row>
    <row r="708" spans="1:5" ht="15.7" customHeight="1">
      <c r="A708" s="1"/>
      <c r="B708" s="1"/>
      <c r="C708" s="1"/>
      <c r="D708" s="1"/>
      <c r="E708" s="1"/>
    </row>
    <row r="709" spans="1:5" ht="15.7" customHeight="1">
      <c r="A709" s="1"/>
      <c r="B709" s="1"/>
      <c r="C709" s="1"/>
      <c r="D709" s="1"/>
      <c r="E709" s="1"/>
    </row>
    <row r="710" spans="1:5" ht="15.7" customHeight="1">
      <c r="A710" s="1"/>
      <c r="B710" s="1"/>
      <c r="C710" s="1"/>
      <c r="D710" s="1"/>
      <c r="E710" s="1"/>
    </row>
    <row r="711" spans="1:5" ht="15.7" customHeight="1">
      <c r="A711" s="1"/>
      <c r="B711" s="1"/>
      <c r="C711" s="1"/>
      <c r="D711" s="1"/>
      <c r="E711" s="1"/>
    </row>
    <row r="712" spans="1:5" ht="15.7" customHeight="1">
      <c r="A712" s="1"/>
      <c r="B712" s="1"/>
      <c r="C712" s="1"/>
      <c r="D712" s="1"/>
      <c r="E712" s="1"/>
    </row>
    <row r="713" spans="1:5" ht="15.7" customHeight="1">
      <c r="A713" s="1"/>
      <c r="B713" s="1"/>
      <c r="C713" s="1"/>
      <c r="D713" s="1"/>
      <c r="E713" s="1"/>
    </row>
    <row r="714" spans="1:5" ht="15.7" customHeight="1">
      <c r="A714" s="1"/>
      <c r="B714" s="1"/>
      <c r="C714" s="1"/>
      <c r="D714" s="1"/>
      <c r="E714" s="1"/>
    </row>
    <row r="715" spans="1:5" ht="15.7" customHeight="1">
      <c r="A715" s="1"/>
      <c r="B715" s="1"/>
      <c r="C715" s="1"/>
      <c r="D715" s="1"/>
      <c r="E715" s="1"/>
    </row>
    <row r="716" spans="1:5" ht="15.7" customHeight="1">
      <c r="A716" s="1"/>
      <c r="B716" s="1"/>
      <c r="C716" s="1"/>
      <c r="D716" s="1"/>
      <c r="E716" s="1"/>
    </row>
    <row r="717" spans="1:5" ht="15.7" customHeight="1">
      <c r="A717" s="1"/>
      <c r="B717" s="1"/>
      <c r="C717" s="1"/>
      <c r="D717" s="1"/>
      <c r="E717" s="1"/>
    </row>
    <row r="718" spans="1:5" ht="15.7" customHeight="1">
      <c r="A718" s="1"/>
      <c r="B718" s="1"/>
      <c r="C718" s="1"/>
      <c r="D718" s="1"/>
      <c r="E718" s="1"/>
    </row>
    <row r="719" spans="1:5" ht="15.7" customHeight="1">
      <c r="A719" s="1"/>
      <c r="B719" s="1"/>
      <c r="C719" s="1"/>
      <c r="D719" s="1"/>
      <c r="E719" s="1"/>
    </row>
    <row r="720" spans="1:5" ht="15.7" customHeight="1">
      <c r="A720" s="1"/>
      <c r="B720" s="1"/>
      <c r="C720" s="1"/>
      <c r="D720" s="1"/>
      <c r="E720" s="1"/>
    </row>
    <row r="721" spans="1:5" ht="15.7" customHeight="1">
      <c r="A721" s="1"/>
      <c r="B721" s="1"/>
      <c r="C721" s="1"/>
      <c r="D721" s="1"/>
      <c r="E721" s="1"/>
    </row>
    <row r="722" spans="1:5" ht="15.7" customHeight="1">
      <c r="A722" s="1"/>
      <c r="B722" s="1"/>
      <c r="C722" s="1"/>
      <c r="D722" s="1"/>
      <c r="E722" s="1"/>
    </row>
    <row r="723" spans="1:5" ht="15.7" customHeight="1">
      <c r="A723" s="1"/>
      <c r="B723" s="1"/>
      <c r="C723" s="1"/>
      <c r="D723" s="1"/>
      <c r="E723" s="1"/>
    </row>
    <row r="724" spans="1:5" ht="15.7" customHeight="1">
      <c r="A724" s="1"/>
      <c r="B724" s="1"/>
      <c r="C724" s="1"/>
      <c r="D724" s="1"/>
      <c r="E724" s="1"/>
    </row>
    <row r="725" spans="1:5" ht="15.7" customHeight="1">
      <c r="A725" s="1"/>
      <c r="B725" s="1"/>
      <c r="C725" s="1"/>
      <c r="D725" s="1"/>
      <c r="E725" s="1"/>
    </row>
    <row r="726" spans="1:5" ht="15.7" customHeight="1">
      <c r="A726" s="1"/>
      <c r="B726" s="1"/>
      <c r="C726" s="1"/>
      <c r="D726" s="1"/>
      <c r="E726" s="1"/>
    </row>
    <row r="727" spans="1:5" ht="15.7" customHeight="1">
      <c r="A727" s="1"/>
      <c r="B727" s="1"/>
      <c r="C727" s="1"/>
      <c r="D727" s="1"/>
      <c r="E727" s="1"/>
    </row>
    <row r="728" spans="1:5" ht="15.7" customHeight="1">
      <c r="A728" s="1"/>
      <c r="B728" s="1"/>
      <c r="C728" s="1"/>
      <c r="D728" s="1"/>
      <c r="E728" s="1"/>
    </row>
    <row r="729" spans="1:5" ht="15.7" customHeight="1">
      <c r="A729" s="1"/>
      <c r="B729" s="1"/>
      <c r="C729" s="1"/>
      <c r="D729" s="1"/>
      <c r="E729" s="1"/>
    </row>
    <row r="730" spans="1:5" ht="15.7" customHeight="1">
      <c r="A730" s="1"/>
      <c r="B730" s="1"/>
      <c r="C730" s="1"/>
      <c r="D730" s="1"/>
      <c r="E730" s="1"/>
    </row>
    <row r="731" spans="1:5" ht="15.7" customHeight="1">
      <c r="A731" s="1"/>
      <c r="B731" s="1"/>
      <c r="C731" s="1"/>
      <c r="D731" s="1"/>
      <c r="E731" s="1"/>
    </row>
    <row r="732" spans="1:5" ht="15.7" customHeight="1">
      <c r="A732" s="1"/>
      <c r="B732" s="1"/>
      <c r="C732" s="1"/>
      <c r="D732" s="1"/>
      <c r="E732" s="1"/>
    </row>
    <row r="733" spans="1:5" ht="15.7" customHeight="1">
      <c r="A733" s="1"/>
      <c r="B733" s="1"/>
      <c r="C733" s="1"/>
      <c r="D733" s="1"/>
      <c r="E733" s="1"/>
    </row>
    <row r="734" spans="1:5" ht="15.7" customHeight="1">
      <c r="A734" s="1"/>
      <c r="B734" s="1"/>
      <c r="C734" s="1"/>
      <c r="D734" s="1"/>
      <c r="E734" s="1"/>
    </row>
    <row r="735" spans="1:5" ht="15.7" customHeight="1">
      <c r="A735" s="1"/>
      <c r="B735" s="1"/>
      <c r="C735" s="1"/>
      <c r="D735" s="1"/>
      <c r="E735" s="1"/>
    </row>
    <row r="736" spans="1:5" ht="15.7" customHeight="1">
      <c r="A736" s="1"/>
      <c r="B736" s="1"/>
      <c r="C736" s="1"/>
      <c r="D736" s="1"/>
      <c r="E736" s="1"/>
    </row>
    <row r="737" spans="1:5" ht="15.7" customHeight="1">
      <c r="A737" s="1"/>
      <c r="B737" s="1"/>
      <c r="C737" s="1"/>
      <c r="D737" s="1"/>
      <c r="E737" s="1"/>
    </row>
    <row r="738" spans="1:5" ht="15.7" customHeight="1">
      <c r="A738" s="1"/>
      <c r="B738" s="1"/>
      <c r="C738" s="1"/>
      <c r="D738" s="1"/>
      <c r="E738" s="1"/>
    </row>
    <row r="739" spans="1:5" ht="15.7" customHeight="1">
      <c r="A739" s="1"/>
      <c r="B739" s="1"/>
      <c r="C739" s="1"/>
      <c r="D739" s="1"/>
      <c r="E739" s="1"/>
    </row>
    <row r="740" spans="1:5" ht="15.7" customHeight="1">
      <c r="A740" s="1"/>
      <c r="B740" s="1"/>
      <c r="C740" s="1"/>
      <c r="D740" s="1"/>
      <c r="E740" s="1"/>
    </row>
    <row r="741" spans="1:5" ht="15.7" customHeight="1">
      <c r="A741" s="1"/>
      <c r="B741" s="1"/>
      <c r="C741" s="1"/>
      <c r="D741" s="1"/>
      <c r="E741" s="1"/>
    </row>
    <row r="742" spans="1:5" ht="15.7" customHeight="1">
      <c r="A742" s="1"/>
      <c r="B742" s="1"/>
      <c r="C742" s="1"/>
      <c r="D742" s="1"/>
      <c r="E742" s="1"/>
    </row>
    <row r="743" spans="1:5" ht="15.7" customHeight="1">
      <c r="A743" s="1"/>
      <c r="B743" s="1"/>
      <c r="C743" s="1"/>
      <c r="D743" s="1"/>
      <c r="E743" s="1"/>
    </row>
    <row r="744" spans="1:5" ht="15.7" customHeight="1">
      <c r="A744" s="1"/>
      <c r="B744" s="1"/>
      <c r="C744" s="1"/>
      <c r="D744" s="1"/>
      <c r="E744" s="1"/>
    </row>
    <row r="745" spans="1:5" ht="15.7" customHeight="1">
      <c r="A745" s="1"/>
      <c r="B745" s="1"/>
      <c r="C745" s="1"/>
      <c r="D745" s="1"/>
      <c r="E745" s="1"/>
    </row>
    <row r="746" spans="1:5" ht="15.7" customHeight="1">
      <c r="A746" s="1"/>
      <c r="B746" s="1"/>
      <c r="C746" s="1"/>
      <c r="D746" s="1"/>
      <c r="E746" s="1"/>
    </row>
    <row r="747" spans="1:5" ht="15.7" customHeight="1">
      <c r="A747" s="1"/>
      <c r="B747" s="1"/>
      <c r="C747" s="1"/>
      <c r="D747" s="1"/>
      <c r="E747" s="1"/>
    </row>
    <row r="748" spans="1:5" ht="15.7" customHeight="1">
      <c r="A748" s="1"/>
      <c r="B748" s="1"/>
      <c r="C748" s="1"/>
      <c r="D748" s="1"/>
      <c r="E748" s="1"/>
    </row>
    <row r="749" spans="1:5" ht="15.7" customHeight="1">
      <c r="A749" s="1"/>
      <c r="B749" s="1"/>
      <c r="C749" s="1"/>
      <c r="D749" s="1"/>
      <c r="E749" s="1"/>
    </row>
    <row r="750" spans="1:5" ht="15.7" customHeight="1">
      <c r="A750" s="1"/>
      <c r="B750" s="1"/>
      <c r="C750" s="1"/>
      <c r="D750" s="1"/>
      <c r="E750" s="1"/>
    </row>
    <row r="751" spans="1:5" ht="15.7" customHeight="1">
      <c r="A751" s="1"/>
      <c r="B751" s="1"/>
      <c r="C751" s="1"/>
      <c r="D751" s="1"/>
      <c r="E751" s="1"/>
    </row>
    <row r="752" spans="1:5" ht="15.7" customHeight="1">
      <c r="A752" s="1"/>
      <c r="B752" s="1"/>
      <c r="C752" s="1"/>
      <c r="D752" s="1"/>
      <c r="E752" s="1"/>
    </row>
    <row r="753" spans="1:5" ht="15.7" customHeight="1">
      <c r="A753" s="1"/>
      <c r="B753" s="1"/>
      <c r="C753" s="1"/>
      <c r="D753" s="1"/>
      <c r="E753" s="1"/>
    </row>
    <row r="754" spans="1:5" ht="15.7" customHeight="1">
      <c r="A754" s="1"/>
      <c r="B754" s="1"/>
      <c r="C754" s="1"/>
      <c r="D754" s="1"/>
      <c r="E754" s="1"/>
    </row>
    <row r="755" spans="1:5" ht="15.7" customHeight="1">
      <c r="A755" s="1"/>
      <c r="B755" s="1"/>
      <c r="C755" s="1"/>
      <c r="D755" s="1"/>
      <c r="E755" s="1"/>
    </row>
    <row r="756" spans="1:5" ht="15.7" customHeight="1">
      <c r="A756" s="1"/>
      <c r="B756" s="1"/>
      <c r="C756" s="1"/>
      <c r="D756" s="1"/>
      <c r="E756" s="1"/>
    </row>
    <row r="757" spans="1:5" ht="15.7" customHeight="1">
      <c r="A757" s="1"/>
      <c r="B757" s="1"/>
      <c r="C757" s="1"/>
      <c r="D757" s="1"/>
      <c r="E757" s="1"/>
    </row>
    <row r="758" spans="1:5" ht="15.7" customHeight="1">
      <c r="A758" s="1"/>
      <c r="B758" s="1"/>
      <c r="C758" s="1"/>
      <c r="D758" s="1"/>
      <c r="E758" s="1"/>
    </row>
    <row r="759" spans="1:5" ht="15.7" customHeight="1">
      <c r="A759" s="1"/>
      <c r="B759" s="1"/>
      <c r="C759" s="1"/>
      <c r="D759" s="1"/>
      <c r="E759" s="1"/>
    </row>
    <row r="760" spans="1:5" ht="15.7" customHeight="1">
      <c r="A760" s="1"/>
      <c r="B760" s="1"/>
      <c r="C760" s="1"/>
      <c r="D760" s="1"/>
      <c r="E760" s="1"/>
    </row>
    <row r="761" spans="1:5" ht="15.7" customHeight="1">
      <c r="A761" s="1"/>
      <c r="B761" s="1"/>
      <c r="C761" s="1"/>
      <c r="D761" s="1"/>
      <c r="E761" s="1"/>
    </row>
    <row r="762" spans="1:5" ht="15.7" customHeight="1">
      <c r="A762" s="1"/>
      <c r="B762" s="1"/>
      <c r="C762" s="1"/>
      <c r="D762" s="1"/>
      <c r="E762" s="1"/>
    </row>
    <row r="763" spans="1:5" ht="15.7" customHeight="1">
      <c r="A763" s="1"/>
      <c r="B763" s="1"/>
      <c r="C763" s="1"/>
      <c r="D763" s="1"/>
      <c r="E763" s="1"/>
    </row>
    <row r="764" spans="1:5" ht="15.7" customHeight="1">
      <c r="A764" s="1"/>
      <c r="B764" s="1"/>
      <c r="C764" s="1"/>
      <c r="D764" s="1"/>
      <c r="E764" s="1"/>
    </row>
    <row r="765" spans="1:5" ht="15.7" customHeight="1">
      <c r="A765" s="1"/>
      <c r="B765" s="1"/>
      <c r="C765" s="1"/>
      <c r="D765" s="1"/>
      <c r="E765" s="1"/>
    </row>
    <row r="766" spans="1:5" ht="15.7" customHeight="1">
      <c r="A766" s="1"/>
      <c r="B766" s="1"/>
      <c r="C766" s="1"/>
      <c r="D766" s="1"/>
      <c r="E766" s="1"/>
    </row>
    <row r="767" spans="1:5" ht="15.7" customHeight="1">
      <c r="A767" s="1"/>
      <c r="B767" s="1"/>
      <c r="C767" s="1"/>
      <c r="D767" s="1"/>
      <c r="E767" s="1"/>
    </row>
    <row r="768" spans="1:5" ht="15.7" customHeight="1">
      <c r="A768" s="1"/>
      <c r="B768" s="1"/>
      <c r="C768" s="1"/>
      <c r="D768" s="1"/>
      <c r="E768" s="1"/>
    </row>
    <row r="769" spans="1:5" ht="15.7" customHeight="1">
      <c r="A769" s="1"/>
      <c r="B769" s="1"/>
      <c r="C769" s="1"/>
      <c r="D769" s="1"/>
      <c r="E769" s="1"/>
    </row>
    <row r="770" spans="1:5" ht="15.7" customHeight="1">
      <c r="A770" s="1"/>
      <c r="B770" s="1"/>
      <c r="C770" s="1"/>
      <c r="D770" s="1"/>
      <c r="E770" s="1"/>
    </row>
    <row r="771" spans="1:5" ht="15.7" customHeight="1">
      <c r="A771" s="1"/>
      <c r="B771" s="1"/>
      <c r="C771" s="1"/>
      <c r="D771" s="1"/>
      <c r="E771" s="1"/>
    </row>
    <row r="772" spans="1:5" ht="15.7" customHeight="1">
      <c r="A772" s="1"/>
      <c r="B772" s="1"/>
      <c r="C772" s="1"/>
      <c r="D772" s="1"/>
      <c r="E772" s="1"/>
    </row>
    <row r="773" spans="1:5" ht="15.7" customHeight="1">
      <c r="A773" s="1"/>
      <c r="B773" s="1"/>
      <c r="C773" s="1"/>
      <c r="D773" s="1"/>
      <c r="E773" s="1"/>
    </row>
    <row r="774" spans="1:5" ht="15.7" customHeight="1">
      <c r="A774" s="1"/>
      <c r="B774" s="1"/>
      <c r="C774" s="1"/>
      <c r="D774" s="1"/>
      <c r="E774" s="1"/>
    </row>
    <row r="775" spans="1:5" ht="15.7" customHeight="1">
      <c r="A775" s="1"/>
      <c r="B775" s="1"/>
      <c r="C775" s="1"/>
      <c r="D775" s="1"/>
      <c r="E775" s="1"/>
    </row>
    <row r="776" spans="1:5" ht="15.7" customHeight="1">
      <c r="A776" s="1"/>
      <c r="B776" s="1"/>
      <c r="C776" s="1"/>
      <c r="D776" s="1"/>
      <c r="E776" s="1"/>
    </row>
    <row r="777" spans="1:5" ht="15.7" customHeight="1">
      <c r="A777" s="1"/>
      <c r="B777" s="1"/>
      <c r="C777" s="1"/>
      <c r="D777" s="1"/>
      <c r="E777" s="1"/>
    </row>
    <row r="778" spans="1:5" ht="15.7" customHeight="1">
      <c r="A778" s="1"/>
      <c r="B778" s="1"/>
      <c r="C778" s="1"/>
      <c r="D778" s="1"/>
      <c r="E778" s="1"/>
    </row>
    <row r="779" spans="1:5" ht="15.7" customHeight="1">
      <c r="A779" s="1"/>
      <c r="B779" s="1"/>
      <c r="C779" s="1"/>
      <c r="D779" s="1"/>
      <c r="E779" s="1"/>
    </row>
    <row r="780" spans="1:5" ht="15.7" customHeight="1">
      <c r="A780" s="1"/>
      <c r="B780" s="1"/>
      <c r="C780" s="1"/>
      <c r="D780" s="1"/>
      <c r="E780" s="1"/>
    </row>
    <row r="781" spans="1:5" ht="15.7" customHeight="1">
      <c r="A781" s="1"/>
      <c r="B781" s="1"/>
      <c r="C781" s="1"/>
      <c r="D781" s="1"/>
      <c r="E781" s="1"/>
    </row>
    <row r="782" spans="1:5" ht="15.7" customHeight="1">
      <c r="A782" s="1"/>
      <c r="B782" s="1"/>
      <c r="C782" s="1"/>
      <c r="D782" s="1"/>
      <c r="E782" s="1"/>
    </row>
    <row r="783" spans="1:5" ht="15.7" customHeight="1">
      <c r="A783" s="1"/>
      <c r="B783" s="1"/>
      <c r="C783" s="1"/>
      <c r="D783" s="1"/>
      <c r="E783" s="1"/>
    </row>
    <row r="784" spans="1:5" ht="15.7" customHeight="1">
      <c r="A784" s="1"/>
      <c r="B784" s="1"/>
      <c r="C784" s="1"/>
      <c r="D784" s="1"/>
      <c r="E784" s="1"/>
    </row>
    <row r="785" spans="1:5" ht="15.7" customHeight="1">
      <c r="A785" s="1"/>
      <c r="B785" s="1"/>
      <c r="C785" s="1"/>
      <c r="D785" s="1"/>
      <c r="E785" s="1"/>
    </row>
    <row r="786" spans="1:5" ht="15.7" customHeight="1">
      <c r="A786" s="1"/>
      <c r="B786" s="1"/>
      <c r="C786" s="1"/>
      <c r="D786" s="1"/>
      <c r="E786" s="1"/>
    </row>
    <row r="787" spans="1:5" ht="15.7" customHeight="1">
      <c r="A787" s="1"/>
      <c r="B787" s="1"/>
      <c r="C787" s="1"/>
      <c r="D787" s="1"/>
      <c r="E787" s="1"/>
    </row>
    <row r="788" spans="1:5" ht="15.7" customHeight="1">
      <c r="A788" s="1"/>
      <c r="B788" s="1"/>
      <c r="C788" s="1"/>
      <c r="D788" s="1"/>
      <c r="E788" s="1"/>
    </row>
    <row r="789" spans="1:5" ht="15.7" customHeight="1">
      <c r="A789" s="1"/>
      <c r="B789" s="1"/>
      <c r="C789" s="1"/>
      <c r="D789" s="1"/>
      <c r="E789" s="1"/>
    </row>
    <row r="790" spans="1:5" ht="15.7" customHeight="1">
      <c r="A790" s="1"/>
      <c r="B790" s="1"/>
      <c r="C790" s="1"/>
      <c r="D790" s="1"/>
      <c r="E790" s="1"/>
    </row>
    <row r="791" spans="1:5" ht="15.7" customHeight="1">
      <c r="A791" s="1"/>
      <c r="B791" s="1"/>
      <c r="C791" s="1"/>
      <c r="D791" s="1"/>
      <c r="E791" s="1"/>
    </row>
    <row r="792" spans="1:5" ht="15.7" customHeight="1">
      <c r="A792" s="1"/>
      <c r="B792" s="1"/>
      <c r="C792" s="1"/>
      <c r="D792" s="1"/>
      <c r="E792" s="1"/>
    </row>
    <row r="793" spans="1:5" ht="15.7" customHeight="1">
      <c r="A793" s="1"/>
      <c r="B793" s="1"/>
      <c r="C793" s="1"/>
      <c r="D793" s="1"/>
      <c r="E793" s="1"/>
    </row>
    <row r="794" spans="1:5" ht="15.7" customHeight="1">
      <c r="A794" s="1"/>
      <c r="B794" s="1"/>
      <c r="C794" s="1"/>
      <c r="D794" s="1"/>
      <c r="E794" s="1"/>
    </row>
    <row r="795" spans="1:5" ht="15.7" customHeight="1">
      <c r="A795" s="1"/>
      <c r="B795" s="1"/>
      <c r="C795" s="1"/>
      <c r="D795" s="1"/>
      <c r="E795" s="1"/>
    </row>
    <row r="796" spans="1:5" ht="15.7" customHeight="1">
      <c r="A796" s="1"/>
      <c r="B796" s="1"/>
      <c r="C796" s="1"/>
      <c r="D796" s="1"/>
      <c r="E796" s="1"/>
    </row>
    <row r="797" spans="1:5" ht="15.7" customHeight="1">
      <c r="A797" s="1"/>
      <c r="B797" s="1"/>
      <c r="C797" s="1"/>
      <c r="D797" s="1"/>
      <c r="E797" s="1"/>
    </row>
    <row r="798" spans="1:5" ht="15.7" customHeight="1">
      <c r="A798" s="1"/>
      <c r="B798" s="1"/>
      <c r="C798" s="1"/>
      <c r="D798" s="1"/>
      <c r="E798" s="1"/>
    </row>
    <row r="799" spans="1:5" ht="15.7" customHeight="1">
      <c r="A799" s="1"/>
      <c r="B799" s="1"/>
      <c r="C799" s="1"/>
      <c r="D799" s="1"/>
      <c r="E799" s="1"/>
    </row>
    <row r="800" spans="1:5" ht="15.7" customHeight="1">
      <c r="A800" s="1"/>
      <c r="B800" s="1"/>
      <c r="C800" s="1"/>
      <c r="D800" s="1"/>
      <c r="E800" s="1"/>
    </row>
    <row r="801" spans="1:5" ht="15.7" customHeight="1">
      <c r="A801" s="1"/>
      <c r="B801" s="1"/>
      <c r="C801" s="1"/>
      <c r="D801" s="1"/>
      <c r="E801" s="1"/>
    </row>
    <row r="802" spans="1:5" ht="15.7" customHeight="1">
      <c r="A802" s="1"/>
      <c r="B802" s="1"/>
      <c r="C802" s="1"/>
      <c r="D802" s="1"/>
      <c r="E802" s="1"/>
    </row>
    <row r="803" spans="1:5" ht="15.7" customHeight="1">
      <c r="A803" s="1"/>
      <c r="B803" s="1"/>
      <c r="C803" s="1"/>
      <c r="D803" s="1"/>
      <c r="E803" s="1"/>
    </row>
    <row r="804" spans="1:5" ht="15.7" customHeight="1">
      <c r="A804" s="1"/>
      <c r="B804" s="1"/>
      <c r="C804" s="1"/>
      <c r="D804" s="1"/>
      <c r="E804" s="1"/>
    </row>
    <row r="805" spans="1:5" ht="15.7" customHeight="1">
      <c r="A805" s="1"/>
      <c r="B805" s="1"/>
      <c r="C805" s="1"/>
      <c r="D805" s="1"/>
      <c r="E805" s="1"/>
    </row>
    <row r="806" spans="1:5" ht="15.7" customHeight="1">
      <c r="A806" s="1"/>
      <c r="B806" s="1"/>
      <c r="C806" s="1"/>
      <c r="D806" s="1"/>
      <c r="E806" s="1"/>
    </row>
    <row r="807" spans="1:5" ht="15.7" customHeight="1">
      <c r="A807" s="1"/>
      <c r="B807" s="1"/>
      <c r="C807" s="1"/>
      <c r="D807" s="1"/>
      <c r="E807" s="1"/>
    </row>
    <row r="808" spans="1:5" ht="15.7" customHeight="1">
      <c r="A808" s="1"/>
      <c r="B808" s="1"/>
      <c r="C808" s="1"/>
      <c r="D808" s="1"/>
      <c r="E808" s="1"/>
    </row>
    <row r="809" spans="1:5" ht="15.7" customHeight="1">
      <c r="A809" s="1"/>
      <c r="B809" s="1"/>
      <c r="C809" s="1"/>
      <c r="D809" s="1"/>
      <c r="E809" s="1"/>
    </row>
    <row r="810" spans="1:5" ht="15.7" customHeight="1">
      <c r="A810" s="1"/>
      <c r="B810" s="1"/>
      <c r="C810" s="1"/>
      <c r="D810" s="1"/>
      <c r="E810" s="1"/>
    </row>
    <row r="811" spans="1:5" ht="15.7" customHeight="1">
      <c r="A811" s="1"/>
      <c r="B811" s="1"/>
      <c r="C811" s="1"/>
      <c r="D811" s="1"/>
      <c r="E811" s="1"/>
    </row>
    <row r="812" spans="1:5" ht="15.7" customHeight="1">
      <c r="A812" s="1"/>
      <c r="B812" s="1"/>
      <c r="C812" s="1"/>
      <c r="D812" s="1"/>
      <c r="E812" s="1"/>
    </row>
    <row r="813" spans="1:5" ht="15.7" customHeight="1">
      <c r="A813" s="1"/>
      <c r="B813" s="1"/>
      <c r="C813" s="1"/>
      <c r="D813" s="1"/>
      <c r="E813" s="1"/>
    </row>
    <row r="814" spans="1:5" ht="15.7" customHeight="1">
      <c r="A814" s="1"/>
      <c r="B814" s="1"/>
      <c r="C814" s="1"/>
      <c r="D814" s="1"/>
      <c r="E814" s="1"/>
    </row>
    <row r="815" spans="1:5" ht="15.7" customHeight="1">
      <c r="A815" s="1"/>
      <c r="B815" s="1"/>
      <c r="C815" s="1"/>
      <c r="D815" s="1"/>
      <c r="E815" s="1"/>
    </row>
    <row r="816" spans="1:5" ht="15.7" customHeight="1">
      <c r="A816" s="1"/>
      <c r="B816" s="1"/>
      <c r="C816" s="1"/>
      <c r="D816" s="1"/>
      <c r="E816" s="1"/>
    </row>
    <row r="817" spans="1:5" ht="15.7" customHeight="1">
      <c r="A817" s="1"/>
      <c r="B817" s="1"/>
      <c r="C817" s="1"/>
      <c r="D817" s="1"/>
      <c r="E817" s="1"/>
    </row>
    <row r="818" spans="1:5" ht="15.7" customHeight="1">
      <c r="A818" s="1"/>
      <c r="B818" s="1"/>
      <c r="C818" s="1"/>
      <c r="D818" s="1"/>
      <c r="E818" s="1"/>
    </row>
    <row r="819" spans="1:5" ht="15.7" customHeight="1">
      <c r="A819" s="1"/>
      <c r="B819" s="1"/>
      <c r="C819" s="1"/>
      <c r="D819" s="1"/>
      <c r="E819" s="1"/>
    </row>
    <row r="820" spans="1:5" ht="15.7" customHeight="1">
      <c r="A820" s="1"/>
      <c r="B820" s="1"/>
      <c r="C820" s="1"/>
      <c r="D820" s="1"/>
      <c r="E820" s="1"/>
    </row>
    <row r="821" spans="1:5" ht="15.7" customHeight="1">
      <c r="A821" s="1"/>
      <c r="B821" s="1"/>
      <c r="C821" s="1"/>
      <c r="D821" s="1"/>
      <c r="E821" s="1"/>
    </row>
    <row r="822" spans="1:5" ht="15.7" customHeight="1">
      <c r="A822" s="1"/>
      <c r="B822" s="1"/>
      <c r="C822" s="1"/>
      <c r="D822" s="1"/>
      <c r="E822" s="1"/>
    </row>
    <row r="823" spans="1:5" ht="15.7" customHeight="1">
      <c r="A823" s="1"/>
      <c r="B823" s="1"/>
      <c r="C823" s="1"/>
      <c r="D823" s="1"/>
      <c r="E823" s="1"/>
    </row>
    <row r="824" spans="1:5" ht="15.7" customHeight="1">
      <c r="A824" s="1"/>
      <c r="B824" s="1"/>
      <c r="C824" s="1"/>
      <c r="D824" s="1"/>
      <c r="E824" s="1"/>
    </row>
    <row r="825" spans="1:5" ht="15.7" customHeight="1">
      <c r="A825" s="1"/>
      <c r="B825" s="1"/>
      <c r="C825" s="1"/>
      <c r="D825" s="1"/>
      <c r="E825" s="1"/>
    </row>
    <row r="826" spans="1:5" ht="15.7" customHeight="1">
      <c r="A826" s="1"/>
      <c r="B826" s="1"/>
      <c r="C826" s="1"/>
      <c r="D826" s="1"/>
      <c r="E826" s="1"/>
    </row>
    <row r="827" spans="1:5" ht="15.7" customHeight="1">
      <c r="A827" s="1"/>
      <c r="B827" s="1"/>
      <c r="C827" s="1"/>
      <c r="D827" s="1"/>
      <c r="E827" s="1"/>
    </row>
    <row r="828" spans="1:5" ht="15.7" customHeight="1">
      <c r="A828" s="1"/>
      <c r="B828" s="1"/>
      <c r="C828" s="1"/>
      <c r="D828" s="1"/>
      <c r="E828" s="1"/>
    </row>
    <row r="829" spans="1:5" ht="15.7" customHeight="1">
      <c r="A829" s="1"/>
      <c r="B829" s="1"/>
      <c r="C829" s="1"/>
      <c r="D829" s="1"/>
      <c r="E829" s="1"/>
    </row>
    <row r="830" spans="1:5" ht="15.7" customHeight="1">
      <c r="A830" s="1"/>
      <c r="B830" s="1"/>
      <c r="C830" s="1"/>
      <c r="D830" s="1"/>
      <c r="E830" s="1"/>
    </row>
    <row r="831" spans="1:5" ht="15.7" customHeight="1">
      <c r="A831" s="1"/>
      <c r="B831" s="1"/>
      <c r="C831" s="1"/>
      <c r="D831" s="1"/>
      <c r="E831" s="1"/>
    </row>
    <row r="832" spans="1:5" ht="15.7" customHeight="1">
      <c r="A832" s="1"/>
      <c r="B832" s="1"/>
      <c r="C832" s="1"/>
      <c r="D832" s="1"/>
      <c r="E832" s="1"/>
    </row>
    <row r="833" spans="1:5" ht="15.7" customHeight="1">
      <c r="A833" s="1"/>
      <c r="B833" s="1"/>
      <c r="C833" s="1"/>
      <c r="D833" s="1"/>
      <c r="E833" s="1"/>
    </row>
    <row r="834" spans="1:5" ht="15.7" customHeight="1">
      <c r="A834" s="1"/>
      <c r="B834" s="1"/>
      <c r="C834" s="1"/>
      <c r="D834" s="1"/>
      <c r="E834" s="1"/>
    </row>
    <row r="835" spans="1:5" ht="15.7" customHeight="1">
      <c r="A835" s="1"/>
      <c r="B835" s="1"/>
      <c r="C835" s="1"/>
      <c r="D835" s="1"/>
      <c r="E835" s="1"/>
    </row>
    <row r="836" spans="1:5" ht="15.7" customHeight="1">
      <c r="A836" s="1"/>
      <c r="B836" s="1"/>
      <c r="C836" s="1"/>
      <c r="D836" s="1"/>
      <c r="E836" s="1"/>
    </row>
    <row r="837" spans="1:5" ht="15.7" customHeight="1">
      <c r="A837" s="1"/>
      <c r="B837" s="1"/>
      <c r="C837" s="1"/>
      <c r="D837" s="1"/>
      <c r="E837" s="1"/>
    </row>
    <row r="838" spans="1:5" ht="15.7" customHeight="1">
      <c r="A838" s="1"/>
      <c r="B838" s="1"/>
      <c r="C838" s="1"/>
      <c r="D838" s="1"/>
      <c r="E838" s="1"/>
    </row>
    <row r="839" spans="1:5" ht="15.7" customHeight="1">
      <c r="A839" s="1"/>
      <c r="B839" s="1"/>
      <c r="C839" s="1"/>
      <c r="D839" s="1"/>
      <c r="E839" s="1"/>
    </row>
    <row r="840" spans="1:5" ht="15.7" customHeight="1">
      <c r="A840" s="1"/>
      <c r="B840" s="1"/>
      <c r="C840" s="1"/>
      <c r="D840" s="1"/>
      <c r="E840" s="1"/>
    </row>
    <row r="841" spans="1:5" ht="15.7" customHeight="1">
      <c r="A841" s="1"/>
      <c r="B841" s="1"/>
      <c r="C841" s="1"/>
      <c r="D841" s="1"/>
      <c r="E841" s="1"/>
    </row>
    <row r="842" spans="1:5" ht="15.7" customHeight="1">
      <c r="A842" s="1"/>
      <c r="B842" s="1"/>
      <c r="C842" s="1"/>
      <c r="D842" s="1"/>
      <c r="E842" s="1"/>
    </row>
    <row r="843" spans="1:5" ht="15.7" customHeight="1">
      <c r="A843" s="1"/>
      <c r="B843" s="1"/>
      <c r="C843" s="1"/>
      <c r="D843" s="1"/>
      <c r="E843" s="1"/>
    </row>
    <row r="844" spans="1:5" ht="15.7" customHeight="1">
      <c r="A844" s="1"/>
      <c r="B844" s="1"/>
      <c r="C844" s="1"/>
      <c r="D844" s="1"/>
      <c r="E844" s="1"/>
    </row>
    <row r="845" spans="1:5" ht="15.7" customHeight="1">
      <c r="A845" s="1"/>
      <c r="B845" s="1"/>
      <c r="C845" s="1"/>
      <c r="D845" s="1"/>
      <c r="E845" s="1"/>
    </row>
    <row r="846" spans="1:5" ht="15.7" customHeight="1">
      <c r="A846" s="1"/>
      <c r="B846" s="1"/>
      <c r="C846" s="1"/>
      <c r="D846" s="1"/>
      <c r="E846" s="1"/>
    </row>
    <row r="847" spans="1:5" ht="15.7" customHeight="1">
      <c r="A847" s="1"/>
      <c r="B847" s="1"/>
      <c r="C847" s="1"/>
      <c r="D847" s="1"/>
      <c r="E847" s="1"/>
    </row>
    <row r="848" spans="1:5" ht="15.7" customHeight="1">
      <c r="A848" s="1"/>
      <c r="B848" s="1"/>
      <c r="C848" s="1"/>
      <c r="D848" s="1"/>
      <c r="E848" s="1"/>
    </row>
    <row r="849" spans="1:5" ht="15.7" customHeight="1">
      <c r="A849" s="1"/>
      <c r="B849" s="1"/>
      <c r="C849" s="1"/>
      <c r="D849" s="1"/>
      <c r="E849" s="1"/>
    </row>
    <row r="850" spans="1:5" ht="15.7" customHeight="1">
      <c r="A850" s="1"/>
      <c r="B850" s="1"/>
      <c r="C850" s="1"/>
      <c r="D850" s="1"/>
      <c r="E850" s="1"/>
    </row>
    <row r="851" spans="1:5" ht="15.7" customHeight="1">
      <c r="A851" s="1"/>
      <c r="B851" s="1"/>
      <c r="C851" s="1"/>
      <c r="D851" s="1"/>
      <c r="E851" s="1"/>
    </row>
    <row r="852" spans="1:5" ht="15.7" customHeight="1">
      <c r="A852" s="1"/>
      <c r="B852" s="1"/>
      <c r="C852" s="1"/>
      <c r="D852" s="1"/>
      <c r="E852" s="1"/>
    </row>
    <row r="853" spans="1:5" ht="15.7" customHeight="1">
      <c r="A853" s="1"/>
      <c r="B853" s="1"/>
      <c r="C853" s="1"/>
      <c r="D853" s="1"/>
      <c r="E853" s="1"/>
    </row>
    <row r="854" spans="1:5" ht="15.7" customHeight="1">
      <c r="A854" s="1"/>
      <c r="B854" s="1"/>
      <c r="C854" s="1"/>
      <c r="D854" s="1"/>
      <c r="E854" s="1"/>
    </row>
    <row r="855" spans="1:5" ht="15.7" customHeight="1">
      <c r="A855" s="1"/>
      <c r="B855" s="1"/>
      <c r="C855" s="1"/>
      <c r="D855" s="1"/>
      <c r="E855" s="1"/>
    </row>
    <row r="856" spans="1:5" ht="15.7" customHeight="1">
      <c r="A856" s="1"/>
      <c r="B856" s="1"/>
      <c r="C856" s="1"/>
      <c r="D856" s="1"/>
      <c r="E856" s="1"/>
    </row>
    <row r="857" spans="1:5" ht="15.7" customHeight="1">
      <c r="A857" s="1"/>
      <c r="B857" s="1"/>
      <c r="C857" s="1"/>
      <c r="D857" s="1"/>
      <c r="E857" s="1"/>
    </row>
    <row r="858" spans="1:5" ht="15.7" customHeight="1">
      <c r="A858" s="1"/>
      <c r="B858" s="1"/>
      <c r="C858" s="1"/>
      <c r="D858" s="1"/>
      <c r="E858" s="1"/>
    </row>
    <row r="859" spans="1:5" ht="15.7" customHeight="1">
      <c r="A859" s="1"/>
      <c r="B859" s="1"/>
      <c r="C859" s="1"/>
      <c r="D859" s="1"/>
      <c r="E859" s="1"/>
    </row>
    <row r="860" spans="1:5" ht="15.7" customHeight="1">
      <c r="A860" s="1"/>
      <c r="B860" s="1"/>
      <c r="C860" s="1"/>
      <c r="D860" s="1"/>
      <c r="E860" s="1"/>
    </row>
    <row r="861" spans="1:5" ht="15.7" customHeight="1">
      <c r="A861" s="1"/>
      <c r="B861" s="1"/>
      <c r="C861" s="1"/>
      <c r="D861" s="1"/>
      <c r="E861" s="1"/>
    </row>
    <row r="862" spans="1:5" ht="15.7" customHeight="1">
      <c r="A862" s="1"/>
      <c r="B862" s="1"/>
      <c r="C862" s="1"/>
      <c r="D862" s="1"/>
      <c r="E862" s="1"/>
    </row>
    <row r="863" spans="1:5" ht="15.7" customHeight="1">
      <c r="A863" s="1"/>
      <c r="B863" s="1"/>
      <c r="C863" s="1"/>
      <c r="D863" s="1"/>
      <c r="E863" s="1"/>
    </row>
    <row r="864" spans="1:5" ht="15.7" customHeight="1">
      <c r="A864" s="1"/>
      <c r="B864" s="1"/>
      <c r="C864" s="1"/>
      <c r="D864" s="1"/>
      <c r="E864" s="1"/>
    </row>
    <row r="865" spans="1:5" ht="15.7" customHeight="1">
      <c r="A865" s="1"/>
      <c r="B865" s="1"/>
      <c r="C865" s="1"/>
      <c r="D865" s="1"/>
      <c r="E865" s="1"/>
    </row>
    <row r="866" spans="1:5" ht="15.7" customHeight="1">
      <c r="A866" s="1"/>
      <c r="B866" s="1"/>
      <c r="C866" s="1"/>
      <c r="D866" s="1"/>
      <c r="E866" s="1"/>
    </row>
    <row r="867" spans="1:5" ht="15.7" customHeight="1">
      <c r="A867" s="1"/>
      <c r="B867" s="1"/>
      <c r="C867" s="1"/>
      <c r="D867" s="1"/>
      <c r="E867" s="1"/>
    </row>
    <row r="868" spans="1:5" ht="15.7" customHeight="1">
      <c r="A868" s="1"/>
      <c r="B868" s="1"/>
      <c r="C868" s="1"/>
      <c r="D868" s="1"/>
      <c r="E868" s="1"/>
    </row>
    <row r="869" spans="1:5" ht="15.7" customHeight="1">
      <c r="A869" s="1"/>
      <c r="B869" s="1"/>
      <c r="C869" s="1"/>
      <c r="D869" s="1"/>
      <c r="E869" s="1"/>
    </row>
    <row r="870" spans="1:5" ht="15.7" customHeight="1">
      <c r="A870" s="1"/>
      <c r="B870" s="1"/>
      <c r="C870" s="1"/>
      <c r="D870" s="1"/>
      <c r="E870" s="1"/>
    </row>
    <row r="871" spans="1:5" ht="15.7" customHeight="1">
      <c r="A871" s="1"/>
      <c r="B871" s="1"/>
      <c r="C871" s="1"/>
      <c r="D871" s="1"/>
      <c r="E871" s="1"/>
    </row>
    <row r="872" spans="1:5" ht="15.7" customHeight="1">
      <c r="A872" s="1"/>
      <c r="B872" s="1"/>
      <c r="C872" s="1"/>
      <c r="D872" s="1"/>
      <c r="E872" s="1"/>
    </row>
    <row r="873" spans="1:5" ht="15.7" customHeight="1">
      <c r="A873" s="1"/>
      <c r="B873" s="1"/>
      <c r="C873" s="1"/>
      <c r="D873" s="1"/>
      <c r="E873" s="1"/>
    </row>
    <row r="874" spans="1:5" ht="15.7" customHeight="1">
      <c r="A874" s="1"/>
      <c r="B874" s="1"/>
      <c r="C874" s="1"/>
      <c r="D874" s="1"/>
      <c r="E874" s="1"/>
    </row>
    <row r="875" spans="1:5" ht="15.7" customHeight="1">
      <c r="A875" s="1"/>
      <c r="B875" s="1"/>
      <c r="C875" s="1"/>
      <c r="D875" s="1"/>
      <c r="E875" s="1"/>
    </row>
    <row r="876" spans="1:5" ht="15.7" customHeight="1">
      <c r="A876" s="1"/>
      <c r="B876" s="1"/>
      <c r="C876" s="1"/>
      <c r="D876" s="1"/>
      <c r="E876" s="1"/>
    </row>
    <row r="877" spans="1:5" ht="15.7" customHeight="1">
      <c r="A877" s="1"/>
      <c r="B877" s="1"/>
      <c r="C877" s="1"/>
      <c r="D877" s="1"/>
      <c r="E877" s="1"/>
    </row>
    <row r="878" spans="1:5" ht="15.7" customHeight="1">
      <c r="A878" s="1"/>
      <c r="B878" s="1"/>
      <c r="C878" s="1"/>
      <c r="D878" s="1"/>
      <c r="E878" s="1"/>
    </row>
    <row r="879" spans="1:5" ht="15.7" customHeight="1">
      <c r="A879" s="1"/>
      <c r="B879" s="1"/>
      <c r="C879" s="1"/>
      <c r="D879" s="1"/>
      <c r="E879" s="1"/>
    </row>
    <row r="880" spans="1:5" ht="15.7" customHeight="1">
      <c r="A880" s="1"/>
      <c r="B880" s="1"/>
      <c r="C880" s="1"/>
      <c r="D880" s="1"/>
      <c r="E880" s="1"/>
    </row>
    <row r="881" spans="1:5" ht="15.7" customHeight="1">
      <c r="A881" s="1"/>
      <c r="B881" s="1"/>
      <c r="C881" s="1"/>
      <c r="D881" s="1"/>
      <c r="E881" s="1"/>
    </row>
    <row r="882" spans="1:5" ht="15.7" customHeight="1">
      <c r="A882" s="1"/>
      <c r="B882" s="1"/>
      <c r="C882" s="1"/>
      <c r="D882" s="1"/>
      <c r="E882" s="1"/>
    </row>
    <row r="883" spans="1:5" ht="15.7" customHeight="1">
      <c r="A883" s="1"/>
      <c r="B883" s="1"/>
      <c r="C883" s="1"/>
      <c r="D883" s="1"/>
      <c r="E883" s="1"/>
    </row>
    <row r="884" spans="1:5" ht="15.7" customHeight="1">
      <c r="A884" s="1"/>
      <c r="B884" s="1"/>
      <c r="C884" s="1"/>
      <c r="D884" s="1"/>
      <c r="E884" s="1"/>
    </row>
    <row r="885" spans="1:5" ht="15.7" customHeight="1">
      <c r="A885" s="1"/>
      <c r="B885" s="1"/>
      <c r="C885" s="1"/>
      <c r="D885" s="1"/>
      <c r="E885" s="1"/>
    </row>
    <row r="886" spans="1:5" ht="15.7" customHeight="1">
      <c r="A886" s="1"/>
      <c r="B886" s="1"/>
      <c r="C886" s="1"/>
      <c r="D886" s="1"/>
      <c r="E886" s="1"/>
    </row>
    <row r="887" spans="1:5" ht="15.7" customHeight="1">
      <c r="A887" s="1"/>
      <c r="B887" s="1"/>
      <c r="C887" s="1"/>
      <c r="D887" s="1"/>
      <c r="E887" s="1"/>
    </row>
    <row r="888" spans="1:5" ht="15.7" customHeight="1">
      <c r="A888" s="1"/>
      <c r="B888" s="1"/>
      <c r="C888" s="1"/>
      <c r="D888" s="1"/>
      <c r="E888" s="1"/>
    </row>
    <row r="889" spans="1:5" ht="15.7" customHeight="1">
      <c r="A889" s="1"/>
      <c r="B889" s="1"/>
      <c r="C889" s="1"/>
      <c r="D889" s="1"/>
      <c r="E889" s="1"/>
    </row>
    <row r="890" spans="1:5" ht="15.7" customHeight="1">
      <c r="A890" s="1"/>
      <c r="B890" s="1"/>
      <c r="C890" s="1"/>
      <c r="D890" s="1"/>
      <c r="E890" s="1"/>
    </row>
    <row r="891" spans="1:5" ht="15.7" customHeight="1">
      <c r="A891" s="1"/>
      <c r="B891" s="1"/>
      <c r="C891" s="1"/>
      <c r="D891" s="1"/>
      <c r="E891" s="1"/>
    </row>
    <row r="892" spans="1:5" ht="15.7" customHeight="1">
      <c r="A892" s="1"/>
      <c r="B892" s="1"/>
      <c r="C892" s="1"/>
      <c r="D892" s="1"/>
      <c r="E892" s="1"/>
    </row>
    <row r="893" spans="1:5" ht="15.7" customHeight="1">
      <c r="A893" s="1"/>
      <c r="B893" s="1"/>
      <c r="C893" s="1"/>
      <c r="D893" s="1"/>
      <c r="E893" s="1"/>
    </row>
    <row r="894" spans="1:5" ht="15.7" customHeight="1">
      <c r="A894" s="1"/>
      <c r="B894" s="1"/>
      <c r="C894" s="1"/>
      <c r="D894" s="1"/>
      <c r="E894" s="1"/>
    </row>
    <row r="895" spans="1:5" ht="15.7" customHeight="1">
      <c r="A895" s="1"/>
      <c r="B895" s="1"/>
      <c r="C895" s="1"/>
      <c r="D895" s="1"/>
      <c r="E895" s="1"/>
    </row>
    <row r="896" spans="1:5" ht="15.7" customHeight="1">
      <c r="A896" s="1"/>
      <c r="B896" s="1"/>
      <c r="C896" s="1"/>
      <c r="D896" s="1"/>
      <c r="E896" s="1"/>
    </row>
    <row r="897" spans="1:5" ht="15.7" customHeight="1">
      <c r="A897" s="1"/>
      <c r="B897" s="1"/>
      <c r="C897" s="1"/>
      <c r="D897" s="1"/>
      <c r="E897" s="1"/>
    </row>
    <row r="898" spans="1:5" ht="15.7" customHeight="1">
      <c r="A898" s="1"/>
      <c r="B898" s="1"/>
      <c r="C898" s="1"/>
      <c r="D898" s="1"/>
      <c r="E898" s="1"/>
    </row>
    <row r="899" spans="1:5" ht="15.7" customHeight="1">
      <c r="A899" s="1"/>
      <c r="B899" s="1"/>
      <c r="C899" s="1"/>
      <c r="D899" s="1"/>
      <c r="E899" s="1"/>
    </row>
    <row r="900" spans="1:5" ht="15.7" customHeight="1">
      <c r="A900" s="1"/>
      <c r="B900" s="1"/>
      <c r="C900" s="1"/>
      <c r="D900" s="1"/>
      <c r="E900" s="1"/>
    </row>
    <row r="901" spans="1:5" ht="15.7" customHeight="1">
      <c r="A901" s="1"/>
      <c r="B901" s="1"/>
      <c r="C901" s="1"/>
      <c r="D901" s="1"/>
      <c r="E901" s="1"/>
    </row>
    <row r="902" spans="1:5" ht="15.7" customHeight="1">
      <c r="A902" s="1"/>
      <c r="B902" s="1"/>
      <c r="C902" s="1"/>
      <c r="D902" s="1"/>
      <c r="E902" s="1"/>
    </row>
    <row r="903" spans="1:5" ht="15.7" customHeight="1">
      <c r="A903" s="1"/>
      <c r="B903" s="1"/>
      <c r="C903" s="1"/>
      <c r="D903" s="1"/>
      <c r="E903" s="1"/>
    </row>
    <row r="904" spans="1:5" ht="15.7" customHeight="1">
      <c r="A904" s="1"/>
      <c r="B904" s="1"/>
      <c r="C904" s="1"/>
      <c r="D904" s="1"/>
      <c r="E904" s="1"/>
    </row>
    <row r="905" spans="1:5" ht="15.7" customHeight="1">
      <c r="A905" s="1"/>
      <c r="B905" s="1"/>
      <c r="C905" s="1"/>
      <c r="D905" s="1"/>
      <c r="E905" s="1"/>
    </row>
    <row r="906" spans="1:5" ht="15.7" customHeight="1">
      <c r="A906" s="1"/>
      <c r="B906" s="1"/>
      <c r="C906" s="1"/>
      <c r="D906" s="1"/>
      <c r="E906" s="1"/>
    </row>
    <row r="907" spans="1:5" ht="15.7" customHeight="1">
      <c r="A907" s="1"/>
      <c r="B907" s="1"/>
      <c r="C907" s="1"/>
      <c r="D907" s="1"/>
      <c r="E907" s="1"/>
    </row>
    <row r="908" spans="1:5" ht="15.7" customHeight="1">
      <c r="A908" s="1"/>
      <c r="B908" s="1"/>
      <c r="C908" s="1"/>
      <c r="D908" s="1"/>
      <c r="E908" s="1"/>
    </row>
    <row r="909" spans="1:5" ht="15.7" customHeight="1">
      <c r="A909" s="1"/>
      <c r="B909" s="1"/>
      <c r="C909" s="1"/>
      <c r="D909" s="1"/>
      <c r="E909" s="1"/>
    </row>
    <row r="910" spans="1:5" ht="15.7" customHeight="1">
      <c r="A910" s="1"/>
      <c r="B910" s="1"/>
      <c r="C910" s="1"/>
      <c r="D910" s="1"/>
      <c r="E910" s="1"/>
    </row>
    <row r="911" spans="1:5" ht="15.7" customHeight="1">
      <c r="A911" s="1"/>
      <c r="B911" s="1"/>
      <c r="C911" s="1"/>
      <c r="D911" s="1"/>
      <c r="E911" s="1"/>
    </row>
    <row r="912" spans="1:5" ht="15.7" customHeight="1">
      <c r="A912" s="1"/>
      <c r="B912" s="1"/>
      <c r="C912" s="1"/>
      <c r="D912" s="1"/>
      <c r="E912" s="1"/>
    </row>
    <row r="913" spans="1:5" ht="15.7" customHeight="1">
      <c r="A913" s="1"/>
      <c r="B913" s="1"/>
      <c r="C913" s="1"/>
      <c r="D913" s="1"/>
      <c r="E913" s="1"/>
    </row>
    <row r="914" spans="1:5" ht="15.7" customHeight="1">
      <c r="A914" s="1"/>
      <c r="B914" s="1"/>
      <c r="C914" s="1"/>
      <c r="D914" s="1"/>
      <c r="E914" s="1"/>
    </row>
    <row r="915" spans="1:5" ht="15.7" customHeight="1">
      <c r="A915" s="1"/>
      <c r="B915" s="1"/>
      <c r="C915" s="1"/>
      <c r="D915" s="1"/>
      <c r="E915" s="1"/>
    </row>
    <row r="916" spans="1:5" ht="15.7" customHeight="1">
      <c r="A916" s="1"/>
      <c r="B916" s="1"/>
      <c r="C916" s="1"/>
      <c r="D916" s="1"/>
      <c r="E916" s="1"/>
    </row>
    <row r="917" spans="1:5" ht="15.7" customHeight="1">
      <c r="A917" s="1"/>
      <c r="B917" s="1"/>
      <c r="C917" s="1"/>
      <c r="D917" s="1"/>
      <c r="E917" s="1"/>
    </row>
    <row r="918" spans="1:5" ht="15.7" customHeight="1">
      <c r="A918" s="1"/>
      <c r="B918" s="1"/>
      <c r="C918" s="1"/>
      <c r="D918" s="1"/>
      <c r="E918" s="1"/>
    </row>
    <row r="919" spans="1:5" ht="15.7" customHeight="1">
      <c r="A919" s="1"/>
      <c r="B919" s="1"/>
      <c r="C919" s="1"/>
      <c r="D919" s="1"/>
      <c r="E919" s="1"/>
    </row>
    <row r="920" spans="1:5" ht="15.7" customHeight="1">
      <c r="A920" s="1"/>
      <c r="B920" s="1"/>
      <c r="C920" s="1"/>
      <c r="D920" s="1"/>
      <c r="E920" s="1"/>
    </row>
    <row r="921" spans="1:5" ht="15.7" customHeight="1">
      <c r="A921" s="1"/>
      <c r="B921" s="1"/>
      <c r="C921" s="1"/>
      <c r="D921" s="1"/>
      <c r="E921" s="1"/>
    </row>
    <row r="922" spans="1:5" ht="15.7" customHeight="1">
      <c r="A922" s="1"/>
      <c r="B922" s="1"/>
      <c r="C922" s="1"/>
      <c r="D922" s="1"/>
      <c r="E922" s="1"/>
    </row>
    <row r="923" spans="1:5" ht="15.7" customHeight="1">
      <c r="A923" s="1"/>
      <c r="B923" s="1"/>
      <c r="C923" s="1"/>
      <c r="D923" s="1"/>
      <c r="E923" s="1"/>
    </row>
    <row r="924" spans="1:5" ht="15.7" customHeight="1">
      <c r="A924" s="1"/>
      <c r="B924" s="1"/>
      <c r="C924" s="1"/>
      <c r="D924" s="1"/>
      <c r="E924" s="1"/>
    </row>
    <row r="925" spans="1:5" ht="15.7" customHeight="1">
      <c r="A925" s="1"/>
      <c r="B925" s="1"/>
      <c r="C925" s="1"/>
      <c r="D925" s="1"/>
      <c r="E925" s="1"/>
    </row>
    <row r="926" spans="1:5" ht="15.7" customHeight="1">
      <c r="A926" s="1"/>
      <c r="B926" s="1"/>
      <c r="C926" s="1"/>
      <c r="D926" s="1"/>
      <c r="E926" s="1"/>
    </row>
    <row r="927" spans="1:5" ht="15.7" customHeight="1">
      <c r="A927" s="1"/>
      <c r="B927" s="1"/>
      <c r="C927" s="1"/>
      <c r="D927" s="1"/>
      <c r="E927" s="1"/>
    </row>
    <row r="928" spans="1:5" ht="15.7" customHeight="1">
      <c r="A928" s="1"/>
      <c r="B928" s="1"/>
      <c r="C928" s="1"/>
      <c r="D928" s="1"/>
      <c r="E928" s="1"/>
    </row>
    <row r="929" spans="1:5" ht="15.7" customHeight="1">
      <c r="A929" s="1"/>
      <c r="B929" s="1"/>
      <c r="C929" s="1"/>
      <c r="D929" s="1"/>
      <c r="E929" s="1"/>
    </row>
    <row r="930" spans="1:5" ht="15.7" customHeight="1">
      <c r="A930" s="1"/>
      <c r="B930" s="1"/>
      <c r="C930" s="1"/>
      <c r="D930" s="1"/>
      <c r="E930" s="1"/>
    </row>
    <row r="931" spans="1:5" ht="15.7" customHeight="1">
      <c r="A931" s="1"/>
      <c r="B931" s="1"/>
      <c r="C931" s="1"/>
      <c r="D931" s="1"/>
      <c r="E931" s="1"/>
    </row>
    <row r="932" spans="1:5" ht="15.7" customHeight="1">
      <c r="A932" s="1"/>
      <c r="B932" s="1"/>
      <c r="C932" s="1"/>
      <c r="D932" s="1"/>
      <c r="E932" s="1"/>
    </row>
    <row r="933" spans="1:5" ht="15.7" customHeight="1">
      <c r="A933" s="1"/>
      <c r="B933" s="1"/>
      <c r="C933" s="1"/>
      <c r="D933" s="1"/>
      <c r="E933" s="1"/>
    </row>
    <row r="934" spans="1:5" ht="15.7" customHeight="1">
      <c r="A934" s="1"/>
      <c r="B934" s="1"/>
      <c r="C934" s="1"/>
      <c r="D934" s="1"/>
      <c r="E934" s="1"/>
    </row>
    <row r="935" spans="1:5" ht="15.7" customHeight="1">
      <c r="A935" s="1"/>
      <c r="B935" s="1"/>
      <c r="C935" s="1"/>
      <c r="D935" s="1"/>
      <c r="E935" s="1"/>
    </row>
    <row r="936" spans="1:5" ht="15.7" customHeight="1">
      <c r="A936" s="1"/>
      <c r="B936" s="1"/>
      <c r="C936" s="1"/>
      <c r="D936" s="1"/>
      <c r="E936" s="1"/>
    </row>
    <row r="937" spans="1:5" ht="15.7" customHeight="1">
      <c r="A937" s="1"/>
      <c r="B937" s="1"/>
      <c r="C937" s="1"/>
      <c r="D937" s="1"/>
      <c r="E937" s="1"/>
    </row>
    <row r="938" spans="1:5" ht="15.7" customHeight="1">
      <c r="A938" s="1"/>
      <c r="B938" s="1"/>
      <c r="C938" s="1"/>
      <c r="D938" s="1"/>
      <c r="E938" s="1"/>
    </row>
    <row r="939" spans="1:5" ht="15.7" customHeight="1">
      <c r="A939" s="1"/>
      <c r="B939" s="1"/>
      <c r="C939" s="1"/>
      <c r="D939" s="1"/>
      <c r="E939" s="1"/>
    </row>
    <row r="940" spans="1:5" ht="15.7" customHeight="1">
      <c r="A940" s="1"/>
      <c r="B940" s="1"/>
      <c r="C940" s="1"/>
      <c r="D940" s="1"/>
      <c r="E940" s="1"/>
    </row>
    <row r="941" spans="1:5" ht="15.7" customHeight="1">
      <c r="A941" s="1"/>
      <c r="B941" s="1"/>
      <c r="C941" s="1"/>
      <c r="D941" s="1"/>
      <c r="E941" s="1"/>
    </row>
    <row r="942" spans="1:5" ht="15.7" customHeight="1">
      <c r="A942" s="1"/>
      <c r="B942" s="1"/>
      <c r="C942" s="1"/>
      <c r="D942" s="1"/>
      <c r="E942" s="1"/>
    </row>
    <row r="943" spans="1:5" ht="15.7" customHeight="1">
      <c r="A943" s="1"/>
      <c r="B943" s="1"/>
      <c r="C943" s="1"/>
      <c r="D943" s="1"/>
      <c r="E943" s="1"/>
    </row>
    <row r="944" spans="1:5" ht="15.7" customHeight="1">
      <c r="A944" s="1"/>
      <c r="B944" s="1"/>
      <c r="C944" s="1"/>
      <c r="D944" s="1"/>
      <c r="E944" s="1"/>
    </row>
    <row r="945" spans="1:5" ht="15.7" customHeight="1">
      <c r="A945" s="1"/>
      <c r="B945" s="1"/>
      <c r="C945" s="1"/>
      <c r="D945" s="1"/>
      <c r="E945" s="1"/>
    </row>
    <row r="946" spans="1:5" ht="15.7" customHeight="1">
      <c r="A946" s="1"/>
      <c r="B946" s="1"/>
      <c r="C946" s="1"/>
      <c r="D946" s="1"/>
      <c r="E946" s="1"/>
    </row>
    <row r="947" spans="1:5" ht="15.7" customHeight="1">
      <c r="A947" s="1"/>
      <c r="B947" s="1"/>
      <c r="C947" s="1"/>
      <c r="D947" s="1"/>
      <c r="E947" s="1"/>
    </row>
    <row r="948" spans="1:5" ht="15.7" customHeight="1">
      <c r="A948" s="1"/>
      <c r="B948" s="1"/>
      <c r="C948" s="1"/>
      <c r="D948" s="1"/>
      <c r="E948" s="1"/>
    </row>
    <row r="949" spans="1:5" ht="15.7" customHeight="1">
      <c r="A949" s="1"/>
      <c r="B949" s="1"/>
      <c r="C949" s="1"/>
      <c r="D949" s="1"/>
      <c r="E949" s="1"/>
    </row>
    <row r="950" spans="1:5" ht="15.7" customHeight="1">
      <c r="A950" s="1"/>
      <c r="B950" s="1"/>
      <c r="C950" s="1"/>
      <c r="D950" s="1"/>
      <c r="E950" s="1"/>
    </row>
    <row r="951" spans="1:5" ht="15.7" customHeight="1">
      <c r="A951" s="1"/>
      <c r="B951" s="1"/>
      <c r="C951" s="1"/>
      <c r="D951" s="1"/>
      <c r="E951" s="1"/>
    </row>
    <row r="952" spans="1:5" ht="15.7" customHeight="1">
      <c r="A952" s="1"/>
      <c r="B952" s="1"/>
      <c r="C952" s="1"/>
      <c r="D952" s="1"/>
      <c r="E952" s="1"/>
    </row>
    <row r="953" spans="1:5" ht="15.7" customHeight="1">
      <c r="A953" s="1"/>
      <c r="B953" s="1"/>
      <c r="C953" s="1"/>
      <c r="D953" s="1"/>
      <c r="E953" s="1"/>
    </row>
    <row r="954" spans="1:5" ht="15.7" customHeight="1">
      <c r="A954" s="1"/>
      <c r="B954" s="1"/>
      <c r="C954" s="1"/>
      <c r="D954" s="1"/>
      <c r="E954" s="1"/>
    </row>
    <row r="955" spans="1:5" ht="15.7" customHeight="1">
      <c r="A955" s="1"/>
      <c r="B955" s="1"/>
      <c r="C955" s="1"/>
      <c r="D955" s="1"/>
      <c r="E955" s="1"/>
    </row>
    <row r="956" spans="1:5" ht="15.7" customHeight="1">
      <c r="A956" s="1"/>
      <c r="B956" s="1"/>
      <c r="C956" s="1"/>
      <c r="D956" s="1"/>
      <c r="E956" s="1"/>
    </row>
    <row r="957" spans="1:5" ht="15.7" customHeight="1">
      <c r="A957" s="1"/>
      <c r="B957" s="1"/>
      <c r="C957" s="1"/>
      <c r="D957" s="1"/>
      <c r="E957" s="1"/>
    </row>
    <row r="958" spans="1:5" ht="15.7" customHeight="1">
      <c r="A958" s="1"/>
      <c r="B958" s="1"/>
      <c r="C958" s="1"/>
      <c r="D958" s="1"/>
      <c r="E958" s="1"/>
    </row>
    <row r="959" spans="1:5" ht="15.7" customHeight="1">
      <c r="A959" s="1"/>
      <c r="B959" s="1"/>
      <c r="C959" s="1"/>
      <c r="D959" s="1"/>
      <c r="E959" s="1"/>
    </row>
    <row r="960" spans="1:5" ht="15.7" customHeight="1">
      <c r="A960" s="1"/>
      <c r="B960" s="1"/>
      <c r="C960" s="1"/>
      <c r="D960" s="1"/>
      <c r="E960" s="1"/>
    </row>
    <row r="961" spans="1:5" ht="15.7" customHeight="1">
      <c r="A961" s="1"/>
      <c r="B961" s="1"/>
      <c r="C961" s="1"/>
      <c r="D961" s="1"/>
      <c r="E961" s="1"/>
    </row>
    <row r="962" spans="1:5" ht="15.7" customHeight="1">
      <c r="A962" s="1"/>
      <c r="B962" s="1"/>
      <c r="C962" s="1"/>
      <c r="D962" s="1"/>
      <c r="E962" s="1"/>
    </row>
    <row r="963" spans="1:5" ht="15.7" customHeight="1">
      <c r="A963" s="1"/>
      <c r="B963" s="1"/>
      <c r="C963" s="1"/>
      <c r="D963" s="1"/>
      <c r="E963" s="1"/>
    </row>
    <row r="964" spans="1:5" ht="15.7" customHeight="1">
      <c r="A964" s="1"/>
      <c r="B964" s="1"/>
      <c r="C964" s="1"/>
      <c r="D964" s="1"/>
      <c r="E964" s="1"/>
    </row>
    <row r="965" spans="1:5" ht="15.7" customHeight="1">
      <c r="A965" s="1"/>
      <c r="B965" s="1"/>
      <c r="C965" s="1"/>
      <c r="D965" s="1"/>
      <c r="E965" s="1"/>
    </row>
    <row r="966" spans="1:5" ht="15.7" customHeight="1">
      <c r="A966" s="1"/>
      <c r="B966" s="1"/>
      <c r="C966" s="1"/>
      <c r="D966" s="1"/>
      <c r="E966" s="1"/>
    </row>
    <row r="967" spans="1:5" ht="15.7" customHeight="1">
      <c r="A967" s="1"/>
      <c r="B967" s="1"/>
      <c r="C967" s="1"/>
      <c r="D967" s="1"/>
      <c r="E967" s="1"/>
    </row>
    <row r="968" spans="1:5" ht="15.7" customHeight="1">
      <c r="A968" s="1"/>
      <c r="B968" s="1"/>
      <c r="C968" s="1"/>
      <c r="D968" s="1"/>
      <c r="E968" s="1"/>
    </row>
    <row r="969" spans="1:5" ht="15.7" customHeight="1">
      <c r="A969" s="1"/>
      <c r="B969" s="1"/>
      <c r="C969" s="1"/>
      <c r="D969" s="1"/>
      <c r="E969" s="1"/>
    </row>
    <row r="970" spans="1:5" ht="15.7" customHeight="1">
      <c r="A970" s="1"/>
      <c r="B970" s="1"/>
      <c r="C970" s="1"/>
      <c r="D970" s="1"/>
      <c r="E970" s="1"/>
    </row>
    <row r="971" spans="1:5" ht="15.7" customHeight="1">
      <c r="A971" s="1"/>
      <c r="B971" s="1"/>
      <c r="C971" s="1"/>
      <c r="D971" s="1"/>
      <c r="E971" s="1"/>
    </row>
    <row r="972" spans="1:5" ht="15.7" customHeight="1">
      <c r="A972" s="1"/>
      <c r="B972" s="1"/>
      <c r="C972" s="1"/>
      <c r="D972" s="1"/>
      <c r="E972" s="1"/>
    </row>
    <row r="973" spans="1:5" ht="15.7" customHeight="1">
      <c r="A973" s="1"/>
      <c r="B973" s="1"/>
      <c r="C973" s="1"/>
      <c r="D973" s="1"/>
      <c r="E973" s="1"/>
    </row>
    <row r="974" spans="1:5" ht="15.7" customHeight="1">
      <c r="A974" s="1"/>
      <c r="B974" s="1"/>
      <c r="C974" s="1"/>
      <c r="D974" s="1"/>
      <c r="E974" s="1"/>
    </row>
    <row r="975" spans="1:5" ht="15.7" customHeight="1">
      <c r="A975" s="1"/>
      <c r="B975" s="1"/>
      <c r="C975" s="1"/>
      <c r="D975" s="1"/>
      <c r="E975" s="1"/>
    </row>
    <row r="976" spans="1:5" ht="15.7" customHeight="1">
      <c r="A976" s="1"/>
      <c r="B976" s="1"/>
      <c r="C976" s="1"/>
      <c r="D976" s="1"/>
      <c r="E976" s="1"/>
    </row>
    <row r="977" spans="1:5" ht="15.7" customHeight="1">
      <c r="A977" s="1"/>
      <c r="B977" s="1"/>
      <c r="C977" s="1"/>
      <c r="D977" s="1"/>
      <c r="E977" s="1"/>
    </row>
    <row r="978" spans="1:5" ht="15.7" customHeight="1">
      <c r="A978" s="1"/>
      <c r="B978" s="1"/>
      <c r="C978" s="1"/>
      <c r="D978" s="1"/>
      <c r="E978" s="1"/>
    </row>
    <row r="979" spans="1:5" ht="15.7" customHeight="1">
      <c r="A979" s="1"/>
      <c r="B979" s="1"/>
      <c r="C979" s="1"/>
      <c r="D979" s="1"/>
      <c r="E979" s="1"/>
    </row>
    <row r="980" spans="1:5" ht="15.7" customHeight="1">
      <c r="A980" s="1"/>
      <c r="B980" s="1"/>
      <c r="C980" s="1"/>
      <c r="D980" s="1"/>
      <c r="E980" s="1"/>
    </row>
    <row r="981" spans="1:5" ht="15.7" customHeight="1">
      <c r="A981" s="1"/>
      <c r="B981" s="1"/>
      <c r="C981" s="1"/>
      <c r="D981" s="1"/>
      <c r="E981" s="1"/>
    </row>
    <row r="982" spans="1:5" ht="15.7" customHeight="1">
      <c r="A982" s="1"/>
      <c r="B982" s="1"/>
      <c r="C982" s="1"/>
      <c r="D982" s="1"/>
      <c r="E982" s="1"/>
    </row>
    <row r="983" spans="1:5" ht="15.7" customHeight="1">
      <c r="A983" s="1"/>
      <c r="B983" s="1"/>
      <c r="C983" s="1"/>
      <c r="D983" s="1"/>
      <c r="E983" s="1"/>
    </row>
    <row r="984" spans="1:5" ht="15.7" customHeight="1">
      <c r="A984" s="1"/>
      <c r="B984" s="1"/>
      <c r="C984" s="1"/>
      <c r="D984" s="1"/>
      <c r="E984" s="1"/>
    </row>
    <row r="985" spans="1:5" ht="15.7" customHeight="1">
      <c r="A985" s="1"/>
      <c r="B985" s="1"/>
      <c r="C985" s="1"/>
      <c r="D985" s="1"/>
      <c r="E985" s="1"/>
    </row>
    <row r="986" spans="1:5" ht="15.7" customHeight="1">
      <c r="A986" s="1"/>
      <c r="B986" s="1"/>
      <c r="C986" s="1"/>
      <c r="D986" s="1"/>
      <c r="E986" s="1"/>
    </row>
    <row r="987" spans="1:5" ht="15.7" customHeight="1">
      <c r="A987" s="1"/>
      <c r="B987" s="1"/>
      <c r="C987" s="1"/>
      <c r="D987" s="1"/>
      <c r="E987" s="1"/>
    </row>
    <row r="988" spans="1:5" ht="15.7" customHeight="1">
      <c r="A988" s="1"/>
      <c r="B988" s="1"/>
      <c r="C988" s="1"/>
      <c r="D988" s="1"/>
      <c r="E988" s="1"/>
    </row>
    <row r="989" spans="1:5" ht="15.7" customHeight="1">
      <c r="A989" s="1"/>
      <c r="B989" s="1"/>
      <c r="C989" s="1"/>
      <c r="D989" s="1"/>
      <c r="E989" s="1"/>
    </row>
    <row r="990" spans="1:5" ht="15.7" customHeight="1">
      <c r="A990" s="1"/>
      <c r="B990" s="1"/>
      <c r="C990" s="1"/>
      <c r="D990" s="1"/>
      <c r="E990" s="1"/>
    </row>
    <row r="991" spans="1:5" ht="15.7" customHeight="1">
      <c r="A991" s="1"/>
      <c r="B991" s="1"/>
      <c r="C991" s="1"/>
      <c r="D991" s="1"/>
      <c r="E991" s="1"/>
    </row>
    <row r="992" spans="1:5" ht="15.7" customHeight="1">
      <c r="A992" s="1"/>
      <c r="B992" s="1"/>
      <c r="C992" s="1"/>
      <c r="D992" s="1"/>
      <c r="E992" s="1"/>
    </row>
    <row r="993" spans="1:5" ht="15.7" customHeight="1">
      <c r="A993" s="1"/>
      <c r="B993" s="1"/>
      <c r="C993" s="1"/>
      <c r="D993" s="1"/>
      <c r="E993" s="1"/>
    </row>
    <row r="994" spans="1:5" ht="15.7" customHeight="1">
      <c r="A994" s="1"/>
      <c r="B994" s="1"/>
      <c r="C994" s="1"/>
      <c r="D994" s="1"/>
      <c r="E994" s="1"/>
    </row>
    <row r="995" spans="1:5" ht="15.7" customHeight="1">
      <c r="A995" s="1"/>
      <c r="B995" s="1"/>
      <c r="C995" s="1"/>
      <c r="D995" s="1"/>
      <c r="E995" s="1"/>
    </row>
    <row r="996" spans="1:5" ht="15.7" customHeight="1">
      <c r="A996" s="1"/>
      <c r="B996" s="1"/>
      <c r="C996" s="1"/>
      <c r="D996" s="1"/>
      <c r="E996" s="1"/>
    </row>
    <row r="997" spans="1:5" ht="15.7" customHeight="1">
      <c r="A997" s="1"/>
      <c r="B997" s="1"/>
      <c r="C997" s="1"/>
      <c r="D997" s="1"/>
      <c r="E997" s="1"/>
    </row>
    <row r="998" spans="1:5" ht="15.7" customHeight="1">
      <c r="A998" s="1"/>
      <c r="B998" s="1"/>
      <c r="C998" s="1"/>
      <c r="D998" s="1"/>
      <c r="E998" s="1"/>
    </row>
    <row r="999" spans="1:5" ht="15.7" customHeight="1">
      <c r="A999" s="1"/>
      <c r="B999" s="1"/>
      <c r="C999" s="1"/>
      <c r="D999" s="1"/>
      <c r="E999" s="1"/>
    </row>
    <row r="1000" spans="1:5" ht="15.7" customHeight="1">
      <c r="A1000" s="1"/>
      <c r="B1000" s="1"/>
      <c r="C1000" s="1"/>
      <c r="D1000" s="1"/>
      <c r="E1000" s="1"/>
    </row>
  </sheetData>
  <mergeCells count="1">
    <mergeCell ref="A1:E1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HUONG DAN</vt:lpstr>
      <vt:lpstr>BẢNG ĐẤU</vt:lpstr>
      <vt:lpstr>NGUOI CHOI</vt:lpstr>
      <vt:lpstr>DU DOAN</vt:lpstr>
      <vt:lpstr>DIEM CHI TIET</vt:lpstr>
      <vt:lpstr>BANG XEP HANG</vt:lpstr>
      <vt:lpstr>DASHBOARD</vt:lpstr>
      <vt:lpstr>EMAIL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Phuc</dc:creator>
  <cp:lastModifiedBy>Administrator</cp:lastModifiedBy>
  <dcterms:created xsi:type="dcterms:W3CDTF">2026-06-04T04:30:43Z</dcterms:created>
  <dcterms:modified xsi:type="dcterms:W3CDTF">2026-06-04T04:30:43Z</dcterms:modified>
</cp:coreProperties>
</file>