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DoAnChuyenNganh\MangXaHoiViecLamIT\TÀI LIỆU\"/>
    </mc:Choice>
  </mc:AlternateContent>
  <xr:revisionPtr revIDLastSave="0" documentId="13_ncr:1_{0B6121A9-0CED-44BE-9F45-C2EF5DCC36CD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Gantt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1" l="1"/>
  <c r="D21" i="1"/>
  <c r="E21" i="1" l="1"/>
  <c r="E37" i="1"/>
  <c r="D27" i="1"/>
  <c r="E27" i="1" s="1"/>
  <c r="D9" i="1"/>
  <c r="E9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J6" i="1"/>
  <c r="J5" i="1" s="1"/>
  <c r="D22" i="1" l="1"/>
  <c r="H21" i="1"/>
  <c r="A25" i="1"/>
  <c r="A26" i="1" s="1"/>
  <c r="A27" i="1" s="1"/>
  <c r="A28" i="1" s="1"/>
  <c r="A29" i="1" s="1"/>
  <c r="A30" i="1" s="1"/>
  <c r="A31" i="1" s="1"/>
  <c r="A32" i="1" s="1"/>
  <c r="A33" i="1" s="1"/>
  <c r="A35" i="1" s="1"/>
  <c r="A36" i="1" s="1"/>
  <c r="A37" i="1" s="1"/>
  <c r="A38" i="1" s="1"/>
  <c r="A39" i="1" s="1"/>
  <c r="A40" i="1" s="1"/>
  <c r="A41" i="1" s="1"/>
  <c r="H37" i="1"/>
  <c r="D38" i="1"/>
  <c r="E38" i="1" s="1"/>
  <c r="D39" i="1" s="1"/>
  <c r="H27" i="1"/>
  <c r="D28" i="1"/>
  <c r="H9" i="1"/>
  <c r="D10" i="1"/>
  <c r="K6" i="1"/>
  <c r="L6" i="1" s="1"/>
  <c r="M6" i="1" s="1"/>
  <c r="N6" i="1" s="1"/>
  <c r="O6" i="1" s="1"/>
  <c r="P6" i="1" s="1"/>
  <c r="Q6" i="1" s="1"/>
  <c r="E22" i="1" l="1"/>
  <c r="H38" i="1"/>
  <c r="Q5" i="1"/>
  <c r="R6" i="1"/>
  <c r="S6" i="1" s="1"/>
  <c r="T6" i="1" s="1"/>
  <c r="U6" i="1" s="1"/>
  <c r="V6" i="1" s="1"/>
  <c r="W6" i="1" s="1"/>
  <c r="X6" i="1" s="1"/>
  <c r="E28" i="1"/>
  <c r="H28" i="1" s="1"/>
  <c r="E39" i="1"/>
  <c r="E10" i="1"/>
  <c r="D23" i="1" l="1"/>
  <c r="H22" i="1"/>
  <c r="D29" i="1"/>
  <c r="D11" i="1"/>
  <c r="Y6" i="1"/>
  <c r="Z6" i="1" s="1"/>
  <c r="AA6" i="1" s="1"/>
  <c r="AB6" i="1" s="1"/>
  <c r="AC6" i="1" s="1"/>
  <c r="AD6" i="1" s="1"/>
  <c r="AE6" i="1" s="1"/>
  <c r="X5" i="1"/>
  <c r="H10" i="1"/>
  <c r="D40" i="1"/>
  <c r="H39" i="1"/>
  <c r="E23" i="1" l="1"/>
  <c r="AF6" i="1"/>
  <c r="AG6" i="1" s="1"/>
  <c r="AH6" i="1" s="1"/>
  <c r="AI6" i="1" s="1"/>
  <c r="AJ6" i="1" s="1"/>
  <c r="AK6" i="1" s="1"/>
  <c r="AL6" i="1" s="1"/>
  <c r="AE5" i="1"/>
  <c r="E40" i="1"/>
  <c r="E11" i="1"/>
  <c r="H11" i="1" s="1"/>
  <c r="E29" i="1"/>
  <c r="H29" i="1" s="1"/>
  <c r="D24" i="1" l="1"/>
  <c r="H23" i="1"/>
  <c r="AM6" i="1"/>
  <c r="AN6" i="1" s="1"/>
  <c r="AO6" i="1" s="1"/>
  <c r="AP6" i="1" s="1"/>
  <c r="AQ6" i="1" s="1"/>
  <c r="AR6" i="1" s="1"/>
  <c r="AS6" i="1" s="1"/>
  <c r="AL5" i="1"/>
  <c r="D41" i="1"/>
  <c r="D30" i="1"/>
  <c r="H40" i="1"/>
  <c r="D12" i="1"/>
  <c r="E24" i="1" l="1"/>
  <c r="E12" i="1"/>
  <c r="E30" i="1"/>
  <c r="E41" i="1"/>
  <c r="AS5" i="1"/>
  <c r="AT6" i="1"/>
  <c r="AU6" i="1" s="1"/>
  <c r="AV6" i="1" s="1"/>
  <c r="AW6" i="1" s="1"/>
  <c r="AX6" i="1" s="1"/>
  <c r="AY6" i="1" s="1"/>
  <c r="AZ6" i="1" s="1"/>
  <c r="H30" i="1" l="1"/>
  <c r="D31" i="1"/>
  <c r="H24" i="1"/>
  <c r="F36" i="1"/>
  <c r="H41" i="1"/>
  <c r="AZ5" i="1"/>
  <c r="BA6" i="1"/>
  <c r="BB6" i="1" s="1"/>
  <c r="BC6" i="1" s="1"/>
  <c r="BD6" i="1" s="1"/>
  <c r="BE6" i="1" s="1"/>
  <c r="BF6" i="1" s="1"/>
  <c r="BG6" i="1" s="1"/>
  <c r="H36" i="1"/>
  <c r="D13" i="1"/>
  <c r="H12" i="1"/>
  <c r="E31" i="1" l="1"/>
  <c r="D32" i="1" s="1"/>
  <c r="H31" i="1"/>
  <c r="D25" i="1"/>
  <c r="BG5" i="1"/>
  <c r="BH6" i="1"/>
  <c r="BI6" i="1" s="1"/>
  <c r="BJ6" i="1" s="1"/>
  <c r="BK6" i="1" s="1"/>
  <c r="BL6" i="1" s="1"/>
  <c r="BM6" i="1" s="1"/>
  <c r="E13" i="1"/>
  <c r="H13" i="1" s="1"/>
  <c r="D8" i="1"/>
  <c r="E32" i="1" l="1"/>
  <c r="D33" i="1" s="1"/>
  <c r="E8" i="1"/>
  <c r="F8" i="1" s="1"/>
  <c r="E25" i="1"/>
  <c r="F20" i="1" s="1"/>
  <c r="H32" i="1" l="1"/>
  <c r="E33" i="1"/>
  <c r="D34" i="1" s="1"/>
  <c r="H33" i="1"/>
  <c r="H20" i="1"/>
  <c r="H8" i="1"/>
  <c r="H25" i="1"/>
  <c r="E34" i="1" l="1"/>
  <c r="D35" i="1" s="1"/>
  <c r="H34" i="1" l="1"/>
  <c r="E35" i="1"/>
  <c r="H35" i="1" s="1"/>
  <c r="D26" i="1"/>
  <c r="H26" i="1" l="1"/>
  <c r="F26" i="1"/>
  <c r="H14" i="1"/>
  <c r="F14" i="1"/>
  <c r="H15" i="1" l="1"/>
  <c r="H16" i="1" l="1"/>
  <c r="H17" i="1" l="1"/>
  <c r="H19" i="1" l="1"/>
  <c r="H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7" authorId="0" shapeId="0" xr:uid="{00000000-0006-0000-0000-000001000000}">
      <text>
        <r>
          <rPr>
            <sz val="10"/>
            <color rgb="FF000000"/>
            <rFont val="Arial"/>
            <scheme val="minor"/>
          </rPr>
          <t>Cấu trúc phân chia công việc:
Level 1: 1, 2, 3, ...
Level 2: 1.1, 1.2, 1.3,
Level 3: 1.1.1, 1.1.2,
Cấu trúc phân chia công việc sử dụng một công thức để kiểm soát việc đánh số, các công thức khác nhau ở các cấp độ khác nhau.</t>
        </r>
      </text>
    </comment>
    <comment ref="B7" authorId="0" shapeId="0" xr:uid="{00000000-0006-0000-0000-000002000000}">
      <text>
        <r>
          <rPr>
            <sz val="10"/>
            <color rgb="FF000000"/>
            <rFont val="Arial"/>
            <scheme val="minor"/>
          </rPr>
          <t xml:space="preserve">Nhiệm vụ:
Đặt tên cho mỗi nhiệm vụ chính và nhiệm vụ con. </t>
        </r>
      </text>
    </comment>
    <comment ref="C7" authorId="0" shapeId="0" xr:uid="{00000000-0006-0000-0000-000003000000}">
      <text>
        <r>
          <rPr>
            <sz val="10"/>
            <color rgb="FF000000"/>
            <rFont val="Arial"/>
            <scheme val="minor"/>
          </rPr>
          <t>Ngươi thực hiện chính
Viết tên người thực hiện công việc chính vào cột</t>
        </r>
      </text>
    </comment>
    <comment ref="D7" authorId="0" shapeId="0" xr:uid="{00000000-0006-0000-0000-000004000000}">
      <text>
        <r>
          <rPr>
            <sz val="10"/>
            <color rgb="FF000000"/>
            <rFont val="Arial"/>
            <scheme val="minor"/>
          </rPr>
          <t>Ngày bắt đầu nhiệm vụ:
Có thể nhập Ngày bắt đầu cho từng nhiệm vụ bằng thủ công hoặc sử dụng công thức để tạo phần phụ thuộc vào Người trước. Ví dụ: có thể nhập = enddate + 1 để đặt Ngày bắt đầu thành ngày lịch tiếp theo hoặc = WORKDAY (ngày kết thúc, 1) để đặt Ngày bắt đầu thành ngày làm việc tiếp theo (không bao gồm ngày cuối tuần), trong đó ngày cuối là tham chiếu ô cho Ngày kết thúc của nhiệm vụ Tiền nhiệm.</t>
        </r>
      </text>
    </comment>
    <comment ref="E7" authorId="0" shapeId="0" xr:uid="{00000000-0006-0000-0000-000005000000}">
      <text>
        <r>
          <rPr>
            <sz val="10"/>
            <color rgb="FF000000"/>
            <rFont val="Arial"/>
            <scheme val="minor"/>
          </rPr>
          <t>Ngày kết thúc:
Được tính toán dựa trên Ngày bắt đầu vadf thời gian của nhiệm vụ</t>
        </r>
      </text>
    </comment>
    <comment ref="F7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Thời hạn:
Số ngày thực hiện nhiệm vụ </t>
        </r>
      </text>
    </comment>
    <comment ref="G7" authorId="0" shapeId="0" xr:uid="{00000000-0006-0000-0000-000007000000}">
      <text>
        <r>
          <rPr>
            <sz val="10"/>
            <color rgb="FF000000"/>
            <rFont val="Arial"/>
            <scheme val="minor"/>
          </rPr>
          <t>Phần trăm hoàn thành:
Cập nhật tình trạng nhiệm vụ bằng cách nhập % hoàn thành (0% đến 100%)</t>
        </r>
      </text>
    </comment>
    <comment ref="H7" authorId="0" shapeId="0" xr:uid="{00000000-0006-0000-0000-000008000000}">
      <text>
        <r>
          <rPr>
            <sz val="10"/>
            <color rgb="FF000000"/>
            <rFont val="Arial"/>
            <scheme val="minor"/>
          </rPr>
          <t>Ngày làm việc:
Ngày làm việc không bao gồm Thứ Bảy và Chủ Nhât.</t>
        </r>
      </text>
    </comment>
  </commentList>
</comments>
</file>

<file path=xl/sharedStrings.xml><?xml version="1.0" encoding="utf-8"?>
<sst xmlns="http://schemas.openxmlformats.org/spreadsheetml/2006/main" count="89" uniqueCount="72">
  <si>
    <t>Ngày bắt đầu dự án:</t>
  </si>
  <si>
    <t>Tuần hiển thị:</t>
  </si>
  <si>
    <t>Tuần 1</t>
  </si>
  <si>
    <t>Tuần 2</t>
  </si>
  <si>
    <t>Tuần 3</t>
  </si>
  <si>
    <t>Tuần 4</t>
  </si>
  <si>
    <t>Tuần 5</t>
  </si>
  <si>
    <t>Tuần 7</t>
  </si>
  <si>
    <t>Tuần 8</t>
  </si>
  <si>
    <t>Quản lý dự án:</t>
  </si>
  <si>
    <t>Cấu trúc</t>
  </si>
  <si>
    <t>Nhiệm vụ</t>
  </si>
  <si>
    <t>Người thực hiện chính</t>
  </si>
  <si>
    <t>Bắt đầu</t>
  </si>
  <si>
    <t>Kết thúc</t>
  </si>
  <si>
    <t>Số ngày</t>
  </si>
  <si>
    <t>% hoàn thành</t>
  </si>
  <si>
    <t>[NV]</t>
  </si>
  <si>
    <t>Trần Thanh Bảo</t>
  </si>
  <si>
    <t>Viết tài liệu SRS</t>
  </si>
  <si>
    <t>Phân tích nghiệp vụ</t>
  </si>
  <si>
    <t>Thiết kế kiến trúc hệ thống</t>
  </si>
  <si>
    <t>Coding</t>
  </si>
  <si>
    <t>Testing, review</t>
  </si>
  <si>
    <t>Tìm hiểu nhu cầu thực tế</t>
  </si>
  <si>
    <t>Hồ Quốc Nghĩa</t>
  </si>
  <si>
    <t>Phân tích thị trường lao động</t>
  </si>
  <si>
    <t>Lê Tuấn Dương</t>
  </si>
  <si>
    <t>Xác định chức năng cơ bản</t>
  </si>
  <si>
    <t>Vẽ use case</t>
  </si>
  <si>
    <t>Lê Viết Nhả</t>
  </si>
  <si>
    <t>Nguyễn An Toàn</t>
  </si>
  <si>
    <t>Tham khảo các hệ thống khác</t>
  </si>
  <si>
    <t>Mạng Xã Hội Việc Làm IT</t>
  </si>
  <si>
    <t>Nơi kết nối lập trình viên và nhà tuyển dụng</t>
  </si>
  <si>
    <t>Tìm hiểu công nghệ</t>
  </si>
  <si>
    <t>So sánh công nghệ mới và
kiến trúc truyền thống</t>
  </si>
  <si>
    <t>Thiết kế cấp độ vật lý</t>
  </si>
  <si>
    <t>Thiết kế cấu trúc project 
cấp độ logic, tổ chức code</t>
  </si>
  <si>
    <t>Trình bày trước nhóm 
và thống nhất</t>
  </si>
  <si>
    <t>init project, setup cấu trúc thư
mục, config</t>
  </si>
  <si>
    <t>Security, auth</t>
  </si>
  <si>
    <t>Quản lý user, login, register</t>
  </si>
  <si>
    <t>Giao diện admin</t>
  </si>
  <si>
    <t>Xử lý HR đăng tin tuyển dụng</t>
  </si>
  <si>
    <t>Xử lý user đăng CV</t>
  </si>
  <si>
    <t>Xử lý user comment bài viết</t>
  </si>
  <si>
    <t xml:space="preserve">Phân trang, chat </t>
  </si>
  <si>
    <t>Tạo Entity class, DTO class
mapping, tạo ulits method</t>
  </si>
  <si>
    <t>Trương Hoàng Vi</t>
  </si>
  <si>
    <t>Số ngày làm việc</t>
  </si>
  <si>
    <t>Viết Unit test</t>
  </si>
  <si>
    <t>Functional test bằng selenium</t>
  </si>
  <si>
    <t>Review code</t>
  </si>
  <si>
    <t>Phân tích các chức năng cho nhà tuyển dụng: Đăng ký, đăng nhập, tạo hoặc chỉnh sửa hồ sơ, đăng bài tuyển dụng</t>
  </si>
  <si>
    <t>Phân tích các chức năng cho ứng viên: Đăng ký, Đăng nhập, đăng CV, tìm việc bằng chữ với ô tìm kiếm</t>
  </si>
  <si>
    <t>Phân tích chức năng cho ứng viên: Tìm việc bằng chức năng lọc, ứng tuyển công việc, viết review về công ty</t>
  </si>
  <si>
    <t xml:space="preserve">Phân tích và vẽ usecase diagram </t>
  </si>
  <si>
    <t>Ngyễn An Toàn</t>
  </si>
  <si>
    <t>Tuần 6</t>
  </si>
  <si>
    <t>Phân tích chức năng ứng viên: bình luận bài đăng của HR, chat với HR, theo dõi tài khoản HR</t>
  </si>
  <si>
    <t>Mốc cần đạt</t>
  </si>
  <si>
    <t>Thời gian</t>
  </si>
  <si>
    <t>30/3/2022</t>
  </si>
  <si>
    <t>15/6/2022</t>
  </si>
  <si>
    <t>20/4/2022</t>
  </si>
  <si>
    <t>20/5/2022</t>
  </si>
  <si>
    <t>Các chức năng cần hoàn thành</t>
  </si>
  <si>
    <t>Version 1</t>
  </si>
  <si>
    <t>Version 2</t>
  </si>
  <si>
    <t>Version 3</t>
  </si>
  <si>
    <t>Version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</si>
</sst>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\ \(dddd\)"/>
    <numFmt numFmtId="165" formatCode="d\ mmm\ yyyy"/>
    <numFmt numFmtId="166" formatCode="d"/>
    <numFmt numFmtId="167" formatCode="ddd\ m/dd/yy"/>
  </numFmts>
  <fonts count="11" x14ac:knownFonts="1">
    <font>
      <sz val="10"/>
      <color rgb="FF000000"/>
      <name val="Arial"/>
      <scheme val="minor"/>
    </font>
    <font>
      <b/>
      <sz val="12"/>
      <color rgb="FFFFFFFF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003366"/>
      <name val="Arial"/>
      <family val="2"/>
    </font>
    <font>
      <sz val="12"/>
      <color rgb="FF000000"/>
      <name val="Arial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FFFFFF"/>
      <name val="Arial"/>
      <family val="2"/>
    </font>
    <font>
      <sz val="18"/>
      <color rgb="FF000000"/>
      <name val="Arial"/>
      <family val="2"/>
      <scheme val="minor"/>
    </font>
    <font>
      <sz val="8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D6F4D9"/>
        <bgColor rgb="FFD6F4D9"/>
      </patternFill>
    </fill>
    <fill>
      <patternFill patternType="solid">
        <fgColor theme="2" tint="-0.14999847407452621"/>
        <bgColor rgb="FFD6F4D9"/>
      </patternFill>
    </fill>
    <fill>
      <patternFill patternType="solid">
        <fgColor theme="2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rgb="FF99999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EFEFEF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 style="thin">
        <color rgb="FFEFEFE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167" fontId="3" fillId="4" borderId="7" xfId="0" applyNumberFormat="1" applyFont="1" applyFill="1" applyBorder="1" applyAlignment="1">
      <alignment horizontal="right" vertical="center"/>
    </xf>
    <xf numFmtId="1" fontId="3" fillId="4" borderId="7" xfId="0" applyNumberFormat="1" applyFont="1" applyFill="1" applyBorder="1" applyAlignment="1">
      <alignment horizontal="center" vertical="center"/>
    </xf>
    <xf numFmtId="9" fontId="3" fillId="4" borderId="7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vertical="center"/>
    </xf>
    <xf numFmtId="167" fontId="3" fillId="5" borderId="7" xfId="0" applyNumberFormat="1" applyFont="1" applyFill="1" applyBorder="1" applyAlignment="1">
      <alignment horizontal="right" vertical="center"/>
    </xf>
    <xf numFmtId="167" fontId="3" fillId="0" borderId="7" xfId="0" applyNumberFormat="1" applyFont="1" applyBorder="1" applyAlignment="1">
      <alignment horizontal="right" vertical="center"/>
    </xf>
    <xf numFmtId="1" fontId="3" fillId="5" borderId="7" xfId="0" applyNumberFormat="1" applyFont="1" applyFill="1" applyBorder="1" applyAlignment="1">
      <alignment horizontal="center" vertical="center"/>
    </xf>
    <xf numFmtId="9" fontId="3" fillId="5" borderId="7" xfId="0" applyNumberFormat="1" applyFont="1" applyFill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/>
    <xf numFmtId="0" fontId="6" fillId="0" borderId="0" xfId="0" applyFont="1" applyAlignment="1"/>
    <xf numFmtId="0" fontId="3" fillId="0" borderId="0" xfId="0" applyFont="1" applyAlignment="1">
      <alignment horizontal="left"/>
    </xf>
    <xf numFmtId="0" fontId="6" fillId="0" borderId="0" xfId="0" applyFont="1"/>
    <xf numFmtId="0" fontId="3" fillId="2" borderId="0" xfId="0" applyFont="1" applyFill="1" applyAlignment="1"/>
    <xf numFmtId="0" fontId="3" fillId="0" borderId="1" xfId="0" applyFont="1" applyBorder="1" applyAlignment="1">
      <alignment horizontal="center"/>
    </xf>
    <xf numFmtId="166" fontId="3" fillId="0" borderId="2" xfId="0" applyNumberFormat="1" applyFont="1" applyBorder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6" fontId="3" fillId="0" borderId="3" xfId="0" applyNumberFormat="1" applyFont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167" fontId="3" fillId="6" borderId="7" xfId="0" applyNumberFormat="1" applyFont="1" applyFill="1" applyBorder="1" applyAlignment="1">
      <alignment horizontal="right" vertical="center"/>
    </xf>
    <xf numFmtId="167" fontId="3" fillId="7" borderId="7" xfId="0" applyNumberFormat="1" applyFont="1" applyFill="1" applyBorder="1" applyAlignment="1">
      <alignment horizontal="right" vertical="center"/>
    </xf>
    <xf numFmtId="0" fontId="5" fillId="0" borderId="0" xfId="0" applyFont="1"/>
    <xf numFmtId="164" fontId="3" fillId="0" borderId="1" xfId="0" applyNumberFormat="1" applyFont="1" applyBorder="1" applyAlignment="1">
      <alignment horizontal="left"/>
    </xf>
    <xf numFmtId="0" fontId="7" fillId="0" borderId="1" xfId="0" applyFont="1" applyBorder="1"/>
    <xf numFmtId="0" fontId="3" fillId="0" borderId="0" xfId="0" applyFont="1" applyAlignment="1">
      <alignment horizontal="right"/>
    </xf>
    <xf numFmtId="0" fontId="5" fillId="0" borderId="0" xfId="0" applyFont="1" applyAlignment="1"/>
    <xf numFmtId="0" fontId="3" fillId="0" borderId="2" xfId="0" applyFont="1" applyBorder="1" applyAlignment="1">
      <alignment horizontal="center" vertical="center"/>
    </xf>
    <xf numFmtId="0" fontId="7" fillId="0" borderId="3" xfId="0" applyFont="1" applyBorder="1"/>
    <xf numFmtId="165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5" fillId="0" borderId="0" xfId="0" applyFont="1" applyBorder="1" applyAlignment="1"/>
    <xf numFmtId="0" fontId="9" fillId="0" borderId="7" xfId="0" applyFont="1" applyBorder="1" applyAlignment="1"/>
    <xf numFmtId="0" fontId="9" fillId="0" borderId="7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0" xfId="0" applyFont="1" applyBorder="1" applyAlignment="1"/>
  </cellXfs>
  <cellStyles count="1">
    <cellStyle name="Normal" xfId="0" builtinId="0"/>
  </cellStyles>
  <dxfs count="4">
    <dxf>
      <fill>
        <patternFill patternType="solid">
          <fgColor rgb="FFFFFFFF"/>
          <bgColor rgb="FFFFFFFF"/>
        </patternFill>
      </fill>
    </dxf>
    <dxf>
      <font>
        <color rgb="FF6699FF"/>
      </font>
      <fill>
        <patternFill patternType="solid">
          <fgColor rgb="FF3C78D8"/>
          <bgColor rgb="FF3C78D8"/>
        </patternFill>
      </fill>
    </dxf>
    <dxf>
      <font>
        <color rgb="FF999999"/>
      </font>
      <fill>
        <patternFill patternType="solid">
          <fgColor rgb="FF999999"/>
          <bgColor rgb="FF999999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M59"/>
  <sheetViews>
    <sheetView showGridLines="0" tabSelected="1" zoomScale="70" zoomScaleNormal="70" workbookViewId="0">
      <pane ySplit="7" topLeftCell="A35" activePane="bottomLeft" state="frozen"/>
      <selection pane="bottomLeft" activeCell="B58" sqref="B58"/>
    </sheetView>
  </sheetViews>
  <sheetFormatPr defaultColWidth="11.44140625" defaultRowHeight="15.75" customHeight="1" x14ac:dyDescent="0.25"/>
  <cols>
    <col min="1" max="1" width="11.6640625" style="21" customWidth="1"/>
    <col min="2" max="2" width="120.77734375" style="21" bestFit="1" customWidth="1"/>
    <col min="3" max="3" width="26.44140625" style="21" customWidth="1"/>
    <col min="4" max="5" width="13.77734375" style="21" bestFit="1" customWidth="1"/>
    <col min="6" max="6" width="9.5546875" style="21" bestFit="1" customWidth="1"/>
    <col min="7" max="7" width="15.5546875" style="21" bestFit="1" customWidth="1"/>
    <col min="8" max="8" width="20.77734375" style="21" customWidth="1"/>
    <col min="9" max="9" width="11.44140625" style="21"/>
    <col min="10" max="20" width="3.44140625" style="21" bestFit="1" customWidth="1"/>
    <col min="21" max="29" width="2.21875" style="21" bestFit="1" customWidth="1"/>
    <col min="30" max="50" width="3.44140625" style="21" bestFit="1" customWidth="1"/>
    <col min="51" max="59" width="2.21875" style="21" bestFit="1" customWidth="1"/>
    <col min="60" max="65" width="3.44140625" style="21" bestFit="1" customWidth="1"/>
    <col min="66" max="16384" width="11.44140625" style="21"/>
  </cols>
  <sheetData>
    <row r="1" spans="1:65" ht="24" customHeight="1" x14ac:dyDescent="0.25">
      <c r="A1" s="20" t="s">
        <v>33</v>
      </c>
      <c r="B1" s="20"/>
      <c r="C1" s="20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</row>
    <row r="2" spans="1:65" ht="15" x14ac:dyDescent="0.25">
      <c r="A2" s="22" t="s">
        <v>34</v>
      </c>
      <c r="B2" s="23"/>
      <c r="C2" s="23"/>
      <c r="D2" s="24"/>
      <c r="E2" s="24"/>
      <c r="F2" s="24"/>
      <c r="G2" s="25"/>
      <c r="H2" s="22"/>
      <c r="I2" s="24"/>
      <c r="J2" s="22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</row>
    <row r="3" spans="1:65" ht="15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</row>
    <row r="4" spans="1:65" ht="15" x14ac:dyDescent="0.25">
      <c r="A4" s="24"/>
      <c r="B4" s="42" t="s">
        <v>0</v>
      </c>
      <c r="C4" s="43"/>
      <c r="D4" s="40">
        <v>44641</v>
      </c>
      <c r="E4" s="41"/>
      <c r="F4" s="42" t="s">
        <v>1</v>
      </c>
      <c r="G4" s="43"/>
      <c r="H4" s="26">
        <v>1</v>
      </c>
      <c r="I4" s="24"/>
      <c r="J4" s="44" t="s">
        <v>2</v>
      </c>
      <c r="K4" s="43"/>
      <c r="L4" s="43"/>
      <c r="M4" s="43"/>
      <c r="N4" s="43"/>
      <c r="O4" s="43"/>
      <c r="P4" s="45"/>
      <c r="Q4" s="44" t="s">
        <v>3</v>
      </c>
      <c r="R4" s="43"/>
      <c r="S4" s="43"/>
      <c r="T4" s="43"/>
      <c r="U4" s="43"/>
      <c r="V4" s="43"/>
      <c r="W4" s="45"/>
      <c r="X4" s="44" t="s">
        <v>4</v>
      </c>
      <c r="Y4" s="43"/>
      <c r="Z4" s="43"/>
      <c r="AA4" s="43"/>
      <c r="AB4" s="43"/>
      <c r="AC4" s="43"/>
      <c r="AD4" s="45"/>
      <c r="AE4" s="44" t="s">
        <v>5</v>
      </c>
      <c r="AF4" s="43"/>
      <c r="AG4" s="43"/>
      <c r="AH4" s="43"/>
      <c r="AI4" s="43"/>
      <c r="AJ4" s="43"/>
      <c r="AK4" s="45"/>
      <c r="AL4" s="44" t="s">
        <v>6</v>
      </c>
      <c r="AM4" s="43"/>
      <c r="AN4" s="43"/>
      <c r="AO4" s="43"/>
      <c r="AP4" s="43"/>
      <c r="AQ4" s="43"/>
      <c r="AR4" s="45"/>
      <c r="AS4" s="44" t="s">
        <v>59</v>
      </c>
      <c r="AT4" s="43"/>
      <c r="AU4" s="43"/>
      <c r="AV4" s="43"/>
      <c r="AW4" s="43"/>
      <c r="AX4" s="43"/>
      <c r="AY4" s="45"/>
      <c r="AZ4" s="44" t="s">
        <v>7</v>
      </c>
      <c r="BA4" s="43"/>
      <c r="BB4" s="43"/>
      <c r="BC4" s="43"/>
      <c r="BD4" s="43"/>
      <c r="BE4" s="43"/>
      <c r="BF4" s="45"/>
      <c r="BG4" s="44" t="s">
        <v>8</v>
      </c>
      <c r="BH4" s="43"/>
      <c r="BI4" s="43"/>
      <c r="BJ4" s="43"/>
      <c r="BK4" s="43"/>
      <c r="BL4" s="43"/>
      <c r="BM4" s="45"/>
    </row>
    <row r="5" spans="1:65" ht="15" x14ac:dyDescent="0.25">
      <c r="A5" s="24"/>
      <c r="B5" s="47" t="s">
        <v>9</v>
      </c>
      <c r="C5" s="43"/>
      <c r="D5" s="48" t="s">
        <v>18</v>
      </c>
      <c r="E5" s="41"/>
      <c r="F5" s="24"/>
      <c r="G5" s="24"/>
      <c r="H5" s="24"/>
      <c r="I5" s="24"/>
      <c r="J5" s="46">
        <f>J6</f>
        <v>44641</v>
      </c>
      <c r="K5" s="43"/>
      <c r="L5" s="43"/>
      <c r="M5" s="43"/>
      <c r="N5" s="43"/>
      <c r="O5" s="43"/>
      <c r="P5" s="45"/>
      <c r="Q5" s="46">
        <f>Q6</f>
        <v>44648</v>
      </c>
      <c r="R5" s="43"/>
      <c r="S5" s="43"/>
      <c r="T5" s="43"/>
      <c r="U5" s="43"/>
      <c r="V5" s="43"/>
      <c r="W5" s="45"/>
      <c r="X5" s="46">
        <f>X6</f>
        <v>44655</v>
      </c>
      <c r="Y5" s="43"/>
      <c r="Z5" s="43"/>
      <c r="AA5" s="43"/>
      <c r="AB5" s="43"/>
      <c r="AC5" s="43"/>
      <c r="AD5" s="45"/>
      <c r="AE5" s="46">
        <f>AE6</f>
        <v>44662</v>
      </c>
      <c r="AF5" s="43"/>
      <c r="AG5" s="43"/>
      <c r="AH5" s="43"/>
      <c r="AI5" s="43"/>
      <c r="AJ5" s="43"/>
      <c r="AK5" s="45"/>
      <c r="AL5" s="46">
        <f>AL6</f>
        <v>44669</v>
      </c>
      <c r="AM5" s="43"/>
      <c r="AN5" s="43"/>
      <c r="AO5" s="43"/>
      <c r="AP5" s="43"/>
      <c r="AQ5" s="43"/>
      <c r="AR5" s="45"/>
      <c r="AS5" s="46">
        <f>AS6</f>
        <v>44676</v>
      </c>
      <c r="AT5" s="43"/>
      <c r="AU5" s="43"/>
      <c r="AV5" s="43"/>
      <c r="AW5" s="43"/>
      <c r="AX5" s="43"/>
      <c r="AY5" s="45"/>
      <c r="AZ5" s="46">
        <f>AZ6</f>
        <v>44683</v>
      </c>
      <c r="BA5" s="43"/>
      <c r="BB5" s="43"/>
      <c r="BC5" s="43"/>
      <c r="BD5" s="43"/>
      <c r="BE5" s="43"/>
      <c r="BF5" s="45"/>
      <c r="BG5" s="46">
        <f>BG6</f>
        <v>44690</v>
      </c>
      <c r="BH5" s="43"/>
      <c r="BI5" s="43"/>
      <c r="BJ5" s="43"/>
      <c r="BK5" s="43"/>
      <c r="BL5" s="43"/>
      <c r="BM5" s="45"/>
    </row>
    <row r="6" spans="1:65" ht="15" x14ac:dyDescent="0.25">
      <c r="A6" s="24"/>
      <c r="B6" s="24"/>
      <c r="C6" s="24"/>
      <c r="D6" s="24"/>
      <c r="E6" s="24"/>
      <c r="F6" s="24"/>
      <c r="G6" s="24"/>
      <c r="H6" s="24"/>
      <c r="I6" s="24"/>
      <c r="J6" s="27">
        <f>D4-WEEKDAY(D4,1)+2+7*(H4-1)</f>
        <v>44641</v>
      </c>
      <c r="K6" s="28">
        <f t="shared" ref="K6:BM6" si="0">J6+1</f>
        <v>44642</v>
      </c>
      <c r="L6" s="28">
        <f t="shared" si="0"/>
        <v>44643</v>
      </c>
      <c r="M6" s="28">
        <f t="shared" si="0"/>
        <v>44644</v>
      </c>
      <c r="N6" s="28">
        <f t="shared" si="0"/>
        <v>44645</v>
      </c>
      <c r="O6" s="28">
        <f t="shared" si="0"/>
        <v>44646</v>
      </c>
      <c r="P6" s="29">
        <f t="shared" si="0"/>
        <v>44647</v>
      </c>
      <c r="Q6" s="27">
        <f t="shared" si="0"/>
        <v>44648</v>
      </c>
      <c r="R6" s="28">
        <f t="shared" si="0"/>
        <v>44649</v>
      </c>
      <c r="S6" s="28">
        <f t="shared" si="0"/>
        <v>44650</v>
      </c>
      <c r="T6" s="28">
        <f t="shared" si="0"/>
        <v>44651</v>
      </c>
      <c r="U6" s="28">
        <f t="shared" si="0"/>
        <v>44652</v>
      </c>
      <c r="V6" s="28">
        <f t="shared" si="0"/>
        <v>44653</v>
      </c>
      <c r="W6" s="29">
        <f t="shared" si="0"/>
        <v>44654</v>
      </c>
      <c r="X6" s="27">
        <f t="shared" si="0"/>
        <v>44655</v>
      </c>
      <c r="Y6" s="28">
        <f t="shared" si="0"/>
        <v>44656</v>
      </c>
      <c r="Z6" s="28">
        <f t="shared" si="0"/>
        <v>44657</v>
      </c>
      <c r="AA6" s="28">
        <f t="shared" si="0"/>
        <v>44658</v>
      </c>
      <c r="AB6" s="28">
        <f t="shared" si="0"/>
        <v>44659</v>
      </c>
      <c r="AC6" s="28">
        <f t="shared" si="0"/>
        <v>44660</v>
      </c>
      <c r="AD6" s="29">
        <f t="shared" si="0"/>
        <v>44661</v>
      </c>
      <c r="AE6" s="27">
        <f t="shared" si="0"/>
        <v>44662</v>
      </c>
      <c r="AF6" s="28">
        <f t="shared" si="0"/>
        <v>44663</v>
      </c>
      <c r="AG6" s="28">
        <f t="shared" si="0"/>
        <v>44664</v>
      </c>
      <c r="AH6" s="28">
        <f t="shared" si="0"/>
        <v>44665</v>
      </c>
      <c r="AI6" s="28">
        <f t="shared" si="0"/>
        <v>44666</v>
      </c>
      <c r="AJ6" s="28">
        <f t="shared" si="0"/>
        <v>44667</v>
      </c>
      <c r="AK6" s="29">
        <f t="shared" si="0"/>
        <v>44668</v>
      </c>
      <c r="AL6" s="27">
        <f t="shared" si="0"/>
        <v>44669</v>
      </c>
      <c r="AM6" s="28">
        <f t="shared" si="0"/>
        <v>44670</v>
      </c>
      <c r="AN6" s="28">
        <f t="shared" si="0"/>
        <v>44671</v>
      </c>
      <c r="AO6" s="28">
        <f t="shared" si="0"/>
        <v>44672</v>
      </c>
      <c r="AP6" s="28">
        <f t="shared" si="0"/>
        <v>44673</v>
      </c>
      <c r="AQ6" s="28">
        <f t="shared" si="0"/>
        <v>44674</v>
      </c>
      <c r="AR6" s="29">
        <f t="shared" si="0"/>
        <v>44675</v>
      </c>
      <c r="AS6" s="27">
        <f t="shared" si="0"/>
        <v>44676</v>
      </c>
      <c r="AT6" s="28">
        <f t="shared" si="0"/>
        <v>44677</v>
      </c>
      <c r="AU6" s="28">
        <f t="shared" si="0"/>
        <v>44678</v>
      </c>
      <c r="AV6" s="28">
        <f t="shared" si="0"/>
        <v>44679</v>
      </c>
      <c r="AW6" s="28">
        <f t="shared" si="0"/>
        <v>44680</v>
      </c>
      <c r="AX6" s="28">
        <f t="shared" si="0"/>
        <v>44681</v>
      </c>
      <c r="AY6" s="29">
        <f t="shared" si="0"/>
        <v>44682</v>
      </c>
      <c r="AZ6" s="27">
        <f t="shared" si="0"/>
        <v>44683</v>
      </c>
      <c r="BA6" s="28">
        <f t="shared" si="0"/>
        <v>44684</v>
      </c>
      <c r="BB6" s="28">
        <f t="shared" si="0"/>
        <v>44685</v>
      </c>
      <c r="BC6" s="28">
        <f t="shared" si="0"/>
        <v>44686</v>
      </c>
      <c r="BD6" s="28">
        <f t="shared" si="0"/>
        <v>44687</v>
      </c>
      <c r="BE6" s="28">
        <f t="shared" si="0"/>
        <v>44688</v>
      </c>
      <c r="BF6" s="29">
        <f t="shared" si="0"/>
        <v>44689</v>
      </c>
      <c r="BG6" s="27">
        <f t="shared" si="0"/>
        <v>44690</v>
      </c>
      <c r="BH6" s="28">
        <f t="shared" si="0"/>
        <v>44691</v>
      </c>
      <c r="BI6" s="28">
        <f t="shared" si="0"/>
        <v>44692</v>
      </c>
      <c r="BJ6" s="28">
        <f t="shared" si="0"/>
        <v>44693</v>
      </c>
      <c r="BK6" s="28">
        <f t="shared" si="0"/>
        <v>44694</v>
      </c>
      <c r="BL6" s="28">
        <f t="shared" si="0"/>
        <v>44695</v>
      </c>
      <c r="BM6" s="29">
        <f t="shared" si="0"/>
        <v>44696</v>
      </c>
    </row>
    <row r="7" spans="1:65" ht="22.5" customHeight="1" x14ac:dyDescent="0.25">
      <c r="A7" s="1" t="s">
        <v>10</v>
      </c>
      <c r="B7" s="2" t="s">
        <v>11</v>
      </c>
      <c r="C7" s="3" t="s">
        <v>12</v>
      </c>
      <c r="D7" s="4" t="s">
        <v>13</v>
      </c>
      <c r="E7" s="4" t="s">
        <v>14</v>
      </c>
      <c r="F7" s="4" t="s">
        <v>15</v>
      </c>
      <c r="G7" s="5" t="s">
        <v>16</v>
      </c>
      <c r="H7" s="5" t="s">
        <v>50</v>
      </c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</row>
    <row r="8" spans="1:65" ht="15.6" x14ac:dyDescent="0.25">
      <c r="A8" s="6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7" t="s">
        <v>20</v>
      </c>
      <c r="C8" s="8"/>
      <c r="D8" s="9">
        <f>MIN(D9:D13)</f>
        <v>44641</v>
      </c>
      <c r="E8" s="9">
        <f>MAX(E9:E13)</f>
        <v>44660</v>
      </c>
      <c r="F8" s="10">
        <f>E8-D8+1</f>
        <v>20</v>
      </c>
      <c r="G8" s="11"/>
      <c r="H8" s="10">
        <f t="shared" ref="H8:H13" si="1">NETWORKDAYS(D8,E8)</f>
        <v>15</v>
      </c>
      <c r="I8" s="10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</row>
    <row r="9" spans="1:65" ht="15" x14ac:dyDescent="0.25">
      <c r="A9" s="12" t="str">
        <f t="shared" ref="A9:A13" ca="1" si="2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13" t="s">
        <v>24</v>
      </c>
      <c r="C9" s="13" t="s">
        <v>25</v>
      </c>
      <c r="D9" s="14">
        <f>$D$4</f>
        <v>44641</v>
      </c>
      <c r="E9" s="15">
        <f>D9+F9-1</f>
        <v>44644</v>
      </c>
      <c r="F9" s="16">
        <v>4</v>
      </c>
      <c r="G9" s="17">
        <v>1</v>
      </c>
      <c r="H9" s="18">
        <f t="shared" si="1"/>
        <v>4</v>
      </c>
      <c r="I9" s="18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</row>
    <row r="10" spans="1:65" ht="15" x14ac:dyDescent="0.25">
      <c r="A10" s="12" t="str">
        <f t="shared" ca="1" si="2"/>
        <v>1.2</v>
      </c>
      <c r="B10" s="13" t="s">
        <v>26</v>
      </c>
      <c r="C10" s="13" t="s">
        <v>31</v>
      </c>
      <c r="D10" s="14">
        <f t="shared" ref="D10:D13" si="3">E9+1</f>
        <v>44645</v>
      </c>
      <c r="E10" s="15">
        <f t="shared" ref="E10:E13" si="4">D10+F10-1</f>
        <v>44648</v>
      </c>
      <c r="F10" s="16">
        <v>4</v>
      </c>
      <c r="G10" s="17">
        <v>0.5</v>
      </c>
      <c r="H10" s="18">
        <f t="shared" si="1"/>
        <v>2</v>
      </c>
      <c r="I10" s="18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</row>
    <row r="11" spans="1:65" ht="15" x14ac:dyDescent="0.25">
      <c r="A11" s="12" t="str">
        <f t="shared" ca="1" si="2"/>
        <v>1.3</v>
      </c>
      <c r="B11" s="13" t="s">
        <v>28</v>
      </c>
      <c r="C11" s="13" t="s">
        <v>30</v>
      </c>
      <c r="D11" s="14">
        <f t="shared" si="3"/>
        <v>44649</v>
      </c>
      <c r="E11" s="15">
        <f t="shared" si="4"/>
        <v>44652</v>
      </c>
      <c r="F11" s="16">
        <v>4</v>
      </c>
      <c r="G11" s="17">
        <v>0.5</v>
      </c>
      <c r="H11" s="18">
        <f t="shared" si="1"/>
        <v>4</v>
      </c>
      <c r="I11" s="18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</row>
    <row r="12" spans="1:65" ht="15" x14ac:dyDescent="0.25">
      <c r="A12" s="12" t="str">
        <f t="shared" ca="1" si="2"/>
        <v>1.4</v>
      </c>
      <c r="B12" s="13" t="s">
        <v>29</v>
      </c>
      <c r="C12" s="13" t="s">
        <v>27</v>
      </c>
      <c r="D12" s="14">
        <f t="shared" si="3"/>
        <v>44653</v>
      </c>
      <c r="E12" s="15">
        <f t="shared" si="4"/>
        <v>44656</v>
      </c>
      <c r="F12" s="16">
        <v>4</v>
      </c>
      <c r="G12" s="17">
        <v>0.7</v>
      </c>
      <c r="H12" s="18">
        <f t="shared" si="1"/>
        <v>2</v>
      </c>
      <c r="I12" s="18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</row>
    <row r="13" spans="1:65" ht="15" x14ac:dyDescent="0.25">
      <c r="A13" s="12" t="str">
        <f t="shared" ca="1" si="2"/>
        <v>1.5</v>
      </c>
      <c r="B13" s="13" t="s">
        <v>32</v>
      </c>
      <c r="C13" s="13" t="s">
        <v>18</v>
      </c>
      <c r="D13" s="14">
        <f t="shared" si="3"/>
        <v>44657</v>
      </c>
      <c r="E13" s="15">
        <f t="shared" si="4"/>
        <v>44660</v>
      </c>
      <c r="F13" s="16">
        <v>4</v>
      </c>
      <c r="G13" s="17">
        <v>1</v>
      </c>
      <c r="H13" s="18">
        <f t="shared" si="1"/>
        <v>3</v>
      </c>
      <c r="I13" s="18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</row>
    <row r="14" spans="1:65" ht="15.6" x14ac:dyDescent="0.25">
      <c r="A14" s="6" t="str">
        <f ca="1">IF(ISERROR(VALUE(SUBSTITUTE(OFFSET(A14,-1,0,1,1),".",""))),"1",IF(ISERROR(FIND("`",SUBSTITUTE(OFFSET(A14,-1,0,1,1),".","`",1))),TEXT(VALUE(OFFSET(A14,-1,0,1,1))+1,"#"),TEXT(VALUE(LEFT(OFFSET(A14,-1,0,1,1),FIND("`",SUBSTITUTE(OFFSET(A14,-1,0,1,1),".","`",1))-1))+1,"#")))</f>
        <v>2</v>
      </c>
      <c r="B14" s="7" t="s">
        <v>19</v>
      </c>
      <c r="C14" s="8"/>
      <c r="D14" s="37">
        <v>44655</v>
      </c>
      <c r="E14" s="38">
        <v>44683</v>
      </c>
      <c r="F14" s="10">
        <f>E14-D14+1</f>
        <v>29</v>
      </c>
      <c r="G14" s="11"/>
      <c r="H14" s="10">
        <f t="shared" ref="H14:H19" si="5">NETWORKDAYS(D14,E14)</f>
        <v>21</v>
      </c>
      <c r="I14" s="10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</row>
    <row r="15" spans="1:65" ht="15" x14ac:dyDescent="0.25">
      <c r="A15" s="12" t="str">
        <f t="shared" ref="A15:A19" ca="1" si="6">IF(ISERROR(VALUE(SUBSTITUTE(OFFSET(A15,-1,0,1,1),".",""))),"0.1",IF(ISERROR(FIND("`",SUBSTITUTE(OFFSET(A15,-1,0,1,1),".","`",1))),OFFSET(A15,-1,0,1,1)&amp;".1",LEFT(OFFSET(A15,-1,0,1,1),FIND("`",SUBSTITUTE(OFFSET(A15,-1,0,1,1),".","`",1)))&amp;IF(ISERROR(FIND("`",SUBSTITUTE(OFFSET(A15,-1,0,1,1),".","`",2))),VALUE(RIGHT(OFFSET(A15,-1,0,1,1),LEN(OFFSET(A15,-1,0,1,1))-FIND("`",SUBSTITUTE(OFFSET(A15,-1,0,1,1),".","`",1))))+1,VALUE(MID(OFFSET(A15,-1,0,1,1),FIND("`",SUBSTITUTE(OFFSET(A15,-1,0,1,1),".","`",1))+1,(FIND("`",SUBSTITUTE(OFFSET(A15,-1,0,1,1),".","`",2))-FIND("`",SUBSTITUTE(OFFSET(A15,-1,0,1,1),".","`",1))-1)))+1)))</f>
        <v>2.1</v>
      </c>
      <c r="B15" s="13" t="s">
        <v>54</v>
      </c>
      <c r="C15" s="13" t="s">
        <v>49</v>
      </c>
      <c r="D15" s="14">
        <v>44656</v>
      </c>
      <c r="E15" s="15">
        <v>44684</v>
      </c>
      <c r="F15" s="16">
        <v>5</v>
      </c>
      <c r="G15" s="17">
        <v>0.7</v>
      </c>
      <c r="H15" s="18">
        <f t="shared" si="5"/>
        <v>21</v>
      </c>
      <c r="I15" s="18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</row>
    <row r="16" spans="1:65" ht="15" x14ac:dyDescent="0.25">
      <c r="A16" s="12" t="str">
        <f t="shared" ca="1" si="6"/>
        <v>2.2</v>
      </c>
      <c r="B16" s="13" t="s">
        <v>55</v>
      </c>
      <c r="C16" s="13" t="s">
        <v>27</v>
      </c>
      <c r="D16" s="14">
        <v>44657</v>
      </c>
      <c r="E16" s="15">
        <v>44685</v>
      </c>
      <c r="F16" s="16">
        <v>7</v>
      </c>
      <c r="G16" s="17">
        <v>0.6</v>
      </c>
      <c r="H16" s="18">
        <f t="shared" si="5"/>
        <v>21</v>
      </c>
      <c r="I16" s="18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</row>
    <row r="17" spans="1:65" ht="15" x14ac:dyDescent="0.25">
      <c r="A17" s="12" t="str">
        <f t="shared" ca="1" si="6"/>
        <v>2.3</v>
      </c>
      <c r="B17" s="13" t="s">
        <v>56</v>
      </c>
      <c r="C17" s="13" t="s">
        <v>25</v>
      </c>
      <c r="D17" s="14">
        <v>44658</v>
      </c>
      <c r="E17" s="15">
        <v>44686</v>
      </c>
      <c r="F17" s="16">
        <v>6</v>
      </c>
      <c r="G17" s="17">
        <v>0.5</v>
      </c>
      <c r="H17" s="18">
        <f t="shared" si="5"/>
        <v>21</v>
      </c>
      <c r="I17" s="18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</row>
    <row r="18" spans="1:65" ht="15" x14ac:dyDescent="0.25">
      <c r="A18" s="12" t="str">
        <f t="shared" ca="1" si="6"/>
        <v>2.4</v>
      </c>
      <c r="B18" s="13" t="s">
        <v>60</v>
      </c>
      <c r="C18" s="13" t="s">
        <v>30</v>
      </c>
      <c r="D18" s="14">
        <v>44659</v>
      </c>
      <c r="E18" s="15">
        <v>44687</v>
      </c>
      <c r="F18" s="16">
        <v>2</v>
      </c>
      <c r="G18" s="17">
        <v>0</v>
      </c>
      <c r="H18" s="18">
        <f t="shared" si="5"/>
        <v>21</v>
      </c>
      <c r="I18" s="18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</row>
    <row r="19" spans="1:65" ht="15" x14ac:dyDescent="0.25">
      <c r="A19" s="12" t="str">
        <f t="shared" ca="1" si="6"/>
        <v>2.5</v>
      </c>
      <c r="B19" s="13" t="s">
        <v>57</v>
      </c>
      <c r="C19" s="13" t="s">
        <v>58</v>
      </c>
      <c r="D19" s="14">
        <v>44660</v>
      </c>
      <c r="E19" s="15">
        <v>44688</v>
      </c>
      <c r="F19" s="16">
        <v>4</v>
      </c>
      <c r="G19" s="17">
        <v>0.5</v>
      </c>
      <c r="H19" s="18">
        <f t="shared" si="5"/>
        <v>20</v>
      </c>
      <c r="I19" s="18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</row>
    <row r="20" spans="1:65" ht="15.6" x14ac:dyDescent="0.25">
      <c r="A20" s="6" t="str">
        <f ca="1">IF(ISERROR(VALUE(SUBSTITUTE(OFFSET(A20,-1,0,1,1),".",""))),"1",IF(ISERROR(FIND("`",SUBSTITUTE(OFFSET(A20,-1,0,1,1),".","`",1))),TEXT(VALUE(OFFSET(A20,-1,0,1,1))+1,"#"),TEXT(VALUE(LEFT(OFFSET(A20,-1,0,1,1),FIND("`",SUBSTITUTE(OFFSET(A20,-1,0,1,1),".","`",1))-1))+1,"#")))</f>
        <v>3</v>
      </c>
      <c r="B20" s="7" t="s">
        <v>21</v>
      </c>
      <c r="C20" s="8"/>
      <c r="D20" s="9">
        <v>44648</v>
      </c>
      <c r="E20" s="9">
        <v>44662</v>
      </c>
      <c r="F20" s="10">
        <f>E20-D20+1</f>
        <v>15</v>
      </c>
      <c r="G20" s="11">
        <v>1</v>
      </c>
      <c r="H20" s="10">
        <f t="shared" ref="H20:H25" si="7">NETWORKDAYS(D20,E20)</f>
        <v>11</v>
      </c>
      <c r="I20" s="10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</row>
    <row r="21" spans="1:65" ht="15" x14ac:dyDescent="0.25">
      <c r="A21" s="12" t="str">
        <f t="shared" ref="A21:A25" ca="1" si="8">IF(ISERROR(VALUE(SUBSTITUTE(OFFSET(A21,-1,0,1,1),".",""))),"0.1",IF(ISERROR(FIND("`",SUBSTITUTE(OFFSET(A21,-1,0,1,1),".","`",1))),OFFSET(A21,-1,0,1,1)&amp;".1",LEFT(OFFSET(A21,-1,0,1,1),FIND("`",SUBSTITUTE(OFFSET(A21,-1,0,1,1),".","`",1)))&amp;IF(ISERROR(FIND("`",SUBSTITUTE(OFFSET(A21,-1,0,1,1),".","`",2))),VALUE(RIGHT(OFFSET(A21,-1,0,1,1),LEN(OFFSET(A21,-1,0,1,1))-FIND("`",SUBSTITUTE(OFFSET(A21,-1,0,1,1),".","`",1))))+1,VALUE(MID(OFFSET(A21,-1,0,1,1),FIND("`",SUBSTITUTE(OFFSET(A21,-1,0,1,1),".","`",1))+1,(FIND("`",SUBSTITUTE(OFFSET(A21,-1,0,1,1),".","`",2))-FIND("`",SUBSTITUTE(OFFSET(A21,-1,0,1,1),".","`",1))-1)))+1)))</f>
        <v>3.1</v>
      </c>
      <c r="B21" s="13" t="s">
        <v>35</v>
      </c>
      <c r="C21" s="13" t="s">
        <v>31</v>
      </c>
      <c r="D21" s="14">
        <f>$D$20</f>
        <v>44648</v>
      </c>
      <c r="E21" s="15">
        <f t="shared" ref="E21:E25" si="9">D21+F21-1</f>
        <v>44649</v>
      </c>
      <c r="F21" s="16">
        <v>2</v>
      </c>
      <c r="G21" s="17">
        <v>1</v>
      </c>
      <c r="H21" s="18">
        <f t="shared" si="7"/>
        <v>2</v>
      </c>
      <c r="I21" s="18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</row>
    <row r="22" spans="1:65" ht="30" x14ac:dyDescent="0.25">
      <c r="A22" s="12" t="str">
        <f t="shared" ca="1" si="8"/>
        <v>3.2</v>
      </c>
      <c r="B22" s="19" t="s">
        <v>36</v>
      </c>
      <c r="C22" s="13" t="s">
        <v>30</v>
      </c>
      <c r="D22" s="14">
        <f t="shared" ref="D22:D25" si="10">WORKDAY.INTL(E21,1,"0000001")</f>
        <v>44650</v>
      </c>
      <c r="E22" s="15">
        <f t="shared" si="9"/>
        <v>44651</v>
      </c>
      <c r="F22" s="16">
        <v>2</v>
      </c>
      <c r="G22" s="17">
        <v>1</v>
      </c>
      <c r="H22" s="18">
        <f t="shared" si="7"/>
        <v>2</v>
      </c>
      <c r="I22" s="18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</row>
    <row r="23" spans="1:65" ht="15" x14ac:dyDescent="0.25">
      <c r="A23" s="12" t="str">
        <f t="shared" ca="1" si="8"/>
        <v>3.3</v>
      </c>
      <c r="B23" s="13" t="s">
        <v>37</v>
      </c>
      <c r="C23" s="49" t="s">
        <v>18</v>
      </c>
      <c r="D23" s="14">
        <f t="shared" si="10"/>
        <v>44652</v>
      </c>
      <c r="E23" s="15">
        <f t="shared" si="9"/>
        <v>44656</v>
      </c>
      <c r="F23" s="16">
        <v>5</v>
      </c>
      <c r="G23" s="17">
        <v>1</v>
      </c>
      <c r="H23" s="18">
        <f t="shared" si="7"/>
        <v>3</v>
      </c>
      <c r="I23" s="18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</row>
    <row r="24" spans="1:65" ht="30" x14ac:dyDescent="0.25">
      <c r="A24" s="12" t="str">
        <f t="shared" ca="1" si="8"/>
        <v>3.4</v>
      </c>
      <c r="B24" s="19" t="s">
        <v>38</v>
      </c>
      <c r="C24" s="50"/>
      <c r="D24" s="14">
        <f t="shared" si="10"/>
        <v>44657</v>
      </c>
      <c r="E24" s="15">
        <f t="shared" si="9"/>
        <v>44661</v>
      </c>
      <c r="F24" s="16">
        <v>5</v>
      </c>
      <c r="G24" s="17">
        <v>1</v>
      </c>
      <c r="H24" s="18">
        <f t="shared" si="7"/>
        <v>3</v>
      </c>
      <c r="I24" s="18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</row>
    <row r="25" spans="1:65" ht="30" x14ac:dyDescent="0.25">
      <c r="A25" s="12" t="str">
        <f t="shared" ca="1" si="8"/>
        <v>3.5</v>
      </c>
      <c r="B25" s="19" t="s">
        <v>39</v>
      </c>
      <c r="C25" s="51"/>
      <c r="D25" s="14">
        <f t="shared" si="10"/>
        <v>44662</v>
      </c>
      <c r="E25" s="15">
        <f t="shared" si="9"/>
        <v>44662</v>
      </c>
      <c r="F25" s="16">
        <v>1</v>
      </c>
      <c r="G25" s="17">
        <v>1</v>
      </c>
      <c r="H25" s="18">
        <f t="shared" si="7"/>
        <v>1</v>
      </c>
      <c r="I25" s="18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</row>
    <row r="26" spans="1:65" ht="15.6" x14ac:dyDescent="0.25">
      <c r="A26" s="6" t="str">
        <f ca="1">IF(ISERROR(VALUE(SUBSTITUTE(OFFSET(A26,-1,0,1,1),".",""))),"1",IF(ISERROR(FIND("`",SUBSTITUTE(OFFSET(A26,-1,0,1,1),".","`",1))),TEXT(VALUE(OFFSET(A26,-1,0,1,1))+1,"#"),TEXT(VALUE(LEFT(OFFSET(A26,-1,0,1,1),FIND("`",SUBSTITUTE(OFFSET(A26,-1,0,1,1),".","`",1))-1))+1,"#")))</f>
        <v>4</v>
      </c>
      <c r="B26" s="7" t="s">
        <v>22</v>
      </c>
      <c r="C26" s="8"/>
      <c r="D26" s="9">
        <f>MIN(D27:D35)</f>
        <v>44641</v>
      </c>
      <c r="E26" s="9">
        <v>44683</v>
      </c>
      <c r="F26" s="10">
        <f>E26-D26+1</f>
        <v>43</v>
      </c>
      <c r="G26" s="11"/>
      <c r="H26" s="10">
        <f t="shared" ref="H26:H35" si="11">NETWORKDAYS(D26,E26)</f>
        <v>31</v>
      </c>
      <c r="I26" s="10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</row>
    <row r="27" spans="1:65" ht="30" x14ac:dyDescent="0.25">
      <c r="A27" s="12" t="str">
        <f t="shared" ref="A27:A35" ca="1" si="12">IF(ISERROR(VALUE(SUBSTITUTE(OFFSET(A27,-1,0,1,1),".",""))),"0.1",IF(ISERROR(FIND("`",SUBSTITUTE(OFFSET(A27,-1,0,1,1),".","`",1))),OFFSET(A27,-1,0,1,1)&amp;".1",LEFT(OFFSET(A27,-1,0,1,1),FIND("`",SUBSTITUTE(OFFSET(A27,-1,0,1,1),".","`",1)))&amp;IF(ISERROR(FIND("`",SUBSTITUTE(OFFSET(A27,-1,0,1,1),".","`",2))),VALUE(RIGHT(OFFSET(A27,-1,0,1,1),LEN(OFFSET(A27,-1,0,1,1))-FIND("`",SUBSTITUTE(OFFSET(A27,-1,0,1,1),".","`",1))))+1,VALUE(MID(OFFSET(A27,-1,0,1,1),FIND("`",SUBSTITUTE(OFFSET(A27,-1,0,1,1),".","`",1))+1,(FIND("`",SUBSTITUTE(OFFSET(A27,-1,0,1,1),".","`",2))-FIND("`",SUBSTITUTE(OFFSET(A27,-1,0,1,1),".","`",1))-1)))+1)))</f>
        <v>4.1</v>
      </c>
      <c r="B27" s="19" t="s">
        <v>40</v>
      </c>
      <c r="C27" s="49" t="s">
        <v>18</v>
      </c>
      <c r="D27" s="14">
        <f>$D$4</f>
        <v>44641</v>
      </c>
      <c r="E27" s="15">
        <f t="shared" ref="E27:E35" si="13">D27+F27-1</f>
        <v>44642</v>
      </c>
      <c r="F27" s="16">
        <v>2</v>
      </c>
      <c r="G27" s="17">
        <v>1</v>
      </c>
      <c r="H27" s="18">
        <f t="shared" si="11"/>
        <v>2</v>
      </c>
      <c r="I27" s="18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</row>
    <row r="28" spans="1:65" ht="15" x14ac:dyDescent="0.25">
      <c r="A28" s="12" t="str">
        <f t="shared" ca="1" si="12"/>
        <v>4.2</v>
      </c>
      <c r="B28" s="13" t="s">
        <v>41</v>
      </c>
      <c r="C28" s="50"/>
      <c r="D28" s="14">
        <f t="shared" ref="D28:D35" si="14">E27+1</f>
        <v>44643</v>
      </c>
      <c r="E28" s="15">
        <f t="shared" si="13"/>
        <v>44647</v>
      </c>
      <c r="F28" s="16">
        <v>5</v>
      </c>
      <c r="G28" s="17">
        <v>1</v>
      </c>
      <c r="H28" s="18">
        <f t="shared" si="11"/>
        <v>3</v>
      </c>
      <c r="I28" s="18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</row>
    <row r="29" spans="1:65" ht="15" x14ac:dyDescent="0.25">
      <c r="A29" s="12" t="str">
        <f t="shared" ca="1" si="12"/>
        <v>4.3</v>
      </c>
      <c r="B29" s="13" t="s">
        <v>42</v>
      </c>
      <c r="C29" s="51"/>
      <c r="D29" s="14">
        <f t="shared" si="14"/>
        <v>44648</v>
      </c>
      <c r="E29" s="15">
        <f t="shared" si="13"/>
        <v>44657</v>
      </c>
      <c r="F29" s="16">
        <v>10</v>
      </c>
      <c r="G29" s="17">
        <v>0.5</v>
      </c>
      <c r="H29" s="18">
        <f t="shared" si="11"/>
        <v>8</v>
      </c>
      <c r="I29" s="18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</row>
    <row r="30" spans="1:65" ht="15" x14ac:dyDescent="0.25">
      <c r="A30" s="12" t="str">
        <f t="shared" ca="1" si="12"/>
        <v>4.4</v>
      </c>
      <c r="B30" s="13" t="s">
        <v>43</v>
      </c>
      <c r="C30" s="49" t="s">
        <v>31</v>
      </c>
      <c r="D30" s="14">
        <f t="shared" si="14"/>
        <v>44658</v>
      </c>
      <c r="E30" s="15">
        <f t="shared" si="13"/>
        <v>44662</v>
      </c>
      <c r="F30" s="16">
        <v>5</v>
      </c>
      <c r="G30" s="17">
        <v>0.7</v>
      </c>
      <c r="H30" s="18">
        <f t="shared" si="11"/>
        <v>3</v>
      </c>
      <c r="I30" s="18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</row>
    <row r="31" spans="1:65" ht="15" x14ac:dyDescent="0.25">
      <c r="A31" s="12" t="str">
        <f t="shared" ca="1" si="12"/>
        <v>4.5</v>
      </c>
      <c r="B31" s="13" t="s">
        <v>44</v>
      </c>
      <c r="C31" s="51"/>
      <c r="D31" s="14">
        <f t="shared" si="14"/>
        <v>44663</v>
      </c>
      <c r="E31" s="15">
        <f t="shared" si="13"/>
        <v>44667</v>
      </c>
      <c r="F31" s="16">
        <v>5</v>
      </c>
      <c r="G31" s="17">
        <v>0</v>
      </c>
      <c r="H31" s="18">
        <f t="shared" si="11"/>
        <v>4</v>
      </c>
      <c r="I31" s="18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</row>
    <row r="32" spans="1:65" ht="15" x14ac:dyDescent="0.25">
      <c r="A32" s="12" t="str">
        <f t="shared" ca="1" si="12"/>
        <v>4.6</v>
      </c>
      <c r="B32" s="13" t="s">
        <v>45</v>
      </c>
      <c r="C32" s="13" t="s">
        <v>30</v>
      </c>
      <c r="D32" s="14">
        <f t="shared" si="14"/>
        <v>44668</v>
      </c>
      <c r="E32" s="15">
        <f t="shared" si="13"/>
        <v>44672</v>
      </c>
      <c r="F32" s="16">
        <v>5</v>
      </c>
      <c r="G32" s="17">
        <v>0</v>
      </c>
      <c r="H32" s="18">
        <f t="shared" si="11"/>
        <v>4</v>
      </c>
      <c r="I32" s="18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</row>
    <row r="33" spans="1:65" ht="15" x14ac:dyDescent="0.25">
      <c r="A33" s="12" t="str">
        <f t="shared" ca="1" si="12"/>
        <v>4.7</v>
      </c>
      <c r="B33" s="13" t="s">
        <v>46</v>
      </c>
      <c r="C33" s="13" t="s">
        <v>25</v>
      </c>
      <c r="D33" s="14">
        <f t="shared" si="14"/>
        <v>44673</v>
      </c>
      <c r="E33" s="15">
        <f t="shared" si="13"/>
        <v>44677</v>
      </c>
      <c r="F33" s="16">
        <v>5</v>
      </c>
      <c r="G33" s="17">
        <v>0</v>
      </c>
      <c r="H33" s="18">
        <f t="shared" si="11"/>
        <v>3</v>
      </c>
      <c r="I33" s="18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</row>
    <row r="34" spans="1:65" ht="30" x14ac:dyDescent="0.25">
      <c r="A34" s="12"/>
      <c r="B34" s="19" t="s">
        <v>48</v>
      </c>
      <c r="C34" s="13" t="s">
        <v>49</v>
      </c>
      <c r="D34" s="14">
        <f t="shared" si="14"/>
        <v>44678</v>
      </c>
      <c r="E34" s="15">
        <f t="shared" si="13"/>
        <v>44682</v>
      </c>
      <c r="F34" s="16">
        <v>5</v>
      </c>
      <c r="G34" s="17">
        <v>0</v>
      </c>
      <c r="H34" s="18">
        <f t="shared" si="11"/>
        <v>3</v>
      </c>
      <c r="I34" s="18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</row>
    <row r="35" spans="1:65" ht="15" x14ac:dyDescent="0.25">
      <c r="A35" s="12" t="str">
        <f t="shared" ca="1" si="12"/>
        <v>0.1</v>
      </c>
      <c r="B35" s="13" t="s">
        <v>47</v>
      </c>
      <c r="C35" s="13" t="s">
        <v>27</v>
      </c>
      <c r="D35" s="14">
        <f t="shared" si="14"/>
        <v>44683</v>
      </c>
      <c r="E35" s="15">
        <f t="shared" si="13"/>
        <v>44683</v>
      </c>
      <c r="F35" s="16">
        <v>1</v>
      </c>
      <c r="G35" s="17">
        <v>0</v>
      </c>
      <c r="H35" s="18">
        <f t="shared" si="11"/>
        <v>1</v>
      </c>
      <c r="I35" s="18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</row>
    <row r="36" spans="1:65" ht="15.6" x14ac:dyDescent="0.25">
      <c r="A36" s="6" t="str">
        <f ca="1">IF(ISERROR(VALUE(SUBSTITUTE(OFFSET(A36,-1,0,1,1),".",""))),"1",IF(ISERROR(FIND("`",SUBSTITUTE(OFFSET(A36,-1,0,1,1),".","`",1))),TEXT(VALUE(OFFSET(A36,-1,0,1,1))+1,"#"),TEXT(VALUE(LEFT(OFFSET(A36,-1,0,1,1),FIND("`",SUBSTITUTE(OFFSET(A36,-1,0,1,1),".","`",1))-1))+1,"#")))</f>
        <v>1</v>
      </c>
      <c r="B36" s="7" t="s">
        <v>23</v>
      </c>
      <c r="C36" s="8"/>
      <c r="D36" s="9">
        <v>44683</v>
      </c>
      <c r="E36" s="9">
        <v>44696</v>
      </c>
      <c r="F36" s="10">
        <f>E36-D36+1</f>
        <v>14</v>
      </c>
      <c r="G36" s="11"/>
      <c r="H36" s="10">
        <f t="shared" ref="H36:H41" si="15">NETWORKDAYS(D36,E36)</f>
        <v>10</v>
      </c>
      <c r="I36" s="10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</row>
    <row r="37" spans="1:65" ht="15" x14ac:dyDescent="0.25">
      <c r="A37" s="12" t="str">
        <f t="shared" ref="A37:A41" ca="1" si="16">IF(ISERROR(VALUE(SUBSTITUTE(OFFSET(A37,-1,0,1,1),".",""))),"0.1",IF(ISERROR(FIND("`",SUBSTITUTE(OFFSET(A37,-1,0,1,1),".","`",1))),OFFSET(A37,-1,0,1,1)&amp;".1",LEFT(OFFSET(A37,-1,0,1,1),FIND("`",SUBSTITUTE(OFFSET(A37,-1,0,1,1),".","`",1)))&amp;IF(ISERROR(FIND("`",SUBSTITUTE(OFFSET(A37,-1,0,1,1),".","`",2))),VALUE(RIGHT(OFFSET(A37,-1,0,1,1),LEN(OFFSET(A37,-1,0,1,1))-FIND("`",SUBSTITUTE(OFFSET(A37,-1,0,1,1),".","`",1))))+1,VALUE(MID(OFFSET(A37,-1,0,1,1),FIND("`",SUBSTITUTE(OFFSET(A37,-1,0,1,1),".","`",1))+1,(FIND("`",SUBSTITUTE(OFFSET(A37,-1,0,1,1),".","`",2))-FIND("`",SUBSTITUTE(OFFSET(A37,-1,0,1,1),".","`",1))-1)))+1)))</f>
        <v>1.1</v>
      </c>
      <c r="B37" s="13" t="s">
        <v>51</v>
      </c>
      <c r="C37" s="13" t="s">
        <v>30</v>
      </c>
      <c r="D37" s="14">
        <f>$D$36</f>
        <v>44683</v>
      </c>
      <c r="E37" s="15">
        <f t="shared" ref="E37:E41" si="17">D37+F37-1</f>
        <v>44686</v>
      </c>
      <c r="F37" s="16">
        <v>4</v>
      </c>
      <c r="G37" s="17">
        <v>0</v>
      </c>
      <c r="H37" s="18">
        <f t="shared" si="15"/>
        <v>4</v>
      </c>
      <c r="I37" s="18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</row>
    <row r="38" spans="1:65" ht="15" x14ac:dyDescent="0.25">
      <c r="A38" s="12" t="str">
        <f t="shared" ca="1" si="16"/>
        <v>1.2</v>
      </c>
      <c r="B38" s="13" t="s">
        <v>52</v>
      </c>
      <c r="C38" s="13" t="s">
        <v>49</v>
      </c>
      <c r="D38" s="14">
        <f t="shared" ref="D38:D41" si="18">E37+1</f>
        <v>44687</v>
      </c>
      <c r="E38" s="15">
        <f t="shared" si="17"/>
        <v>44690</v>
      </c>
      <c r="F38" s="16">
        <v>4</v>
      </c>
      <c r="G38" s="17">
        <v>0</v>
      </c>
      <c r="H38" s="18">
        <f t="shared" si="15"/>
        <v>2</v>
      </c>
      <c r="I38" s="18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</row>
    <row r="39" spans="1:65" ht="15" x14ac:dyDescent="0.25">
      <c r="A39" s="12" t="str">
        <f t="shared" ca="1" si="16"/>
        <v>1.3</v>
      </c>
      <c r="B39" s="13" t="s">
        <v>53</v>
      </c>
      <c r="C39" s="13" t="s">
        <v>18</v>
      </c>
      <c r="D39" s="14">
        <f t="shared" si="18"/>
        <v>44691</v>
      </c>
      <c r="E39" s="15">
        <f t="shared" si="17"/>
        <v>44691</v>
      </c>
      <c r="F39" s="16">
        <v>1</v>
      </c>
      <c r="G39" s="17">
        <v>0</v>
      </c>
      <c r="H39" s="18">
        <f t="shared" si="15"/>
        <v>1</v>
      </c>
      <c r="I39" s="18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</row>
    <row r="40" spans="1:65" ht="15" x14ac:dyDescent="0.25">
      <c r="A40" s="12" t="str">
        <f t="shared" ca="1" si="16"/>
        <v>1.4</v>
      </c>
      <c r="B40" s="13" t="s">
        <v>17</v>
      </c>
      <c r="C40" s="13"/>
      <c r="D40" s="14">
        <f t="shared" si="18"/>
        <v>44692</v>
      </c>
      <c r="E40" s="15">
        <f t="shared" si="17"/>
        <v>44692</v>
      </c>
      <c r="F40" s="16">
        <v>1</v>
      </c>
      <c r="G40" s="17">
        <v>0</v>
      </c>
      <c r="H40" s="18">
        <f t="shared" si="15"/>
        <v>1</v>
      </c>
      <c r="I40" s="18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</row>
    <row r="41" spans="1:65" ht="15" x14ac:dyDescent="0.25">
      <c r="A41" s="12" t="str">
        <f t="shared" ca="1" si="16"/>
        <v>1.5</v>
      </c>
      <c r="B41" s="13" t="s">
        <v>17</v>
      </c>
      <c r="C41" s="13"/>
      <c r="D41" s="14">
        <f t="shared" si="18"/>
        <v>44693</v>
      </c>
      <c r="E41" s="15">
        <f t="shared" si="17"/>
        <v>44693</v>
      </c>
      <c r="F41" s="16">
        <v>1</v>
      </c>
      <c r="G41" s="17">
        <v>0</v>
      </c>
      <c r="H41" s="18">
        <f t="shared" si="15"/>
        <v>1</v>
      </c>
      <c r="I41" s="18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</row>
    <row r="42" spans="1:65" ht="15" x14ac:dyDescent="0.25">
      <c r="A42" s="33"/>
      <c r="B42" s="33"/>
      <c r="C42" s="33"/>
      <c r="D42" s="33"/>
      <c r="E42" s="33"/>
      <c r="F42" s="33"/>
      <c r="G42" s="33"/>
      <c r="H42" s="33"/>
      <c r="I42" s="33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</row>
    <row r="43" spans="1:65" ht="15" x14ac:dyDescent="0.25">
      <c r="A43" s="35"/>
      <c r="B43" s="35"/>
      <c r="C43" s="35"/>
      <c r="D43" s="35"/>
      <c r="E43" s="35"/>
      <c r="F43" s="35"/>
      <c r="G43" s="35"/>
      <c r="H43" s="35"/>
      <c r="I43" s="35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</row>
    <row r="49" spans="2:30" ht="22.8" x14ac:dyDescent="0.4">
      <c r="B49" s="53" t="s">
        <v>61</v>
      </c>
      <c r="C49" s="55" t="s">
        <v>68</v>
      </c>
      <c r="D49" s="56"/>
      <c r="E49" s="57"/>
      <c r="F49" s="55" t="s">
        <v>69</v>
      </c>
      <c r="G49" s="56"/>
      <c r="H49" s="57"/>
      <c r="I49" s="54" t="s">
        <v>70</v>
      </c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 t="s">
        <v>71</v>
      </c>
      <c r="U49" s="54"/>
      <c r="V49" s="54"/>
      <c r="W49" s="54"/>
      <c r="X49" s="54"/>
      <c r="Y49" s="54"/>
      <c r="Z49" s="54"/>
      <c r="AA49" s="54"/>
      <c r="AB49" s="54"/>
      <c r="AC49" s="54"/>
      <c r="AD49" s="54"/>
    </row>
    <row r="50" spans="2:30" ht="22.8" x14ac:dyDescent="0.4">
      <c r="B50" s="53" t="s">
        <v>62</v>
      </c>
      <c r="C50" s="55" t="s">
        <v>63</v>
      </c>
      <c r="D50" s="56"/>
      <c r="E50" s="57"/>
      <c r="F50" s="55" t="s">
        <v>65</v>
      </c>
      <c r="G50" s="56"/>
      <c r="H50" s="57"/>
      <c r="I50" s="54" t="s">
        <v>66</v>
      </c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 t="s">
        <v>64</v>
      </c>
      <c r="U50" s="54"/>
      <c r="V50" s="54"/>
      <c r="W50" s="54"/>
      <c r="X50" s="54"/>
      <c r="Y50" s="54"/>
      <c r="Z50" s="54"/>
      <c r="AA50" s="54"/>
      <c r="AB50" s="54"/>
      <c r="AC50" s="54"/>
      <c r="AD50" s="54"/>
    </row>
    <row r="51" spans="2:30" ht="22.8" x14ac:dyDescent="0.4">
      <c r="B51" s="53" t="s">
        <v>67</v>
      </c>
      <c r="C51" s="55"/>
      <c r="D51" s="56"/>
      <c r="E51" s="57"/>
      <c r="F51" s="55"/>
      <c r="G51" s="56"/>
      <c r="H51" s="57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</row>
    <row r="52" spans="2:30" ht="15" x14ac:dyDescent="0.25"/>
    <row r="53" spans="2:30" ht="15" x14ac:dyDescent="0.25"/>
    <row r="56" spans="2:30" ht="15.75" customHeight="1" x14ac:dyDescent="0.25">
      <c r="D56" s="52"/>
      <c r="E56" s="52"/>
      <c r="F56" s="52"/>
      <c r="G56" s="52"/>
      <c r="H56" s="52"/>
      <c r="I56" s="52"/>
    </row>
    <row r="57" spans="2:30" ht="15.75" customHeight="1" x14ac:dyDescent="0.4">
      <c r="D57" s="52"/>
      <c r="E57" s="58"/>
      <c r="F57" s="58"/>
      <c r="G57" s="58"/>
      <c r="H57" s="58"/>
      <c r="I57" s="52"/>
    </row>
    <row r="58" spans="2:30" ht="15.75" customHeight="1" x14ac:dyDescent="0.25">
      <c r="D58" s="52"/>
      <c r="E58" s="52"/>
      <c r="F58" s="52"/>
      <c r="G58" s="52"/>
      <c r="H58" s="52"/>
      <c r="I58" s="52"/>
    </row>
    <row r="59" spans="2:30" ht="15.75" customHeight="1" x14ac:dyDescent="0.25">
      <c r="D59" s="52"/>
      <c r="E59" s="52"/>
      <c r="F59" s="52"/>
      <c r="G59" s="52"/>
      <c r="H59" s="52"/>
      <c r="I59" s="52"/>
    </row>
  </sheetData>
  <mergeCells count="37">
    <mergeCell ref="I50:S50"/>
    <mergeCell ref="T50:AD50"/>
    <mergeCell ref="I51:S51"/>
    <mergeCell ref="T51:AD51"/>
    <mergeCell ref="I49:S49"/>
    <mergeCell ref="T49:AD49"/>
    <mergeCell ref="C49:E49"/>
    <mergeCell ref="C50:E50"/>
    <mergeCell ref="C51:E51"/>
    <mergeCell ref="F49:H49"/>
    <mergeCell ref="F50:H50"/>
    <mergeCell ref="F51:H51"/>
    <mergeCell ref="C23:C25"/>
    <mergeCell ref="C27:C29"/>
    <mergeCell ref="C30:C31"/>
    <mergeCell ref="AL5:AR5"/>
    <mergeCell ref="AS5:AY5"/>
    <mergeCell ref="AZ5:BF5"/>
    <mergeCell ref="BG5:BM5"/>
    <mergeCell ref="B4:C4"/>
    <mergeCell ref="B5:C5"/>
    <mergeCell ref="D5:E5"/>
    <mergeCell ref="J5:P5"/>
    <mergeCell ref="Q5:W5"/>
    <mergeCell ref="X5:AD5"/>
    <mergeCell ref="AE5:AK5"/>
    <mergeCell ref="AE4:AK4"/>
    <mergeCell ref="AL4:AR4"/>
    <mergeCell ref="AS4:AY4"/>
    <mergeCell ref="AZ4:BF4"/>
    <mergeCell ref="D1:BM1"/>
    <mergeCell ref="D4:E4"/>
    <mergeCell ref="F4:G4"/>
    <mergeCell ref="J4:P4"/>
    <mergeCell ref="Q4:W4"/>
    <mergeCell ref="X4:AD4"/>
    <mergeCell ref="BG4:BM4"/>
  </mergeCells>
  <phoneticPr fontId="10" type="noConversion"/>
  <conditionalFormatting sqref="J6:BM7">
    <cfRule type="expression" dxfId="3" priority="1">
      <formula>J$6=TODAY()</formula>
    </cfRule>
  </conditionalFormatting>
  <conditionalFormatting sqref="J8:BM43">
    <cfRule type="expression" dxfId="2" priority="2">
      <formula>AND(J$6&gt;=$D8,J$6&lt;$D8+ROUNDDOWN($G8*($E8-$D8+1),0))</formula>
    </cfRule>
  </conditionalFormatting>
  <conditionalFormatting sqref="J8:BM43">
    <cfRule type="expression" dxfId="1" priority="3">
      <formula>AND(J$6&gt;=$D8,J$6&lt;=$E8)</formula>
    </cfRule>
  </conditionalFormatting>
  <conditionalFormatting sqref="G7">
    <cfRule type="containsText" dxfId="0" priority="4" operator="containsText" text="Vertex42">
      <formula>NOT(ISERROR(SEARCH(("Vertex42"),(G7))))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2022-05-16T09:23:33Z</dcterms:modified>
</cp:coreProperties>
</file>