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ror_calibration\"/>
    </mc:Choice>
  </mc:AlternateContent>
  <xr:revisionPtr revIDLastSave="0" documentId="13_ncr:1_{B911797C-CC49-49E3-B8E6-E478418354B1}" xr6:coauthVersionLast="47" xr6:coauthVersionMax="47" xr10:uidLastSave="{00000000-0000-0000-0000-000000000000}"/>
  <bookViews>
    <workbookView xWindow="-108" yWindow="-108" windowWidth="23256" windowHeight="12576" activeTab="1" xr2:uid="{E20FB626-9BB6-4F67-8558-CA361D67BDB7}"/>
  </bookViews>
  <sheets>
    <sheet name="Sai số 1" sheetId="1" r:id="rId1"/>
    <sheet name="Sai số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5" i="2" l="1"/>
  <c r="M7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2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59" i="2"/>
  <c r="K52" i="2"/>
  <c r="K53" i="2"/>
  <c r="K54" i="2"/>
  <c r="K55" i="2"/>
  <c r="K56" i="2"/>
  <c r="K57" i="2"/>
  <c r="K58" i="2"/>
  <c r="K3" i="2"/>
  <c r="K6" i="2"/>
  <c r="K8" i="2"/>
  <c r="K9" i="2"/>
  <c r="K10" i="2"/>
  <c r="K15" i="2"/>
  <c r="K17" i="2"/>
  <c r="K18" i="2"/>
  <c r="K26" i="2"/>
  <c r="K33" i="2"/>
  <c r="K34" i="2"/>
  <c r="K41" i="2"/>
  <c r="K42" i="2"/>
  <c r="K49" i="2"/>
  <c r="K50" i="2"/>
  <c r="K2" i="2"/>
  <c r="J32" i="2"/>
  <c r="K32" i="2" s="1"/>
  <c r="J17" i="2"/>
  <c r="J8" i="2"/>
  <c r="J3" i="2"/>
  <c r="J6" i="2"/>
  <c r="J4" i="2"/>
  <c r="K4" i="2" s="1"/>
  <c r="J5" i="2"/>
  <c r="K5" i="2" s="1"/>
  <c r="J7" i="2"/>
  <c r="K7" i="2" s="1"/>
  <c r="J9" i="2"/>
  <c r="J10" i="2"/>
  <c r="J11" i="2"/>
  <c r="K11" i="2" s="1"/>
  <c r="J12" i="2"/>
  <c r="K12" i="2" s="1"/>
  <c r="J13" i="2"/>
  <c r="K13" i="2" s="1"/>
  <c r="J14" i="2"/>
  <c r="K14" i="2" s="1"/>
  <c r="J15" i="2"/>
  <c r="J16" i="2"/>
  <c r="K16" i="2" s="1"/>
  <c r="J18" i="2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K75" i="2" s="1"/>
  <c r="J26" i="2"/>
  <c r="J27" i="2"/>
  <c r="K27" i="2" s="1"/>
  <c r="J28" i="2"/>
  <c r="K28" i="2" s="1"/>
  <c r="J29" i="2"/>
  <c r="K29" i="2" s="1"/>
  <c r="J30" i="2"/>
  <c r="K30" i="2" s="1"/>
  <c r="J31" i="2"/>
  <c r="K31" i="2" s="1"/>
  <c r="J33" i="2"/>
  <c r="J34" i="2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J42" i="2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J50" i="2"/>
  <c r="J51" i="2"/>
  <c r="K51" i="2" s="1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2" i="2"/>
  <c r="C8" i="2"/>
  <c r="C14" i="2" s="1"/>
  <c r="C20" i="2" s="1"/>
  <c r="C26" i="2" s="1"/>
  <c r="C32" i="2" s="1"/>
  <c r="C38" i="2" s="1"/>
  <c r="C44" i="2" s="1"/>
  <c r="C50" i="2" s="1"/>
  <c r="C9" i="2"/>
  <c r="C15" i="2" s="1"/>
  <c r="C21" i="2" s="1"/>
  <c r="C27" i="2" s="1"/>
  <c r="C33" i="2" s="1"/>
  <c r="C39" i="2" s="1"/>
  <c r="C45" i="2" s="1"/>
  <c r="C51" i="2" s="1"/>
  <c r="C10" i="2"/>
  <c r="C16" i="2" s="1"/>
  <c r="C11" i="2"/>
  <c r="C17" i="2" s="1"/>
  <c r="C23" i="2" s="1"/>
  <c r="C29" i="2" s="1"/>
  <c r="C35" i="2" s="1"/>
  <c r="C41" i="2" s="1"/>
  <c r="C47" i="2" s="1"/>
  <c r="C53" i="2" s="1"/>
  <c r="C12" i="2"/>
  <c r="C18" i="2" s="1"/>
  <c r="C24" i="2" s="1"/>
  <c r="C30" i="2" s="1"/>
  <c r="C36" i="2" s="1"/>
  <c r="C42" i="2" s="1"/>
  <c r="C48" i="2" s="1"/>
  <c r="C54" i="2" s="1"/>
  <c r="C13" i="2"/>
  <c r="C19" i="2" s="1"/>
  <c r="C25" i="2" s="1"/>
  <c r="C31" i="2" s="1"/>
  <c r="C37" i="2" s="1"/>
  <c r="C43" i="2" s="1"/>
  <c r="C49" i="2" s="1"/>
  <c r="C55" i="2" s="1"/>
  <c r="F29" i="1"/>
  <c r="E27" i="1"/>
  <c r="E28" i="1"/>
  <c r="F28" i="1" s="1"/>
  <c r="E24" i="1"/>
  <c r="E20" i="1"/>
  <c r="F20" i="1" s="1"/>
  <c r="E21" i="1"/>
  <c r="F21" i="1" s="1"/>
  <c r="E17" i="1"/>
  <c r="F17" i="1" s="1"/>
  <c r="E18" i="1"/>
  <c r="E16" i="1"/>
  <c r="E15" i="1"/>
  <c r="F15" i="1" s="1"/>
  <c r="E14" i="1"/>
  <c r="F14" i="1" s="1"/>
  <c r="E13" i="1"/>
  <c r="F13" i="1" s="1"/>
  <c r="E12" i="1"/>
  <c r="F12" i="1" s="1"/>
  <c r="F11" i="1"/>
  <c r="F16" i="1"/>
  <c r="F18" i="1"/>
  <c r="F19" i="1"/>
  <c r="F22" i="1"/>
  <c r="F23" i="1"/>
  <c r="F24" i="1"/>
  <c r="F25" i="1"/>
  <c r="F26" i="1"/>
  <c r="F27" i="1"/>
  <c r="F3" i="1"/>
  <c r="F4" i="1"/>
  <c r="F5" i="1"/>
  <c r="F6" i="1"/>
  <c r="F7" i="1"/>
  <c r="F8" i="1"/>
  <c r="F9" i="1"/>
  <c r="F10" i="1"/>
  <c r="E9" i="1"/>
  <c r="E6" i="1"/>
  <c r="E7" i="1"/>
  <c r="F2" i="1"/>
  <c r="E4" i="1"/>
  <c r="E3" i="1"/>
  <c r="E2" i="1"/>
  <c r="E26" i="1"/>
  <c r="E25" i="1"/>
  <c r="E23" i="1"/>
  <c r="E22" i="1"/>
  <c r="E19" i="1"/>
  <c r="E11" i="1"/>
  <c r="E10" i="1"/>
  <c r="E8" i="1"/>
  <c r="E5" i="1"/>
  <c r="D29" i="1"/>
  <c r="C26" i="1"/>
  <c r="D26" i="1" s="1"/>
  <c r="C28" i="1"/>
  <c r="D28" i="1" s="1"/>
  <c r="C27" i="1"/>
  <c r="D27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4" i="1"/>
  <c r="D14" i="1" s="1"/>
  <c r="C16" i="1"/>
  <c r="D16" i="1" s="1"/>
  <c r="C15" i="1"/>
  <c r="D15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C22" i="2" l="1"/>
  <c r="C28" i="2" l="1"/>
  <c r="C34" i="2" l="1"/>
  <c r="C40" i="2" l="1"/>
  <c r="C46" i="2" l="1"/>
  <c r="C52" i="2" l="1"/>
</calcChain>
</file>

<file path=xl/sharedStrings.xml><?xml version="1.0" encoding="utf-8"?>
<sst xmlns="http://schemas.openxmlformats.org/spreadsheetml/2006/main" count="31" uniqueCount="22">
  <si>
    <t>Giá trị thực</t>
  </si>
  <si>
    <t>STT</t>
  </si>
  <si>
    <t>Giá trị x thực</t>
  </si>
  <si>
    <t>Giá trị x đo</t>
  </si>
  <si>
    <t>Gía trị đo lần 1</t>
  </si>
  <si>
    <t>Gía trị đo lần 2</t>
  </si>
  <si>
    <t>Gía trị đo lần 3</t>
  </si>
  <si>
    <t>Sai số lần 1</t>
  </si>
  <si>
    <t>Sai số lần 2</t>
  </si>
  <si>
    <t>Sai số lần 3</t>
  </si>
  <si>
    <t>Ảnh</t>
  </si>
  <si>
    <t>Ghi chú</t>
  </si>
  <si>
    <t>Nghiêng</t>
  </si>
  <si>
    <t>Giá trị z thực</t>
  </si>
  <si>
    <t>Gía trị đo lần 4</t>
  </si>
  <si>
    <t>Gía trị đo lần 5</t>
  </si>
  <si>
    <t>Giá trị đo</t>
  </si>
  <si>
    <t>Giá trị đo y</t>
  </si>
  <si>
    <t>Sai số z</t>
  </si>
  <si>
    <t>Sai số y</t>
  </si>
  <si>
    <t>Sai số x</t>
  </si>
  <si>
    <t>Giá trị đó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</si>
</sst>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3836-EC8E-4C67-ADBE-3E6049F4728D}">
  <dimension ref="A1:K29"/>
  <sheetViews>
    <sheetView workbookViewId="0">
      <selection sqref="A1:K1"/>
    </sheetView>
  </sheetViews>
  <sheetFormatPr defaultRowHeight="14.4" x14ac:dyDescent="0.3"/>
  <cols>
    <col min="1" max="1" width="14.5546875" customWidth="1"/>
    <col min="2" max="2" width="13.77734375" customWidth="1"/>
    <col min="3" max="3" width="15.21875" customWidth="1"/>
    <col min="4" max="4" width="13.109375" customWidth="1"/>
    <col min="5" max="5" width="15.77734375" customWidth="1"/>
    <col min="6" max="6" width="13.88671875" customWidth="1"/>
    <col min="7" max="7" width="16.21875" customWidth="1"/>
    <col min="8" max="8" width="15.44140625" customWidth="1"/>
    <col min="9" max="9" width="12" customWidth="1"/>
    <col min="10" max="10" width="14.21875" customWidth="1"/>
  </cols>
  <sheetData>
    <row r="1" spans="1:11" x14ac:dyDescent="0.3">
      <c r="A1" t="s">
        <v>1</v>
      </c>
      <c r="B1" t="s">
        <v>0</v>
      </c>
      <c r="C1" t="s">
        <v>4</v>
      </c>
      <c r="D1" t="s">
        <v>7</v>
      </c>
      <c r="E1" t="s">
        <v>5</v>
      </c>
      <c r="F1" t="s">
        <v>8</v>
      </c>
      <c r="G1" t="s">
        <v>6</v>
      </c>
      <c r="H1" t="s">
        <v>9</v>
      </c>
      <c r="I1" t="s">
        <v>2</v>
      </c>
      <c r="J1" t="s">
        <v>3</v>
      </c>
      <c r="K1" t="s">
        <v>10</v>
      </c>
    </row>
    <row r="2" spans="1:11" x14ac:dyDescent="0.3">
      <c r="A2">
        <v>1</v>
      </c>
      <c r="B2">
        <v>2</v>
      </c>
      <c r="C2">
        <f>155.683864851357*0.01*(4/3)</f>
        <v>2.0757848646847599</v>
      </c>
      <c r="D2">
        <f t="shared" ref="D2:D28" si="0">C2-B2</f>
        <v>7.5784864684759867E-2</v>
      </c>
      <c r="E2">
        <f>149.696023895535*0.01*(4/3)</f>
        <v>1.9959469852737999</v>
      </c>
      <c r="F2">
        <f>E2-B2</f>
        <v>-4.0530147262001215E-3</v>
      </c>
      <c r="I2">
        <v>0</v>
      </c>
      <c r="J2">
        <v>8.5</v>
      </c>
      <c r="K2">
        <v>2186</v>
      </c>
    </row>
    <row r="3" spans="1:11" x14ac:dyDescent="0.3">
      <c r="A3">
        <v>2</v>
      </c>
      <c r="B3">
        <v>2</v>
      </c>
      <c r="C3">
        <f>149.696023895535*0.01*(4/3)</f>
        <v>1.9959469852737999</v>
      </c>
      <c r="D3">
        <f t="shared" si="0"/>
        <v>-4.0530147262001215E-3</v>
      </c>
      <c r="E3">
        <f>144.151726714219*0.01*(4/3)</f>
        <v>1.9220230228562534</v>
      </c>
      <c r="F3">
        <f t="shared" ref="F3:F28" si="1">E3-B3</f>
        <v>-7.7976977143746629E-2</v>
      </c>
      <c r="I3">
        <v>20</v>
      </c>
      <c r="J3">
        <v>29.75</v>
      </c>
      <c r="K3">
        <v>2187</v>
      </c>
    </row>
    <row r="4" spans="1:11" x14ac:dyDescent="0.3">
      <c r="A4">
        <v>3</v>
      </c>
      <c r="B4">
        <v>2</v>
      </c>
      <c r="C4">
        <f>155.683864851357*0.01*(4/3)</f>
        <v>2.0757848646847599</v>
      </c>
      <c r="D4">
        <f t="shared" si="0"/>
        <v>7.5784864684759867E-2</v>
      </c>
      <c r="E4">
        <f>152.63124005035*0.01*(4/3)</f>
        <v>2.0350832006713331</v>
      </c>
      <c r="F4">
        <f t="shared" si="1"/>
        <v>3.5083200671333081E-2</v>
      </c>
      <c r="I4">
        <v>40</v>
      </c>
      <c r="J4">
        <v>51.75</v>
      </c>
      <c r="K4">
        <v>2188</v>
      </c>
    </row>
    <row r="5" spans="1:11" x14ac:dyDescent="0.3">
      <c r="A5">
        <v>4</v>
      </c>
      <c r="B5">
        <v>2.4</v>
      </c>
      <c r="C5">
        <f>194.604831064196*0.01*(4/3)</f>
        <v>2.5947310808559463</v>
      </c>
      <c r="D5">
        <f t="shared" si="0"/>
        <v>0.19473108085594637</v>
      </c>
      <c r="E5">
        <f>194.604831064196*0.01*(4/3)</f>
        <v>2.5947310808559463</v>
      </c>
      <c r="F5">
        <f t="shared" si="1"/>
        <v>0.19473108085594637</v>
      </c>
      <c r="I5">
        <v>0</v>
      </c>
      <c r="J5">
        <v>9.7100000000000009</v>
      </c>
      <c r="K5">
        <v>2189</v>
      </c>
    </row>
    <row r="6" spans="1:11" x14ac:dyDescent="0.3">
      <c r="A6">
        <v>5</v>
      </c>
      <c r="B6">
        <v>2.4</v>
      </c>
      <c r="C6">
        <f>185.337934346853*0.01*(4/3)</f>
        <v>2.4711724579580396</v>
      </c>
      <c r="D6">
        <f t="shared" si="0"/>
        <v>7.1172457958039725E-2</v>
      </c>
      <c r="E6">
        <f>172.982072057063*0.01*(4/3)</f>
        <v>2.3064276274275066</v>
      </c>
      <c r="F6">
        <f t="shared" si="1"/>
        <v>-9.357237257249329E-2</v>
      </c>
      <c r="I6">
        <v>20</v>
      </c>
      <c r="J6">
        <v>27.13</v>
      </c>
      <c r="K6">
        <v>2190</v>
      </c>
    </row>
    <row r="7" spans="1:11" x14ac:dyDescent="0.3">
      <c r="A7">
        <v>6</v>
      </c>
      <c r="B7">
        <v>2.4</v>
      </c>
      <c r="C7">
        <f>189.858371769947*0.01*(4/3)</f>
        <v>2.5314449569326269</v>
      </c>
      <c r="D7">
        <f t="shared" si="0"/>
        <v>0.13144495693262703</v>
      </c>
      <c r="E7">
        <f>185.337934346853*0.01*(4/3)</f>
        <v>2.4711724579580396</v>
      </c>
      <c r="F7">
        <f t="shared" si="1"/>
        <v>7.1172457958039725E-2</v>
      </c>
      <c r="I7">
        <v>40</v>
      </c>
      <c r="J7">
        <v>51.14</v>
      </c>
      <c r="K7">
        <v>2191</v>
      </c>
    </row>
    <row r="8" spans="1:11" x14ac:dyDescent="0.3">
      <c r="A8">
        <v>7</v>
      </c>
      <c r="B8">
        <v>2.8</v>
      </c>
      <c r="C8">
        <f>210.383601150482*0.01*(4/3)</f>
        <v>2.8051146820064266</v>
      </c>
      <c r="D8">
        <f t="shared" si="0"/>
        <v>5.1146820064267295E-3</v>
      </c>
      <c r="E8">
        <f>210.383601150482*0.01*(4/3)</f>
        <v>2.8051146820064266</v>
      </c>
      <c r="F8">
        <f t="shared" si="1"/>
        <v>5.1146820064267295E-3</v>
      </c>
      <c r="I8">
        <v>0</v>
      </c>
      <c r="J8">
        <v>12.35</v>
      </c>
      <c r="K8">
        <v>2193</v>
      </c>
    </row>
    <row r="9" spans="1:11" x14ac:dyDescent="0.3">
      <c r="A9">
        <v>8</v>
      </c>
      <c r="B9">
        <v>2.8</v>
      </c>
      <c r="C9">
        <f>228.946860075525*0.01*(4/3)</f>
        <v>3.0526248010069996</v>
      </c>
      <c r="D9">
        <f t="shared" si="0"/>
        <v>0.2526248010069998</v>
      </c>
      <c r="E9">
        <f>216.227590071329*0.01*(4/3)</f>
        <v>2.8830345342843864</v>
      </c>
      <c r="F9">
        <f t="shared" si="1"/>
        <v>8.3034534284386563E-2</v>
      </c>
      <c r="I9">
        <v>20</v>
      </c>
      <c r="J9">
        <v>34.229999999999997</v>
      </c>
      <c r="K9">
        <v>2194</v>
      </c>
    </row>
    <row r="10" spans="1:11" x14ac:dyDescent="0.3">
      <c r="A10">
        <v>9</v>
      </c>
      <c r="B10">
        <v>2.8</v>
      </c>
      <c r="C10">
        <f>216.227590071329*0.01*(4/3)</f>
        <v>2.8830345342843864</v>
      </c>
      <c r="D10">
        <f t="shared" si="0"/>
        <v>8.3034534284386563E-2</v>
      </c>
      <c r="E10">
        <f>216.227590071329*0.01*(4/3)</f>
        <v>2.8830345342843864</v>
      </c>
      <c r="F10">
        <f t="shared" si="1"/>
        <v>8.3034534284386563E-2</v>
      </c>
      <c r="I10">
        <v>40</v>
      </c>
      <c r="J10">
        <v>49.89</v>
      </c>
      <c r="K10">
        <v>2195</v>
      </c>
    </row>
    <row r="11" spans="1:11" x14ac:dyDescent="0.3">
      <c r="A11">
        <v>10</v>
      </c>
      <c r="B11">
        <v>3.2</v>
      </c>
      <c r="C11">
        <f>235.884643714177*0.01*(4/3)</f>
        <v>3.1451285828556932</v>
      </c>
      <c r="D11">
        <f t="shared" si="0"/>
        <v>-5.4871417144306989E-2</v>
      </c>
      <c r="E11">
        <f>235.884643714177*0.01*(4/3)</f>
        <v>3.1451285828556932</v>
      </c>
      <c r="F11">
        <f t="shared" si="1"/>
        <v>-5.4871417144306989E-2</v>
      </c>
      <c r="I11">
        <v>0</v>
      </c>
      <c r="J11">
        <v>14</v>
      </c>
      <c r="K11">
        <v>2196</v>
      </c>
    </row>
    <row r="12" spans="1:11" x14ac:dyDescent="0.3">
      <c r="A12">
        <v>11</v>
      </c>
      <c r="B12">
        <v>3.2</v>
      </c>
      <c r="C12">
        <f>259.473108085595*0.01*(4/3)</f>
        <v>3.459641441141267</v>
      </c>
      <c r="D12">
        <f t="shared" si="0"/>
        <v>0.25964144114126686</v>
      </c>
      <c r="E12">
        <f>243.256038830245*0.01*(4/3)</f>
        <v>3.2434138510699331</v>
      </c>
      <c r="F12">
        <f t="shared" si="1"/>
        <v>4.3413851069932896E-2</v>
      </c>
      <c r="I12">
        <v>20</v>
      </c>
      <c r="J12">
        <v>33.375</v>
      </c>
      <c r="K12">
        <v>2197</v>
      </c>
    </row>
    <row r="13" spans="1:11" x14ac:dyDescent="0.3">
      <c r="A13">
        <v>12</v>
      </c>
      <c r="B13">
        <v>3.2</v>
      </c>
      <c r="C13">
        <f>243.256038830245*0.01*(4/3)</f>
        <v>3.2434138510699331</v>
      </c>
      <c r="D13">
        <f t="shared" si="0"/>
        <v>4.3413851069932896E-2</v>
      </c>
      <c r="E13">
        <f>243.256038830245*0.01*(4/3)</f>
        <v>3.2434138510699331</v>
      </c>
      <c r="F13">
        <f t="shared" si="1"/>
        <v>4.3413851069932896E-2</v>
      </c>
      <c r="I13">
        <v>40</v>
      </c>
      <c r="J13">
        <v>57.6</v>
      </c>
      <c r="K13">
        <v>2198</v>
      </c>
    </row>
    <row r="14" spans="1:11" x14ac:dyDescent="0.3">
      <c r="A14">
        <v>13</v>
      </c>
      <c r="B14">
        <v>3.6</v>
      </c>
      <c r="C14">
        <f>288.303453428439*0.01*(4/3)</f>
        <v>3.8440460457125205</v>
      </c>
      <c r="D14">
        <f t="shared" si="0"/>
        <v>0.24404604571252042</v>
      </c>
      <c r="E14">
        <f>259.473108085595*0.01*(4/3)</f>
        <v>3.459641441141267</v>
      </c>
      <c r="F14">
        <f t="shared" si="1"/>
        <v>-0.14035855885873305</v>
      </c>
      <c r="I14">
        <v>0</v>
      </c>
      <c r="J14">
        <v>18</v>
      </c>
      <c r="K14">
        <v>2199</v>
      </c>
    </row>
    <row r="15" spans="1:11" x14ac:dyDescent="0.3">
      <c r="A15">
        <v>14</v>
      </c>
      <c r="B15">
        <v>3.6</v>
      </c>
      <c r="C15">
        <f>288.303453428439*0.01*(4/3)</f>
        <v>3.8440460457125205</v>
      </c>
      <c r="D15">
        <f t="shared" si="0"/>
        <v>0.24404604571252042</v>
      </c>
      <c r="E15">
        <f>288.303453428439*0.01*(4/3)</f>
        <v>3.8440460457125205</v>
      </c>
      <c r="F15">
        <f t="shared" si="1"/>
        <v>0.24404604571252042</v>
      </c>
      <c r="I15">
        <v>20</v>
      </c>
      <c r="J15">
        <v>35.14</v>
      </c>
      <c r="K15">
        <v>2200</v>
      </c>
    </row>
    <row r="16" spans="1:11" x14ac:dyDescent="0.3">
      <c r="A16">
        <v>15</v>
      </c>
      <c r="B16">
        <v>3.6</v>
      </c>
      <c r="C16">
        <f>288.303453428439*0.01*(4/3)</f>
        <v>3.8440460457125205</v>
      </c>
      <c r="D16">
        <f t="shared" si="0"/>
        <v>0.24404604571252042</v>
      </c>
      <c r="E16">
        <f>268.42045664027*0.01*(4/3)</f>
        <v>3.5789394218702668</v>
      </c>
      <c r="F16">
        <f t="shared" si="1"/>
        <v>-2.1060578129733276E-2</v>
      </c>
      <c r="I16">
        <v>40</v>
      </c>
      <c r="J16">
        <v>57</v>
      </c>
      <c r="K16">
        <v>2201</v>
      </c>
    </row>
    <row r="17" spans="1:11" x14ac:dyDescent="0.3">
      <c r="A17">
        <v>16</v>
      </c>
      <c r="B17">
        <v>4</v>
      </c>
      <c r="C17">
        <f>311.367729702714*0.01*(4/3)</f>
        <v>4.1515697293695197</v>
      </c>
      <c r="D17">
        <f t="shared" si="0"/>
        <v>0.15156972936951973</v>
      </c>
      <c r="E17">
        <f>288.303453428439*0.01*(4/3)</f>
        <v>3.8440460457125205</v>
      </c>
      <c r="F17">
        <f t="shared" si="1"/>
        <v>-0.15595395428747949</v>
      </c>
      <c r="I17">
        <v>0</v>
      </c>
      <c r="J17">
        <v>17</v>
      </c>
      <c r="K17">
        <v>2202</v>
      </c>
    </row>
    <row r="18" spans="1:11" x14ac:dyDescent="0.3">
      <c r="A18">
        <v>17</v>
      </c>
      <c r="B18">
        <v>4</v>
      </c>
      <c r="C18">
        <f>338.443184459472*0.01*(4/3)</f>
        <v>4.5125757927929593</v>
      </c>
      <c r="D18">
        <f t="shared" si="0"/>
        <v>0.51257579279295928</v>
      </c>
      <c r="E18">
        <f>311.367729702714*0.01*(4/3)</f>
        <v>4.1515697293695197</v>
      </c>
      <c r="F18">
        <f t="shared" si="1"/>
        <v>0.15156972936951973</v>
      </c>
      <c r="I18">
        <v>20</v>
      </c>
      <c r="J18">
        <v>35.54</v>
      </c>
      <c r="K18">
        <v>2203</v>
      </c>
    </row>
    <row r="19" spans="1:11" x14ac:dyDescent="0.3">
      <c r="A19">
        <v>18</v>
      </c>
      <c r="B19">
        <v>4</v>
      </c>
      <c r="C19">
        <f>299.392047791071*0.01*(4/3)</f>
        <v>3.9918939705476131</v>
      </c>
      <c r="D19">
        <f t="shared" si="0"/>
        <v>-8.1060294523869203E-3</v>
      </c>
      <c r="E19">
        <f>299.392047791071*0.01*(4/3)</f>
        <v>3.9918939705476131</v>
      </c>
      <c r="F19">
        <f t="shared" si="1"/>
        <v>-8.1060294523869203E-3</v>
      </c>
      <c r="I19">
        <v>40</v>
      </c>
      <c r="J19">
        <v>58.08</v>
      </c>
      <c r="K19">
        <v>2204</v>
      </c>
    </row>
    <row r="20" spans="1:11" x14ac:dyDescent="0.3">
      <c r="A20">
        <v>19</v>
      </c>
      <c r="B20">
        <v>4.4000000000000004</v>
      </c>
      <c r="C20">
        <f>324.341385106994*0.01*(4/3)</f>
        <v>4.324551801426586</v>
      </c>
      <c r="D20">
        <f t="shared" si="0"/>
        <v>-7.5448198573414338E-2</v>
      </c>
      <c r="E20">
        <f>338.443184459472 *0.01*(4/3)</f>
        <v>4.5125757927929593</v>
      </c>
      <c r="F20">
        <f t="shared" si="1"/>
        <v>0.11257579279295893</v>
      </c>
      <c r="I20">
        <v>0</v>
      </c>
      <c r="J20">
        <v>18.55</v>
      </c>
      <c r="K20">
        <v>2205</v>
      </c>
    </row>
    <row r="21" spans="1:11" x14ac:dyDescent="0.3">
      <c r="A21">
        <v>20</v>
      </c>
      <c r="B21">
        <v>4.4000000000000004</v>
      </c>
      <c r="C21">
        <f>353.826965571266*0.01*(4/3)</f>
        <v>4.7176928742835464</v>
      </c>
      <c r="D21">
        <f t="shared" si="0"/>
        <v>0.31769287428354609</v>
      </c>
      <c r="E21">
        <f>324.341385106994*0.01*(4/3)</f>
        <v>4.324551801426586</v>
      </c>
      <c r="F21">
        <f t="shared" si="1"/>
        <v>-7.5448198573414338E-2</v>
      </c>
      <c r="I21">
        <v>20</v>
      </c>
      <c r="J21">
        <v>36</v>
      </c>
      <c r="K21">
        <v>2207</v>
      </c>
    </row>
    <row r="22" spans="1:11" x14ac:dyDescent="0.3">
      <c r="A22">
        <v>21</v>
      </c>
      <c r="B22">
        <v>4.4000000000000004</v>
      </c>
      <c r="C22">
        <f>353.826965571266*0.01*(4/3)</f>
        <v>4.7176928742835464</v>
      </c>
      <c r="D22">
        <f t="shared" si="0"/>
        <v>0.31769287428354609</v>
      </c>
      <c r="E22">
        <f>353.826965571266*0.01*(4/3)</f>
        <v>4.7176928742835464</v>
      </c>
      <c r="F22">
        <f t="shared" si="1"/>
        <v>0.31769287428354609</v>
      </c>
      <c r="I22">
        <v>40</v>
      </c>
      <c r="J22">
        <v>69</v>
      </c>
      <c r="K22">
        <v>2208</v>
      </c>
    </row>
    <row r="23" spans="1:11" x14ac:dyDescent="0.3">
      <c r="A23">
        <v>22</v>
      </c>
      <c r="B23">
        <v>4.8</v>
      </c>
      <c r="C23">
        <f>338.443184459472*0.01*(4/3)</f>
        <v>4.5125757927929593</v>
      </c>
      <c r="D23">
        <f t="shared" si="0"/>
        <v>-0.28742420720704054</v>
      </c>
      <c r="E23">
        <f>338.443184459472*0.01*(4/3)</f>
        <v>4.5125757927929593</v>
      </c>
      <c r="F23">
        <f t="shared" si="1"/>
        <v>-0.28742420720704054</v>
      </c>
      <c r="I23">
        <v>0</v>
      </c>
      <c r="J23">
        <v>21</v>
      </c>
      <c r="K23">
        <v>2209</v>
      </c>
    </row>
    <row r="24" spans="1:11" x14ac:dyDescent="0.3">
      <c r="A24">
        <v>23</v>
      </c>
      <c r="B24">
        <v>4.8</v>
      </c>
      <c r="C24">
        <f>409.694381187781*0.01*(4/3)</f>
        <v>5.4625917491704126</v>
      </c>
      <c r="D24">
        <f t="shared" si="0"/>
        <v>0.66259174917041275</v>
      </c>
      <c r="E24">
        <f>370.675868693707*0.01*(4/3)</f>
        <v>4.9423449159160935</v>
      </c>
      <c r="F24">
        <f t="shared" si="1"/>
        <v>0.14234491591609366</v>
      </c>
      <c r="I24">
        <v>20</v>
      </c>
      <c r="J24">
        <v>47.33</v>
      </c>
      <c r="K24">
        <v>2210</v>
      </c>
    </row>
    <row r="25" spans="1:11" x14ac:dyDescent="0.3">
      <c r="A25">
        <v>24</v>
      </c>
      <c r="B25">
        <v>4.8</v>
      </c>
      <c r="C25">
        <f>389.209662128392*0.01*(4/3)</f>
        <v>5.1894621617118926</v>
      </c>
      <c r="D25">
        <f t="shared" si="0"/>
        <v>0.38946216171189274</v>
      </c>
      <c r="E25">
        <f>389.209662128392*0.01*(4/3)</f>
        <v>5.1894621617118926</v>
      </c>
      <c r="F25">
        <f t="shared" si="1"/>
        <v>0.38946216171189274</v>
      </c>
      <c r="I25">
        <v>40</v>
      </c>
      <c r="J25">
        <v>56.6</v>
      </c>
      <c r="K25">
        <v>2211</v>
      </c>
    </row>
    <row r="26" spans="1:11" x14ac:dyDescent="0.3">
      <c r="A26">
        <v>25</v>
      </c>
      <c r="B26">
        <v>5.2</v>
      </c>
      <c r="C26">
        <f>389.209662128392*0.01*(4/3)</f>
        <v>5.1894621617118926</v>
      </c>
      <c r="D26">
        <f t="shared" si="0"/>
        <v>-1.0537838288107615E-2</v>
      </c>
      <c r="E26">
        <f>389.209662128392*0.01*(4/3)</f>
        <v>5.1894621617118926</v>
      </c>
      <c r="F26">
        <f t="shared" si="1"/>
        <v>-1.0537838288107615E-2</v>
      </c>
      <c r="I26">
        <v>0</v>
      </c>
      <c r="J26">
        <v>23.05</v>
      </c>
      <c r="K26">
        <v>2212</v>
      </c>
    </row>
    <row r="27" spans="1:11" x14ac:dyDescent="0.3">
      <c r="A27">
        <v>26</v>
      </c>
      <c r="B27">
        <v>5.2</v>
      </c>
      <c r="C27">
        <f>370.675868693707*0.01*(4/3)</f>
        <v>4.9423449159160935</v>
      </c>
      <c r="D27">
        <f t="shared" si="0"/>
        <v>-0.25765508408390669</v>
      </c>
      <c r="E27">
        <f>370.675868693707*0.01*(4/3)</f>
        <v>4.9423449159160935</v>
      </c>
      <c r="F27">
        <f t="shared" si="1"/>
        <v>-0.25765508408390669</v>
      </c>
      <c r="I27">
        <v>20</v>
      </c>
      <c r="J27">
        <v>40.799999999999997</v>
      </c>
      <c r="K27">
        <v>2213</v>
      </c>
    </row>
    <row r="28" spans="1:11" x14ac:dyDescent="0.3">
      <c r="A28">
        <v>27</v>
      </c>
      <c r="B28">
        <v>5.2</v>
      </c>
      <c r="C28">
        <f>432.455180142658*0.01*(4/3)</f>
        <v>5.7660690685687728</v>
      </c>
      <c r="D28">
        <f t="shared" si="0"/>
        <v>0.56606906856877259</v>
      </c>
      <c r="E28">
        <f>409.694381187781*0.01*(4/3)</f>
        <v>5.4625917491704126</v>
      </c>
      <c r="F28">
        <f t="shared" si="1"/>
        <v>0.26259174917041239</v>
      </c>
      <c r="I28">
        <v>40</v>
      </c>
      <c r="J28">
        <v>40</v>
      </c>
      <c r="K28">
        <v>2214</v>
      </c>
    </row>
    <row r="29" spans="1:11" x14ac:dyDescent="0.3">
      <c r="D29">
        <f>AVERAGE(D2:D28)</f>
        <v>0.15349793083214788</v>
      </c>
      <c r="F29">
        <f>AVERAGE(F2:F28)</f>
        <v>3.6750490025547401E-2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2072-7B69-4427-8EA4-F92DD844DF68}">
  <dimension ref="A1:Q78"/>
  <sheetViews>
    <sheetView tabSelected="1" topLeftCell="A10" zoomScaleNormal="100" workbookViewId="0">
      <selection activeCell="J29" sqref="J29"/>
    </sheetView>
  </sheetViews>
  <sheetFormatPr defaultRowHeight="14.4" x14ac:dyDescent="0.3"/>
  <cols>
    <col min="1" max="1" width="8.88671875" customWidth="1"/>
    <col min="2" max="2" width="8.21875" customWidth="1"/>
    <col min="3" max="3" width="8.88671875" customWidth="1"/>
    <col min="4" max="4" width="10.88671875" customWidth="1"/>
    <col min="5" max="5" width="15.33203125" customWidth="1"/>
    <col min="6" max="6" width="13.44140625" customWidth="1"/>
    <col min="7" max="7" width="13.88671875" customWidth="1"/>
    <col min="8" max="8" width="11.44140625" customWidth="1"/>
    <col min="9" max="9" width="10.88671875" customWidth="1"/>
    <col min="12" max="12" width="17.21875" customWidth="1"/>
    <col min="13" max="13" width="10.109375" customWidth="1"/>
    <col min="14" max="14" width="17.21875" customWidth="1"/>
    <col min="15" max="15" width="11.5546875" customWidth="1"/>
    <col min="16" max="16" width="13.6640625" customWidth="1"/>
    <col min="17" max="17" width="14.6640625" customWidth="1"/>
  </cols>
  <sheetData>
    <row r="1" spans="1:17" x14ac:dyDescent="0.3">
      <c r="A1" t="s">
        <v>1</v>
      </c>
      <c r="B1" t="s">
        <v>13</v>
      </c>
      <c r="C1" t="s">
        <v>2</v>
      </c>
      <c r="D1" t="s">
        <v>17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t="s">
        <v>18</v>
      </c>
      <c r="L1" t="s">
        <v>3</v>
      </c>
      <c r="M1" t="s">
        <v>20</v>
      </c>
      <c r="N1" t="s">
        <v>21</v>
      </c>
      <c r="O1" t="s">
        <v>19</v>
      </c>
      <c r="P1" t="s">
        <v>10</v>
      </c>
      <c r="Q1" t="s">
        <v>11</v>
      </c>
    </row>
    <row r="2" spans="1:17" x14ac:dyDescent="0.3">
      <c r="A2">
        <v>1</v>
      </c>
      <c r="B2">
        <v>2</v>
      </c>
      <c r="C2">
        <v>0</v>
      </c>
      <c r="D2">
        <v>40</v>
      </c>
      <c r="E2">
        <v>2.03508320067133</v>
      </c>
      <c r="F2">
        <v>2.0757848646847599</v>
      </c>
      <c r="G2">
        <v>2.03508320067133</v>
      </c>
      <c r="H2">
        <v>1.92202302285626</v>
      </c>
      <c r="I2">
        <v>2.0757848646847599</v>
      </c>
      <c r="J2">
        <f>AVERAGE(E2:I2)</f>
        <v>2.0287518307136883</v>
      </c>
      <c r="K2">
        <f>(J2-B2)*100/B2</f>
        <v>1.4375915356844127</v>
      </c>
      <c r="L2">
        <v>0</v>
      </c>
      <c r="M2" t="e">
        <f>(L2-C2)*100/C2</f>
        <v>#DIV/0!</v>
      </c>
      <c r="N2">
        <v>43.199999999999903</v>
      </c>
      <c r="O2">
        <f>(N2-D2)*100/40</f>
        <v>7.9999999999997584</v>
      </c>
      <c r="P2">
        <v>0</v>
      </c>
    </row>
    <row r="3" spans="1:17" x14ac:dyDescent="0.3">
      <c r="A3">
        <v>2</v>
      </c>
      <c r="B3">
        <v>2</v>
      </c>
      <c r="C3">
        <v>0</v>
      </c>
      <c r="D3">
        <v>40</v>
      </c>
      <c r="E3">
        <v>2.0757848646847599</v>
      </c>
      <c r="F3">
        <v>2.0757848646847599</v>
      </c>
      <c r="G3">
        <v>1.92202302285626</v>
      </c>
      <c r="H3">
        <v>2.03508320067133</v>
      </c>
      <c r="I3">
        <v>2.03508320067133</v>
      </c>
      <c r="J3">
        <f>AVERAGE(E3:I3)</f>
        <v>2.0287518307136883</v>
      </c>
      <c r="K3">
        <f t="shared" ref="K3:K58" si="0">(J3-B3)*100/B3</f>
        <v>1.4375915356844127</v>
      </c>
      <c r="L3">
        <v>0</v>
      </c>
      <c r="M3" t="e">
        <f t="shared" ref="M3:M66" si="1">(L3-C3)*100/C3</f>
        <v>#DIV/0!</v>
      </c>
      <c r="N3">
        <v>39.854545454545402</v>
      </c>
      <c r="O3">
        <f t="shared" ref="O3:O66" si="2">(N3-D3)*100/40</f>
        <v>-0.36363636363649476</v>
      </c>
      <c r="P3">
        <v>1</v>
      </c>
    </row>
    <row r="4" spans="1:17" x14ac:dyDescent="0.3">
      <c r="A4">
        <v>3</v>
      </c>
      <c r="B4">
        <v>2</v>
      </c>
      <c r="C4">
        <v>20</v>
      </c>
      <c r="D4">
        <v>40</v>
      </c>
      <c r="E4">
        <v>2.0757848646847599</v>
      </c>
      <c r="F4">
        <v>2.03508320067133</v>
      </c>
      <c r="G4">
        <v>1.9959469852738001</v>
      </c>
      <c r="H4">
        <v>2.03508320067133</v>
      </c>
      <c r="I4">
        <v>2.03508320067133</v>
      </c>
      <c r="J4">
        <f t="shared" ref="J4:J66" si="3">AVERAGE(E4:I4)</f>
        <v>2.0353962903945102</v>
      </c>
      <c r="K4">
        <f t="shared" si="0"/>
        <v>1.76981451972551</v>
      </c>
      <c r="L4">
        <v>28.48</v>
      </c>
      <c r="M4">
        <f t="shared" si="1"/>
        <v>42.4</v>
      </c>
      <c r="N4">
        <v>43.52</v>
      </c>
      <c r="O4">
        <f t="shared" si="2"/>
        <v>8.8000000000000078</v>
      </c>
      <c r="P4">
        <v>2</v>
      </c>
    </row>
    <row r="5" spans="1:17" x14ac:dyDescent="0.3">
      <c r="A5">
        <v>4</v>
      </c>
      <c r="B5">
        <v>2</v>
      </c>
      <c r="C5">
        <v>40</v>
      </c>
      <c r="D5">
        <v>40</v>
      </c>
      <c r="E5">
        <v>1.9959469852738001</v>
      </c>
      <c r="F5">
        <v>1.9959469852738001</v>
      </c>
      <c r="G5">
        <v>2.03508320067133</v>
      </c>
      <c r="H5">
        <v>2.03508320067133</v>
      </c>
      <c r="I5">
        <v>2.03508320067133</v>
      </c>
      <c r="J5">
        <f t="shared" si="3"/>
        <v>2.0194287145123182</v>
      </c>
      <c r="K5">
        <f t="shared" si="0"/>
        <v>0.97143572561591007</v>
      </c>
      <c r="L5" s="1">
        <v>54.4</v>
      </c>
      <c r="M5">
        <f t="shared" si="1"/>
        <v>35.999999999999993</v>
      </c>
      <c r="N5">
        <v>42.559999999999903</v>
      </c>
      <c r="O5">
        <f t="shared" si="2"/>
        <v>6.399999999999757</v>
      </c>
      <c r="P5">
        <v>3</v>
      </c>
    </row>
    <row r="6" spans="1:17" x14ac:dyDescent="0.3">
      <c r="A6">
        <v>5</v>
      </c>
      <c r="B6">
        <v>2</v>
      </c>
      <c r="C6">
        <v>20</v>
      </c>
      <c r="D6">
        <v>40</v>
      </c>
      <c r="E6">
        <v>2.03508320067133</v>
      </c>
      <c r="F6">
        <v>1.9959469852738001</v>
      </c>
      <c r="G6">
        <v>1.9959469852738001</v>
      </c>
      <c r="H6">
        <v>1.9959469852738001</v>
      </c>
      <c r="I6">
        <v>2.03508320067133</v>
      </c>
      <c r="J6">
        <f>AVERAGE(E6:I6)</f>
        <v>2.0116014714328121</v>
      </c>
      <c r="K6">
        <f t="shared" si="0"/>
        <v>0.58007357164060469</v>
      </c>
      <c r="L6">
        <v>27.076923076922998</v>
      </c>
      <c r="M6">
        <f t="shared" si="1"/>
        <v>35.384615384614996</v>
      </c>
      <c r="N6">
        <v>41.538461538461497</v>
      </c>
      <c r="O6">
        <f t="shared" si="2"/>
        <v>3.8461538461537437</v>
      </c>
      <c r="P6">
        <v>4</v>
      </c>
    </row>
    <row r="7" spans="1:17" x14ac:dyDescent="0.3">
      <c r="A7">
        <v>6</v>
      </c>
      <c r="B7">
        <v>2</v>
      </c>
      <c r="C7">
        <v>40</v>
      </c>
      <c r="D7">
        <v>40</v>
      </c>
      <c r="E7">
        <v>1.9582876081931699</v>
      </c>
      <c r="F7">
        <v>1.9959469852738001</v>
      </c>
      <c r="G7">
        <v>2.0757848646847599</v>
      </c>
      <c r="H7">
        <v>1.9959469852738001</v>
      </c>
      <c r="I7">
        <v>2.03508320067133</v>
      </c>
      <c r="J7">
        <f t="shared" si="3"/>
        <v>2.012209928819372</v>
      </c>
      <c r="K7">
        <f t="shared" si="0"/>
        <v>0.61049644096859979</v>
      </c>
      <c r="L7" s="1">
        <v>52.615384615384599</v>
      </c>
      <c r="M7">
        <f t="shared" si="1"/>
        <v>31.538461538461497</v>
      </c>
      <c r="N7">
        <v>40.615384615384599</v>
      </c>
      <c r="O7">
        <f t="shared" si="2"/>
        <v>1.5384615384614975</v>
      </c>
      <c r="P7">
        <v>5</v>
      </c>
    </row>
    <row r="8" spans="1:17" x14ac:dyDescent="0.3">
      <c r="A8">
        <v>7</v>
      </c>
      <c r="B8">
        <v>2.4</v>
      </c>
      <c r="C8">
        <f t="shared" ref="C8:C55" si="4">C2</f>
        <v>0</v>
      </c>
      <c r="D8">
        <v>40</v>
      </c>
      <c r="E8">
        <v>2.3588464371417701</v>
      </c>
      <c r="F8">
        <v>2.4137033310287901</v>
      </c>
      <c r="G8">
        <v>2.4137033310287901</v>
      </c>
      <c r="H8">
        <v>2.4711724579580499</v>
      </c>
      <c r="I8">
        <v>2.4711724579580499</v>
      </c>
      <c r="J8">
        <f>AVERAGE(E8:I8)</f>
        <v>2.4257196030230896</v>
      </c>
      <c r="K8">
        <f t="shared" si="0"/>
        <v>1.0716501259620723</v>
      </c>
      <c r="L8">
        <v>0</v>
      </c>
      <c r="M8" t="e">
        <f t="shared" si="1"/>
        <v>#DIV/0!</v>
      </c>
      <c r="N8">
        <v>41.142857142857103</v>
      </c>
      <c r="O8">
        <f t="shared" si="2"/>
        <v>2.8571428571427582</v>
      </c>
      <c r="P8">
        <v>6</v>
      </c>
    </row>
    <row r="9" spans="1:17" x14ac:dyDescent="0.3">
      <c r="A9">
        <v>8</v>
      </c>
      <c r="B9">
        <v>2.4</v>
      </c>
      <c r="C9">
        <f t="shared" si="4"/>
        <v>0</v>
      </c>
      <c r="D9">
        <v>40</v>
      </c>
      <c r="E9">
        <v>2.3588464371417701</v>
      </c>
      <c r="F9">
        <v>2.4711724579580499</v>
      </c>
      <c r="G9">
        <v>2.4137033310287901</v>
      </c>
      <c r="H9">
        <v>2.3588464371417701</v>
      </c>
      <c r="I9">
        <v>2.4137033310287901</v>
      </c>
      <c r="J9">
        <f t="shared" si="3"/>
        <v>2.4032543988598341</v>
      </c>
      <c r="K9">
        <f t="shared" si="0"/>
        <v>0.13559995249308918</v>
      </c>
      <c r="L9">
        <v>0.19512195121951201</v>
      </c>
      <c r="M9" t="e">
        <f t="shared" si="1"/>
        <v>#DIV/0!</v>
      </c>
      <c r="N9">
        <v>41.951219512195102</v>
      </c>
      <c r="O9">
        <f t="shared" si="2"/>
        <v>4.8780487804877559</v>
      </c>
      <c r="P9">
        <v>7</v>
      </c>
    </row>
    <row r="10" spans="1:17" x14ac:dyDescent="0.3">
      <c r="A10">
        <v>9</v>
      </c>
      <c r="B10">
        <v>2.4</v>
      </c>
      <c r="C10">
        <f t="shared" si="4"/>
        <v>20</v>
      </c>
      <c r="D10">
        <v>40</v>
      </c>
      <c r="E10">
        <v>2.4711724579580499</v>
      </c>
      <c r="F10">
        <v>2.4137033310287901</v>
      </c>
      <c r="G10">
        <v>2.4711724579580499</v>
      </c>
      <c r="H10">
        <v>2.4711724579580499</v>
      </c>
      <c r="I10">
        <v>2.3588464371417701</v>
      </c>
      <c r="J10">
        <f t="shared" si="3"/>
        <v>2.4372134284089415</v>
      </c>
      <c r="K10">
        <f t="shared" si="0"/>
        <v>1.5505595170392332</v>
      </c>
      <c r="L10">
        <v>27.428571428571399</v>
      </c>
      <c r="M10">
        <f t="shared" si="1"/>
        <v>37.14285714285699</v>
      </c>
      <c r="N10">
        <v>39.999999999999901</v>
      </c>
      <c r="O10">
        <f t="shared" si="2"/>
        <v>-2.4868995751603507E-13</v>
      </c>
      <c r="P10">
        <v>8</v>
      </c>
    </row>
    <row r="11" spans="1:17" x14ac:dyDescent="0.3">
      <c r="A11">
        <v>10</v>
      </c>
      <c r="B11">
        <v>2.4</v>
      </c>
      <c r="C11">
        <f t="shared" si="4"/>
        <v>40</v>
      </c>
      <c r="D11">
        <v>40</v>
      </c>
      <c r="E11">
        <v>2.4137033310287901</v>
      </c>
      <c r="F11">
        <v>2.3588464371417701</v>
      </c>
      <c r="G11">
        <v>2.4711724579580499</v>
      </c>
      <c r="H11">
        <v>2.4137033310287901</v>
      </c>
      <c r="I11">
        <v>2.4137033310287901</v>
      </c>
      <c r="J11">
        <f t="shared" si="3"/>
        <v>2.4142257776372378</v>
      </c>
      <c r="K11">
        <f t="shared" si="0"/>
        <v>0.59274073488491119</v>
      </c>
      <c r="L11">
        <v>54.476190476190403</v>
      </c>
      <c r="M11">
        <f t="shared" si="1"/>
        <v>36.190476190476012</v>
      </c>
      <c r="N11">
        <v>39.999999999999901</v>
      </c>
      <c r="O11">
        <f t="shared" si="2"/>
        <v>-2.4868995751603507E-13</v>
      </c>
      <c r="P11">
        <v>9</v>
      </c>
    </row>
    <row r="12" spans="1:17" x14ac:dyDescent="0.3">
      <c r="A12">
        <v>11</v>
      </c>
      <c r="B12">
        <v>2.4</v>
      </c>
      <c r="C12">
        <f t="shared" si="4"/>
        <v>20</v>
      </c>
      <c r="D12">
        <v>40</v>
      </c>
      <c r="E12">
        <v>2.4137033310287901</v>
      </c>
      <c r="F12">
        <v>2.4137033310287901</v>
      </c>
      <c r="G12">
        <v>2.4711724579580499</v>
      </c>
      <c r="H12">
        <v>2.3588464371417701</v>
      </c>
      <c r="I12">
        <v>2.4137033310287901</v>
      </c>
      <c r="J12">
        <f t="shared" si="3"/>
        <v>2.4142257776372378</v>
      </c>
      <c r="K12">
        <f t="shared" si="0"/>
        <v>0.59274073488491119</v>
      </c>
      <c r="L12">
        <v>25.818181818181799</v>
      </c>
      <c r="M12">
        <f t="shared" si="1"/>
        <v>29.090909090908998</v>
      </c>
      <c r="N12">
        <v>39.999999999999901</v>
      </c>
      <c r="O12">
        <f t="shared" si="2"/>
        <v>-2.4868995751603507E-13</v>
      </c>
      <c r="P12">
        <v>10</v>
      </c>
    </row>
    <row r="13" spans="1:17" x14ac:dyDescent="0.3">
      <c r="A13">
        <v>12</v>
      </c>
      <c r="B13">
        <v>2.4</v>
      </c>
      <c r="C13">
        <f t="shared" si="4"/>
        <v>40</v>
      </c>
      <c r="D13">
        <v>40</v>
      </c>
      <c r="E13">
        <v>2.4711724579580499</v>
      </c>
      <c r="F13">
        <v>2.3588464371417701</v>
      </c>
      <c r="G13">
        <v>2.4711724579580499</v>
      </c>
      <c r="H13">
        <v>2.4711724579580499</v>
      </c>
      <c r="I13">
        <v>2.4137033310287901</v>
      </c>
      <c r="J13">
        <f t="shared" si="3"/>
        <v>2.437213428408942</v>
      </c>
      <c r="K13">
        <f t="shared" si="0"/>
        <v>1.5505595170392517</v>
      </c>
      <c r="L13">
        <v>52.837209302325498</v>
      </c>
      <c r="M13">
        <f t="shared" si="1"/>
        <v>32.093023255813748</v>
      </c>
      <c r="N13">
        <v>39.0697674418604</v>
      </c>
      <c r="O13">
        <f t="shared" si="2"/>
        <v>-2.3255813953490012</v>
      </c>
      <c r="P13">
        <v>11</v>
      </c>
    </row>
    <row r="14" spans="1:17" x14ac:dyDescent="0.3">
      <c r="A14">
        <v>13</v>
      </c>
      <c r="B14">
        <v>2.8</v>
      </c>
      <c r="C14">
        <f t="shared" si="4"/>
        <v>0</v>
      </c>
      <c r="D14">
        <v>40</v>
      </c>
      <c r="E14">
        <v>2.8051146820064301</v>
      </c>
      <c r="F14">
        <v>2.8830345342843899</v>
      </c>
      <c r="G14">
        <v>2.7312958745852098</v>
      </c>
      <c r="H14">
        <v>2.8830345342843899</v>
      </c>
      <c r="I14">
        <v>2.8051146820064301</v>
      </c>
      <c r="J14">
        <f t="shared" si="3"/>
        <v>2.8215188614333697</v>
      </c>
      <c r="K14">
        <f t="shared" si="0"/>
        <v>0.76853076547749632</v>
      </c>
      <c r="L14">
        <v>0</v>
      </c>
      <c r="M14" t="e">
        <f t="shared" si="1"/>
        <v>#DIV/0!</v>
      </c>
      <c r="N14">
        <v>36.631578947368403</v>
      </c>
      <c r="O14">
        <f t="shared" si="2"/>
        <v>-8.4210526315789913</v>
      </c>
      <c r="P14">
        <v>13</v>
      </c>
    </row>
    <row r="15" spans="1:17" x14ac:dyDescent="0.3">
      <c r="A15">
        <v>14</v>
      </c>
      <c r="B15">
        <v>2.8</v>
      </c>
      <c r="C15">
        <f t="shared" si="4"/>
        <v>0</v>
      </c>
      <c r="D15">
        <v>40</v>
      </c>
      <c r="E15">
        <v>2.8830345342843899</v>
      </c>
      <c r="F15">
        <v>2.8051146820064301</v>
      </c>
      <c r="G15">
        <v>2.8830345342843899</v>
      </c>
      <c r="H15">
        <v>2.8830345342843899</v>
      </c>
      <c r="I15">
        <v>2.7312958745852098</v>
      </c>
      <c r="J15">
        <f>AVERAGE(E15:I15)</f>
        <v>2.837102831888962</v>
      </c>
      <c r="K15">
        <f t="shared" si="0"/>
        <v>1.3251011388915046</v>
      </c>
      <c r="L15">
        <v>0.22857142857142801</v>
      </c>
      <c r="M15" t="e">
        <f t="shared" si="1"/>
        <v>#DIV/0!</v>
      </c>
      <c r="N15">
        <v>39.542857142857102</v>
      </c>
      <c r="O15">
        <f t="shared" si="2"/>
        <v>-1.1428571428572454</v>
      </c>
      <c r="P15">
        <v>12</v>
      </c>
    </row>
    <row r="16" spans="1:17" x14ac:dyDescent="0.3">
      <c r="A16">
        <v>15</v>
      </c>
      <c r="B16">
        <v>2.8</v>
      </c>
      <c r="C16">
        <f t="shared" si="4"/>
        <v>20</v>
      </c>
      <c r="D16">
        <v>40</v>
      </c>
      <c r="E16">
        <v>2.8830345342843899</v>
      </c>
      <c r="F16">
        <v>2.8830345342843899</v>
      </c>
      <c r="G16">
        <v>2.8830345342843899</v>
      </c>
      <c r="H16">
        <v>2.7312958745852098</v>
      </c>
      <c r="I16">
        <v>2.7312958745852098</v>
      </c>
      <c r="J16">
        <f t="shared" si="3"/>
        <v>2.8223390704047184</v>
      </c>
      <c r="K16">
        <f t="shared" si="0"/>
        <v>0.79782394302566462</v>
      </c>
      <c r="L16">
        <v>26.8108108108108</v>
      </c>
      <c r="M16">
        <f t="shared" si="1"/>
        <v>34.054054054053999</v>
      </c>
      <c r="N16">
        <v>37.189189189189101</v>
      </c>
      <c r="O16">
        <f t="shared" si="2"/>
        <v>-7.0270270270272475</v>
      </c>
      <c r="P16">
        <v>14</v>
      </c>
    </row>
    <row r="17" spans="1:16" x14ac:dyDescent="0.3">
      <c r="A17">
        <v>16</v>
      </c>
      <c r="B17">
        <v>2.8</v>
      </c>
      <c r="C17">
        <f t="shared" si="4"/>
        <v>40</v>
      </c>
      <c r="D17">
        <v>40</v>
      </c>
      <c r="E17">
        <v>2.8051146820064301</v>
      </c>
      <c r="F17">
        <v>2.7312958745852098</v>
      </c>
      <c r="G17">
        <v>2.8830345342843899</v>
      </c>
      <c r="H17">
        <v>2.8830345342843899</v>
      </c>
      <c r="I17">
        <v>2.8830345342843899</v>
      </c>
      <c r="J17">
        <f>AVERAGE(E17:I17)</f>
        <v>2.837102831888962</v>
      </c>
      <c r="K17">
        <f t="shared" si="0"/>
        <v>1.3251011388915046</v>
      </c>
      <c r="L17">
        <v>51.789473684210499</v>
      </c>
      <c r="M17">
        <f t="shared" si="1"/>
        <v>29.473684210526251</v>
      </c>
      <c r="N17">
        <v>38.628571428571398</v>
      </c>
      <c r="O17">
        <f t="shared" si="2"/>
        <v>-3.4285714285715052</v>
      </c>
      <c r="P17">
        <v>15</v>
      </c>
    </row>
    <row r="18" spans="1:16" x14ac:dyDescent="0.3">
      <c r="A18">
        <v>17</v>
      </c>
      <c r="B18">
        <v>2.8</v>
      </c>
      <c r="C18">
        <f t="shared" si="4"/>
        <v>20</v>
      </c>
      <c r="D18">
        <v>40</v>
      </c>
      <c r="E18">
        <v>2.8830345342843899</v>
      </c>
      <c r="F18">
        <v>2.8051146820064301</v>
      </c>
      <c r="G18">
        <v>2.8830345342843899</v>
      </c>
      <c r="H18">
        <v>2.8051146820064301</v>
      </c>
      <c r="I18">
        <v>2.96540694954966</v>
      </c>
      <c r="J18">
        <f t="shared" si="3"/>
        <v>2.86834107642626</v>
      </c>
      <c r="K18">
        <f t="shared" si="0"/>
        <v>2.4407527295092928</v>
      </c>
      <c r="L18">
        <v>25.684210526315699</v>
      </c>
      <c r="M18">
        <f t="shared" si="1"/>
        <v>28.421052631578494</v>
      </c>
      <c r="N18">
        <v>43</v>
      </c>
      <c r="O18">
        <f t="shared" si="2"/>
        <v>7.5</v>
      </c>
      <c r="P18">
        <v>16</v>
      </c>
    </row>
    <row r="19" spans="1:16" x14ac:dyDescent="0.3">
      <c r="A19">
        <v>18</v>
      </c>
      <c r="B19">
        <v>2.8</v>
      </c>
      <c r="C19">
        <f t="shared" si="4"/>
        <v>40</v>
      </c>
      <c r="D19">
        <v>40</v>
      </c>
      <c r="E19">
        <v>2.8051146820064301</v>
      </c>
      <c r="F19">
        <v>2.7312958745852098</v>
      </c>
      <c r="G19">
        <v>2.8830345342843899</v>
      </c>
      <c r="H19">
        <v>2.7312958745852098</v>
      </c>
      <c r="I19">
        <v>2.96540694954966</v>
      </c>
      <c r="J19">
        <f t="shared" si="3"/>
        <v>2.8232295830021799</v>
      </c>
      <c r="K19">
        <f t="shared" si="0"/>
        <v>0.82962796436357267</v>
      </c>
      <c r="L19">
        <v>53.7777777777777</v>
      </c>
      <c r="M19">
        <f t="shared" si="1"/>
        <v>34.444444444444251</v>
      </c>
      <c r="N19">
        <v>36.8888888888888</v>
      </c>
      <c r="O19">
        <f t="shared" si="2"/>
        <v>-7.7777777777779988</v>
      </c>
      <c r="P19">
        <v>17</v>
      </c>
    </row>
    <row r="20" spans="1:16" x14ac:dyDescent="0.3">
      <c r="A20">
        <v>19</v>
      </c>
      <c r="B20">
        <v>3.2</v>
      </c>
      <c r="C20">
        <f t="shared" si="4"/>
        <v>0</v>
      </c>
      <c r="D20">
        <v>40</v>
      </c>
      <c r="E20">
        <v>3.4596414411412701</v>
      </c>
      <c r="F20">
        <v>3.1451285828556999</v>
      </c>
      <c r="G20">
        <v>3.4596414411412701</v>
      </c>
      <c r="H20">
        <v>3.3480401043302601</v>
      </c>
      <c r="I20">
        <v>3.2434138510699402</v>
      </c>
      <c r="J20">
        <f t="shared" si="3"/>
        <v>3.3311730841076881</v>
      </c>
      <c r="K20">
        <f t="shared" si="0"/>
        <v>4.0991588783652473</v>
      </c>
      <c r="L20">
        <v>0.57142857142857095</v>
      </c>
      <c r="M20" t="e">
        <f t="shared" si="1"/>
        <v>#DIV/0!</v>
      </c>
      <c r="N20">
        <v>40.571428571428498</v>
      </c>
      <c r="O20">
        <f t="shared" si="2"/>
        <v>1.4285714285712459</v>
      </c>
      <c r="P20">
        <v>19</v>
      </c>
    </row>
    <row r="21" spans="1:16" x14ac:dyDescent="0.3">
      <c r="A21">
        <v>20</v>
      </c>
      <c r="B21">
        <v>3.2</v>
      </c>
      <c r="C21">
        <f t="shared" si="4"/>
        <v>0</v>
      </c>
      <c r="D21">
        <v>40</v>
      </c>
      <c r="E21">
        <v>3.2434138510699402</v>
      </c>
      <c r="F21">
        <v>3.4596414411412701</v>
      </c>
      <c r="G21">
        <v>3.2434138510699402</v>
      </c>
      <c r="H21">
        <v>3.4596414411412701</v>
      </c>
      <c r="I21">
        <v>3.3480401043302601</v>
      </c>
      <c r="J21">
        <f t="shared" si="3"/>
        <v>3.3508301377505361</v>
      </c>
      <c r="K21">
        <f t="shared" si="0"/>
        <v>4.7134418047042459</v>
      </c>
      <c r="L21">
        <v>0</v>
      </c>
      <c r="M21" t="e">
        <f t="shared" si="1"/>
        <v>#DIV/0!</v>
      </c>
      <c r="N21">
        <v>37.866666666666603</v>
      </c>
      <c r="O21">
        <f t="shared" si="2"/>
        <v>-5.333333333333492</v>
      </c>
      <c r="P21">
        <v>18</v>
      </c>
    </row>
    <row r="22" spans="1:16" x14ac:dyDescent="0.3">
      <c r="A22">
        <v>21</v>
      </c>
      <c r="B22">
        <v>3.2</v>
      </c>
      <c r="C22">
        <f t="shared" si="4"/>
        <v>20</v>
      </c>
      <c r="D22">
        <v>40</v>
      </c>
      <c r="E22">
        <v>3.3480401043302601</v>
      </c>
      <c r="F22">
        <v>3.3480401043302601</v>
      </c>
      <c r="G22">
        <v>3.1451285828556999</v>
      </c>
      <c r="H22">
        <v>3.4596414411412701</v>
      </c>
      <c r="I22">
        <v>3.3480401043302601</v>
      </c>
      <c r="J22">
        <f t="shared" si="3"/>
        <v>3.3297780673975503</v>
      </c>
      <c r="K22">
        <f t="shared" si="0"/>
        <v>4.0555646061734425</v>
      </c>
      <c r="L22">
        <v>27.5</v>
      </c>
      <c r="M22">
        <f t="shared" si="1"/>
        <v>37.5</v>
      </c>
      <c r="N22">
        <v>37.866666666666603</v>
      </c>
      <c r="O22">
        <f t="shared" si="2"/>
        <v>-5.333333333333492</v>
      </c>
      <c r="P22">
        <v>20</v>
      </c>
    </row>
    <row r="23" spans="1:16" x14ac:dyDescent="0.3">
      <c r="A23">
        <v>22</v>
      </c>
      <c r="B23">
        <v>3.2</v>
      </c>
      <c r="C23">
        <f t="shared" si="4"/>
        <v>40</v>
      </c>
      <c r="D23">
        <v>40</v>
      </c>
      <c r="E23">
        <v>3.3480401043302601</v>
      </c>
      <c r="F23">
        <v>3.1451285828556999</v>
      </c>
      <c r="G23">
        <v>3.4596414411412701</v>
      </c>
      <c r="H23">
        <v>3.4596414411412701</v>
      </c>
      <c r="I23">
        <v>3.3480401043302601</v>
      </c>
      <c r="J23">
        <f t="shared" si="3"/>
        <v>3.3520983347597522</v>
      </c>
      <c r="K23" s="3">
        <f t="shared" si="0"/>
        <v>4.7530729612422489</v>
      </c>
      <c r="L23">
        <v>51.294117647058798</v>
      </c>
      <c r="M23">
        <f t="shared" si="1"/>
        <v>28.235294117646994</v>
      </c>
      <c r="N23">
        <v>41.481481481481403</v>
      </c>
      <c r="O23">
        <f t="shared" si="2"/>
        <v>3.703703703703507</v>
      </c>
      <c r="P23">
        <v>21</v>
      </c>
    </row>
    <row r="24" spans="1:16" x14ac:dyDescent="0.3">
      <c r="A24">
        <v>23</v>
      </c>
      <c r="B24">
        <v>3.2</v>
      </c>
      <c r="C24">
        <f t="shared" si="4"/>
        <v>20</v>
      </c>
      <c r="D24">
        <v>40</v>
      </c>
      <c r="E24">
        <v>3.2434138510699402</v>
      </c>
      <c r="F24">
        <v>3.1451285828556999</v>
      </c>
      <c r="G24">
        <v>3.3480401043302601</v>
      </c>
      <c r="H24">
        <v>3.0526248010070001</v>
      </c>
      <c r="I24">
        <v>3.4596414411412</v>
      </c>
      <c r="J24">
        <f t="shared" si="3"/>
        <v>3.2497697560808199</v>
      </c>
      <c r="K24">
        <f t="shared" si="0"/>
        <v>1.5553048775256151</v>
      </c>
      <c r="L24">
        <v>27.733333333333299</v>
      </c>
      <c r="M24">
        <f t="shared" si="1"/>
        <v>38.666666666666494</v>
      </c>
      <c r="N24">
        <v>38.4</v>
      </c>
      <c r="O24">
        <f t="shared" si="2"/>
        <v>-4.0000000000000036</v>
      </c>
      <c r="P24">
        <v>22</v>
      </c>
    </row>
    <row r="25" spans="1:16" x14ac:dyDescent="0.3">
      <c r="A25">
        <v>24</v>
      </c>
      <c r="B25">
        <v>3.2</v>
      </c>
      <c r="C25">
        <f t="shared" si="4"/>
        <v>40</v>
      </c>
      <c r="D25">
        <v>40</v>
      </c>
      <c r="E25">
        <v>3.4596414411412701</v>
      </c>
      <c r="F25">
        <v>3.1451285828556999</v>
      </c>
      <c r="G25">
        <v>3.3480401043302601</v>
      </c>
      <c r="H25">
        <v>3.3480401043302601</v>
      </c>
      <c r="I25">
        <v>3.2434138510699402</v>
      </c>
      <c r="J25">
        <f t="shared" si="3"/>
        <v>3.3088528167454854</v>
      </c>
      <c r="K25">
        <f t="shared" si="0"/>
        <v>3.401650523296412</v>
      </c>
      <c r="L25">
        <v>50.352941176470502</v>
      </c>
      <c r="M25">
        <f t="shared" si="1"/>
        <v>25.882352941176254</v>
      </c>
      <c r="N25">
        <v>32.470588235294102</v>
      </c>
      <c r="O25">
        <f t="shared" si="2"/>
        <v>-18.823529411764746</v>
      </c>
      <c r="P25">
        <v>23</v>
      </c>
    </row>
    <row r="26" spans="1:16" x14ac:dyDescent="0.3">
      <c r="A26">
        <v>25</v>
      </c>
      <c r="B26">
        <v>3.6</v>
      </c>
      <c r="C26">
        <f t="shared" si="4"/>
        <v>0</v>
      </c>
      <c r="D26">
        <v>40</v>
      </c>
      <c r="E26">
        <v>3.99189397054761</v>
      </c>
      <c r="F26">
        <v>3.7067586869370701</v>
      </c>
      <c r="G26">
        <v>3.8440460457125201</v>
      </c>
      <c r="H26">
        <v>3.5789394218702699</v>
      </c>
      <c r="I26">
        <v>3.7067586869370701</v>
      </c>
      <c r="J26">
        <f t="shared" si="3"/>
        <v>3.7656793624009084</v>
      </c>
      <c r="K26">
        <f t="shared" si="0"/>
        <v>4.6022045111363417</v>
      </c>
      <c r="L26">
        <v>0</v>
      </c>
      <c r="M26" t="e">
        <f t="shared" si="1"/>
        <v>#DIV/0!</v>
      </c>
      <c r="N26">
        <v>30.4</v>
      </c>
      <c r="O26">
        <f t="shared" si="2"/>
        <v>-24.000000000000004</v>
      </c>
      <c r="P26">
        <v>25</v>
      </c>
    </row>
    <row r="27" spans="1:16" x14ac:dyDescent="0.3">
      <c r="A27">
        <v>26</v>
      </c>
      <c r="B27">
        <v>3.6</v>
      </c>
      <c r="C27">
        <f t="shared" si="4"/>
        <v>0</v>
      </c>
      <c r="D27">
        <v>40</v>
      </c>
      <c r="E27">
        <v>3.8440460457125201</v>
      </c>
      <c r="F27">
        <v>3.7067586869370701</v>
      </c>
      <c r="G27">
        <v>3.7067586869370701</v>
      </c>
      <c r="H27">
        <v>3.7067586869370701</v>
      </c>
      <c r="I27">
        <v>3.4596414411412701</v>
      </c>
      <c r="J27">
        <f t="shared" si="3"/>
        <v>3.6847927095330002</v>
      </c>
      <c r="K27">
        <f t="shared" si="0"/>
        <v>2.3553530425833364</v>
      </c>
      <c r="L27">
        <v>0.53333333333333299</v>
      </c>
      <c r="M27" t="e">
        <f t="shared" si="1"/>
        <v>#DIV/0!</v>
      </c>
      <c r="N27">
        <v>31.466666666666601</v>
      </c>
      <c r="O27">
        <f t="shared" si="2"/>
        <v>-21.333333333333496</v>
      </c>
      <c r="P27">
        <v>24</v>
      </c>
    </row>
    <row r="28" spans="1:16" x14ac:dyDescent="0.3">
      <c r="A28">
        <v>27</v>
      </c>
      <c r="B28">
        <v>3.6</v>
      </c>
      <c r="C28">
        <f t="shared" si="4"/>
        <v>20</v>
      </c>
      <c r="D28">
        <v>40</v>
      </c>
      <c r="E28">
        <v>3.5789394218702699</v>
      </c>
      <c r="F28">
        <v>3.8440460457125201</v>
      </c>
      <c r="G28">
        <v>3.8440460457125201</v>
      </c>
      <c r="H28">
        <v>3.5789394218702699</v>
      </c>
      <c r="I28">
        <v>3.5789394218702699</v>
      </c>
      <c r="J28">
        <f t="shared" si="3"/>
        <v>3.6849820714071697</v>
      </c>
      <c r="K28">
        <f t="shared" si="0"/>
        <v>2.3606130946436008</v>
      </c>
      <c r="L28">
        <v>26.133333333333301</v>
      </c>
      <c r="M28">
        <f t="shared" si="1"/>
        <v>30.666666666666504</v>
      </c>
      <c r="N28">
        <v>39.3333333333333</v>
      </c>
      <c r="O28">
        <f t="shared" si="2"/>
        <v>-1.6666666666667496</v>
      </c>
      <c r="P28">
        <v>26</v>
      </c>
    </row>
    <row r="29" spans="1:16" x14ac:dyDescent="0.3">
      <c r="A29">
        <v>28</v>
      </c>
      <c r="B29">
        <v>3.6</v>
      </c>
      <c r="C29">
        <f t="shared" si="4"/>
        <v>40</v>
      </c>
      <c r="D29">
        <v>40</v>
      </c>
      <c r="E29">
        <v>3.7067586869370701</v>
      </c>
      <c r="F29">
        <v>3.7067586869370701</v>
      </c>
      <c r="G29">
        <v>3.8440460457125201</v>
      </c>
      <c r="H29">
        <v>3.7067586869370701</v>
      </c>
      <c r="I29">
        <v>3.5789394218702699</v>
      </c>
      <c r="J29">
        <f t="shared" si="3"/>
        <v>3.7086523056787994</v>
      </c>
      <c r="K29">
        <f t="shared" si="0"/>
        <v>3.0181196021888708</v>
      </c>
      <c r="L29">
        <v>52.266666666666602</v>
      </c>
      <c r="M29">
        <f t="shared" si="1"/>
        <v>30.666666666666504</v>
      </c>
      <c r="N29">
        <v>33.714285714285701</v>
      </c>
      <c r="O29">
        <f t="shared" si="2"/>
        <v>-15.714285714285747</v>
      </c>
      <c r="P29">
        <v>27</v>
      </c>
    </row>
    <row r="30" spans="1:16" x14ac:dyDescent="0.3">
      <c r="A30">
        <v>29</v>
      </c>
      <c r="B30">
        <v>3.6</v>
      </c>
      <c r="C30">
        <f t="shared" si="4"/>
        <v>20</v>
      </c>
      <c r="D30">
        <v>40</v>
      </c>
      <c r="E30">
        <v>3.8440460457125201</v>
      </c>
      <c r="F30">
        <v>3.2434138510699402</v>
      </c>
      <c r="G30">
        <v>3.7067586869370701</v>
      </c>
      <c r="H30">
        <v>3.5789394218702699</v>
      </c>
      <c r="I30">
        <v>3.4596414411412701</v>
      </c>
      <c r="J30">
        <f t="shared" si="3"/>
        <v>3.5665598893462138</v>
      </c>
      <c r="K30">
        <f t="shared" si="0"/>
        <v>-0.92889196260517415</v>
      </c>
      <c r="L30">
        <v>25.931034482758601</v>
      </c>
      <c r="M30">
        <f t="shared" si="1"/>
        <v>29.655172413793007</v>
      </c>
      <c r="N30">
        <v>32.551724137930997</v>
      </c>
      <c r="O30">
        <f t="shared" si="2"/>
        <v>-18.620689655172509</v>
      </c>
      <c r="P30">
        <v>28</v>
      </c>
    </row>
    <row r="31" spans="1:16" x14ac:dyDescent="0.3">
      <c r="A31">
        <v>30</v>
      </c>
      <c r="B31">
        <v>3.6</v>
      </c>
      <c r="C31">
        <f t="shared" si="4"/>
        <v>40</v>
      </c>
      <c r="D31">
        <v>40</v>
      </c>
      <c r="E31">
        <v>3.4596414411412701</v>
      </c>
      <c r="F31">
        <v>3.5789394218702699</v>
      </c>
      <c r="G31">
        <v>3.5789394218702699</v>
      </c>
      <c r="H31">
        <v>3.5789394218702699</v>
      </c>
      <c r="I31">
        <v>3.8440460457125201</v>
      </c>
      <c r="J31">
        <f t="shared" si="3"/>
        <v>3.6081011504929199</v>
      </c>
      <c r="K31">
        <f t="shared" si="0"/>
        <v>0.2250319581366616</v>
      </c>
      <c r="L31">
        <v>54.285714285714299</v>
      </c>
      <c r="M31">
        <f t="shared" si="1"/>
        <v>35.714285714285744</v>
      </c>
      <c r="N31">
        <v>33.714285714285701</v>
      </c>
      <c r="O31">
        <f t="shared" si="2"/>
        <v>-15.714285714285747</v>
      </c>
      <c r="P31">
        <v>29</v>
      </c>
    </row>
    <row r="32" spans="1:16" x14ac:dyDescent="0.3">
      <c r="A32">
        <v>31</v>
      </c>
      <c r="B32">
        <v>4</v>
      </c>
      <c r="C32">
        <f t="shared" si="4"/>
        <v>0</v>
      </c>
      <c r="D32">
        <v>40</v>
      </c>
      <c r="E32">
        <v>4.1515697293695197</v>
      </c>
      <c r="F32">
        <v>3.8440460457125201</v>
      </c>
      <c r="G32">
        <v>3.7067586869370701</v>
      </c>
      <c r="H32">
        <v>4.1515697293695197</v>
      </c>
      <c r="I32">
        <v>4.1515697293695197</v>
      </c>
      <c r="J32">
        <f t="shared" si="3"/>
        <v>4.0011027841516293</v>
      </c>
      <c r="K32">
        <f t="shared" si="0"/>
        <v>2.7569603790733588E-2</v>
      </c>
      <c r="L32">
        <v>0.34782608695652101</v>
      </c>
      <c r="M32" t="e">
        <f t="shared" si="1"/>
        <v>#DIV/0!</v>
      </c>
      <c r="N32">
        <v>34.086956521739097</v>
      </c>
      <c r="O32">
        <f t="shared" si="2"/>
        <v>-14.782608695652257</v>
      </c>
      <c r="P32">
        <v>31</v>
      </c>
    </row>
    <row r="33" spans="1:16" x14ac:dyDescent="0.3">
      <c r="A33">
        <v>32</v>
      </c>
      <c r="B33">
        <v>4</v>
      </c>
      <c r="C33">
        <f t="shared" si="4"/>
        <v>0</v>
      </c>
      <c r="D33">
        <v>40</v>
      </c>
      <c r="E33">
        <v>4.1515697293695197</v>
      </c>
      <c r="F33">
        <v>4.1515697293695197</v>
      </c>
      <c r="G33">
        <v>3.99189397054761</v>
      </c>
      <c r="H33">
        <v>3.8440460457125201</v>
      </c>
      <c r="I33">
        <v>4.1515697293695197</v>
      </c>
      <c r="J33">
        <f>AVERAGE(E33:I33)</f>
        <v>4.0581298408737378</v>
      </c>
      <c r="K33">
        <f t="shared" si="0"/>
        <v>1.4532460218434462</v>
      </c>
      <c r="L33">
        <v>0.57142857142857095</v>
      </c>
      <c r="M33" t="e">
        <f t="shared" si="1"/>
        <v>#DIV/0!</v>
      </c>
      <c r="N33">
        <v>36.363636363636303</v>
      </c>
      <c r="O33">
        <f t="shared" si="2"/>
        <v>-9.0909090909092427</v>
      </c>
      <c r="P33">
        <v>30</v>
      </c>
    </row>
    <row r="34" spans="1:16" x14ac:dyDescent="0.3">
      <c r="A34">
        <v>33</v>
      </c>
      <c r="B34">
        <v>4</v>
      </c>
      <c r="C34">
        <f t="shared" si="4"/>
        <v>20</v>
      </c>
      <c r="D34">
        <v>40</v>
      </c>
      <c r="E34">
        <v>4.1515697293695197</v>
      </c>
      <c r="F34">
        <v>4.3245518014265798</v>
      </c>
      <c r="G34">
        <v>3.99189397054761</v>
      </c>
      <c r="H34">
        <v>4.1515697293695197</v>
      </c>
      <c r="I34">
        <v>4.3245518014265798</v>
      </c>
      <c r="J34">
        <f t="shared" si="3"/>
        <v>4.1888274064279614</v>
      </c>
      <c r="K34">
        <f t="shared" si="0"/>
        <v>4.7206851606990341</v>
      </c>
      <c r="L34">
        <v>30</v>
      </c>
      <c r="M34">
        <f t="shared" si="1"/>
        <v>50</v>
      </c>
      <c r="N34">
        <v>32.6666666666666</v>
      </c>
      <c r="O34">
        <f t="shared" si="2"/>
        <v>-18.333333333333499</v>
      </c>
      <c r="P34">
        <v>32</v>
      </c>
    </row>
    <row r="35" spans="1:16" x14ac:dyDescent="0.3">
      <c r="A35">
        <v>34</v>
      </c>
      <c r="B35">
        <v>4</v>
      </c>
      <c r="C35">
        <f t="shared" si="4"/>
        <v>40</v>
      </c>
      <c r="D35">
        <v>40</v>
      </c>
      <c r="E35">
        <v>4.1515697293695197</v>
      </c>
      <c r="F35">
        <v>4.1515697293695197</v>
      </c>
      <c r="G35">
        <v>4.1515697293695197</v>
      </c>
      <c r="H35">
        <v>4.1515697293695197</v>
      </c>
      <c r="I35">
        <v>4.1515697293695197</v>
      </c>
      <c r="J35">
        <f t="shared" si="3"/>
        <v>4.1515697293695197</v>
      </c>
      <c r="K35">
        <f t="shared" si="0"/>
        <v>3.7892432342379934</v>
      </c>
      <c r="L35">
        <v>49.714285714285701</v>
      </c>
      <c r="M35">
        <f t="shared" si="1"/>
        <v>24.285714285714253</v>
      </c>
      <c r="N35">
        <v>36.363636363636303</v>
      </c>
      <c r="O35">
        <f t="shared" si="2"/>
        <v>-9.0909090909092427</v>
      </c>
      <c r="P35">
        <v>33</v>
      </c>
    </row>
    <row r="36" spans="1:16" x14ac:dyDescent="0.3">
      <c r="A36">
        <v>35</v>
      </c>
      <c r="B36">
        <v>4</v>
      </c>
      <c r="C36">
        <f t="shared" si="4"/>
        <v>20</v>
      </c>
      <c r="D36">
        <v>40</v>
      </c>
      <c r="E36">
        <v>4.3245518014265798</v>
      </c>
      <c r="F36">
        <v>4.1515697293695197</v>
      </c>
      <c r="G36">
        <v>3.99189397054761</v>
      </c>
      <c r="H36">
        <v>3.99189397054761</v>
      </c>
      <c r="I36">
        <v>4.1515697293695197</v>
      </c>
      <c r="J36">
        <f t="shared" si="3"/>
        <v>4.1222958402521677</v>
      </c>
      <c r="K36">
        <f t="shared" si="0"/>
        <v>3.0573960063041916</v>
      </c>
      <c r="L36">
        <v>26.4615384615384</v>
      </c>
      <c r="M36">
        <f t="shared" si="1"/>
        <v>32.307692307691994</v>
      </c>
      <c r="N36" s="2">
        <v>33.3333333333333</v>
      </c>
      <c r="O36">
        <f t="shared" si="2"/>
        <v>-16.66666666666675</v>
      </c>
      <c r="P36">
        <v>34</v>
      </c>
    </row>
    <row r="37" spans="1:16" x14ac:dyDescent="0.3">
      <c r="A37">
        <v>36</v>
      </c>
      <c r="B37">
        <v>4</v>
      </c>
      <c r="C37">
        <f t="shared" si="4"/>
        <v>40</v>
      </c>
      <c r="D37">
        <v>40</v>
      </c>
      <c r="E37">
        <v>3.99189397054761</v>
      </c>
      <c r="F37">
        <v>4.3245518014265798</v>
      </c>
      <c r="G37">
        <v>3.99189397054761</v>
      </c>
      <c r="H37">
        <v>3.99189397054761</v>
      </c>
      <c r="I37">
        <v>3.8440460457125201</v>
      </c>
      <c r="J37">
        <f t="shared" si="3"/>
        <v>4.0288559517563858</v>
      </c>
      <c r="K37">
        <f t="shared" si="0"/>
        <v>0.72139879390964445</v>
      </c>
      <c r="L37">
        <v>54.72</v>
      </c>
      <c r="M37">
        <f t="shared" si="1"/>
        <v>36.799999999999997</v>
      </c>
      <c r="N37">
        <v>30.719999999999899</v>
      </c>
      <c r="O37">
        <f t="shared" si="2"/>
        <v>-23.200000000000252</v>
      </c>
      <c r="P37">
        <v>35</v>
      </c>
    </row>
    <row r="38" spans="1:16" x14ac:dyDescent="0.3">
      <c r="A38">
        <v>37</v>
      </c>
      <c r="B38">
        <v>4.4000000000000004</v>
      </c>
      <c r="C38">
        <f t="shared" si="4"/>
        <v>0</v>
      </c>
      <c r="D38">
        <v>40</v>
      </c>
      <c r="E38">
        <v>4.1515697293695197</v>
      </c>
      <c r="F38">
        <v>4.7176928742835402</v>
      </c>
      <c r="G38">
        <v>4.3245518014265798</v>
      </c>
      <c r="H38">
        <v>4.5125757927929602</v>
      </c>
      <c r="I38">
        <v>4.3245518014265798</v>
      </c>
      <c r="J38">
        <f t="shared" si="3"/>
        <v>4.4061883998598361</v>
      </c>
      <c r="K38">
        <f t="shared" si="0"/>
        <v>0.14064545135990383</v>
      </c>
      <c r="L38">
        <v>0.66666666666666596</v>
      </c>
      <c r="M38" t="e">
        <f t="shared" si="1"/>
        <v>#DIV/0!</v>
      </c>
      <c r="N38">
        <v>27.3333333333333</v>
      </c>
      <c r="O38">
        <f t="shared" si="2"/>
        <v>-31.66666666666675</v>
      </c>
      <c r="P38">
        <v>37</v>
      </c>
    </row>
    <row r="39" spans="1:16" x14ac:dyDescent="0.3">
      <c r="A39">
        <v>38</v>
      </c>
      <c r="B39">
        <v>4.4000000000000004</v>
      </c>
      <c r="C39">
        <f t="shared" si="4"/>
        <v>0</v>
      </c>
      <c r="D39">
        <v>40</v>
      </c>
      <c r="E39">
        <v>4.3245518014265798</v>
      </c>
      <c r="F39">
        <v>4.1515697293695197</v>
      </c>
      <c r="G39">
        <v>4.3245518014265798</v>
      </c>
      <c r="H39">
        <v>4.5125757927929602</v>
      </c>
      <c r="I39">
        <v>4.5125757927929602</v>
      </c>
      <c r="J39">
        <f t="shared" si="3"/>
        <v>4.3651649835617192</v>
      </c>
      <c r="K39">
        <f t="shared" si="0"/>
        <v>-0.79170491905184381</v>
      </c>
      <c r="L39">
        <v>1.3333333333333299</v>
      </c>
      <c r="M39" t="e">
        <f t="shared" si="1"/>
        <v>#DIV/0!</v>
      </c>
      <c r="N39">
        <v>28</v>
      </c>
      <c r="O39">
        <f t="shared" si="2"/>
        <v>-30</v>
      </c>
      <c r="P39">
        <v>36</v>
      </c>
    </row>
    <row r="40" spans="1:16" x14ac:dyDescent="0.3">
      <c r="A40">
        <v>39</v>
      </c>
      <c r="B40">
        <v>4.4000000000000004</v>
      </c>
      <c r="C40">
        <f t="shared" si="4"/>
        <v>20</v>
      </c>
      <c r="D40">
        <v>40</v>
      </c>
      <c r="E40">
        <v>3.99189397054761</v>
      </c>
      <c r="F40">
        <v>4.1515697293695197</v>
      </c>
      <c r="G40">
        <v>4.7176928742835402</v>
      </c>
      <c r="H40">
        <v>4.7176928742835402</v>
      </c>
      <c r="I40">
        <v>4.5125757927929602</v>
      </c>
      <c r="J40">
        <f t="shared" si="3"/>
        <v>4.4182850482554343</v>
      </c>
      <c r="K40">
        <f t="shared" si="0"/>
        <v>0.41556927853259035</v>
      </c>
      <c r="L40">
        <v>32.799999999999997</v>
      </c>
      <c r="M40">
        <f t="shared" si="1"/>
        <v>63.999999999999986</v>
      </c>
      <c r="N40">
        <v>32.799999999999997</v>
      </c>
      <c r="O40">
        <f t="shared" si="2"/>
        <v>-18.000000000000007</v>
      </c>
      <c r="P40">
        <v>38</v>
      </c>
    </row>
    <row r="41" spans="1:16" x14ac:dyDescent="0.3">
      <c r="A41">
        <v>40</v>
      </c>
      <c r="B41">
        <v>4.4000000000000004</v>
      </c>
      <c r="C41">
        <f t="shared" si="4"/>
        <v>40</v>
      </c>
      <c r="D41">
        <v>40</v>
      </c>
      <c r="E41">
        <v>4.1515697293695197</v>
      </c>
      <c r="F41">
        <v>4.7176928742835402</v>
      </c>
      <c r="G41">
        <v>4.7176928742835402</v>
      </c>
      <c r="H41">
        <v>4.5125757927929602</v>
      </c>
      <c r="I41">
        <v>4.1515697293695197</v>
      </c>
      <c r="J41">
        <f t="shared" si="3"/>
        <v>4.4502202000198157</v>
      </c>
      <c r="K41">
        <f t="shared" si="0"/>
        <v>1.1413681822685295</v>
      </c>
      <c r="L41">
        <v>54</v>
      </c>
      <c r="M41">
        <f t="shared" si="1"/>
        <v>35</v>
      </c>
      <c r="N41">
        <v>26.6666666666666</v>
      </c>
      <c r="O41">
        <f t="shared" si="2"/>
        <v>-33.333333333333499</v>
      </c>
      <c r="P41">
        <v>39</v>
      </c>
    </row>
    <row r="42" spans="1:16" x14ac:dyDescent="0.3">
      <c r="A42">
        <v>41</v>
      </c>
      <c r="B42">
        <v>4.4000000000000004</v>
      </c>
      <c r="C42">
        <f t="shared" si="4"/>
        <v>20</v>
      </c>
      <c r="D42">
        <v>40</v>
      </c>
      <c r="E42">
        <v>4.7176928742835402</v>
      </c>
      <c r="F42">
        <v>4.5125757927929602</v>
      </c>
      <c r="G42">
        <v>3.99189397054761</v>
      </c>
      <c r="H42">
        <v>4.5125757927929602</v>
      </c>
      <c r="I42">
        <v>4.7176928742835402</v>
      </c>
      <c r="J42">
        <f t="shared" si="3"/>
        <v>4.4904862609401217</v>
      </c>
      <c r="K42">
        <f t="shared" si="0"/>
        <v>2.0565059304573032</v>
      </c>
      <c r="L42">
        <v>25.3333333333333</v>
      </c>
      <c r="M42">
        <f t="shared" si="1"/>
        <v>26.666666666666504</v>
      </c>
      <c r="N42">
        <v>29.818181818181799</v>
      </c>
      <c r="O42">
        <f t="shared" si="2"/>
        <v>-25.454545454545503</v>
      </c>
      <c r="P42">
        <v>40</v>
      </c>
    </row>
    <row r="43" spans="1:16" x14ac:dyDescent="0.3">
      <c r="A43">
        <v>42</v>
      </c>
      <c r="B43">
        <v>4.4000000000000004</v>
      </c>
      <c r="C43">
        <f t="shared" si="4"/>
        <v>40</v>
      </c>
      <c r="D43">
        <v>40</v>
      </c>
      <c r="E43">
        <v>4.7176928742835402</v>
      </c>
      <c r="F43">
        <v>4.3245518014265798</v>
      </c>
      <c r="G43">
        <v>4.7176928742835402</v>
      </c>
      <c r="H43">
        <v>4.3245518014265798</v>
      </c>
      <c r="I43">
        <v>4.5125757927929602</v>
      </c>
      <c r="J43">
        <f t="shared" si="3"/>
        <v>4.5194130288426395</v>
      </c>
      <c r="K43">
        <f t="shared" si="0"/>
        <v>2.7139324736963442</v>
      </c>
      <c r="L43">
        <v>50</v>
      </c>
      <c r="M43">
        <f t="shared" si="1"/>
        <v>25</v>
      </c>
      <c r="N43">
        <v>28</v>
      </c>
      <c r="O43">
        <f t="shared" si="2"/>
        <v>-30</v>
      </c>
      <c r="P43">
        <v>41</v>
      </c>
    </row>
    <row r="44" spans="1:16" x14ac:dyDescent="0.3">
      <c r="A44">
        <v>43</v>
      </c>
      <c r="B44">
        <v>4.8</v>
      </c>
      <c r="C44">
        <f t="shared" si="4"/>
        <v>0</v>
      </c>
      <c r="D44">
        <v>40</v>
      </c>
      <c r="E44">
        <v>4.9423449159160997</v>
      </c>
      <c r="F44">
        <v>5.1894621617118997</v>
      </c>
      <c r="G44">
        <v>4.7176928742835402</v>
      </c>
      <c r="H44">
        <v>4.9423449159160997</v>
      </c>
      <c r="I44">
        <v>4.9423449159160997</v>
      </c>
      <c r="J44">
        <f t="shared" si="3"/>
        <v>4.9468379567487473</v>
      </c>
      <c r="K44">
        <f t="shared" si="0"/>
        <v>3.0591240989322386</v>
      </c>
      <c r="L44">
        <v>2.6666666666666599</v>
      </c>
      <c r="M44" t="e">
        <f t="shared" si="1"/>
        <v>#DIV/0!</v>
      </c>
      <c r="N44">
        <v>24.3333333333333</v>
      </c>
      <c r="O44">
        <f t="shared" si="2"/>
        <v>-39.16666666666675</v>
      </c>
      <c r="P44">
        <v>43</v>
      </c>
    </row>
    <row r="45" spans="1:16" x14ac:dyDescent="0.3">
      <c r="A45">
        <v>44</v>
      </c>
      <c r="B45">
        <v>4.8</v>
      </c>
      <c r="C45">
        <f t="shared" si="4"/>
        <v>0</v>
      </c>
      <c r="D45">
        <v>40</v>
      </c>
      <c r="E45">
        <v>4.9423449159160997</v>
      </c>
      <c r="F45">
        <v>5.1894621617118997</v>
      </c>
      <c r="G45">
        <v>5.1894621617118997</v>
      </c>
      <c r="H45">
        <v>4.5125757927929602</v>
      </c>
      <c r="I45">
        <v>4.9423449159160997</v>
      </c>
      <c r="J45">
        <f t="shared" si="3"/>
        <v>4.9552379896097918</v>
      </c>
      <c r="K45">
        <f t="shared" si="0"/>
        <v>3.2341247835373328</v>
      </c>
      <c r="L45">
        <v>3.3333333333333299</v>
      </c>
      <c r="M45" t="e">
        <f t="shared" si="1"/>
        <v>#DIV/0!</v>
      </c>
      <c r="N45">
        <v>37</v>
      </c>
      <c r="O45">
        <f t="shared" si="2"/>
        <v>-7.5</v>
      </c>
      <c r="P45">
        <v>42</v>
      </c>
    </row>
    <row r="46" spans="1:16" x14ac:dyDescent="0.3">
      <c r="A46">
        <v>45</v>
      </c>
      <c r="B46">
        <v>4.8</v>
      </c>
      <c r="C46">
        <f t="shared" si="4"/>
        <v>20</v>
      </c>
      <c r="D46">
        <v>40</v>
      </c>
      <c r="E46">
        <v>5.1894621617118997</v>
      </c>
      <c r="F46">
        <v>4.9423449159160997</v>
      </c>
      <c r="G46">
        <v>5.1894621617118997</v>
      </c>
      <c r="H46">
        <v>5.1894621617118997</v>
      </c>
      <c r="I46">
        <v>4.5125757927929602</v>
      </c>
      <c r="J46">
        <f t="shared" si="3"/>
        <v>5.0046614387689514</v>
      </c>
      <c r="K46">
        <f t="shared" si="0"/>
        <v>4.2637799743531586</v>
      </c>
      <c r="L46">
        <v>30.857142857142801</v>
      </c>
      <c r="M46">
        <f t="shared" si="1"/>
        <v>54.285714285714008</v>
      </c>
      <c r="N46">
        <v>27.8095238095238</v>
      </c>
      <c r="O46">
        <f t="shared" si="2"/>
        <v>-30.476190476190499</v>
      </c>
      <c r="P46">
        <v>44</v>
      </c>
    </row>
    <row r="47" spans="1:16" x14ac:dyDescent="0.3">
      <c r="A47">
        <v>46</v>
      </c>
      <c r="B47">
        <v>4.8</v>
      </c>
      <c r="C47">
        <f t="shared" si="4"/>
        <v>40</v>
      </c>
      <c r="D47">
        <v>40</v>
      </c>
      <c r="E47">
        <v>4.7176928742835402</v>
      </c>
      <c r="F47">
        <v>4.7176928742835402</v>
      </c>
      <c r="G47">
        <v>5.1894621617118997</v>
      </c>
      <c r="H47">
        <v>4.7176928742835402</v>
      </c>
      <c r="I47">
        <v>5.1894621617118997</v>
      </c>
      <c r="J47">
        <f t="shared" si="3"/>
        <v>4.9064005892548836</v>
      </c>
      <c r="K47">
        <f t="shared" si="0"/>
        <v>2.2166789428100797</v>
      </c>
      <c r="L47">
        <v>61.6</v>
      </c>
      <c r="M47">
        <f t="shared" si="1"/>
        <v>54</v>
      </c>
      <c r="N47">
        <v>28.799999999999901</v>
      </c>
      <c r="O47">
        <f t="shared" si="2"/>
        <v>-28.000000000000245</v>
      </c>
      <c r="P47">
        <v>45</v>
      </c>
    </row>
    <row r="48" spans="1:16" x14ac:dyDescent="0.3">
      <c r="A48">
        <v>47</v>
      </c>
      <c r="B48">
        <v>4.8</v>
      </c>
      <c r="C48">
        <f t="shared" si="4"/>
        <v>20</v>
      </c>
      <c r="D48">
        <v>40</v>
      </c>
      <c r="E48">
        <v>5.1894621617118997</v>
      </c>
      <c r="F48">
        <v>4.5125757927929602</v>
      </c>
      <c r="G48">
        <v>5.1894621617118997</v>
      </c>
      <c r="H48">
        <v>4.5125757927929602</v>
      </c>
      <c r="I48">
        <v>4.9423449159160997</v>
      </c>
      <c r="J48">
        <f t="shared" si="3"/>
        <v>4.8692841649851637</v>
      </c>
      <c r="K48">
        <f t="shared" si="0"/>
        <v>1.4434201038575809</v>
      </c>
      <c r="L48">
        <v>22.6086956521739</v>
      </c>
      <c r="M48">
        <f t="shared" si="1"/>
        <v>13.043478260869501</v>
      </c>
      <c r="N48">
        <v>26.285714285714199</v>
      </c>
      <c r="O48">
        <f t="shared" si="2"/>
        <v>-34.285714285714498</v>
      </c>
      <c r="P48">
        <v>46</v>
      </c>
    </row>
    <row r="49" spans="1:16" x14ac:dyDescent="0.3">
      <c r="A49">
        <v>48</v>
      </c>
      <c r="B49">
        <v>4.8</v>
      </c>
      <c r="C49">
        <f t="shared" si="4"/>
        <v>40</v>
      </c>
      <c r="D49">
        <v>40</v>
      </c>
      <c r="E49">
        <v>4.7176928742835402</v>
      </c>
      <c r="F49">
        <v>4.5125757927929602</v>
      </c>
      <c r="G49">
        <v>4.9423449159160997</v>
      </c>
      <c r="H49">
        <v>4.5125757927929602</v>
      </c>
      <c r="I49">
        <v>5.1894621617118997</v>
      </c>
      <c r="J49">
        <f t="shared" si="3"/>
        <v>4.7749303074994929</v>
      </c>
      <c r="K49">
        <f t="shared" si="0"/>
        <v>-0.52228526042722812</v>
      </c>
      <c r="L49">
        <v>47.304347826086897</v>
      </c>
      <c r="M49">
        <f t="shared" si="1"/>
        <v>18.260869565217241</v>
      </c>
      <c r="N49">
        <v>25.043478260869499</v>
      </c>
      <c r="O49">
        <f t="shared" si="2"/>
        <v>-37.391304347826249</v>
      </c>
      <c r="P49">
        <v>47</v>
      </c>
    </row>
    <row r="50" spans="1:16" x14ac:dyDescent="0.3">
      <c r="A50">
        <v>49</v>
      </c>
      <c r="B50">
        <v>5.2</v>
      </c>
      <c r="C50">
        <f t="shared" si="4"/>
        <v>0</v>
      </c>
      <c r="D50">
        <v>40</v>
      </c>
      <c r="E50">
        <v>4.7176928742835402</v>
      </c>
      <c r="F50">
        <v>4.9423449159160997</v>
      </c>
      <c r="G50">
        <v>5.1894621617118997</v>
      </c>
      <c r="H50">
        <v>5.4625917491704197</v>
      </c>
      <c r="I50">
        <v>5.7660690685687799</v>
      </c>
      <c r="J50">
        <f t="shared" si="3"/>
        <v>5.215632153930148</v>
      </c>
      <c r="K50">
        <f t="shared" si="0"/>
        <v>0.30061834481053518</v>
      </c>
      <c r="L50">
        <v>2.9090909090908998</v>
      </c>
      <c r="M50" t="e">
        <f t="shared" si="1"/>
        <v>#DIV/0!</v>
      </c>
      <c r="N50">
        <v>23.272727272727199</v>
      </c>
      <c r="O50">
        <f t="shared" si="2"/>
        <v>-41.818181818181998</v>
      </c>
      <c r="P50">
        <v>49</v>
      </c>
    </row>
    <row r="51" spans="1:16" x14ac:dyDescent="0.3">
      <c r="A51">
        <v>50</v>
      </c>
      <c r="B51">
        <v>5.2</v>
      </c>
      <c r="C51">
        <f t="shared" si="4"/>
        <v>0</v>
      </c>
      <c r="D51">
        <v>40</v>
      </c>
      <c r="E51">
        <v>5.1894621617118997</v>
      </c>
      <c r="F51">
        <v>5.1894621617118997</v>
      </c>
      <c r="G51">
        <v>4.7176928742835402</v>
      </c>
      <c r="H51">
        <v>5.7660690685687799</v>
      </c>
      <c r="I51">
        <v>5.1894621617118997</v>
      </c>
      <c r="J51">
        <f t="shared" si="3"/>
        <v>5.2104296855976031</v>
      </c>
      <c r="K51">
        <f t="shared" si="0"/>
        <v>0.20057087687697947</v>
      </c>
      <c r="L51">
        <v>3.19999999999999</v>
      </c>
      <c r="M51" t="e">
        <f t="shared" si="1"/>
        <v>#DIV/0!</v>
      </c>
      <c r="N51">
        <v>24.4</v>
      </c>
      <c r="O51">
        <f t="shared" si="2"/>
        <v>-39.000000000000007</v>
      </c>
      <c r="P51">
        <v>48</v>
      </c>
    </row>
    <row r="52" spans="1:16" x14ac:dyDescent="0.3">
      <c r="A52">
        <v>51</v>
      </c>
      <c r="B52">
        <v>5.2</v>
      </c>
      <c r="C52">
        <f t="shared" si="4"/>
        <v>20</v>
      </c>
      <c r="D52">
        <v>40</v>
      </c>
      <c r="E52">
        <v>5.4625917491704197</v>
      </c>
      <c r="F52">
        <v>5.7660690685687799</v>
      </c>
      <c r="G52">
        <v>5.1894621617118997</v>
      </c>
      <c r="H52">
        <v>5.1894621617118997</v>
      </c>
      <c r="I52">
        <v>4.7176928742835402</v>
      </c>
      <c r="J52">
        <f t="shared" si="3"/>
        <v>5.2650556030893076</v>
      </c>
      <c r="K52">
        <f t="shared" si="0"/>
        <v>1.2510692901789897</v>
      </c>
      <c r="L52">
        <v>30.4</v>
      </c>
      <c r="M52">
        <f t="shared" si="1"/>
        <v>51.999999999999986</v>
      </c>
      <c r="N52">
        <v>24.8</v>
      </c>
      <c r="O52">
        <f t="shared" si="2"/>
        <v>-38</v>
      </c>
      <c r="P52">
        <v>50</v>
      </c>
    </row>
    <row r="53" spans="1:16" x14ac:dyDescent="0.3">
      <c r="A53">
        <v>52</v>
      </c>
      <c r="B53">
        <v>5.2</v>
      </c>
      <c r="C53">
        <f t="shared" si="4"/>
        <v>40</v>
      </c>
      <c r="D53">
        <v>40</v>
      </c>
      <c r="E53">
        <v>5.4625917491704197</v>
      </c>
      <c r="F53">
        <v>4.9423449159160997</v>
      </c>
      <c r="G53">
        <v>5.7660690685687799</v>
      </c>
      <c r="H53">
        <v>4.9423449159160997</v>
      </c>
      <c r="I53">
        <v>4.7176928742835402</v>
      </c>
      <c r="J53">
        <f t="shared" si="3"/>
        <v>5.1662087047709875</v>
      </c>
      <c r="K53">
        <f t="shared" si="0"/>
        <v>-0.64983260055793646</v>
      </c>
      <c r="L53">
        <v>51.636363636363598</v>
      </c>
      <c r="M53">
        <f t="shared" si="1"/>
        <v>29.090909090908998</v>
      </c>
      <c r="N53">
        <v>30.117647058823501</v>
      </c>
      <c r="O53">
        <f t="shared" si="2"/>
        <v>-24.705882352941249</v>
      </c>
      <c r="P53">
        <v>51</v>
      </c>
    </row>
    <row r="54" spans="1:16" x14ac:dyDescent="0.3">
      <c r="A54">
        <v>53</v>
      </c>
      <c r="B54">
        <v>5.2</v>
      </c>
      <c r="C54">
        <f t="shared" si="4"/>
        <v>20</v>
      </c>
      <c r="D54">
        <v>40</v>
      </c>
      <c r="E54">
        <v>5.4625917491704197</v>
      </c>
      <c r="F54">
        <v>5.7660690685687799</v>
      </c>
      <c r="G54">
        <v>5.1894621617118997</v>
      </c>
      <c r="H54">
        <v>5.7660690685687799</v>
      </c>
      <c r="I54">
        <v>4.7176928742835402</v>
      </c>
      <c r="J54">
        <f t="shared" si="3"/>
        <v>5.3803769844606837</v>
      </c>
      <c r="K54">
        <f t="shared" si="0"/>
        <v>3.4687881627054522</v>
      </c>
      <c r="L54">
        <v>28</v>
      </c>
      <c r="M54">
        <f t="shared" si="1"/>
        <v>40</v>
      </c>
      <c r="N54">
        <v>31</v>
      </c>
      <c r="O54">
        <f t="shared" si="2"/>
        <v>-22.5</v>
      </c>
      <c r="P54">
        <v>52</v>
      </c>
    </row>
    <row r="55" spans="1:16" x14ac:dyDescent="0.3">
      <c r="A55">
        <v>54</v>
      </c>
      <c r="B55">
        <v>5.2</v>
      </c>
      <c r="C55">
        <f t="shared" si="4"/>
        <v>40</v>
      </c>
      <c r="D55">
        <v>40</v>
      </c>
      <c r="E55">
        <v>4.9423449159160997</v>
      </c>
      <c r="F55">
        <v>5.7660690685687799</v>
      </c>
      <c r="G55">
        <v>5.7660690685687799</v>
      </c>
      <c r="H55">
        <v>5.1894621617118997</v>
      </c>
      <c r="I55">
        <v>5.4625917491704197</v>
      </c>
      <c r="J55">
        <f t="shared" si="3"/>
        <v>5.4253073927871966</v>
      </c>
      <c r="K55">
        <f t="shared" si="0"/>
        <v>4.3328344766768554</v>
      </c>
      <c r="L55">
        <v>45.818181818181799</v>
      </c>
      <c r="M55">
        <f t="shared" si="1"/>
        <v>14.545454545454499</v>
      </c>
      <c r="N55">
        <v>22.909090909090899</v>
      </c>
      <c r="O55">
        <f t="shared" si="2"/>
        <v>-42.727272727272755</v>
      </c>
      <c r="P55">
        <v>53</v>
      </c>
    </row>
    <row r="56" spans="1:16" x14ac:dyDescent="0.3">
      <c r="A56">
        <v>55</v>
      </c>
      <c r="B56">
        <v>5.2</v>
      </c>
      <c r="C56">
        <v>80</v>
      </c>
      <c r="D56">
        <v>40</v>
      </c>
      <c r="E56">
        <v>5.7660690685687799</v>
      </c>
      <c r="F56">
        <v>4.5125757927929602</v>
      </c>
      <c r="G56">
        <v>5.4625917491704197</v>
      </c>
      <c r="H56">
        <v>4.9423449159160997</v>
      </c>
      <c r="I56">
        <v>4.9423449159160997</v>
      </c>
      <c r="J56">
        <f t="shared" si="3"/>
        <v>5.1251852884728724</v>
      </c>
      <c r="K56">
        <f t="shared" si="0"/>
        <v>-1.4387444524447657</v>
      </c>
      <c r="L56">
        <v>93.818181818181799</v>
      </c>
      <c r="M56">
        <f t="shared" si="1"/>
        <v>17.272727272727249</v>
      </c>
      <c r="N56">
        <v>23.272727272727199</v>
      </c>
      <c r="O56">
        <f t="shared" si="2"/>
        <v>-41.818181818181998</v>
      </c>
      <c r="P56">
        <v>54</v>
      </c>
    </row>
    <row r="57" spans="1:16" x14ac:dyDescent="0.3">
      <c r="A57">
        <v>56</v>
      </c>
      <c r="B57">
        <v>4.8</v>
      </c>
      <c r="C57">
        <v>80</v>
      </c>
      <c r="D57">
        <v>40</v>
      </c>
      <c r="E57">
        <v>4.9423449159160997</v>
      </c>
      <c r="F57">
        <v>5.1894621617118997</v>
      </c>
      <c r="G57">
        <v>4.9423449159160997</v>
      </c>
      <c r="H57">
        <v>5.1894621617118997</v>
      </c>
      <c r="I57">
        <v>4.7176928742835402</v>
      </c>
      <c r="J57">
        <f t="shared" si="3"/>
        <v>4.9962614059079078</v>
      </c>
      <c r="K57">
        <f t="shared" si="0"/>
        <v>4.088779289748083</v>
      </c>
      <c r="L57">
        <v>90.24</v>
      </c>
      <c r="M57">
        <f t="shared" si="1"/>
        <v>12.799999999999994</v>
      </c>
      <c r="N57">
        <v>24</v>
      </c>
      <c r="O57">
        <f t="shared" si="2"/>
        <v>-40</v>
      </c>
      <c r="P57">
        <v>55</v>
      </c>
    </row>
    <row r="58" spans="1:16" x14ac:dyDescent="0.3">
      <c r="A58">
        <v>57</v>
      </c>
      <c r="B58">
        <v>4.4000000000000004</v>
      </c>
      <c r="C58">
        <v>80</v>
      </c>
      <c r="D58">
        <v>40</v>
      </c>
      <c r="E58">
        <v>3.99189397054761</v>
      </c>
      <c r="F58">
        <v>4.5125757927929602</v>
      </c>
      <c r="G58">
        <v>3.99189397054761</v>
      </c>
      <c r="H58">
        <v>4.3245518014265798</v>
      </c>
      <c r="I58">
        <v>4.7176928742835402</v>
      </c>
      <c r="J58">
        <f t="shared" si="3"/>
        <v>4.3077216819196602</v>
      </c>
      <c r="K58">
        <f t="shared" si="0"/>
        <v>-2.0972345018259122</v>
      </c>
      <c r="L58">
        <v>88</v>
      </c>
      <c r="M58">
        <f t="shared" si="1"/>
        <v>10</v>
      </c>
      <c r="N58">
        <v>25.1428571428571</v>
      </c>
      <c r="O58">
        <f t="shared" si="2"/>
        <v>-37.142857142857252</v>
      </c>
      <c r="P58">
        <v>56</v>
      </c>
    </row>
    <row r="59" spans="1:16" x14ac:dyDescent="0.3">
      <c r="A59">
        <v>58</v>
      </c>
      <c r="B59">
        <v>4</v>
      </c>
      <c r="C59">
        <v>80</v>
      </c>
      <c r="D59">
        <v>40</v>
      </c>
      <c r="E59">
        <v>3.99189397054761</v>
      </c>
      <c r="F59">
        <v>4.1515697293695197</v>
      </c>
      <c r="G59">
        <v>3.8440460457125201</v>
      </c>
      <c r="H59">
        <v>4.3245518014265798</v>
      </c>
      <c r="I59">
        <v>4.1515697293695197</v>
      </c>
      <c r="J59">
        <f t="shared" si="3"/>
        <v>4.0927262552851502</v>
      </c>
      <c r="K59">
        <f>(J59-B59)*100/B59</f>
        <v>2.3181563821287554</v>
      </c>
      <c r="L59">
        <v>91.2</v>
      </c>
      <c r="M59">
        <f t="shared" si="1"/>
        <v>14.000000000000004</v>
      </c>
      <c r="N59">
        <v>27.2</v>
      </c>
      <c r="O59">
        <f t="shared" si="2"/>
        <v>-32</v>
      </c>
      <c r="P59">
        <v>57</v>
      </c>
    </row>
    <row r="60" spans="1:16" x14ac:dyDescent="0.3">
      <c r="A60">
        <v>59</v>
      </c>
      <c r="B60">
        <v>3.6</v>
      </c>
      <c r="C60">
        <v>80</v>
      </c>
      <c r="D60">
        <v>40</v>
      </c>
      <c r="E60">
        <v>3.3480401043302601</v>
      </c>
      <c r="F60">
        <v>3.8440460457125201</v>
      </c>
      <c r="G60">
        <v>3.7067586869370701</v>
      </c>
      <c r="H60">
        <v>3.5789394218702699</v>
      </c>
      <c r="I60">
        <v>3.5789394218702699</v>
      </c>
      <c r="J60">
        <f t="shared" si="3"/>
        <v>3.6113447361440776</v>
      </c>
      <c r="K60">
        <f t="shared" ref="K60:K74" si="5">(J60-B60)*100/B60</f>
        <v>0.31513155955770816</v>
      </c>
      <c r="L60">
        <v>93.5</v>
      </c>
      <c r="M60">
        <f t="shared" si="1"/>
        <v>16.875</v>
      </c>
      <c r="N60">
        <v>31</v>
      </c>
      <c r="O60">
        <f t="shared" si="2"/>
        <v>-22.5</v>
      </c>
      <c r="P60">
        <v>58</v>
      </c>
    </row>
    <row r="61" spans="1:16" x14ac:dyDescent="0.3">
      <c r="A61">
        <v>60</v>
      </c>
      <c r="B61">
        <v>3.2</v>
      </c>
      <c r="C61">
        <v>80</v>
      </c>
      <c r="D61">
        <v>40</v>
      </c>
      <c r="E61">
        <v>3.3480401043302601</v>
      </c>
      <c r="F61">
        <v>3.1451285828556999</v>
      </c>
      <c r="G61">
        <v>3.3480401043302601</v>
      </c>
      <c r="H61">
        <v>3.2434138510699402</v>
      </c>
      <c r="I61">
        <v>3.1451285828556999</v>
      </c>
      <c r="J61">
        <f t="shared" si="3"/>
        <v>3.2459502450883719</v>
      </c>
      <c r="K61">
        <f t="shared" si="5"/>
        <v>1.4359451590116172</v>
      </c>
      <c r="L61">
        <v>99.294117647058798</v>
      </c>
      <c r="M61">
        <f t="shared" si="1"/>
        <v>24.117647058823497</v>
      </c>
      <c r="N61">
        <v>40.571428571428498</v>
      </c>
      <c r="O61">
        <f t="shared" si="2"/>
        <v>1.4285714285712459</v>
      </c>
      <c r="P61">
        <v>59</v>
      </c>
    </row>
    <row r="62" spans="1:16" x14ac:dyDescent="0.3">
      <c r="A62">
        <v>61</v>
      </c>
      <c r="B62">
        <v>2.8</v>
      </c>
      <c r="C62">
        <v>80</v>
      </c>
      <c r="D62">
        <v>40</v>
      </c>
      <c r="E62">
        <v>2.8830345342843899</v>
      </c>
      <c r="F62">
        <v>3.0526248010070001</v>
      </c>
      <c r="G62">
        <v>2.7312958745852098</v>
      </c>
      <c r="H62">
        <v>2.8051146820064301</v>
      </c>
      <c r="I62">
        <v>2.8051146820064301</v>
      </c>
      <c r="J62">
        <f t="shared" si="3"/>
        <v>2.8554369147778922</v>
      </c>
      <c r="K62">
        <f t="shared" si="5"/>
        <v>1.979889813496156</v>
      </c>
      <c r="L62">
        <v>104.42105263157799</v>
      </c>
      <c r="M62">
        <f t="shared" si="1"/>
        <v>30.526315789472495</v>
      </c>
      <c r="N62">
        <v>36.210526315789402</v>
      </c>
      <c r="O62">
        <f t="shared" si="2"/>
        <v>-9.4736842105264962</v>
      </c>
      <c r="P62">
        <v>60</v>
      </c>
    </row>
    <row r="63" spans="1:16" x14ac:dyDescent="0.3">
      <c r="A63">
        <v>62</v>
      </c>
      <c r="B63">
        <v>2.4</v>
      </c>
      <c r="C63">
        <v>80</v>
      </c>
      <c r="D63">
        <v>40</v>
      </c>
      <c r="E63">
        <v>2.4711724579580499</v>
      </c>
      <c r="F63">
        <v>2.66126264703174</v>
      </c>
      <c r="G63">
        <v>2.3588464371417701</v>
      </c>
      <c r="H63">
        <v>2.5947310808559498</v>
      </c>
      <c r="I63">
        <v>2.3588464371417701</v>
      </c>
      <c r="J63">
        <f t="shared" si="3"/>
        <v>2.4889718120258562</v>
      </c>
      <c r="K63">
        <f t="shared" si="5"/>
        <v>3.7071588344106772</v>
      </c>
      <c r="L63">
        <v>114.8</v>
      </c>
      <c r="M63">
        <f t="shared" si="1"/>
        <v>43.499999999999993</v>
      </c>
      <c r="N63">
        <v>43.199999999999903</v>
      </c>
      <c r="O63">
        <f t="shared" si="2"/>
        <v>7.9999999999997584</v>
      </c>
      <c r="P63">
        <v>61</v>
      </c>
    </row>
    <row r="64" spans="1:16" x14ac:dyDescent="0.3">
      <c r="A64">
        <v>63</v>
      </c>
      <c r="B64">
        <v>2</v>
      </c>
      <c r="C64">
        <v>80</v>
      </c>
      <c r="D64">
        <v>40</v>
      </c>
      <c r="E64">
        <v>2.2562878963964801</v>
      </c>
      <c r="F64">
        <v>2.03508320067133</v>
      </c>
      <c r="G64">
        <v>1.9959469852738001</v>
      </c>
      <c r="H64">
        <v>1.9582876081931699</v>
      </c>
      <c r="I64">
        <v>2.0757848646847599</v>
      </c>
      <c r="J64">
        <f t="shared" si="3"/>
        <v>2.0642781110439081</v>
      </c>
      <c r="K64">
        <f t="shared" si="5"/>
        <v>3.2139055521954063</v>
      </c>
      <c r="L64">
        <v>112</v>
      </c>
      <c r="M64">
        <f t="shared" si="1"/>
        <v>40</v>
      </c>
      <c r="N64">
        <v>44.408163265306101</v>
      </c>
      <c r="O64">
        <f t="shared" si="2"/>
        <v>11.020408163265252</v>
      </c>
      <c r="P64">
        <v>62</v>
      </c>
    </row>
    <row r="65" spans="1:17" x14ac:dyDescent="0.3">
      <c r="A65">
        <v>64</v>
      </c>
      <c r="B65">
        <v>2</v>
      </c>
      <c r="C65">
        <v>10</v>
      </c>
      <c r="D65">
        <v>40</v>
      </c>
      <c r="E65">
        <v>2.0757848646847599</v>
      </c>
      <c r="F65">
        <v>1.9959469852738001</v>
      </c>
      <c r="G65">
        <v>1.9959469852738001</v>
      </c>
      <c r="H65">
        <v>2.0757848646847599</v>
      </c>
      <c r="I65">
        <v>2.03508320067133</v>
      </c>
      <c r="J65">
        <f t="shared" si="3"/>
        <v>2.03570938011769</v>
      </c>
      <c r="K65">
        <f t="shared" si="5"/>
        <v>1.7854690058844991</v>
      </c>
      <c r="L65">
        <v>14.719999999999899</v>
      </c>
      <c r="M65">
        <f t="shared" si="1"/>
        <v>47.199999999998994</v>
      </c>
      <c r="N65">
        <v>43.199999999999903</v>
      </c>
      <c r="O65">
        <f t="shared" si="2"/>
        <v>7.9999999999997584</v>
      </c>
      <c r="P65">
        <v>63</v>
      </c>
    </row>
    <row r="66" spans="1:17" x14ac:dyDescent="0.3">
      <c r="A66">
        <v>65</v>
      </c>
      <c r="B66">
        <v>2</v>
      </c>
      <c r="C66">
        <v>10</v>
      </c>
      <c r="D66">
        <v>40</v>
      </c>
      <c r="E66">
        <v>2.0757848646847599</v>
      </c>
      <c r="F66">
        <v>2.0757848646847599</v>
      </c>
      <c r="G66">
        <v>2.0757848646847599</v>
      </c>
      <c r="H66">
        <v>2.0757848646847599</v>
      </c>
      <c r="I66">
        <v>2.03508320067133</v>
      </c>
      <c r="J66">
        <f t="shared" si="3"/>
        <v>2.067644531882074</v>
      </c>
      <c r="K66">
        <f t="shared" si="5"/>
        <v>3.3822265941036989</v>
      </c>
      <c r="L66">
        <v>11.5555555555555</v>
      </c>
      <c r="M66">
        <f t="shared" si="1"/>
        <v>15.555555555555003</v>
      </c>
      <c r="N66">
        <v>40.592592592592503</v>
      </c>
      <c r="O66">
        <f t="shared" si="2"/>
        <v>1.4814814814812571</v>
      </c>
      <c r="P66">
        <v>64</v>
      </c>
    </row>
    <row r="67" spans="1:17" x14ac:dyDescent="0.3">
      <c r="A67">
        <v>66</v>
      </c>
      <c r="B67">
        <v>2.4</v>
      </c>
      <c r="C67">
        <v>10</v>
      </c>
      <c r="D67">
        <v>40</v>
      </c>
      <c r="E67">
        <v>2.4137033310287901</v>
      </c>
      <c r="F67">
        <v>2.5947310808559498</v>
      </c>
      <c r="G67">
        <v>2.4711724579580499</v>
      </c>
      <c r="H67">
        <v>2.5947310808559498</v>
      </c>
      <c r="I67">
        <v>2.3588464371417701</v>
      </c>
      <c r="J67">
        <f t="shared" ref="J67:J78" si="6">AVERAGE(E67:I67)</f>
        <v>2.486636877568102</v>
      </c>
      <c r="K67">
        <f t="shared" si="5"/>
        <v>3.6098698986709219</v>
      </c>
      <c r="L67">
        <v>14.4761904761904</v>
      </c>
      <c r="M67">
        <f t="shared" ref="M67:M74" si="7">(L67-C67)*100/C67</f>
        <v>44.761904761903999</v>
      </c>
      <c r="N67">
        <v>40.761904761904702</v>
      </c>
      <c r="O67">
        <f t="shared" ref="O67:O74" si="8">(N67-D67)*100/40</f>
        <v>1.9047619047617559</v>
      </c>
      <c r="P67">
        <v>65</v>
      </c>
    </row>
    <row r="68" spans="1:17" x14ac:dyDescent="0.3">
      <c r="A68">
        <v>67</v>
      </c>
      <c r="B68">
        <v>2.4</v>
      </c>
      <c r="C68">
        <v>10</v>
      </c>
      <c r="D68">
        <v>40</v>
      </c>
      <c r="E68">
        <v>2.4137033310287901</v>
      </c>
      <c r="F68">
        <v>2.4711724579580499</v>
      </c>
      <c r="G68">
        <v>2.3588464371417701</v>
      </c>
      <c r="H68">
        <v>2.4711724579580499</v>
      </c>
      <c r="I68">
        <v>2.3588464371417701</v>
      </c>
      <c r="J68">
        <f t="shared" si="6"/>
        <v>2.4147482242456855</v>
      </c>
      <c r="K68">
        <f t="shared" si="5"/>
        <v>0.61450934357023168</v>
      </c>
      <c r="L68">
        <v>11.8095238095238</v>
      </c>
      <c r="M68">
        <f t="shared" si="7"/>
        <v>18.095238095237995</v>
      </c>
      <c r="N68">
        <v>41.142857142857103</v>
      </c>
      <c r="O68">
        <f t="shared" si="8"/>
        <v>2.8571428571427582</v>
      </c>
      <c r="P68">
        <v>66</v>
      </c>
    </row>
    <row r="69" spans="1:17" x14ac:dyDescent="0.3">
      <c r="A69">
        <v>68</v>
      </c>
      <c r="B69">
        <v>2.8</v>
      </c>
      <c r="C69">
        <v>10</v>
      </c>
      <c r="D69">
        <v>40</v>
      </c>
      <c r="E69">
        <v>2.8830345342843899</v>
      </c>
      <c r="F69">
        <v>2.96540694954966</v>
      </c>
      <c r="G69">
        <v>2.8830345342843899</v>
      </c>
      <c r="H69">
        <v>2.96540694954966</v>
      </c>
      <c r="I69">
        <v>2.7312958745852098</v>
      </c>
      <c r="J69">
        <f t="shared" si="6"/>
        <v>2.8856357684506619</v>
      </c>
      <c r="K69">
        <f t="shared" si="5"/>
        <v>3.0584203018093614</v>
      </c>
      <c r="L69">
        <v>14.3157894736842</v>
      </c>
      <c r="M69">
        <f t="shared" si="7"/>
        <v>43.157894736842003</v>
      </c>
      <c r="N69">
        <v>37.052631578947299</v>
      </c>
      <c r="O69">
        <f t="shared" si="8"/>
        <v>-7.3684210526317528</v>
      </c>
      <c r="P69">
        <v>67</v>
      </c>
    </row>
    <row r="70" spans="1:17" x14ac:dyDescent="0.3">
      <c r="A70">
        <v>69</v>
      </c>
      <c r="B70">
        <v>2.8</v>
      </c>
      <c r="C70">
        <v>10</v>
      </c>
      <c r="D70">
        <v>40</v>
      </c>
      <c r="E70">
        <v>2.96540694954966</v>
      </c>
      <c r="F70">
        <v>2.7312958745852098</v>
      </c>
      <c r="G70">
        <v>2.8051146820064301</v>
      </c>
      <c r="H70">
        <v>2.8051146820064301</v>
      </c>
      <c r="I70">
        <v>2.8830345342843899</v>
      </c>
      <c r="J70">
        <f t="shared" si="6"/>
        <v>2.8379933444864238</v>
      </c>
      <c r="K70">
        <f t="shared" si="5"/>
        <v>1.3569051602294286</v>
      </c>
      <c r="L70">
        <v>11.5555555555555</v>
      </c>
      <c r="M70">
        <f t="shared" si="7"/>
        <v>15.555555555555003</v>
      </c>
      <c r="N70">
        <v>38.8888888888888</v>
      </c>
      <c r="O70">
        <f t="shared" si="8"/>
        <v>-2.7777777777779988</v>
      </c>
      <c r="P70">
        <v>68</v>
      </c>
    </row>
    <row r="71" spans="1:17" x14ac:dyDescent="0.3">
      <c r="A71">
        <v>70</v>
      </c>
      <c r="B71">
        <v>3.2</v>
      </c>
      <c r="C71">
        <v>10</v>
      </c>
      <c r="D71">
        <v>40</v>
      </c>
      <c r="E71">
        <v>3.2434138510699402</v>
      </c>
      <c r="F71">
        <v>2.96540694954966</v>
      </c>
      <c r="G71">
        <v>3.1451285828556999</v>
      </c>
      <c r="H71">
        <v>3.3480401043302601</v>
      </c>
      <c r="I71">
        <v>3.4596414411412701</v>
      </c>
      <c r="J71">
        <f t="shared" si="6"/>
        <v>3.2323261857893657</v>
      </c>
      <c r="K71">
        <f t="shared" si="5"/>
        <v>1.0101933059176726</v>
      </c>
      <c r="L71">
        <v>15</v>
      </c>
      <c r="M71">
        <f t="shared" si="7"/>
        <v>50</v>
      </c>
      <c r="N71">
        <v>37</v>
      </c>
      <c r="O71">
        <f t="shared" si="8"/>
        <v>-7.5</v>
      </c>
      <c r="P71">
        <v>69</v>
      </c>
    </row>
    <row r="72" spans="1:17" x14ac:dyDescent="0.3">
      <c r="A72">
        <v>71</v>
      </c>
      <c r="B72">
        <v>3.2</v>
      </c>
      <c r="C72">
        <v>10</v>
      </c>
      <c r="D72">
        <v>40</v>
      </c>
      <c r="E72">
        <v>3.3480401043302601</v>
      </c>
      <c r="F72">
        <v>3.3480401043302601</v>
      </c>
      <c r="G72">
        <v>3.2434138510699402</v>
      </c>
      <c r="H72">
        <v>3.1451285828556999</v>
      </c>
      <c r="I72">
        <v>3.1451285828556999</v>
      </c>
      <c r="J72">
        <f t="shared" si="6"/>
        <v>3.2459502450883719</v>
      </c>
      <c r="K72">
        <f t="shared" si="5"/>
        <v>1.4359451590116172</v>
      </c>
      <c r="L72">
        <v>11.6129032258064</v>
      </c>
      <c r="M72">
        <f t="shared" si="7"/>
        <v>16.129032258064004</v>
      </c>
      <c r="N72">
        <v>38.193548387096698</v>
      </c>
      <c r="O72">
        <f t="shared" si="8"/>
        <v>-4.5161290322582559</v>
      </c>
      <c r="P72">
        <v>70</v>
      </c>
    </row>
    <row r="73" spans="1:17" x14ac:dyDescent="0.3">
      <c r="A73">
        <v>72</v>
      </c>
      <c r="B73">
        <v>3.6</v>
      </c>
      <c r="C73">
        <v>10</v>
      </c>
      <c r="D73">
        <v>40</v>
      </c>
      <c r="E73">
        <v>3.8440460457125201</v>
      </c>
      <c r="F73">
        <v>3.4596414411412701</v>
      </c>
      <c r="G73">
        <v>3.4596414411412701</v>
      </c>
      <c r="H73">
        <v>3.5789394218702699</v>
      </c>
      <c r="I73">
        <v>3.7067586869370701</v>
      </c>
      <c r="J73">
        <f t="shared" si="6"/>
        <v>3.6098054073604802</v>
      </c>
      <c r="K73">
        <f t="shared" si="5"/>
        <v>0.27237242668000217</v>
      </c>
      <c r="L73">
        <v>13.5</v>
      </c>
      <c r="M73">
        <f t="shared" si="7"/>
        <v>35</v>
      </c>
      <c r="N73">
        <v>40</v>
      </c>
      <c r="O73">
        <f t="shared" si="8"/>
        <v>0</v>
      </c>
      <c r="P73">
        <v>71</v>
      </c>
    </row>
    <row r="74" spans="1:17" x14ac:dyDescent="0.3">
      <c r="A74">
        <v>73</v>
      </c>
      <c r="B74">
        <v>3.6</v>
      </c>
      <c r="C74">
        <v>10</v>
      </c>
      <c r="D74">
        <v>40</v>
      </c>
      <c r="E74">
        <v>3.7067586869370701</v>
      </c>
      <c r="F74">
        <v>3.4596414411412701</v>
      </c>
      <c r="G74">
        <v>3.7067586869370701</v>
      </c>
      <c r="H74">
        <v>3.5789394218702699</v>
      </c>
      <c r="I74">
        <v>3.5789394218702699</v>
      </c>
      <c r="J74">
        <f t="shared" si="6"/>
        <v>3.6062075317511897</v>
      </c>
      <c r="K74">
        <f t="shared" si="5"/>
        <v>0.17243143753304441</v>
      </c>
      <c r="L74">
        <v>10.6666666666666</v>
      </c>
      <c r="M74">
        <f t="shared" si="7"/>
        <v>6.6666666666660035</v>
      </c>
      <c r="N74">
        <v>34.133333333333297</v>
      </c>
      <c r="O74">
        <f t="shared" si="8"/>
        <v>-14.666666666666757</v>
      </c>
      <c r="P74">
        <v>72</v>
      </c>
    </row>
    <row r="75" spans="1:17" x14ac:dyDescent="0.3">
      <c r="A75">
        <v>74</v>
      </c>
      <c r="B75">
        <v>3.6</v>
      </c>
      <c r="C75">
        <v>10</v>
      </c>
      <c r="D75">
        <v>40</v>
      </c>
      <c r="J75" t="e">
        <f t="shared" si="6"/>
        <v>#DIV/0!</v>
      </c>
      <c r="K75">
        <f>SQRT(SUMSQ(K2:K74)/COUNT(K2:K74))</f>
        <v>2.3496331432362019</v>
      </c>
      <c r="M75" t="e">
        <f>SQRT(SUMSQ(M2:M74)/COUNT(M2:M74))</f>
        <v>#DIV/0!</v>
      </c>
      <c r="O75">
        <f>SQRT(SUMSQ(O2:O74)/COUNT(O2:O74))</f>
        <v>20.179568751292223</v>
      </c>
      <c r="P75">
        <v>73</v>
      </c>
      <c r="Q75" t="s">
        <v>12</v>
      </c>
    </row>
    <row r="76" spans="1:17" x14ac:dyDescent="0.3">
      <c r="A76">
        <v>75</v>
      </c>
      <c r="B76">
        <v>2</v>
      </c>
      <c r="C76">
        <v>0</v>
      </c>
      <c r="D76">
        <v>40</v>
      </c>
      <c r="J76" t="e">
        <f t="shared" si="6"/>
        <v>#DIV/0!</v>
      </c>
      <c r="P76">
        <v>74</v>
      </c>
      <c r="Q76" t="s">
        <v>12</v>
      </c>
    </row>
    <row r="77" spans="1:17" x14ac:dyDescent="0.3">
      <c r="A77">
        <v>76</v>
      </c>
      <c r="B77">
        <v>2.4</v>
      </c>
      <c r="C77">
        <v>0</v>
      </c>
      <c r="D77">
        <v>40</v>
      </c>
      <c r="J77" t="e">
        <f t="shared" si="6"/>
        <v>#DIV/0!</v>
      </c>
      <c r="P77">
        <v>75</v>
      </c>
      <c r="Q77" t="s">
        <v>12</v>
      </c>
    </row>
    <row r="78" spans="1:17" x14ac:dyDescent="0.3">
      <c r="J78" t="e">
        <f t="shared" si="6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Sai số 1</vt:lpstr>
      <vt:lpstr>Sai số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2022-06-09T08:06:21Z</dcterms:created>
  <dcterms:modified xsi:type="dcterms:W3CDTF">2022-06-17T09:21:50Z</dcterms:modified>
</cp:coreProperties>
</file>