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niversity\DataAnalystBusiness\Lab1\"/>
    </mc:Choice>
  </mc:AlternateContent>
  <xr:revisionPtr revIDLastSave="0" documentId="13_ncr:1_{B10E8835-FF41-4A7B-8A74-A7672E5E92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eges and Universities" sheetId="2" r:id="rId1"/>
    <sheet name="Covariance" sheetId="3" r:id="rId2"/>
    <sheet name="Correlation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3" i="2" l="1"/>
  <c r="H5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2" i="2"/>
  <c r="B53" i="2"/>
  <c r="G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2" i="2"/>
  <c r="B51" i="2"/>
  <c r="G58" i="2"/>
  <c r="G57" i="2"/>
  <c r="D2" i="2"/>
  <c r="F2" i="2"/>
  <c r="D3" i="2"/>
  <c r="F3" i="2"/>
  <c r="D4" i="2"/>
  <c r="F4" i="2"/>
  <c r="D5" i="2"/>
  <c r="F5" i="2"/>
  <c r="D6" i="2"/>
  <c r="F6" i="2"/>
  <c r="D7" i="2"/>
  <c r="F7" i="2"/>
  <c r="D8" i="2"/>
  <c r="F8" i="2"/>
  <c r="D9" i="2"/>
  <c r="F9" i="2"/>
  <c r="D10" i="2"/>
  <c r="F10" i="2"/>
  <c r="D11" i="2"/>
  <c r="F11" i="2"/>
  <c r="D12" i="2"/>
  <c r="F12" i="2"/>
  <c r="D13" i="2"/>
  <c r="F13" i="2"/>
  <c r="D14" i="2"/>
  <c r="F14" i="2"/>
  <c r="D15" i="2"/>
  <c r="F15" i="2"/>
  <c r="D16" i="2"/>
  <c r="F16" i="2"/>
  <c r="D17" i="2"/>
  <c r="F17" i="2"/>
  <c r="D18" i="2"/>
  <c r="F18" i="2"/>
  <c r="D19" i="2"/>
  <c r="F19" i="2"/>
  <c r="D20" i="2"/>
  <c r="F20" i="2"/>
  <c r="D21" i="2"/>
  <c r="F21" i="2"/>
  <c r="D22" i="2"/>
  <c r="F22" i="2"/>
  <c r="D23" i="2"/>
  <c r="F23" i="2"/>
  <c r="D24" i="2"/>
  <c r="F24" i="2"/>
  <c r="D25" i="2"/>
  <c r="F25" i="2"/>
  <c r="D26" i="2"/>
  <c r="F26" i="2"/>
  <c r="D27" i="2"/>
  <c r="F27" i="2"/>
  <c r="D28" i="2"/>
  <c r="F28" i="2"/>
  <c r="D29" i="2"/>
  <c r="F29" i="2"/>
  <c r="D30" i="2"/>
  <c r="F30" i="2"/>
  <c r="D31" i="2"/>
  <c r="F31" i="2"/>
  <c r="D32" i="2"/>
  <c r="F32" i="2"/>
  <c r="D33" i="2"/>
  <c r="F33" i="2"/>
  <c r="D34" i="2"/>
  <c r="F34" i="2"/>
  <c r="D35" i="2"/>
  <c r="F35" i="2"/>
  <c r="D36" i="2"/>
  <c r="F36" i="2"/>
  <c r="D37" i="2"/>
  <c r="F37" i="2"/>
  <c r="D38" i="2"/>
  <c r="F38" i="2"/>
  <c r="D39" i="2"/>
  <c r="F39" i="2"/>
  <c r="D40" i="2"/>
  <c r="F40" i="2"/>
  <c r="D41" i="2"/>
  <c r="F41" i="2"/>
  <c r="D42" i="2"/>
  <c r="F42" i="2"/>
  <c r="D43" i="2"/>
  <c r="F43" i="2"/>
  <c r="D44" i="2"/>
  <c r="F44" i="2"/>
  <c r="D45" i="2"/>
  <c r="F45" i="2"/>
  <c r="D46" i="2"/>
  <c r="F46" i="2"/>
  <c r="D47" i="2"/>
  <c r="F47" i="2"/>
  <c r="D48" i="2"/>
  <c r="F48" i="2"/>
  <c r="D49" i="2"/>
  <c r="F49" i="2"/>
  <c r="D50" i="2"/>
  <c r="F50" i="2"/>
  <c r="F53" i="2"/>
  <c r="F54" i="2"/>
  <c r="F57" i="2"/>
  <c r="F5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2" i="2"/>
  <c r="C52" i="2"/>
  <c r="B52" i="2"/>
  <c r="C51" i="2"/>
  <c r="F56" i="5"/>
  <c r="B51" i="5"/>
  <c r="D2" i="5"/>
  <c r="C51" i="5"/>
  <c r="E2" i="5"/>
  <c r="F2" i="5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50" i="5"/>
  <c r="E50" i="5"/>
  <c r="F50" i="5"/>
  <c r="F51" i="5"/>
  <c r="F52" i="5"/>
  <c r="F53" i="5"/>
  <c r="B52" i="5"/>
  <c r="C52" i="5"/>
  <c r="F54" i="5"/>
  <c r="F55" i="3"/>
  <c r="B51" i="3"/>
  <c r="D2" i="3"/>
  <c r="C51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F51" i="3"/>
  <c r="F52" i="3"/>
  <c r="F53" i="3"/>
</calcChain>
</file>

<file path=xl/sharedStrings.xml><?xml version="1.0" encoding="utf-8"?>
<sst xmlns="http://schemas.openxmlformats.org/spreadsheetml/2006/main" count="37" uniqueCount="20">
  <si>
    <t>Graduation % (X)</t>
  </si>
  <si>
    <t>Median SAT (Y)</t>
  </si>
  <si>
    <t>Mean</t>
  </si>
  <si>
    <t>X - Mean(X)</t>
  </si>
  <si>
    <t>Y - Mean(Y)</t>
  </si>
  <si>
    <t>(X - Mean(X))(Y-Mean(Y))</t>
  </si>
  <si>
    <t>Sum</t>
  </si>
  <si>
    <t>Covariance</t>
  </si>
  <si>
    <t>Count</t>
  </si>
  <si>
    <t>COVARIANCE.S</t>
  </si>
  <si>
    <t>Standard Deviation</t>
  </si>
  <si>
    <t/>
  </si>
  <si>
    <t>Correlation</t>
  </si>
  <si>
    <t>CORREL Function</t>
  </si>
  <si>
    <t>Median SAT (X)</t>
  </si>
  <si>
    <t>Graduation % (Y)</t>
  </si>
  <si>
    <t>(X-Mean(X))*(Y-Mean(Y))</t>
  </si>
  <si>
    <t>Excel's functions</t>
  </si>
  <si>
    <t>(X-Mean(X))^2</t>
  </si>
  <si>
    <t>(Y-Mean(Y))^2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</si>
</sst>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/>
    <xf numFmtId="0" fontId="2" fillId="0" borderId="0" xfId="0" applyFont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quotePrefix="1" applyFont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13</xdr:col>
      <xdr:colOff>76200</xdr:colOff>
      <xdr:row>17</xdr:row>
      <xdr:rowOff>144780</xdr:rowOff>
    </xdr:to>
    <xdr:pic>
      <xdr:nvPicPr>
        <xdr:cNvPr id="2" name="Picture 1" descr="Covariance Formula For Population and Sample With Solved Example Questions">
          <a:extLst>
            <a:ext uri="{FF2B5EF4-FFF2-40B4-BE49-F238E27FC236}">
              <a16:creationId xmlns:a16="http://schemas.microsoft.com/office/drawing/2014/main" id="{8874BCF4-3EB3-2AB7-4B6A-3463407B5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1188720"/>
          <a:ext cx="2514600" cy="182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114300</xdr:colOff>
      <xdr:row>27</xdr:row>
      <xdr:rowOff>38100</xdr:rowOff>
    </xdr:to>
    <xdr:pic>
      <xdr:nvPicPr>
        <xdr:cNvPr id="3" name="Picture 2" descr="Covariance vs Correlation: What's the difference? - 2024">
          <a:extLst>
            <a:ext uri="{FF2B5EF4-FFF2-40B4-BE49-F238E27FC236}">
              <a16:creationId xmlns:a16="http://schemas.microsoft.com/office/drawing/2014/main" id="{A136A83C-800A-8D2E-1D5B-D86EFCB8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3368040"/>
          <a:ext cx="377190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Normal="100" zoomScalePageLayoutView="150" workbookViewId="0">
      <pane ySplit="1" topLeftCell="A6" activePane="bottomLeft" state="frozen"/>
      <selection pane="bottomLeft" activeCell="O16" sqref="O16"/>
    </sheetView>
  </sheetViews>
  <sheetFormatPr defaultColWidth="8.88671875" defaultRowHeight="13.2" x14ac:dyDescent="0.25"/>
  <cols>
    <col min="1" max="1" width="16.88671875" customWidth="1"/>
    <col min="2" max="2" width="16" customWidth="1"/>
    <col min="3" max="3" width="16.88671875" customWidth="1"/>
    <col min="4" max="4" width="15.33203125" customWidth="1"/>
    <col min="5" max="5" width="15.77734375" customWidth="1"/>
    <col min="6" max="6" width="22.88671875" customWidth="1"/>
    <col min="7" max="7" width="18.44140625" customWidth="1"/>
    <col min="8" max="8" width="17.109375" customWidth="1"/>
  </cols>
  <sheetData>
    <row r="1" spans="1:10" ht="13.8" thickBot="1" x14ac:dyDescent="0.3">
      <c r="B1" s="8" t="s">
        <v>14</v>
      </c>
      <c r="C1" s="8" t="s">
        <v>15</v>
      </c>
      <c r="D1" s="1" t="s">
        <v>3</v>
      </c>
      <c r="E1" s="1" t="s">
        <v>4</v>
      </c>
      <c r="F1" s="1" t="s">
        <v>16</v>
      </c>
      <c r="G1" s="1" t="s">
        <v>18</v>
      </c>
      <c r="H1" s="1" t="s">
        <v>19</v>
      </c>
    </row>
    <row r="2" spans="1:10" ht="13.8" thickTop="1" x14ac:dyDescent="0.25">
      <c r="B2">
        <v>1315</v>
      </c>
      <c r="C2">
        <v>93</v>
      </c>
      <c r="D2">
        <f t="shared" ref="D2:D33" si="0">B2-$B$51</f>
        <v>51.897959183673493</v>
      </c>
      <c r="E2">
        <f>C2-$C$51</f>
        <v>9.7551020408163254</v>
      </c>
      <c r="F2">
        <f>D2*E2</f>
        <v>506.26988754685567</v>
      </c>
      <c r="G2">
        <f>POWER(B2-$B$51, 2)</f>
        <v>2693.3981674302399</v>
      </c>
      <c r="H2">
        <f>POWER(C2-$C$51,2)</f>
        <v>95.162015826738838</v>
      </c>
    </row>
    <row r="3" spans="1:10" x14ac:dyDescent="0.25">
      <c r="A3" s="1"/>
      <c r="B3">
        <v>1220</v>
      </c>
      <c r="C3">
        <v>80</v>
      </c>
      <c r="D3">
        <f t="shared" si="0"/>
        <v>-43.102040816326507</v>
      </c>
      <c r="E3">
        <f t="shared" ref="E3:E50" si="1">C3-$C$51</f>
        <v>-3.2448979591836746</v>
      </c>
      <c r="F3">
        <f t="shared" ref="F3:F50" si="2">D3*E3</f>
        <v>139.86172428154933</v>
      </c>
      <c r="G3">
        <f t="shared" ref="G3:G50" si="3">POWER(B3-$B$51, 2)</f>
        <v>1857.7859225322761</v>
      </c>
      <c r="H3">
        <f t="shared" ref="H3:H50" si="4">POWER(C3-$C$51,2)</f>
        <v>10.529362765514376</v>
      </c>
    </row>
    <row r="4" spans="1:10" x14ac:dyDescent="0.25">
      <c r="A4" s="2"/>
      <c r="B4">
        <v>1240</v>
      </c>
      <c r="C4">
        <v>88</v>
      </c>
      <c r="D4">
        <f t="shared" si="0"/>
        <v>-23.102040816326507</v>
      </c>
      <c r="E4">
        <f t="shared" si="1"/>
        <v>4.7551020408163254</v>
      </c>
      <c r="F4">
        <f t="shared" si="2"/>
        <v>-109.85256143273622</v>
      </c>
      <c r="G4">
        <f t="shared" si="3"/>
        <v>533.70428987921593</v>
      </c>
      <c r="H4">
        <f t="shared" si="4"/>
        <v>22.610995418575584</v>
      </c>
      <c r="J4" s="3"/>
    </row>
    <row r="5" spans="1:10" x14ac:dyDescent="0.25">
      <c r="A5" s="2"/>
      <c r="B5">
        <v>1176</v>
      </c>
      <c r="C5">
        <v>68</v>
      </c>
      <c r="D5">
        <f t="shared" si="0"/>
        <v>-87.102040816326507</v>
      </c>
      <c r="E5">
        <f t="shared" si="1"/>
        <v>-15.244897959183675</v>
      </c>
      <c r="F5">
        <f t="shared" si="2"/>
        <v>1327.8617242815492</v>
      </c>
      <c r="G5">
        <f t="shared" si="3"/>
        <v>7586.765514369009</v>
      </c>
      <c r="H5">
        <f t="shared" si="4"/>
        <v>232.40691378592257</v>
      </c>
      <c r="J5" s="3"/>
    </row>
    <row r="6" spans="1:10" x14ac:dyDescent="0.25">
      <c r="A6" s="2"/>
      <c r="B6">
        <v>1300</v>
      </c>
      <c r="C6">
        <v>90</v>
      </c>
      <c r="D6">
        <f t="shared" si="0"/>
        <v>36.897959183673493</v>
      </c>
      <c r="E6">
        <f t="shared" si="1"/>
        <v>6.7551020408163254</v>
      </c>
      <c r="F6">
        <f t="shared" si="2"/>
        <v>249.24947938359028</v>
      </c>
      <c r="G6">
        <f t="shared" si="3"/>
        <v>1361.4593919200349</v>
      </c>
      <c r="H6">
        <f t="shared" si="4"/>
        <v>45.631403581840885</v>
      </c>
      <c r="J6" s="3"/>
    </row>
    <row r="7" spans="1:10" x14ac:dyDescent="0.25">
      <c r="A7" s="2"/>
      <c r="B7">
        <v>1281</v>
      </c>
      <c r="C7">
        <v>90</v>
      </c>
      <c r="D7">
        <f t="shared" si="0"/>
        <v>17.897959183673493</v>
      </c>
      <c r="E7">
        <f t="shared" si="1"/>
        <v>6.7551020408163254</v>
      </c>
      <c r="F7">
        <f t="shared" si="2"/>
        <v>120.9025406080801</v>
      </c>
      <c r="G7">
        <f t="shared" si="3"/>
        <v>320.33694294044233</v>
      </c>
      <c r="H7">
        <f t="shared" si="4"/>
        <v>45.631403581840885</v>
      </c>
      <c r="J7" s="3"/>
    </row>
    <row r="8" spans="1:10" x14ac:dyDescent="0.25">
      <c r="A8" s="2"/>
      <c r="B8">
        <v>1255</v>
      </c>
      <c r="C8">
        <v>84</v>
      </c>
      <c r="D8">
        <f t="shared" si="0"/>
        <v>-8.1020408163265074</v>
      </c>
      <c r="E8">
        <f t="shared" si="1"/>
        <v>0.75510204081632537</v>
      </c>
      <c r="F8">
        <f t="shared" si="2"/>
        <v>-6.1178675551853123</v>
      </c>
      <c r="G8">
        <f t="shared" si="3"/>
        <v>65.643065389420698</v>
      </c>
      <c r="H8">
        <f t="shared" si="4"/>
        <v>0.57017909204497952</v>
      </c>
    </row>
    <row r="9" spans="1:10" x14ac:dyDescent="0.25">
      <c r="A9" s="2"/>
      <c r="B9">
        <v>1400</v>
      </c>
      <c r="C9">
        <v>75</v>
      </c>
      <c r="D9">
        <f t="shared" si="0"/>
        <v>136.89795918367349</v>
      </c>
      <c r="E9">
        <f t="shared" si="1"/>
        <v>-8.2448979591836746</v>
      </c>
      <c r="F9">
        <f t="shared" si="2"/>
        <v>-1128.7097042898795</v>
      </c>
      <c r="G9">
        <f t="shared" si="3"/>
        <v>18741.051228654735</v>
      </c>
      <c r="H9">
        <f t="shared" si="4"/>
        <v>67.978342357351124</v>
      </c>
    </row>
    <row r="10" spans="1:10" x14ac:dyDescent="0.25">
      <c r="A10" s="2"/>
      <c r="B10">
        <v>1300</v>
      </c>
      <c r="C10">
        <v>80</v>
      </c>
      <c r="D10">
        <f t="shared" si="0"/>
        <v>36.897959183673493</v>
      </c>
      <c r="E10">
        <f t="shared" si="1"/>
        <v>-3.2448979591836746</v>
      </c>
      <c r="F10">
        <f t="shared" si="2"/>
        <v>-119.73011245314464</v>
      </c>
      <c r="G10">
        <f t="shared" si="3"/>
        <v>1361.4593919200349</v>
      </c>
      <c r="H10">
        <f t="shared" si="4"/>
        <v>10.529362765514376</v>
      </c>
    </row>
    <row r="11" spans="1:10" x14ac:dyDescent="0.25">
      <c r="A11" s="2"/>
      <c r="B11">
        <v>1225</v>
      </c>
      <c r="C11">
        <v>77</v>
      </c>
      <c r="D11">
        <f t="shared" si="0"/>
        <v>-38.102040816326507</v>
      </c>
      <c r="E11">
        <f t="shared" si="1"/>
        <v>-6.2448979591836746</v>
      </c>
      <c r="F11">
        <f t="shared" si="2"/>
        <v>237.94335693461048</v>
      </c>
      <c r="G11">
        <f t="shared" si="3"/>
        <v>1451.765514369011</v>
      </c>
      <c r="H11">
        <f t="shared" si="4"/>
        <v>38.998750520616426</v>
      </c>
      <c r="J11" s="3"/>
    </row>
    <row r="12" spans="1:10" x14ac:dyDescent="0.25">
      <c r="A12" s="2"/>
      <c r="B12">
        <v>1260</v>
      </c>
      <c r="C12">
        <v>74</v>
      </c>
      <c r="D12">
        <f t="shared" si="0"/>
        <v>-3.1020408163265074</v>
      </c>
      <c r="E12">
        <f t="shared" si="1"/>
        <v>-9.2448979591836746</v>
      </c>
      <c r="F12">
        <f t="shared" si="2"/>
        <v>28.678050812161388</v>
      </c>
      <c r="G12">
        <f t="shared" si="3"/>
        <v>9.6226572261556242</v>
      </c>
      <c r="H12">
        <f t="shared" si="4"/>
        <v>85.468138275718474</v>
      </c>
    </row>
    <row r="13" spans="1:10" x14ac:dyDescent="0.25">
      <c r="A13" s="2"/>
      <c r="B13">
        <v>1200</v>
      </c>
      <c r="C13">
        <v>84</v>
      </c>
      <c r="D13">
        <f t="shared" si="0"/>
        <v>-63.102040816326507</v>
      </c>
      <c r="E13">
        <f t="shared" si="1"/>
        <v>0.75510204081632537</v>
      </c>
      <c r="F13">
        <f t="shared" si="2"/>
        <v>-47.648479800083209</v>
      </c>
      <c r="G13">
        <f t="shared" si="3"/>
        <v>3981.8675551853366</v>
      </c>
      <c r="H13">
        <f t="shared" si="4"/>
        <v>0.57017909204497952</v>
      </c>
    </row>
    <row r="14" spans="1:10" x14ac:dyDescent="0.25">
      <c r="A14" s="2"/>
      <c r="B14">
        <v>1258</v>
      </c>
      <c r="C14">
        <v>85</v>
      </c>
      <c r="D14">
        <f t="shared" si="0"/>
        <v>-5.1020408163265074</v>
      </c>
      <c r="E14">
        <f t="shared" si="1"/>
        <v>1.7551020408163254</v>
      </c>
      <c r="F14">
        <f t="shared" si="2"/>
        <v>-8.9546022490628445</v>
      </c>
      <c r="G14">
        <f t="shared" si="3"/>
        <v>26.030820491461654</v>
      </c>
      <c r="H14">
        <f t="shared" si="4"/>
        <v>3.0803831736776304</v>
      </c>
    </row>
    <row r="15" spans="1:10" x14ac:dyDescent="0.25">
      <c r="A15" s="2"/>
      <c r="B15">
        <v>1268</v>
      </c>
      <c r="C15">
        <v>90</v>
      </c>
      <c r="D15">
        <f t="shared" si="0"/>
        <v>4.8979591836734926</v>
      </c>
      <c r="E15">
        <f t="shared" si="1"/>
        <v>6.7551020408163254</v>
      </c>
      <c r="F15">
        <f t="shared" si="2"/>
        <v>33.086214077467872</v>
      </c>
      <c r="G15">
        <f t="shared" si="3"/>
        <v>23.990004164931506</v>
      </c>
      <c r="H15">
        <f t="shared" si="4"/>
        <v>45.631403581840885</v>
      </c>
    </row>
    <row r="16" spans="1:10" x14ac:dyDescent="0.25">
      <c r="A16" s="2"/>
      <c r="B16">
        <v>1280</v>
      </c>
      <c r="C16">
        <v>83</v>
      </c>
      <c r="D16">
        <f t="shared" si="0"/>
        <v>16.897959183673493</v>
      </c>
      <c r="E16">
        <f t="shared" si="1"/>
        <v>-0.24489795918367463</v>
      </c>
      <c r="F16">
        <f t="shared" si="2"/>
        <v>-4.1382757184506707</v>
      </c>
      <c r="G16">
        <f t="shared" si="3"/>
        <v>285.54102457309534</v>
      </c>
      <c r="H16">
        <f t="shared" si="4"/>
        <v>5.9975010412328764E-2</v>
      </c>
    </row>
    <row r="17" spans="1:8" x14ac:dyDescent="0.25">
      <c r="A17" s="2"/>
      <c r="B17">
        <v>1230</v>
      </c>
      <c r="C17">
        <v>89</v>
      </c>
      <c r="D17">
        <f t="shared" si="0"/>
        <v>-33.102040816326507</v>
      </c>
      <c r="E17">
        <f t="shared" si="1"/>
        <v>5.7551020408163254</v>
      </c>
      <c r="F17">
        <f t="shared" si="2"/>
        <v>-190.50562265722598</v>
      </c>
      <c r="G17">
        <f t="shared" si="3"/>
        <v>1095.745106205746</v>
      </c>
      <c r="H17">
        <f t="shared" si="4"/>
        <v>33.121199500208235</v>
      </c>
    </row>
    <row r="18" spans="1:8" x14ac:dyDescent="0.25">
      <c r="A18" s="2"/>
      <c r="B18">
        <v>1310</v>
      </c>
      <c r="C18">
        <v>91</v>
      </c>
      <c r="D18">
        <f t="shared" si="0"/>
        <v>46.897959183673493</v>
      </c>
      <c r="E18">
        <f t="shared" si="1"/>
        <v>7.7551020408163254</v>
      </c>
      <c r="F18">
        <f t="shared" si="2"/>
        <v>363.69845897542706</v>
      </c>
      <c r="G18">
        <f t="shared" si="3"/>
        <v>2199.418575593505</v>
      </c>
      <c r="H18">
        <f t="shared" si="4"/>
        <v>60.141607663473536</v>
      </c>
    </row>
    <row r="19" spans="1:8" x14ac:dyDescent="0.25">
      <c r="A19" s="2"/>
      <c r="B19">
        <v>1278</v>
      </c>
      <c r="C19">
        <v>89</v>
      </c>
      <c r="D19">
        <f t="shared" si="0"/>
        <v>14.897959183673493</v>
      </c>
      <c r="E19">
        <f t="shared" si="1"/>
        <v>5.7551020408163254</v>
      </c>
      <c r="F19">
        <f t="shared" si="2"/>
        <v>85.739275301957633</v>
      </c>
      <c r="G19">
        <f t="shared" si="3"/>
        <v>221.94918783840137</v>
      </c>
      <c r="H19">
        <f t="shared" si="4"/>
        <v>33.121199500208235</v>
      </c>
    </row>
    <row r="20" spans="1:8" x14ac:dyDescent="0.25">
      <c r="A20" s="2"/>
      <c r="B20">
        <v>1244</v>
      </c>
      <c r="C20">
        <v>73</v>
      </c>
      <c r="D20">
        <f t="shared" si="0"/>
        <v>-19.102040816326507</v>
      </c>
      <c r="E20">
        <f t="shared" si="1"/>
        <v>-10.244897959183675</v>
      </c>
      <c r="F20">
        <f t="shared" si="2"/>
        <v>195.69845897542669</v>
      </c>
      <c r="G20">
        <f t="shared" si="3"/>
        <v>364.88796334860388</v>
      </c>
      <c r="H20">
        <f t="shared" si="4"/>
        <v>104.95793419408582</v>
      </c>
    </row>
    <row r="21" spans="1:8" x14ac:dyDescent="0.25">
      <c r="A21" s="2"/>
      <c r="B21">
        <v>1215</v>
      </c>
      <c r="C21">
        <v>85</v>
      </c>
      <c r="D21">
        <f t="shared" si="0"/>
        <v>-48.102040816326507</v>
      </c>
      <c r="E21">
        <f t="shared" si="1"/>
        <v>1.7551020408163254</v>
      </c>
      <c r="F21">
        <f t="shared" si="2"/>
        <v>-84.423990004164835</v>
      </c>
      <c r="G21">
        <f t="shared" si="3"/>
        <v>2313.8063306955414</v>
      </c>
      <c r="H21">
        <f t="shared" si="4"/>
        <v>3.0803831736776304</v>
      </c>
    </row>
    <row r="22" spans="1:8" x14ac:dyDescent="0.25">
      <c r="A22" s="2"/>
      <c r="B22">
        <v>1370</v>
      </c>
      <c r="C22">
        <v>90</v>
      </c>
      <c r="D22">
        <f t="shared" si="0"/>
        <v>106.89795918367349</v>
      </c>
      <c r="E22">
        <f t="shared" si="1"/>
        <v>6.7551020408163254</v>
      </c>
      <c r="F22">
        <f t="shared" si="2"/>
        <v>722.10662224073303</v>
      </c>
      <c r="G22">
        <f t="shared" si="3"/>
        <v>11427.173677634324</v>
      </c>
      <c r="H22">
        <f t="shared" si="4"/>
        <v>45.631403581840885</v>
      </c>
    </row>
    <row r="23" spans="1:8" x14ac:dyDescent="0.25">
      <c r="A23" s="2"/>
      <c r="B23">
        <v>1285</v>
      </c>
      <c r="C23">
        <v>87</v>
      </c>
      <c r="D23">
        <f t="shared" si="0"/>
        <v>21.897959183673493</v>
      </c>
      <c r="E23">
        <f t="shared" si="1"/>
        <v>3.7551020408163254</v>
      </c>
      <c r="F23">
        <f t="shared" si="2"/>
        <v>82.229071220324926</v>
      </c>
      <c r="G23">
        <f t="shared" si="3"/>
        <v>479.52061640983027</v>
      </c>
      <c r="H23">
        <f t="shared" si="4"/>
        <v>14.100791336942931</v>
      </c>
    </row>
    <row r="24" spans="1:8" x14ac:dyDescent="0.25">
      <c r="A24" s="2"/>
      <c r="B24">
        <v>1290</v>
      </c>
      <c r="C24">
        <v>86</v>
      </c>
      <c r="D24">
        <f t="shared" si="0"/>
        <v>26.897959183673493</v>
      </c>
      <c r="E24">
        <f t="shared" si="1"/>
        <v>2.7551020408163254</v>
      </c>
      <c r="F24">
        <f t="shared" si="2"/>
        <v>74.10662224073306</v>
      </c>
      <c r="G24">
        <f t="shared" si="3"/>
        <v>723.50020824656519</v>
      </c>
      <c r="H24">
        <f t="shared" si="4"/>
        <v>7.5905872553102807</v>
      </c>
    </row>
    <row r="25" spans="1:8" x14ac:dyDescent="0.25">
      <c r="A25" s="2"/>
      <c r="B25">
        <v>1255</v>
      </c>
      <c r="C25">
        <v>92</v>
      </c>
      <c r="D25">
        <f t="shared" si="0"/>
        <v>-8.1020408163265074</v>
      </c>
      <c r="E25">
        <f t="shared" si="1"/>
        <v>8.7551020408163254</v>
      </c>
      <c r="F25">
        <f t="shared" si="2"/>
        <v>-70.934194085797373</v>
      </c>
      <c r="G25">
        <f t="shared" si="3"/>
        <v>65.643065389420698</v>
      </c>
      <c r="H25">
        <f t="shared" si="4"/>
        <v>76.651811745106187</v>
      </c>
    </row>
    <row r="26" spans="1:8" x14ac:dyDescent="0.25">
      <c r="A26" s="2"/>
      <c r="B26">
        <v>1357</v>
      </c>
      <c r="C26">
        <v>86</v>
      </c>
      <c r="D26">
        <f t="shared" si="0"/>
        <v>93.897959183673493</v>
      </c>
      <c r="E26">
        <f t="shared" si="1"/>
        <v>2.7551020408163254</v>
      </c>
      <c r="F26">
        <f t="shared" si="2"/>
        <v>258.69845897542689</v>
      </c>
      <c r="G26">
        <f t="shared" si="3"/>
        <v>8816.8267388588138</v>
      </c>
      <c r="H26">
        <f t="shared" si="4"/>
        <v>7.5905872553102807</v>
      </c>
    </row>
    <row r="27" spans="1:8" x14ac:dyDescent="0.25">
      <c r="A27" s="2"/>
      <c r="B27">
        <v>1200</v>
      </c>
      <c r="C27">
        <v>83</v>
      </c>
      <c r="D27">
        <f t="shared" si="0"/>
        <v>-63.102040816326507</v>
      </c>
      <c r="E27">
        <f t="shared" si="1"/>
        <v>-0.24489795918367463</v>
      </c>
      <c r="F27">
        <f t="shared" si="2"/>
        <v>15.453561016243299</v>
      </c>
      <c r="G27">
        <f t="shared" si="3"/>
        <v>3981.8675551853366</v>
      </c>
      <c r="H27">
        <f t="shared" si="4"/>
        <v>5.9975010412328764E-2</v>
      </c>
    </row>
    <row r="28" spans="1:8" x14ac:dyDescent="0.25">
      <c r="A28" s="2"/>
      <c r="B28">
        <v>1230</v>
      </c>
      <c r="C28">
        <v>82</v>
      </c>
      <c r="D28">
        <f t="shared" si="0"/>
        <v>-33.102040816326507</v>
      </c>
      <c r="E28">
        <f t="shared" si="1"/>
        <v>-1.2448979591836746</v>
      </c>
      <c r="F28">
        <f t="shared" si="2"/>
        <v>41.208663057059567</v>
      </c>
      <c r="G28">
        <f t="shared" si="3"/>
        <v>1095.745106205746</v>
      </c>
      <c r="H28">
        <f t="shared" si="4"/>
        <v>1.5497709287796779</v>
      </c>
    </row>
    <row r="29" spans="1:8" x14ac:dyDescent="0.25">
      <c r="A29" s="2"/>
      <c r="B29">
        <v>1247</v>
      </c>
      <c r="C29">
        <v>77</v>
      </c>
      <c r="D29">
        <f t="shared" si="0"/>
        <v>-16.102040816326507</v>
      </c>
      <c r="E29">
        <f t="shared" si="1"/>
        <v>-6.2448979591836746</v>
      </c>
      <c r="F29">
        <f t="shared" si="2"/>
        <v>100.55560183256964</v>
      </c>
      <c r="G29">
        <f t="shared" si="3"/>
        <v>259.27571845064483</v>
      </c>
      <c r="H29">
        <f t="shared" si="4"/>
        <v>38.998750520616426</v>
      </c>
    </row>
    <row r="30" spans="1:8" x14ac:dyDescent="0.25">
      <c r="A30" s="2"/>
      <c r="B30">
        <v>1170</v>
      </c>
      <c r="C30">
        <v>72</v>
      </c>
      <c r="D30">
        <f t="shared" si="0"/>
        <v>-93.102040816326507</v>
      </c>
      <c r="E30">
        <f t="shared" si="1"/>
        <v>-11.244897959183675</v>
      </c>
      <c r="F30">
        <f t="shared" si="2"/>
        <v>1046.9229487713451</v>
      </c>
      <c r="G30">
        <f t="shared" si="3"/>
        <v>8667.9900041649271</v>
      </c>
      <c r="H30">
        <f t="shared" si="4"/>
        <v>126.44773011245317</v>
      </c>
    </row>
    <row r="31" spans="1:8" x14ac:dyDescent="0.25">
      <c r="A31" s="2"/>
      <c r="B31">
        <v>1320</v>
      </c>
      <c r="C31">
        <v>80</v>
      </c>
      <c r="D31">
        <f t="shared" si="0"/>
        <v>56.897959183673493</v>
      </c>
      <c r="E31">
        <f t="shared" si="1"/>
        <v>-3.2448979591836746</v>
      </c>
      <c r="F31">
        <f t="shared" si="2"/>
        <v>-184.62807163681813</v>
      </c>
      <c r="G31">
        <f t="shared" si="3"/>
        <v>3237.3777592669749</v>
      </c>
      <c r="H31">
        <f t="shared" si="4"/>
        <v>10.529362765514376</v>
      </c>
    </row>
    <row r="32" spans="1:8" x14ac:dyDescent="0.25">
      <c r="A32" s="2"/>
      <c r="B32">
        <v>1340</v>
      </c>
      <c r="C32">
        <v>93</v>
      </c>
      <c r="D32">
        <f t="shared" si="0"/>
        <v>76.897959183673493</v>
      </c>
      <c r="E32">
        <f t="shared" si="1"/>
        <v>9.7551020408163254</v>
      </c>
      <c r="F32">
        <f t="shared" si="2"/>
        <v>750.14743856726375</v>
      </c>
      <c r="G32">
        <f t="shared" si="3"/>
        <v>5913.2961266139146</v>
      </c>
      <c r="H32">
        <f t="shared" si="4"/>
        <v>95.162015826738838</v>
      </c>
    </row>
    <row r="33" spans="1:8" x14ac:dyDescent="0.25">
      <c r="A33" s="2"/>
      <c r="B33">
        <v>1327</v>
      </c>
      <c r="C33">
        <v>88</v>
      </c>
      <c r="D33">
        <f t="shared" si="0"/>
        <v>63.897959183673493</v>
      </c>
      <c r="E33">
        <f t="shared" si="1"/>
        <v>4.7551020408163254</v>
      </c>
      <c r="F33">
        <f t="shared" si="2"/>
        <v>303.84131611828411</v>
      </c>
      <c r="G33">
        <f t="shared" si="3"/>
        <v>4082.9491878384038</v>
      </c>
      <c r="H33">
        <f t="shared" si="4"/>
        <v>22.610995418575584</v>
      </c>
    </row>
    <row r="34" spans="1:8" x14ac:dyDescent="0.25">
      <c r="A34" s="2"/>
      <c r="B34">
        <v>1195</v>
      </c>
      <c r="C34">
        <v>87</v>
      </c>
      <c r="D34">
        <f t="shared" ref="D34:D50" si="5">B34-$B$51</f>
        <v>-68.102040816326507</v>
      </c>
      <c r="E34">
        <f t="shared" si="1"/>
        <v>3.7551020408163254</v>
      </c>
      <c r="F34">
        <f t="shared" si="2"/>
        <v>-255.73011245314436</v>
      </c>
      <c r="G34">
        <f t="shared" si="3"/>
        <v>4637.8879633486013</v>
      </c>
      <c r="H34">
        <f t="shared" si="4"/>
        <v>14.100791336942931</v>
      </c>
    </row>
    <row r="35" spans="1:8" x14ac:dyDescent="0.25">
      <c r="A35" s="2"/>
      <c r="B35">
        <v>1370</v>
      </c>
      <c r="C35">
        <v>88</v>
      </c>
      <c r="D35">
        <f t="shared" si="5"/>
        <v>106.89795918367349</v>
      </c>
      <c r="E35">
        <f t="shared" si="1"/>
        <v>4.7551020408163254</v>
      </c>
      <c r="F35">
        <f t="shared" si="2"/>
        <v>508.3107038733861</v>
      </c>
      <c r="G35">
        <f t="shared" si="3"/>
        <v>11427.173677634324</v>
      </c>
      <c r="H35">
        <f t="shared" si="4"/>
        <v>22.610995418575584</v>
      </c>
    </row>
    <row r="36" spans="1:8" x14ac:dyDescent="0.25">
      <c r="A36" s="2"/>
      <c r="B36">
        <v>1310</v>
      </c>
      <c r="C36">
        <v>88</v>
      </c>
      <c r="D36">
        <f t="shared" si="5"/>
        <v>46.897959183673493</v>
      </c>
      <c r="E36">
        <f t="shared" si="1"/>
        <v>4.7551020408163254</v>
      </c>
      <c r="F36">
        <f t="shared" si="2"/>
        <v>223.00458142440655</v>
      </c>
      <c r="G36">
        <f t="shared" si="3"/>
        <v>2199.418575593505</v>
      </c>
      <c r="H36">
        <f t="shared" si="4"/>
        <v>22.610995418575584</v>
      </c>
    </row>
    <row r="37" spans="1:8" x14ac:dyDescent="0.25">
      <c r="A37" s="2"/>
      <c r="B37">
        <v>1195</v>
      </c>
      <c r="C37">
        <v>77</v>
      </c>
      <c r="D37">
        <f t="shared" si="5"/>
        <v>-68.102040816326507</v>
      </c>
      <c r="E37">
        <f t="shared" si="1"/>
        <v>-6.2448979591836746</v>
      </c>
      <c r="F37">
        <f t="shared" si="2"/>
        <v>425.29029571012074</v>
      </c>
      <c r="G37">
        <f t="shared" si="3"/>
        <v>4637.8879633486013</v>
      </c>
      <c r="H37">
        <f t="shared" si="4"/>
        <v>38.998750520616426</v>
      </c>
    </row>
    <row r="38" spans="1:8" x14ac:dyDescent="0.25">
      <c r="A38" s="2"/>
      <c r="B38">
        <v>1300</v>
      </c>
      <c r="C38">
        <v>73</v>
      </c>
      <c r="D38">
        <f t="shared" si="5"/>
        <v>36.897959183673493</v>
      </c>
      <c r="E38">
        <f t="shared" si="1"/>
        <v>-10.244897959183675</v>
      </c>
      <c r="F38">
        <f t="shared" si="2"/>
        <v>-378.01582673885906</v>
      </c>
      <c r="G38">
        <f t="shared" si="3"/>
        <v>1361.4593919200349</v>
      </c>
      <c r="H38">
        <f t="shared" si="4"/>
        <v>104.95793419408582</v>
      </c>
    </row>
    <row r="39" spans="1:8" x14ac:dyDescent="0.25">
      <c r="A39" s="2"/>
      <c r="B39">
        <v>1155</v>
      </c>
      <c r="C39">
        <v>73</v>
      </c>
      <c r="D39">
        <f t="shared" si="5"/>
        <v>-108.10204081632651</v>
      </c>
      <c r="E39">
        <f t="shared" si="1"/>
        <v>-10.244897959183675</v>
      </c>
      <c r="F39">
        <f t="shared" si="2"/>
        <v>1107.4943773427738</v>
      </c>
      <c r="G39">
        <f t="shared" si="3"/>
        <v>11686.051228654722</v>
      </c>
      <c r="H39">
        <f t="shared" si="4"/>
        <v>104.95793419408582</v>
      </c>
    </row>
    <row r="40" spans="1:8" x14ac:dyDescent="0.25">
      <c r="A40" s="2"/>
      <c r="B40">
        <v>1280</v>
      </c>
      <c r="C40">
        <v>86</v>
      </c>
      <c r="D40">
        <f t="shared" si="5"/>
        <v>16.897959183673493</v>
      </c>
      <c r="E40">
        <f t="shared" si="1"/>
        <v>2.7551020408163254</v>
      </c>
      <c r="F40">
        <f t="shared" si="2"/>
        <v>46.555601832569806</v>
      </c>
      <c r="G40">
        <f t="shared" si="3"/>
        <v>285.54102457309534</v>
      </c>
      <c r="H40">
        <f t="shared" si="4"/>
        <v>7.5905872553102807</v>
      </c>
    </row>
    <row r="41" spans="1:8" x14ac:dyDescent="0.25">
      <c r="A41" s="2"/>
      <c r="B41">
        <v>1218</v>
      </c>
      <c r="C41">
        <v>88</v>
      </c>
      <c r="D41">
        <f t="shared" si="5"/>
        <v>-45.102040816326507</v>
      </c>
      <c r="E41">
        <f t="shared" si="1"/>
        <v>4.7551020408163254</v>
      </c>
      <c r="F41">
        <f t="shared" si="2"/>
        <v>-214.46480633069538</v>
      </c>
      <c r="G41">
        <f t="shared" si="3"/>
        <v>2034.1940857975821</v>
      </c>
      <c r="H41">
        <f t="shared" si="4"/>
        <v>22.610995418575584</v>
      </c>
    </row>
    <row r="42" spans="1:8" x14ac:dyDescent="0.25">
      <c r="A42" s="2"/>
      <c r="B42">
        <v>1142</v>
      </c>
      <c r="C42">
        <v>61</v>
      </c>
      <c r="D42">
        <f t="shared" si="5"/>
        <v>-121.10204081632651</v>
      </c>
      <c r="E42">
        <f t="shared" si="1"/>
        <v>-22.244897959183675</v>
      </c>
      <c r="F42">
        <f t="shared" si="2"/>
        <v>2693.9025406080796</v>
      </c>
      <c r="G42">
        <f t="shared" si="3"/>
        <v>14665.704289879212</v>
      </c>
      <c r="H42">
        <f t="shared" si="4"/>
        <v>494.83548521449399</v>
      </c>
    </row>
    <row r="43" spans="1:8" x14ac:dyDescent="0.25">
      <c r="A43" s="2"/>
      <c r="B43">
        <v>1109</v>
      </c>
      <c r="C43">
        <v>73</v>
      </c>
      <c r="D43">
        <f t="shared" si="5"/>
        <v>-154.10204081632651</v>
      </c>
      <c r="E43">
        <f t="shared" si="1"/>
        <v>-10.244897959183675</v>
      </c>
      <c r="F43">
        <f t="shared" si="2"/>
        <v>1578.7596834652227</v>
      </c>
      <c r="G43">
        <f t="shared" si="3"/>
        <v>23747.438983756761</v>
      </c>
      <c r="H43">
        <f t="shared" si="4"/>
        <v>104.95793419408582</v>
      </c>
    </row>
    <row r="44" spans="1:8" x14ac:dyDescent="0.25">
      <c r="A44" s="2"/>
      <c r="B44">
        <v>1287</v>
      </c>
      <c r="C44">
        <v>84</v>
      </c>
      <c r="D44">
        <f t="shared" si="5"/>
        <v>23.897959183673493</v>
      </c>
      <c r="E44">
        <f t="shared" si="1"/>
        <v>0.75510204081632537</v>
      </c>
      <c r="F44">
        <f t="shared" si="2"/>
        <v>18.045397750937099</v>
      </c>
      <c r="G44">
        <f t="shared" si="3"/>
        <v>571.11245314452424</v>
      </c>
      <c r="H44">
        <f t="shared" si="4"/>
        <v>0.57017909204497952</v>
      </c>
    </row>
    <row r="45" spans="1:8" x14ac:dyDescent="0.25">
      <c r="A45" s="2"/>
      <c r="B45">
        <v>1225</v>
      </c>
      <c r="C45">
        <v>76</v>
      </c>
      <c r="D45">
        <f t="shared" si="5"/>
        <v>-38.102040816326507</v>
      </c>
      <c r="E45">
        <f t="shared" si="1"/>
        <v>-7.2448979591836746</v>
      </c>
      <c r="F45">
        <f t="shared" si="2"/>
        <v>276.04539775093701</v>
      </c>
      <c r="G45">
        <f t="shared" si="3"/>
        <v>1451.765514369011</v>
      </c>
      <c r="H45">
        <f t="shared" si="4"/>
        <v>52.488546438983775</v>
      </c>
    </row>
    <row r="46" spans="1:8" x14ac:dyDescent="0.25">
      <c r="A46" s="2"/>
      <c r="B46">
        <v>1234</v>
      </c>
      <c r="C46">
        <v>78</v>
      </c>
      <c r="D46">
        <f t="shared" si="5"/>
        <v>-29.102040816326507</v>
      </c>
      <c r="E46">
        <f t="shared" si="1"/>
        <v>-5.2448979591836746</v>
      </c>
      <c r="F46">
        <f t="shared" si="2"/>
        <v>152.6372344856309</v>
      </c>
      <c r="G46">
        <f t="shared" si="3"/>
        <v>846.92877967513402</v>
      </c>
      <c r="H46">
        <f t="shared" si="4"/>
        <v>27.508954602249077</v>
      </c>
    </row>
    <row r="47" spans="1:8" x14ac:dyDescent="0.25">
      <c r="A47" s="2"/>
      <c r="B47">
        <v>1250</v>
      </c>
      <c r="C47">
        <v>86</v>
      </c>
      <c r="D47">
        <f t="shared" si="5"/>
        <v>-13.102040816326507</v>
      </c>
      <c r="E47">
        <f t="shared" si="1"/>
        <v>2.7551020408163254</v>
      </c>
      <c r="F47">
        <f t="shared" si="2"/>
        <v>-36.097459391919955</v>
      </c>
      <c r="G47">
        <f t="shared" si="3"/>
        <v>171.66347355268579</v>
      </c>
      <c r="H47">
        <f t="shared" si="4"/>
        <v>7.5905872553102807</v>
      </c>
    </row>
    <row r="48" spans="1:8" x14ac:dyDescent="0.25">
      <c r="A48" s="2"/>
      <c r="B48">
        <v>1290</v>
      </c>
      <c r="C48">
        <v>91</v>
      </c>
      <c r="D48">
        <f t="shared" si="5"/>
        <v>26.897959183673493</v>
      </c>
      <c r="E48">
        <f t="shared" si="1"/>
        <v>7.7551020408163254</v>
      </c>
      <c r="F48">
        <f t="shared" si="2"/>
        <v>208.59641815910052</v>
      </c>
      <c r="G48">
        <f t="shared" si="3"/>
        <v>723.50020824656519</v>
      </c>
      <c r="H48">
        <f t="shared" si="4"/>
        <v>60.141607663473536</v>
      </c>
    </row>
    <row r="49" spans="1:8" x14ac:dyDescent="0.25">
      <c r="A49" s="2"/>
      <c r="B49">
        <v>1336</v>
      </c>
      <c r="C49">
        <v>93</v>
      </c>
      <c r="D49">
        <f t="shared" si="5"/>
        <v>72.897959183673493</v>
      </c>
      <c r="E49">
        <f t="shared" si="1"/>
        <v>9.7551020408163254</v>
      </c>
      <c r="F49">
        <f t="shared" si="2"/>
        <v>711.12703040399845</v>
      </c>
      <c r="G49">
        <f t="shared" si="3"/>
        <v>5314.1124531445266</v>
      </c>
      <c r="H49">
        <f t="shared" si="4"/>
        <v>95.162015826738838</v>
      </c>
    </row>
    <row r="50" spans="1:8" x14ac:dyDescent="0.25">
      <c r="A50" s="2"/>
      <c r="B50">
        <v>1350</v>
      </c>
      <c r="C50">
        <v>93</v>
      </c>
      <c r="D50">
        <f t="shared" si="5"/>
        <v>86.897959183673493</v>
      </c>
      <c r="E50">
        <f t="shared" si="1"/>
        <v>9.7551020408163254</v>
      </c>
      <c r="F50">
        <f t="shared" si="2"/>
        <v>847.698458975427</v>
      </c>
      <c r="G50">
        <f t="shared" si="3"/>
        <v>7551.2553102873844</v>
      </c>
      <c r="H50">
        <f t="shared" si="4"/>
        <v>95.162015826738838</v>
      </c>
    </row>
    <row r="51" spans="1:8" x14ac:dyDescent="0.25">
      <c r="A51" t="s">
        <v>2</v>
      </c>
      <c r="B51">
        <f>AVERAGE(B2:B50)</f>
        <v>1263.1020408163265</v>
      </c>
      <c r="C51">
        <f>AVERAGE(C2:C50)</f>
        <v>83.244897959183675</v>
      </c>
      <c r="G51">
        <f>SUM(G2:G50)</f>
        <v>188560.4897959184</v>
      </c>
      <c r="H51">
        <f>SUM(H2:H50)</f>
        <v>2663.0612244897957</v>
      </c>
    </row>
    <row r="52" spans="1:8" x14ac:dyDescent="0.25">
      <c r="A52" t="s">
        <v>10</v>
      </c>
      <c r="B52">
        <f>_xlfn.STDEV.S(B2:B50)</f>
        <v>62.676499083906776</v>
      </c>
      <c r="C52">
        <f>_xlfn.STDEV.S(C2:C50)</f>
        <v>7.4485194620723618</v>
      </c>
    </row>
    <row r="53" spans="1:8" x14ac:dyDescent="0.25">
      <c r="B53">
        <f>SQRT(G51/48)</f>
        <v>62.676499083906776</v>
      </c>
      <c r="C53">
        <f>SQRT(H51/48)</f>
        <v>7.4485194620723618</v>
      </c>
      <c r="E53" s="3" t="s">
        <v>6</v>
      </c>
      <c r="F53">
        <f>SUM(F2:F50)</f>
        <v>12641.775510204085</v>
      </c>
    </row>
    <row r="54" spans="1:8" ht="16.2" customHeight="1" x14ac:dyDescent="0.25">
      <c r="E54" s="3" t="s">
        <v>8</v>
      </c>
      <c r="F54">
        <f>COUNT(F2:F50)</f>
        <v>49</v>
      </c>
    </row>
    <row r="55" spans="1:8" ht="12" customHeight="1" x14ac:dyDescent="0.25">
      <c r="A55" s="1"/>
    </row>
    <row r="56" spans="1:8" x14ac:dyDescent="0.25">
      <c r="G56" s="3" t="s">
        <v>17</v>
      </c>
    </row>
    <row r="57" spans="1:8" x14ac:dyDescent="0.25">
      <c r="A57" s="1"/>
      <c r="E57" s="3" t="s">
        <v>7</v>
      </c>
      <c r="F57">
        <f>F53/(F54-1)</f>
        <v>263.37032312925174</v>
      </c>
      <c r="G57">
        <f>_xlfn.COVARIANCE.S(B2:B50, C2:C50)</f>
        <v>263.37032312925174</v>
      </c>
    </row>
    <row r="58" spans="1:8" x14ac:dyDescent="0.25">
      <c r="E58" s="3" t="s">
        <v>12</v>
      </c>
      <c r="F58">
        <f>F57/(B52*C52)</f>
        <v>0.564146826697419</v>
      </c>
      <c r="G58">
        <f>CORREL(B2:B50, C2:C50)</f>
        <v>0.56414682669741922</v>
      </c>
    </row>
    <row r="59" spans="1:8" x14ac:dyDescent="0.25">
      <c r="A59" s="1"/>
    </row>
    <row r="61" spans="1:8" x14ac:dyDescent="0.25">
      <c r="A61" s="1"/>
    </row>
    <row r="63" spans="1:8" x14ac:dyDescent="0.25">
      <c r="A63" s="1"/>
    </row>
    <row r="65" spans="1:1" x14ac:dyDescent="0.25">
      <c r="A65" s="1"/>
    </row>
  </sheetData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41" workbookViewId="0">
      <selection activeCell="F55" sqref="F55"/>
    </sheetView>
  </sheetViews>
  <sheetFormatPr defaultRowHeight="13.2" x14ac:dyDescent="0.25"/>
  <cols>
    <col min="2" max="2" width="16.33203125" bestFit="1" customWidth="1"/>
    <col min="3" max="3" width="15" bestFit="1" customWidth="1"/>
    <col min="4" max="4" width="11.44140625" bestFit="1" customWidth="1"/>
    <col min="5" max="5" width="15.109375" bestFit="1" customWidth="1"/>
    <col min="6" max="6" width="23.109375" bestFit="1" customWidth="1"/>
  </cols>
  <sheetData>
    <row r="1" spans="2:6" x14ac:dyDescent="0.25">
      <c r="B1" s="1" t="s">
        <v>0</v>
      </c>
      <c r="C1" s="1" t="s">
        <v>1</v>
      </c>
      <c r="D1" s="6" t="s">
        <v>3</v>
      </c>
      <c r="E1" s="6" t="s">
        <v>4</v>
      </c>
      <c r="F1" s="6" t="s">
        <v>5</v>
      </c>
    </row>
    <row r="2" spans="2:6" x14ac:dyDescent="0.25">
      <c r="B2">
        <v>93</v>
      </c>
      <c r="C2">
        <v>1315</v>
      </c>
      <c r="D2" s="4">
        <f>B2-$B$51</f>
        <v>9.7551020408163254</v>
      </c>
      <c r="E2" s="4">
        <f>C2-$C$51</f>
        <v>51.897959183673493</v>
      </c>
      <c r="F2">
        <f>D2*E2</f>
        <v>506.26988754685567</v>
      </c>
    </row>
    <row r="3" spans="2:6" x14ac:dyDescent="0.25">
      <c r="B3">
        <v>80</v>
      </c>
      <c r="C3">
        <v>1220</v>
      </c>
      <c r="D3" s="4">
        <f t="shared" ref="D3:D50" si="0">B3-$B$51</f>
        <v>-3.2448979591836746</v>
      </c>
      <c r="E3" s="4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>
        <v>88</v>
      </c>
      <c r="C4">
        <v>1240</v>
      </c>
      <c r="D4" s="4">
        <f t="shared" si="0"/>
        <v>4.7551020408163254</v>
      </c>
      <c r="E4" s="4">
        <f t="shared" si="1"/>
        <v>-23.102040816326507</v>
      </c>
      <c r="F4">
        <f t="shared" si="2"/>
        <v>-109.85256143273622</v>
      </c>
    </row>
    <row r="5" spans="2:6" x14ac:dyDescent="0.25">
      <c r="B5">
        <v>68</v>
      </c>
      <c r="C5">
        <v>1176</v>
      </c>
      <c r="D5" s="4">
        <f t="shared" si="0"/>
        <v>-15.244897959183675</v>
      </c>
      <c r="E5" s="4">
        <f t="shared" si="1"/>
        <v>-87.102040816326507</v>
      </c>
      <c r="F5">
        <f t="shared" si="2"/>
        <v>1327.8617242815492</v>
      </c>
    </row>
    <row r="6" spans="2:6" x14ac:dyDescent="0.25">
      <c r="B6">
        <v>90</v>
      </c>
      <c r="C6">
        <v>1300</v>
      </c>
      <c r="D6" s="4">
        <f t="shared" si="0"/>
        <v>6.7551020408163254</v>
      </c>
      <c r="E6" s="4">
        <f t="shared" si="1"/>
        <v>36.897959183673493</v>
      </c>
      <c r="F6">
        <f t="shared" si="2"/>
        <v>249.24947938359028</v>
      </c>
    </row>
    <row r="7" spans="2:6" x14ac:dyDescent="0.25">
      <c r="B7">
        <v>90</v>
      </c>
      <c r="C7">
        <v>1281</v>
      </c>
      <c r="D7" s="4">
        <f t="shared" si="0"/>
        <v>6.7551020408163254</v>
      </c>
      <c r="E7" s="4">
        <f t="shared" si="1"/>
        <v>17.897959183673493</v>
      </c>
      <c r="F7">
        <f t="shared" si="2"/>
        <v>120.9025406080801</v>
      </c>
    </row>
    <row r="8" spans="2:6" x14ac:dyDescent="0.25">
      <c r="B8">
        <v>84</v>
      </c>
      <c r="C8">
        <v>1255</v>
      </c>
      <c r="D8" s="4">
        <f t="shared" si="0"/>
        <v>0.75510204081632537</v>
      </c>
      <c r="E8" s="4">
        <f t="shared" si="1"/>
        <v>-8.1020408163265074</v>
      </c>
      <c r="F8">
        <f t="shared" si="2"/>
        <v>-6.1178675551853123</v>
      </c>
    </row>
    <row r="9" spans="2:6" x14ac:dyDescent="0.25">
      <c r="B9">
        <v>75</v>
      </c>
      <c r="C9">
        <v>1400</v>
      </c>
      <c r="D9" s="4">
        <f t="shared" si="0"/>
        <v>-8.2448979591836746</v>
      </c>
      <c r="E9" s="4">
        <f t="shared" si="1"/>
        <v>136.89795918367349</v>
      </c>
      <c r="F9">
        <f t="shared" si="2"/>
        <v>-1128.7097042898795</v>
      </c>
    </row>
    <row r="10" spans="2:6" x14ac:dyDescent="0.25">
      <c r="B10">
        <v>80</v>
      </c>
      <c r="C10">
        <v>1300</v>
      </c>
      <c r="D10" s="4">
        <f t="shared" si="0"/>
        <v>-3.2448979591836746</v>
      </c>
      <c r="E10" s="4">
        <f t="shared" si="1"/>
        <v>36.897959183673493</v>
      </c>
      <c r="F10">
        <f t="shared" si="2"/>
        <v>-119.73011245314464</v>
      </c>
    </row>
    <row r="11" spans="2:6" x14ac:dyDescent="0.25">
      <c r="B11">
        <v>77</v>
      </c>
      <c r="C11">
        <v>1225</v>
      </c>
      <c r="D11" s="4">
        <f t="shared" si="0"/>
        <v>-6.2448979591836746</v>
      </c>
      <c r="E11" s="4">
        <f t="shared" si="1"/>
        <v>-38.102040816326507</v>
      </c>
      <c r="F11">
        <f t="shared" si="2"/>
        <v>237.94335693461048</v>
      </c>
    </row>
    <row r="12" spans="2:6" x14ac:dyDescent="0.25">
      <c r="B12">
        <v>74</v>
      </c>
      <c r="C12">
        <v>1260</v>
      </c>
      <c r="D12" s="4">
        <f t="shared" si="0"/>
        <v>-9.2448979591836746</v>
      </c>
      <c r="E12" s="4">
        <f t="shared" si="1"/>
        <v>-3.1020408163265074</v>
      </c>
      <c r="F12">
        <f t="shared" si="2"/>
        <v>28.678050812161388</v>
      </c>
    </row>
    <row r="13" spans="2:6" x14ac:dyDescent="0.25">
      <c r="B13">
        <v>84</v>
      </c>
      <c r="C13">
        <v>1200</v>
      </c>
      <c r="D13" s="4">
        <f t="shared" si="0"/>
        <v>0.75510204081632537</v>
      </c>
      <c r="E13" s="4">
        <f t="shared" si="1"/>
        <v>-63.102040816326507</v>
      </c>
      <c r="F13">
        <f t="shared" si="2"/>
        <v>-47.648479800083209</v>
      </c>
    </row>
    <row r="14" spans="2:6" x14ac:dyDescent="0.25">
      <c r="B14">
        <v>85</v>
      </c>
      <c r="C14">
        <v>1258</v>
      </c>
      <c r="D14" s="4">
        <f t="shared" si="0"/>
        <v>1.7551020408163254</v>
      </c>
      <c r="E14" s="4">
        <f t="shared" si="1"/>
        <v>-5.1020408163265074</v>
      </c>
      <c r="F14">
        <f t="shared" si="2"/>
        <v>-8.9546022490628445</v>
      </c>
    </row>
    <row r="15" spans="2:6" x14ac:dyDescent="0.25">
      <c r="B15">
        <v>90</v>
      </c>
      <c r="C15">
        <v>1268</v>
      </c>
      <c r="D15" s="4">
        <f t="shared" si="0"/>
        <v>6.7551020408163254</v>
      </c>
      <c r="E15" s="4">
        <f t="shared" si="1"/>
        <v>4.8979591836734926</v>
      </c>
      <c r="F15">
        <f t="shared" si="2"/>
        <v>33.086214077467872</v>
      </c>
    </row>
    <row r="16" spans="2:6" x14ac:dyDescent="0.25">
      <c r="B16">
        <v>83</v>
      </c>
      <c r="C16">
        <v>1280</v>
      </c>
      <c r="D16" s="4">
        <f t="shared" si="0"/>
        <v>-0.24489795918367463</v>
      </c>
      <c r="E16" s="4">
        <f t="shared" si="1"/>
        <v>16.897959183673493</v>
      </c>
      <c r="F16">
        <f t="shared" si="2"/>
        <v>-4.1382757184506707</v>
      </c>
    </row>
    <row r="17" spans="2:6" x14ac:dyDescent="0.25">
      <c r="B17">
        <v>89</v>
      </c>
      <c r="C17">
        <v>1230</v>
      </c>
      <c r="D17" s="4">
        <f t="shared" si="0"/>
        <v>5.7551020408163254</v>
      </c>
      <c r="E17" s="4">
        <f t="shared" si="1"/>
        <v>-33.102040816326507</v>
      </c>
      <c r="F17">
        <f t="shared" si="2"/>
        <v>-190.50562265722598</v>
      </c>
    </row>
    <row r="18" spans="2:6" x14ac:dyDescent="0.25">
      <c r="B18">
        <v>91</v>
      </c>
      <c r="C18">
        <v>1310</v>
      </c>
      <c r="D18" s="4">
        <f t="shared" si="0"/>
        <v>7.7551020408163254</v>
      </c>
      <c r="E18" s="4">
        <f t="shared" si="1"/>
        <v>46.897959183673493</v>
      </c>
      <c r="F18">
        <f t="shared" si="2"/>
        <v>363.69845897542706</v>
      </c>
    </row>
    <row r="19" spans="2:6" x14ac:dyDescent="0.25">
      <c r="B19">
        <v>89</v>
      </c>
      <c r="C19">
        <v>1278</v>
      </c>
      <c r="D19" s="4">
        <f t="shared" si="0"/>
        <v>5.7551020408163254</v>
      </c>
      <c r="E19" s="4">
        <f t="shared" si="1"/>
        <v>14.897959183673493</v>
      </c>
      <c r="F19">
        <f t="shared" si="2"/>
        <v>85.739275301957633</v>
      </c>
    </row>
    <row r="20" spans="2:6" x14ac:dyDescent="0.25">
      <c r="B20">
        <v>73</v>
      </c>
      <c r="C20">
        <v>1244</v>
      </c>
      <c r="D20" s="4">
        <f t="shared" si="0"/>
        <v>-10.244897959183675</v>
      </c>
      <c r="E20" s="4">
        <f t="shared" si="1"/>
        <v>-19.102040816326507</v>
      </c>
      <c r="F20">
        <f t="shared" si="2"/>
        <v>195.69845897542669</v>
      </c>
    </row>
    <row r="21" spans="2:6" x14ac:dyDescent="0.25">
      <c r="B21">
        <v>85</v>
      </c>
      <c r="C21">
        <v>1215</v>
      </c>
      <c r="D21" s="4">
        <f t="shared" si="0"/>
        <v>1.7551020408163254</v>
      </c>
      <c r="E21" s="4">
        <f t="shared" si="1"/>
        <v>-48.102040816326507</v>
      </c>
      <c r="F21">
        <f t="shared" si="2"/>
        <v>-84.423990004164835</v>
      </c>
    </row>
    <row r="22" spans="2:6" x14ac:dyDescent="0.25">
      <c r="B22">
        <v>90</v>
      </c>
      <c r="C22">
        <v>1370</v>
      </c>
      <c r="D22" s="4">
        <f t="shared" si="0"/>
        <v>6.7551020408163254</v>
      </c>
      <c r="E22" s="4">
        <f t="shared" si="1"/>
        <v>106.89795918367349</v>
      </c>
      <c r="F22">
        <f t="shared" si="2"/>
        <v>722.10662224073303</v>
      </c>
    </row>
    <row r="23" spans="2:6" x14ac:dyDescent="0.25">
      <c r="B23">
        <v>87</v>
      </c>
      <c r="C23">
        <v>1285</v>
      </c>
      <c r="D23" s="4">
        <f t="shared" si="0"/>
        <v>3.7551020408163254</v>
      </c>
      <c r="E23" s="4">
        <f t="shared" si="1"/>
        <v>21.897959183673493</v>
      </c>
      <c r="F23">
        <f t="shared" si="2"/>
        <v>82.229071220324926</v>
      </c>
    </row>
    <row r="24" spans="2:6" x14ac:dyDescent="0.25">
      <c r="B24">
        <v>86</v>
      </c>
      <c r="C24">
        <v>1290</v>
      </c>
      <c r="D24" s="4">
        <f t="shared" si="0"/>
        <v>2.7551020408163254</v>
      </c>
      <c r="E24" s="4">
        <f t="shared" si="1"/>
        <v>26.897959183673493</v>
      </c>
      <c r="F24">
        <f t="shared" si="2"/>
        <v>74.10662224073306</v>
      </c>
    </row>
    <row r="25" spans="2:6" x14ac:dyDescent="0.25">
      <c r="B25">
        <v>92</v>
      </c>
      <c r="C25">
        <v>1255</v>
      </c>
      <c r="D25" s="4">
        <f t="shared" si="0"/>
        <v>8.7551020408163254</v>
      </c>
      <c r="E25" s="4">
        <f t="shared" si="1"/>
        <v>-8.1020408163265074</v>
      </c>
      <c r="F25">
        <f t="shared" si="2"/>
        <v>-70.934194085797373</v>
      </c>
    </row>
    <row r="26" spans="2:6" x14ac:dyDescent="0.25">
      <c r="B26">
        <v>86</v>
      </c>
      <c r="C26">
        <v>1357</v>
      </c>
      <c r="D26" s="4">
        <f t="shared" si="0"/>
        <v>2.7551020408163254</v>
      </c>
      <c r="E26" s="4">
        <f t="shared" si="1"/>
        <v>93.897959183673493</v>
      </c>
      <c r="F26">
        <f t="shared" si="2"/>
        <v>258.69845897542689</v>
      </c>
    </row>
    <row r="27" spans="2:6" x14ac:dyDescent="0.25">
      <c r="B27">
        <v>83</v>
      </c>
      <c r="C27">
        <v>1200</v>
      </c>
      <c r="D27" s="4">
        <f t="shared" si="0"/>
        <v>-0.24489795918367463</v>
      </c>
      <c r="E27" s="4">
        <f t="shared" si="1"/>
        <v>-63.102040816326507</v>
      </c>
      <c r="F27">
        <f t="shared" si="2"/>
        <v>15.453561016243299</v>
      </c>
    </row>
    <row r="28" spans="2:6" x14ac:dyDescent="0.25">
      <c r="B28">
        <v>82</v>
      </c>
      <c r="C28">
        <v>1230</v>
      </c>
      <c r="D28" s="4">
        <f t="shared" si="0"/>
        <v>-1.2448979591836746</v>
      </c>
      <c r="E28" s="4">
        <f t="shared" si="1"/>
        <v>-33.102040816326507</v>
      </c>
      <c r="F28">
        <f t="shared" si="2"/>
        <v>41.208663057059567</v>
      </c>
    </row>
    <row r="29" spans="2:6" x14ac:dyDescent="0.25">
      <c r="B29">
        <v>77</v>
      </c>
      <c r="C29">
        <v>1247</v>
      </c>
      <c r="D29" s="4">
        <f t="shared" si="0"/>
        <v>-6.2448979591836746</v>
      </c>
      <c r="E29" s="4">
        <f t="shared" si="1"/>
        <v>-16.102040816326507</v>
      </c>
      <c r="F29">
        <f t="shared" si="2"/>
        <v>100.55560183256964</v>
      </c>
    </row>
    <row r="30" spans="2:6" x14ac:dyDescent="0.25">
      <c r="B30">
        <v>72</v>
      </c>
      <c r="C30">
        <v>1170</v>
      </c>
      <c r="D30" s="4">
        <f t="shared" si="0"/>
        <v>-11.244897959183675</v>
      </c>
      <c r="E30" s="4">
        <f t="shared" si="1"/>
        <v>-93.102040816326507</v>
      </c>
      <c r="F30">
        <f t="shared" si="2"/>
        <v>1046.9229487713451</v>
      </c>
    </row>
    <row r="31" spans="2:6" x14ac:dyDescent="0.25">
      <c r="B31">
        <v>80</v>
      </c>
      <c r="C31">
        <v>1320</v>
      </c>
      <c r="D31" s="4">
        <f t="shared" si="0"/>
        <v>-3.2448979591836746</v>
      </c>
      <c r="E31" s="4">
        <f t="shared" si="1"/>
        <v>56.897959183673493</v>
      </c>
      <c r="F31">
        <f t="shared" si="2"/>
        <v>-184.62807163681813</v>
      </c>
    </row>
    <row r="32" spans="2:6" x14ac:dyDescent="0.25">
      <c r="B32">
        <v>93</v>
      </c>
      <c r="C32">
        <v>1340</v>
      </c>
      <c r="D32" s="4">
        <f t="shared" si="0"/>
        <v>9.7551020408163254</v>
      </c>
      <c r="E32" s="4">
        <f t="shared" si="1"/>
        <v>76.897959183673493</v>
      </c>
      <c r="F32">
        <f t="shared" si="2"/>
        <v>750.14743856726375</v>
      </c>
    </row>
    <row r="33" spans="2:6" x14ac:dyDescent="0.25">
      <c r="B33">
        <v>88</v>
      </c>
      <c r="C33">
        <v>1327</v>
      </c>
      <c r="D33" s="4">
        <f t="shared" si="0"/>
        <v>4.7551020408163254</v>
      </c>
      <c r="E33" s="4">
        <f t="shared" si="1"/>
        <v>63.897959183673493</v>
      </c>
      <c r="F33">
        <f t="shared" si="2"/>
        <v>303.84131611828411</v>
      </c>
    </row>
    <row r="34" spans="2:6" x14ac:dyDescent="0.25">
      <c r="B34">
        <v>87</v>
      </c>
      <c r="C34">
        <v>1195</v>
      </c>
      <c r="D34" s="4">
        <f t="shared" si="0"/>
        <v>3.7551020408163254</v>
      </c>
      <c r="E34" s="4">
        <f t="shared" si="1"/>
        <v>-68.102040816326507</v>
      </c>
      <c r="F34">
        <f t="shared" si="2"/>
        <v>-255.73011245314436</v>
      </c>
    </row>
    <row r="35" spans="2:6" x14ac:dyDescent="0.25">
      <c r="B35">
        <v>88</v>
      </c>
      <c r="C35">
        <v>1370</v>
      </c>
      <c r="D35" s="4">
        <f t="shared" si="0"/>
        <v>4.7551020408163254</v>
      </c>
      <c r="E35" s="4">
        <f t="shared" si="1"/>
        <v>106.89795918367349</v>
      </c>
      <c r="F35">
        <f t="shared" si="2"/>
        <v>508.3107038733861</v>
      </c>
    </row>
    <row r="36" spans="2:6" x14ac:dyDescent="0.25">
      <c r="B36">
        <v>88</v>
      </c>
      <c r="C36">
        <v>1310</v>
      </c>
      <c r="D36" s="4">
        <f t="shared" si="0"/>
        <v>4.7551020408163254</v>
      </c>
      <c r="E36" s="4">
        <f t="shared" si="1"/>
        <v>46.897959183673493</v>
      </c>
      <c r="F36">
        <f t="shared" si="2"/>
        <v>223.00458142440655</v>
      </c>
    </row>
    <row r="37" spans="2:6" x14ac:dyDescent="0.25">
      <c r="B37">
        <v>77</v>
      </c>
      <c r="C37">
        <v>1195</v>
      </c>
      <c r="D37" s="4">
        <f t="shared" si="0"/>
        <v>-6.2448979591836746</v>
      </c>
      <c r="E37" s="4">
        <f t="shared" si="1"/>
        <v>-68.102040816326507</v>
      </c>
      <c r="F37">
        <f t="shared" si="2"/>
        <v>425.29029571012074</v>
      </c>
    </row>
    <row r="38" spans="2:6" x14ac:dyDescent="0.25">
      <c r="B38">
        <v>73</v>
      </c>
      <c r="C38">
        <v>1300</v>
      </c>
      <c r="D38" s="4">
        <f t="shared" si="0"/>
        <v>-10.244897959183675</v>
      </c>
      <c r="E38" s="4">
        <f t="shared" si="1"/>
        <v>36.897959183673493</v>
      </c>
      <c r="F38">
        <f t="shared" si="2"/>
        <v>-378.01582673885906</v>
      </c>
    </row>
    <row r="39" spans="2:6" x14ac:dyDescent="0.25">
      <c r="B39">
        <v>73</v>
      </c>
      <c r="C39">
        <v>1155</v>
      </c>
      <c r="D39" s="4">
        <f t="shared" si="0"/>
        <v>-10.244897959183675</v>
      </c>
      <c r="E39" s="4">
        <f t="shared" si="1"/>
        <v>-108.10204081632651</v>
      </c>
      <c r="F39">
        <f t="shared" si="2"/>
        <v>1107.4943773427738</v>
      </c>
    </row>
    <row r="40" spans="2:6" x14ac:dyDescent="0.25">
      <c r="B40">
        <v>86</v>
      </c>
      <c r="C40">
        <v>1280</v>
      </c>
      <c r="D40" s="4">
        <f t="shared" si="0"/>
        <v>2.7551020408163254</v>
      </c>
      <c r="E40" s="4">
        <f t="shared" si="1"/>
        <v>16.897959183673493</v>
      </c>
      <c r="F40">
        <f t="shared" si="2"/>
        <v>46.555601832569806</v>
      </c>
    </row>
    <row r="41" spans="2:6" x14ac:dyDescent="0.25">
      <c r="B41">
        <v>88</v>
      </c>
      <c r="C41">
        <v>1218</v>
      </c>
      <c r="D41" s="4">
        <f t="shared" si="0"/>
        <v>4.7551020408163254</v>
      </c>
      <c r="E41" s="4">
        <f t="shared" si="1"/>
        <v>-45.102040816326507</v>
      </c>
      <c r="F41">
        <f t="shared" si="2"/>
        <v>-214.46480633069538</v>
      </c>
    </row>
    <row r="42" spans="2:6" x14ac:dyDescent="0.25">
      <c r="B42">
        <v>61</v>
      </c>
      <c r="C42">
        <v>1142</v>
      </c>
      <c r="D42" s="4">
        <f t="shared" si="0"/>
        <v>-22.244897959183675</v>
      </c>
      <c r="E42" s="4">
        <f t="shared" si="1"/>
        <v>-121.10204081632651</v>
      </c>
      <c r="F42">
        <f t="shared" si="2"/>
        <v>2693.9025406080796</v>
      </c>
    </row>
    <row r="43" spans="2:6" x14ac:dyDescent="0.25">
      <c r="B43">
        <v>73</v>
      </c>
      <c r="C43">
        <v>1109</v>
      </c>
      <c r="D43" s="4">
        <f t="shared" si="0"/>
        <v>-10.244897959183675</v>
      </c>
      <c r="E43" s="4">
        <f t="shared" si="1"/>
        <v>-154.10204081632651</v>
      </c>
      <c r="F43">
        <f t="shared" si="2"/>
        <v>1578.7596834652227</v>
      </c>
    </row>
    <row r="44" spans="2:6" x14ac:dyDescent="0.25">
      <c r="B44">
        <v>84</v>
      </c>
      <c r="C44">
        <v>1287</v>
      </c>
      <c r="D44" s="4">
        <f t="shared" si="0"/>
        <v>0.75510204081632537</v>
      </c>
      <c r="E44" s="4">
        <f t="shared" si="1"/>
        <v>23.897959183673493</v>
      </c>
      <c r="F44">
        <f t="shared" si="2"/>
        <v>18.045397750937099</v>
      </c>
    </row>
    <row r="45" spans="2:6" x14ac:dyDescent="0.25">
      <c r="B45">
        <v>76</v>
      </c>
      <c r="C45">
        <v>1225</v>
      </c>
      <c r="D45" s="4">
        <f t="shared" si="0"/>
        <v>-7.2448979591836746</v>
      </c>
      <c r="E45" s="4">
        <f t="shared" si="1"/>
        <v>-38.102040816326507</v>
      </c>
      <c r="F45">
        <f t="shared" si="2"/>
        <v>276.04539775093701</v>
      </c>
    </row>
    <row r="46" spans="2:6" x14ac:dyDescent="0.25">
      <c r="B46">
        <v>78</v>
      </c>
      <c r="C46">
        <v>1234</v>
      </c>
      <c r="D46" s="4">
        <f t="shared" si="0"/>
        <v>-5.2448979591836746</v>
      </c>
      <c r="E46" s="4">
        <f t="shared" si="1"/>
        <v>-29.102040816326507</v>
      </c>
      <c r="F46">
        <f t="shared" si="2"/>
        <v>152.6372344856309</v>
      </c>
    </row>
    <row r="47" spans="2:6" x14ac:dyDescent="0.25">
      <c r="B47">
        <v>86</v>
      </c>
      <c r="C47">
        <v>1250</v>
      </c>
      <c r="D47" s="4">
        <f t="shared" si="0"/>
        <v>2.7551020408163254</v>
      </c>
      <c r="E47" s="4">
        <f t="shared" si="1"/>
        <v>-13.102040816326507</v>
      </c>
      <c r="F47">
        <f t="shared" si="2"/>
        <v>-36.097459391919955</v>
      </c>
    </row>
    <row r="48" spans="2:6" x14ac:dyDescent="0.25">
      <c r="B48">
        <v>91</v>
      </c>
      <c r="C48">
        <v>1290</v>
      </c>
      <c r="D48" s="4">
        <f t="shared" si="0"/>
        <v>7.7551020408163254</v>
      </c>
      <c r="E48" s="4">
        <f t="shared" si="1"/>
        <v>26.897959183673493</v>
      </c>
      <c r="F48">
        <f t="shared" si="2"/>
        <v>208.59641815910052</v>
      </c>
    </row>
    <row r="49" spans="1:6" x14ac:dyDescent="0.25">
      <c r="B49">
        <v>93</v>
      </c>
      <c r="C49">
        <v>1336</v>
      </c>
      <c r="D49" s="4">
        <f t="shared" si="0"/>
        <v>9.7551020408163254</v>
      </c>
      <c r="E49" s="4">
        <f t="shared" si="1"/>
        <v>72.897959183673493</v>
      </c>
      <c r="F49">
        <f t="shared" si="2"/>
        <v>711.12703040399845</v>
      </c>
    </row>
    <row r="50" spans="1:6" ht="13.8" thickBot="1" x14ac:dyDescent="0.3">
      <c r="B50">
        <v>93</v>
      </c>
      <c r="C50">
        <v>1350</v>
      </c>
      <c r="D50" s="4">
        <f t="shared" si="0"/>
        <v>9.7551020408163254</v>
      </c>
      <c r="E50" s="4">
        <f t="shared" si="1"/>
        <v>86.897959183673493</v>
      </c>
      <c r="F50" s="5">
        <f t="shared" si="2"/>
        <v>847.698458975427</v>
      </c>
    </row>
    <row r="51" spans="1:6" ht="13.8" thickTop="1" x14ac:dyDescent="0.25">
      <c r="A51" s="1" t="s">
        <v>2</v>
      </c>
      <c r="B51" s="4">
        <f>AVERAGE(B2:B50)</f>
        <v>83.244897959183675</v>
      </c>
      <c r="C51" s="4">
        <f>AVERAGE(C2:C50)</f>
        <v>1263.1020408163265</v>
      </c>
      <c r="E51" s="1" t="s">
        <v>6</v>
      </c>
      <c r="F51">
        <f>SUM(F2:F50)</f>
        <v>12641.775510204085</v>
      </c>
    </row>
    <row r="52" spans="1:6" x14ac:dyDescent="0.25">
      <c r="E52" s="1" t="s">
        <v>8</v>
      </c>
      <c r="F52">
        <f>COUNT(F2:F50)</f>
        <v>49</v>
      </c>
    </row>
    <row r="53" spans="1:6" x14ac:dyDescent="0.25">
      <c r="E53" s="1" t="s">
        <v>7</v>
      </c>
      <c r="F53">
        <f>F51/(F52-1)</f>
        <v>263.37032312925174</v>
      </c>
    </row>
    <row r="55" spans="1:6" x14ac:dyDescent="0.25">
      <c r="E55" s="1" t="s">
        <v>9</v>
      </c>
      <c r="F55">
        <f>_xlfn.COVARIANCE.S(B2:B50,C2:C50)</f>
        <v>263.37032312925174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36" workbookViewId="0">
      <selection activeCell="F54" sqref="F54"/>
    </sheetView>
  </sheetViews>
  <sheetFormatPr defaultRowHeight="13.2" x14ac:dyDescent="0.25"/>
  <cols>
    <col min="1" max="1" width="18.6640625" bestFit="1" customWidth="1"/>
    <col min="2" max="2" width="16.33203125" bestFit="1" customWidth="1"/>
    <col min="3" max="3" width="15" bestFit="1" customWidth="1"/>
    <col min="4" max="4" width="11.44140625" bestFit="1" customWidth="1"/>
    <col min="5" max="5" width="17.33203125" bestFit="1" customWidth="1"/>
    <col min="6" max="6" width="23.109375" bestFit="1" customWidth="1"/>
  </cols>
  <sheetData>
    <row r="1" spans="2:6" x14ac:dyDescent="0.25">
      <c r="B1" s="1" t="s">
        <v>0</v>
      </c>
      <c r="C1" s="1" t="s">
        <v>1</v>
      </c>
      <c r="D1" s="6" t="s">
        <v>3</v>
      </c>
      <c r="E1" s="6" t="s">
        <v>4</v>
      </c>
      <c r="F1" s="6" t="s">
        <v>5</v>
      </c>
    </row>
    <row r="2" spans="2:6" x14ac:dyDescent="0.25">
      <c r="B2">
        <v>93</v>
      </c>
      <c r="C2">
        <v>1315</v>
      </c>
      <c r="D2" s="4">
        <f>B2-$B$51</f>
        <v>9.7551020408163254</v>
      </c>
      <c r="E2" s="4">
        <f>C2-$C$51</f>
        <v>51.897959183673493</v>
      </c>
      <c r="F2">
        <f>D2*E2</f>
        <v>506.26988754685567</v>
      </c>
    </row>
    <row r="3" spans="2:6" x14ac:dyDescent="0.25">
      <c r="B3">
        <v>80</v>
      </c>
      <c r="C3">
        <v>1220</v>
      </c>
      <c r="D3" s="4">
        <f t="shared" ref="D3:D50" si="0">B3-$B$51</f>
        <v>-3.2448979591836746</v>
      </c>
      <c r="E3" s="4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>
        <v>88</v>
      </c>
      <c r="C4">
        <v>1240</v>
      </c>
      <c r="D4" s="4">
        <f t="shared" si="0"/>
        <v>4.7551020408163254</v>
      </c>
      <c r="E4" s="4">
        <f t="shared" si="1"/>
        <v>-23.102040816326507</v>
      </c>
      <c r="F4">
        <f t="shared" si="2"/>
        <v>-109.85256143273622</v>
      </c>
    </row>
    <row r="5" spans="2:6" x14ac:dyDescent="0.25">
      <c r="B5">
        <v>68</v>
      </c>
      <c r="C5">
        <v>1176</v>
      </c>
      <c r="D5" s="4">
        <f t="shared" si="0"/>
        <v>-15.244897959183675</v>
      </c>
      <c r="E5" s="4">
        <f t="shared" si="1"/>
        <v>-87.102040816326507</v>
      </c>
      <c r="F5">
        <f t="shared" si="2"/>
        <v>1327.8617242815492</v>
      </c>
    </row>
    <row r="6" spans="2:6" x14ac:dyDescent="0.25">
      <c r="B6">
        <v>90</v>
      </c>
      <c r="C6">
        <v>1300</v>
      </c>
      <c r="D6" s="4">
        <f t="shared" si="0"/>
        <v>6.7551020408163254</v>
      </c>
      <c r="E6" s="4">
        <f t="shared" si="1"/>
        <v>36.897959183673493</v>
      </c>
      <c r="F6">
        <f t="shared" si="2"/>
        <v>249.24947938359028</v>
      </c>
    </row>
    <row r="7" spans="2:6" x14ac:dyDescent="0.25">
      <c r="B7">
        <v>90</v>
      </c>
      <c r="C7">
        <v>1281</v>
      </c>
      <c r="D7" s="4">
        <f t="shared" si="0"/>
        <v>6.7551020408163254</v>
      </c>
      <c r="E7" s="4">
        <f t="shared" si="1"/>
        <v>17.897959183673493</v>
      </c>
      <c r="F7">
        <f t="shared" si="2"/>
        <v>120.9025406080801</v>
      </c>
    </row>
    <row r="8" spans="2:6" x14ac:dyDescent="0.25">
      <c r="B8">
        <v>84</v>
      </c>
      <c r="C8">
        <v>1255</v>
      </c>
      <c r="D8" s="4">
        <f t="shared" si="0"/>
        <v>0.75510204081632537</v>
      </c>
      <c r="E8" s="4">
        <f t="shared" si="1"/>
        <v>-8.1020408163265074</v>
      </c>
      <c r="F8">
        <f t="shared" si="2"/>
        <v>-6.1178675551853123</v>
      </c>
    </row>
    <row r="9" spans="2:6" x14ac:dyDescent="0.25">
      <c r="B9">
        <v>75</v>
      </c>
      <c r="C9">
        <v>1400</v>
      </c>
      <c r="D9" s="4">
        <f t="shared" si="0"/>
        <v>-8.2448979591836746</v>
      </c>
      <c r="E9" s="4">
        <f t="shared" si="1"/>
        <v>136.89795918367349</v>
      </c>
      <c r="F9">
        <f t="shared" si="2"/>
        <v>-1128.7097042898795</v>
      </c>
    </row>
    <row r="10" spans="2:6" x14ac:dyDescent="0.25">
      <c r="B10">
        <v>80</v>
      </c>
      <c r="C10">
        <v>1300</v>
      </c>
      <c r="D10" s="4">
        <f t="shared" si="0"/>
        <v>-3.2448979591836746</v>
      </c>
      <c r="E10" s="4">
        <f t="shared" si="1"/>
        <v>36.897959183673493</v>
      </c>
      <c r="F10">
        <f t="shared" si="2"/>
        <v>-119.73011245314464</v>
      </c>
    </row>
    <row r="11" spans="2:6" x14ac:dyDescent="0.25">
      <c r="B11">
        <v>77</v>
      </c>
      <c r="C11">
        <v>1225</v>
      </c>
      <c r="D11" s="4">
        <f t="shared" si="0"/>
        <v>-6.2448979591836746</v>
      </c>
      <c r="E11" s="4">
        <f t="shared" si="1"/>
        <v>-38.102040816326507</v>
      </c>
      <c r="F11">
        <f t="shared" si="2"/>
        <v>237.94335693461048</v>
      </c>
    </row>
    <row r="12" spans="2:6" x14ac:dyDescent="0.25">
      <c r="B12">
        <v>74</v>
      </c>
      <c r="C12">
        <v>1260</v>
      </c>
      <c r="D12" s="4">
        <f t="shared" si="0"/>
        <v>-9.2448979591836746</v>
      </c>
      <c r="E12" s="4">
        <f t="shared" si="1"/>
        <v>-3.1020408163265074</v>
      </c>
      <c r="F12">
        <f t="shared" si="2"/>
        <v>28.678050812161388</v>
      </c>
    </row>
    <row r="13" spans="2:6" x14ac:dyDescent="0.25">
      <c r="B13">
        <v>84</v>
      </c>
      <c r="C13">
        <v>1200</v>
      </c>
      <c r="D13" s="4">
        <f t="shared" si="0"/>
        <v>0.75510204081632537</v>
      </c>
      <c r="E13" s="4">
        <f t="shared" si="1"/>
        <v>-63.102040816326507</v>
      </c>
      <c r="F13">
        <f t="shared" si="2"/>
        <v>-47.648479800083209</v>
      </c>
    </row>
    <row r="14" spans="2:6" x14ac:dyDescent="0.25">
      <c r="B14">
        <v>85</v>
      </c>
      <c r="C14">
        <v>1258</v>
      </c>
      <c r="D14" s="4">
        <f t="shared" si="0"/>
        <v>1.7551020408163254</v>
      </c>
      <c r="E14" s="4">
        <f t="shared" si="1"/>
        <v>-5.1020408163265074</v>
      </c>
      <c r="F14">
        <f t="shared" si="2"/>
        <v>-8.9546022490628445</v>
      </c>
    </row>
    <row r="15" spans="2:6" x14ac:dyDescent="0.25">
      <c r="B15">
        <v>90</v>
      </c>
      <c r="C15">
        <v>1268</v>
      </c>
      <c r="D15" s="4">
        <f t="shared" si="0"/>
        <v>6.7551020408163254</v>
      </c>
      <c r="E15" s="4">
        <f t="shared" si="1"/>
        <v>4.8979591836734926</v>
      </c>
      <c r="F15">
        <f t="shared" si="2"/>
        <v>33.086214077467872</v>
      </c>
    </row>
    <row r="16" spans="2:6" x14ac:dyDescent="0.25">
      <c r="B16">
        <v>83</v>
      </c>
      <c r="C16">
        <v>1280</v>
      </c>
      <c r="D16" s="4">
        <f t="shared" si="0"/>
        <v>-0.24489795918367463</v>
      </c>
      <c r="E16" s="4">
        <f t="shared" si="1"/>
        <v>16.897959183673493</v>
      </c>
      <c r="F16">
        <f t="shared" si="2"/>
        <v>-4.1382757184506707</v>
      </c>
    </row>
    <row r="17" spans="2:6" x14ac:dyDescent="0.25">
      <c r="B17">
        <v>89</v>
      </c>
      <c r="C17">
        <v>1230</v>
      </c>
      <c r="D17" s="4">
        <f t="shared" si="0"/>
        <v>5.7551020408163254</v>
      </c>
      <c r="E17" s="4">
        <f t="shared" si="1"/>
        <v>-33.102040816326507</v>
      </c>
      <c r="F17">
        <f t="shared" si="2"/>
        <v>-190.50562265722598</v>
      </c>
    </row>
    <row r="18" spans="2:6" x14ac:dyDescent="0.25">
      <c r="B18">
        <v>91</v>
      </c>
      <c r="C18">
        <v>1310</v>
      </c>
      <c r="D18" s="4">
        <f t="shared" si="0"/>
        <v>7.7551020408163254</v>
      </c>
      <c r="E18" s="4">
        <f t="shared" si="1"/>
        <v>46.897959183673493</v>
      </c>
      <c r="F18">
        <f t="shared" si="2"/>
        <v>363.69845897542706</v>
      </c>
    </row>
    <row r="19" spans="2:6" x14ac:dyDescent="0.25">
      <c r="B19">
        <v>89</v>
      </c>
      <c r="C19">
        <v>1278</v>
      </c>
      <c r="D19" s="4">
        <f t="shared" si="0"/>
        <v>5.7551020408163254</v>
      </c>
      <c r="E19" s="4">
        <f t="shared" si="1"/>
        <v>14.897959183673493</v>
      </c>
      <c r="F19">
        <f t="shared" si="2"/>
        <v>85.739275301957633</v>
      </c>
    </row>
    <row r="20" spans="2:6" x14ac:dyDescent="0.25">
      <c r="B20">
        <v>73</v>
      </c>
      <c r="C20">
        <v>1244</v>
      </c>
      <c r="D20" s="4">
        <f t="shared" si="0"/>
        <v>-10.244897959183675</v>
      </c>
      <c r="E20" s="4">
        <f t="shared" si="1"/>
        <v>-19.102040816326507</v>
      </c>
      <c r="F20">
        <f t="shared" si="2"/>
        <v>195.69845897542669</v>
      </c>
    </row>
    <row r="21" spans="2:6" x14ac:dyDescent="0.25">
      <c r="B21">
        <v>85</v>
      </c>
      <c r="C21">
        <v>1215</v>
      </c>
      <c r="D21" s="4">
        <f t="shared" si="0"/>
        <v>1.7551020408163254</v>
      </c>
      <c r="E21" s="4">
        <f t="shared" si="1"/>
        <v>-48.102040816326507</v>
      </c>
      <c r="F21">
        <f t="shared" si="2"/>
        <v>-84.423990004164835</v>
      </c>
    </row>
    <row r="22" spans="2:6" x14ac:dyDescent="0.25">
      <c r="B22">
        <v>90</v>
      </c>
      <c r="C22">
        <v>1370</v>
      </c>
      <c r="D22" s="4">
        <f t="shared" si="0"/>
        <v>6.7551020408163254</v>
      </c>
      <c r="E22" s="4">
        <f t="shared" si="1"/>
        <v>106.89795918367349</v>
      </c>
      <c r="F22">
        <f t="shared" si="2"/>
        <v>722.10662224073303</v>
      </c>
    </row>
    <row r="23" spans="2:6" x14ac:dyDescent="0.25">
      <c r="B23">
        <v>87</v>
      </c>
      <c r="C23">
        <v>1285</v>
      </c>
      <c r="D23" s="4">
        <f t="shared" si="0"/>
        <v>3.7551020408163254</v>
      </c>
      <c r="E23" s="4">
        <f t="shared" si="1"/>
        <v>21.897959183673493</v>
      </c>
      <c r="F23">
        <f t="shared" si="2"/>
        <v>82.229071220324926</v>
      </c>
    </row>
    <row r="24" spans="2:6" x14ac:dyDescent="0.25">
      <c r="B24">
        <v>86</v>
      </c>
      <c r="C24">
        <v>1290</v>
      </c>
      <c r="D24" s="4">
        <f t="shared" si="0"/>
        <v>2.7551020408163254</v>
      </c>
      <c r="E24" s="4">
        <f t="shared" si="1"/>
        <v>26.897959183673493</v>
      </c>
      <c r="F24">
        <f t="shared" si="2"/>
        <v>74.10662224073306</v>
      </c>
    </row>
    <row r="25" spans="2:6" x14ac:dyDescent="0.25">
      <c r="B25">
        <v>92</v>
      </c>
      <c r="C25">
        <v>1255</v>
      </c>
      <c r="D25" s="4">
        <f t="shared" si="0"/>
        <v>8.7551020408163254</v>
      </c>
      <c r="E25" s="4">
        <f t="shared" si="1"/>
        <v>-8.1020408163265074</v>
      </c>
      <c r="F25">
        <f t="shared" si="2"/>
        <v>-70.934194085797373</v>
      </c>
    </row>
    <row r="26" spans="2:6" x14ac:dyDescent="0.25">
      <c r="B26">
        <v>86</v>
      </c>
      <c r="C26">
        <v>1357</v>
      </c>
      <c r="D26" s="4">
        <f t="shared" si="0"/>
        <v>2.7551020408163254</v>
      </c>
      <c r="E26" s="4">
        <f t="shared" si="1"/>
        <v>93.897959183673493</v>
      </c>
      <c r="F26">
        <f t="shared" si="2"/>
        <v>258.69845897542689</v>
      </c>
    </row>
    <row r="27" spans="2:6" x14ac:dyDescent="0.25">
      <c r="B27">
        <v>83</v>
      </c>
      <c r="C27">
        <v>1200</v>
      </c>
      <c r="D27" s="4">
        <f t="shared" si="0"/>
        <v>-0.24489795918367463</v>
      </c>
      <c r="E27" s="4">
        <f t="shared" si="1"/>
        <v>-63.102040816326507</v>
      </c>
      <c r="F27">
        <f t="shared" si="2"/>
        <v>15.453561016243299</v>
      </c>
    </row>
    <row r="28" spans="2:6" x14ac:dyDescent="0.25">
      <c r="B28">
        <v>82</v>
      </c>
      <c r="C28">
        <v>1230</v>
      </c>
      <c r="D28" s="4">
        <f t="shared" si="0"/>
        <v>-1.2448979591836746</v>
      </c>
      <c r="E28" s="4">
        <f t="shared" si="1"/>
        <v>-33.102040816326507</v>
      </c>
      <c r="F28">
        <f t="shared" si="2"/>
        <v>41.208663057059567</v>
      </c>
    </row>
    <row r="29" spans="2:6" x14ac:dyDescent="0.25">
      <c r="B29">
        <v>77</v>
      </c>
      <c r="C29">
        <v>1247</v>
      </c>
      <c r="D29" s="4">
        <f t="shared" si="0"/>
        <v>-6.2448979591836746</v>
      </c>
      <c r="E29" s="4">
        <f t="shared" si="1"/>
        <v>-16.102040816326507</v>
      </c>
      <c r="F29">
        <f t="shared" si="2"/>
        <v>100.55560183256964</v>
      </c>
    </row>
    <row r="30" spans="2:6" x14ac:dyDescent="0.25">
      <c r="B30">
        <v>72</v>
      </c>
      <c r="C30">
        <v>1170</v>
      </c>
      <c r="D30" s="4">
        <f t="shared" si="0"/>
        <v>-11.244897959183675</v>
      </c>
      <c r="E30" s="4">
        <f t="shared" si="1"/>
        <v>-93.102040816326507</v>
      </c>
      <c r="F30">
        <f t="shared" si="2"/>
        <v>1046.9229487713451</v>
      </c>
    </row>
    <row r="31" spans="2:6" x14ac:dyDescent="0.25">
      <c r="B31">
        <v>80</v>
      </c>
      <c r="C31">
        <v>1320</v>
      </c>
      <c r="D31" s="4">
        <f t="shared" si="0"/>
        <v>-3.2448979591836746</v>
      </c>
      <c r="E31" s="4">
        <f t="shared" si="1"/>
        <v>56.897959183673493</v>
      </c>
      <c r="F31">
        <f t="shared" si="2"/>
        <v>-184.62807163681813</v>
      </c>
    </row>
    <row r="32" spans="2:6" x14ac:dyDescent="0.25">
      <c r="B32">
        <v>93</v>
      </c>
      <c r="C32">
        <v>1340</v>
      </c>
      <c r="D32" s="4">
        <f t="shared" si="0"/>
        <v>9.7551020408163254</v>
      </c>
      <c r="E32" s="4">
        <f t="shared" si="1"/>
        <v>76.897959183673493</v>
      </c>
      <c r="F32">
        <f t="shared" si="2"/>
        <v>750.14743856726375</v>
      </c>
    </row>
    <row r="33" spans="2:6" x14ac:dyDescent="0.25">
      <c r="B33">
        <v>88</v>
      </c>
      <c r="C33">
        <v>1327</v>
      </c>
      <c r="D33" s="4">
        <f t="shared" si="0"/>
        <v>4.7551020408163254</v>
      </c>
      <c r="E33" s="4">
        <f t="shared" si="1"/>
        <v>63.897959183673493</v>
      </c>
      <c r="F33">
        <f t="shared" si="2"/>
        <v>303.84131611828411</v>
      </c>
    </row>
    <row r="34" spans="2:6" x14ac:dyDescent="0.25">
      <c r="B34">
        <v>87</v>
      </c>
      <c r="C34">
        <v>1195</v>
      </c>
      <c r="D34" s="4">
        <f t="shared" si="0"/>
        <v>3.7551020408163254</v>
      </c>
      <c r="E34" s="4">
        <f t="shared" si="1"/>
        <v>-68.102040816326507</v>
      </c>
      <c r="F34">
        <f t="shared" si="2"/>
        <v>-255.73011245314436</v>
      </c>
    </row>
    <row r="35" spans="2:6" x14ac:dyDescent="0.25">
      <c r="B35">
        <v>88</v>
      </c>
      <c r="C35">
        <v>1370</v>
      </c>
      <c r="D35" s="4">
        <f t="shared" si="0"/>
        <v>4.7551020408163254</v>
      </c>
      <c r="E35" s="4">
        <f t="shared" si="1"/>
        <v>106.89795918367349</v>
      </c>
      <c r="F35">
        <f t="shared" si="2"/>
        <v>508.3107038733861</v>
      </c>
    </row>
    <row r="36" spans="2:6" x14ac:dyDescent="0.25">
      <c r="B36">
        <v>88</v>
      </c>
      <c r="C36">
        <v>1310</v>
      </c>
      <c r="D36" s="4">
        <f t="shared" si="0"/>
        <v>4.7551020408163254</v>
      </c>
      <c r="E36" s="4">
        <f t="shared" si="1"/>
        <v>46.897959183673493</v>
      </c>
      <c r="F36">
        <f t="shared" si="2"/>
        <v>223.00458142440655</v>
      </c>
    </row>
    <row r="37" spans="2:6" x14ac:dyDescent="0.25">
      <c r="B37">
        <v>77</v>
      </c>
      <c r="C37">
        <v>1195</v>
      </c>
      <c r="D37" s="4">
        <f t="shared" si="0"/>
        <v>-6.2448979591836746</v>
      </c>
      <c r="E37" s="4">
        <f t="shared" si="1"/>
        <v>-68.102040816326507</v>
      </c>
      <c r="F37">
        <f t="shared" si="2"/>
        <v>425.29029571012074</v>
      </c>
    </row>
    <row r="38" spans="2:6" x14ac:dyDescent="0.25">
      <c r="B38">
        <v>73</v>
      </c>
      <c r="C38">
        <v>1300</v>
      </c>
      <c r="D38" s="4">
        <f t="shared" si="0"/>
        <v>-10.244897959183675</v>
      </c>
      <c r="E38" s="4">
        <f t="shared" si="1"/>
        <v>36.897959183673493</v>
      </c>
      <c r="F38">
        <f t="shared" si="2"/>
        <v>-378.01582673885906</v>
      </c>
    </row>
    <row r="39" spans="2:6" x14ac:dyDescent="0.25">
      <c r="B39">
        <v>73</v>
      </c>
      <c r="C39">
        <v>1155</v>
      </c>
      <c r="D39" s="4">
        <f t="shared" si="0"/>
        <v>-10.244897959183675</v>
      </c>
      <c r="E39" s="4">
        <f t="shared" si="1"/>
        <v>-108.10204081632651</v>
      </c>
      <c r="F39">
        <f t="shared" si="2"/>
        <v>1107.4943773427738</v>
      </c>
    </row>
    <row r="40" spans="2:6" x14ac:dyDescent="0.25">
      <c r="B40">
        <v>86</v>
      </c>
      <c r="C40">
        <v>1280</v>
      </c>
      <c r="D40" s="4">
        <f t="shared" si="0"/>
        <v>2.7551020408163254</v>
      </c>
      <c r="E40" s="4">
        <f t="shared" si="1"/>
        <v>16.897959183673493</v>
      </c>
      <c r="F40">
        <f t="shared" si="2"/>
        <v>46.555601832569806</v>
      </c>
    </row>
    <row r="41" spans="2:6" x14ac:dyDescent="0.25">
      <c r="B41">
        <v>88</v>
      </c>
      <c r="C41">
        <v>1218</v>
      </c>
      <c r="D41" s="4">
        <f t="shared" si="0"/>
        <v>4.7551020408163254</v>
      </c>
      <c r="E41" s="4">
        <f t="shared" si="1"/>
        <v>-45.102040816326507</v>
      </c>
      <c r="F41">
        <f t="shared" si="2"/>
        <v>-214.46480633069538</v>
      </c>
    </row>
    <row r="42" spans="2:6" x14ac:dyDescent="0.25">
      <c r="B42">
        <v>61</v>
      </c>
      <c r="C42">
        <v>1142</v>
      </c>
      <c r="D42" s="4">
        <f t="shared" si="0"/>
        <v>-22.244897959183675</v>
      </c>
      <c r="E42" s="4">
        <f t="shared" si="1"/>
        <v>-121.10204081632651</v>
      </c>
      <c r="F42">
        <f t="shared" si="2"/>
        <v>2693.9025406080796</v>
      </c>
    </row>
    <row r="43" spans="2:6" x14ac:dyDescent="0.25">
      <c r="B43">
        <v>73</v>
      </c>
      <c r="C43">
        <v>1109</v>
      </c>
      <c r="D43" s="4">
        <f t="shared" si="0"/>
        <v>-10.244897959183675</v>
      </c>
      <c r="E43" s="4">
        <f t="shared" si="1"/>
        <v>-154.10204081632651</v>
      </c>
      <c r="F43">
        <f t="shared" si="2"/>
        <v>1578.7596834652227</v>
      </c>
    </row>
    <row r="44" spans="2:6" x14ac:dyDescent="0.25">
      <c r="B44">
        <v>84</v>
      </c>
      <c r="C44">
        <v>1287</v>
      </c>
      <c r="D44" s="4">
        <f t="shared" si="0"/>
        <v>0.75510204081632537</v>
      </c>
      <c r="E44" s="4">
        <f t="shared" si="1"/>
        <v>23.897959183673493</v>
      </c>
      <c r="F44">
        <f t="shared" si="2"/>
        <v>18.045397750937099</v>
      </c>
    </row>
    <row r="45" spans="2:6" x14ac:dyDescent="0.25">
      <c r="B45">
        <v>76</v>
      </c>
      <c r="C45">
        <v>1225</v>
      </c>
      <c r="D45" s="4">
        <f t="shared" si="0"/>
        <v>-7.2448979591836746</v>
      </c>
      <c r="E45" s="4">
        <f t="shared" si="1"/>
        <v>-38.102040816326507</v>
      </c>
      <c r="F45">
        <f t="shared" si="2"/>
        <v>276.04539775093701</v>
      </c>
    </row>
    <row r="46" spans="2:6" x14ac:dyDescent="0.25">
      <c r="B46">
        <v>78</v>
      </c>
      <c r="C46">
        <v>1234</v>
      </c>
      <c r="D46" s="4">
        <f t="shared" si="0"/>
        <v>-5.2448979591836746</v>
      </c>
      <c r="E46" s="4">
        <f t="shared" si="1"/>
        <v>-29.102040816326507</v>
      </c>
      <c r="F46">
        <f t="shared" si="2"/>
        <v>152.6372344856309</v>
      </c>
    </row>
    <row r="47" spans="2:6" x14ac:dyDescent="0.25">
      <c r="B47">
        <v>86</v>
      </c>
      <c r="C47">
        <v>1250</v>
      </c>
      <c r="D47" s="4">
        <f t="shared" si="0"/>
        <v>2.7551020408163254</v>
      </c>
      <c r="E47" s="4">
        <f t="shared" si="1"/>
        <v>-13.102040816326507</v>
      </c>
      <c r="F47">
        <f t="shared" si="2"/>
        <v>-36.097459391919955</v>
      </c>
    </row>
    <row r="48" spans="2:6" x14ac:dyDescent="0.25">
      <c r="B48">
        <v>91</v>
      </c>
      <c r="C48">
        <v>1290</v>
      </c>
      <c r="D48" s="4">
        <f t="shared" si="0"/>
        <v>7.7551020408163254</v>
      </c>
      <c r="E48" s="4">
        <f t="shared" si="1"/>
        <v>26.897959183673493</v>
      </c>
      <c r="F48">
        <f t="shared" si="2"/>
        <v>208.59641815910052</v>
      </c>
    </row>
    <row r="49" spans="1:6" x14ac:dyDescent="0.25">
      <c r="B49">
        <v>93</v>
      </c>
      <c r="C49">
        <v>1336</v>
      </c>
      <c r="D49" s="4">
        <f t="shared" si="0"/>
        <v>9.7551020408163254</v>
      </c>
      <c r="E49" s="4">
        <f t="shared" si="1"/>
        <v>72.897959183673493</v>
      </c>
      <c r="F49">
        <f t="shared" si="2"/>
        <v>711.12703040399845</v>
      </c>
    </row>
    <row r="50" spans="1:6" ht="13.8" thickBot="1" x14ac:dyDescent="0.3">
      <c r="B50">
        <v>93</v>
      </c>
      <c r="C50">
        <v>1350</v>
      </c>
      <c r="D50" s="4">
        <f t="shared" si="0"/>
        <v>9.7551020408163254</v>
      </c>
      <c r="E50" s="4">
        <f t="shared" si="1"/>
        <v>86.897959183673493</v>
      </c>
      <c r="F50" s="5">
        <f t="shared" si="2"/>
        <v>847.698458975427</v>
      </c>
    </row>
    <row r="51" spans="1:6" ht="13.8" thickTop="1" x14ac:dyDescent="0.25">
      <c r="A51" s="1" t="s">
        <v>2</v>
      </c>
      <c r="B51" s="4">
        <f>AVERAGE(B2:B50)</f>
        <v>83.244897959183675</v>
      </c>
      <c r="C51" s="4">
        <f>AVERAGE(C2:C50)</f>
        <v>1263.1020408163265</v>
      </c>
      <c r="E51" s="1" t="s">
        <v>6</v>
      </c>
      <c r="F51">
        <f>SUM(F2:F50)</f>
        <v>12641.775510204085</v>
      </c>
    </row>
    <row r="52" spans="1:6" x14ac:dyDescent="0.25">
      <c r="A52" s="1" t="s">
        <v>10</v>
      </c>
      <c r="B52" s="4">
        <f>_xlfn.STDEV.S(B2:B50)</f>
        <v>7.4485194620723618</v>
      </c>
      <c r="C52" s="4">
        <f>_xlfn.STDEV.S(C2:C50)</f>
        <v>62.676499083906776</v>
      </c>
      <c r="E52" s="1" t="s">
        <v>8</v>
      </c>
      <c r="F52">
        <f>COUNT(F2:F50)</f>
        <v>49</v>
      </c>
    </row>
    <row r="53" spans="1:6" x14ac:dyDescent="0.25">
      <c r="A53" s="7" t="s">
        <v>11</v>
      </c>
      <c r="E53" s="1" t="s">
        <v>7</v>
      </c>
      <c r="F53">
        <f>F51/(F52-1)</f>
        <v>263.37032312925174</v>
      </c>
    </row>
    <row r="54" spans="1:6" x14ac:dyDescent="0.25">
      <c r="E54" s="1" t="s">
        <v>12</v>
      </c>
      <c r="F54">
        <f>F53/(B52*C52)</f>
        <v>0.564146826697419</v>
      </c>
    </row>
    <row r="55" spans="1:6" x14ac:dyDescent="0.25">
      <c r="E55" s="1"/>
    </row>
    <row r="56" spans="1:6" x14ac:dyDescent="0.25">
      <c r="E56" s="1" t="s">
        <v>13</v>
      </c>
      <c r="F56">
        <f>CORREL(B2:B50,C2:C50)</f>
        <v>0.56414682669741922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and Universities</vt:lpstr>
      <vt:lpstr>Covariance</vt:lpstr>
      <vt:lpstr>Correlation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Vương Thanh Linh</cp:lastModifiedBy>
  <dcterms:created xsi:type="dcterms:W3CDTF">2002-02-03T18:32:40Z</dcterms:created>
  <dcterms:modified xsi:type="dcterms:W3CDTF">2024-03-13T02:42:23Z</dcterms:modified>
</cp:coreProperties>
</file>