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hanh Ngân\KIỂM THỬ NÂNG CAO\ASM\ASM2\STP303x_01-A_VN - Assignment 2-ngandttfx18686@funix.edu.vn\"/>
    </mc:Choice>
  </mc:AlternateContent>
  <xr:revisionPtr revIDLastSave="0" documentId="13_ncr:1_{78C51ED5-D29E-4FC7-8FEB-3FAD7B15464E}" xr6:coauthVersionLast="47" xr6:coauthVersionMax="47" xr10:uidLastSave="{00000000-0000-0000-0000-000000000000}"/>
  <bookViews>
    <workbookView xWindow="-108" yWindow="-108" windowWidth="23256" windowHeight="12576" tabRatio="887" activeTab="2" xr2:uid="{00000000-000D-0000-FFFF-FFFF00000000}"/>
  </bookViews>
  <sheets>
    <sheet name="Cover" sheetId="1" r:id="rId1"/>
    <sheet name="TestReport" sheetId="10" r:id="rId2"/>
    <sheet name="Test cases" sheetId="54" r:id="rId3"/>
    <sheet name="Permisison Matrix" sheetId="18" r:id="rId4"/>
  </sheets>
  <definedNames>
    <definedName name="_xlnm._FilterDatabase" localSheetId="2" hidden="1">'Test cases'!$A$8:$I$28</definedName>
    <definedName name="Category" localSheetId="2">#REF!</definedName>
    <definedName name="Category">#REF!</definedName>
    <definedName name="_xlnm.Print_Area" localSheetId="2">'Test cases'!$A$1:$BX$138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42" i="54" l="1"/>
  <c r="G42" i="54"/>
  <c r="G12" i="54" l="1"/>
  <c r="G13" i="54"/>
  <c r="G14" i="54"/>
  <c r="G11" i="54"/>
  <c r="H11" i="54"/>
  <c r="H12" i="54"/>
  <c r="H13" i="54"/>
  <c r="H14" i="54"/>
  <c r="H10" i="54"/>
  <c r="A11" i="54" l="1"/>
  <c r="A12" i="54"/>
  <c r="A13" i="54"/>
  <c r="A14" i="54"/>
  <c r="A66" i="54"/>
  <c r="H19" i="54"/>
  <c r="G19" i="54"/>
  <c r="H25" i="54"/>
  <c r="G25" i="54"/>
  <c r="H17" i="54"/>
  <c r="G17" i="54"/>
  <c r="A17" i="54"/>
  <c r="H20" i="54"/>
  <c r="G20" i="54"/>
  <c r="A69" i="54"/>
  <c r="A64" i="54"/>
  <c r="A65" i="54"/>
  <c r="A58" i="54"/>
  <c r="A56" i="54"/>
  <c r="A53" i="54"/>
  <c r="H69" i="54"/>
  <c r="G69" i="54"/>
  <c r="G35" i="54"/>
  <c r="G36" i="54"/>
  <c r="G37" i="54"/>
  <c r="G38" i="54"/>
  <c r="G39" i="54"/>
  <c r="G43" i="54"/>
  <c r="G44" i="54"/>
  <c r="G45" i="54"/>
  <c r="G46" i="54"/>
  <c r="G47" i="54"/>
  <c r="G49" i="54"/>
  <c r="G50" i="54"/>
  <c r="G53" i="54"/>
  <c r="G54" i="54"/>
  <c r="G57" i="54"/>
  <c r="G58" i="54"/>
  <c r="G59" i="54"/>
  <c r="G60" i="54"/>
  <c r="G63" i="54"/>
  <c r="G64" i="54"/>
  <c r="G65" i="54"/>
  <c r="G66" i="54"/>
  <c r="G67" i="54"/>
  <c r="G62" i="54"/>
  <c r="G56" i="54"/>
  <c r="G52" i="54"/>
  <c r="G41" i="54"/>
  <c r="G34" i="54"/>
  <c r="G32" i="54"/>
  <c r="G26" i="54"/>
  <c r="G28" i="54"/>
  <c r="G29" i="54"/>
  <c r="G30" i="54"/>
  <c r="G27" i="54"/>
  <c r="G18" i="54"/>
  <c r="G21" i="54"/>
  <c r="G22" i="54"/>
  <c r="G23" i="54"/>
  <c r="H63" i="54"/>
  <c r="H64" i="54"/>
  <c r="H65" i="54"/>
  <c r="H66" i="54"/>
  <c r="H67" i="54"/>
  <c r="H62" i="54"/>
  <c r="H57" i="54"/>
  <c r="H58" i="54"/>
  <c r="H59" i="54"/>
  <c r="H60" i="54"/>
  <c r="H56" i="54"/>
  <c r="H53" i="54"/>
  <c r="H54" i="54"/>
  <c r="H52" i="54"/>
  <c r="H50" i="54"/>
  <c r="H49" i="54"/>
  <c r="H43" i="54"/>
  <c r="H44" i="54"/>
  <c r="H45" i="54"/>
  <c r="H46" i="54"/>
  <c r="H47" i="54"/>
  <c r="H41" i="54"/>
  <c r="H35" i="54"/>
  <c r="H36" i="54"/>
  <c r="H37" i="54"/>
  <c r="H38" i="54"/>
  <c r="H39" i="54"/>
  <c r="H34" i="54"/>
  <c r="H32" i="54"/>
  <c r="H26" i="54"/>
  <c r="H28" i="54"/>
  <c r="H29" i="54"/>
  <c r="H30" i="54"/>
  <c r="H27" i="54"/>
  <c r="H18" i="54"/>
  <c r="H21" i="54"/>
  <c r="H22" i="54"/>
  <c r="H23" i="54"/>
  <c r="A60" i="54" l="1"/>
  <c r="A63" i="54"/>
  <c r="A59" i="54"/>
  <c r="A67" i="54"/>
  <c r="A57" i="54"/>
  <c r="A20" i="54"/>
  <c r="A19" i="54"/>
  <c r="A52" i="54"/>
  <c r="A62" i="54"/>
  <c r="A54" i="54"/>
  <c r="A25" i="54"/>
  <c r="A42" i="54"/>
  <c r="A49" i="54"/>
  <c r="A50" i="54"/>
  <c r="A35" i="54"/>
  <c r="A36" i="54"/>
  <c r="A37" i="54"/>
  <c r="A38" i="54"/>
  <c r="A39" i="54"/>
  <c r="A43" i="54"/>
  <c r="A44" i="54"/>
  <c r="A45" i="54"/>
  <c r="A46" i="54"/>
  <c r="A47" i="54"/>
  <c r="A41" i="54"/>
  <c r="A34" i="54"/>
  <c r="A32" i="54"/>
  <c r="A29" i="54"/>
  <c r="A27" i="54"/>
  <c r="A26" i="54" l="1"/>
  <c r="A28" i="54"/>
  <c r="A30" i="54"/>
  <c r="A18" i="54"/>
  <c r="A21" i="54"/>
  <c r="A22" i="54"/>
  <c r="A23" i="54"/>
  <c r="A10" i="54" l="1"/>
  <c r="D5" i="54" l="1"/>
  <c r="G11" i="10" s="1"/>
  <c r="C5" i="54"/>
  <c r="F11" i="10" s="1"/>
  <c r="B5" i="54"/>
  <c r="E11" i="10" s="1"/>
  <c r="A5" i="54"/>
  <c r="E5" i="54" l="1"/>
  <c r="H11" i="10" s="1"/>
  <c r="D11" i="10"/>
  <c r="E18" i="10" l="1"/>
  <c r="G18" i="10"/>
  <c r="D18" i="10"/>
  <c r="F18" i="10" l="1"/>
  <c r="H18" i="10"/>
  <c r="E20" i="10" l="1"/>
  <c r="E21" i="10"/>
  <c r="B35" i="10"/>
  <c r="B35" i="10"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 PC</author>
  </authors>
  <commentList>
    <comment ref="I8" authorId="0" shapeId="0" xr:uid="{00000000-0006-0000-0300-000001000000}">
      <text>
        <r>
          <rPr>
            <b/>
            <sz val="9"/>
            <color indexed="81"/>
            <rFont val="Tahoma"/>
            <charset val="1"/>
          </rPr>
          <t>My PC:</t>
        </r>
        <r>
          <rPr>
            <sz val="9"/>
            <color indexed="81"/>
            <rFont val="Tahoma"/>
            <charset val="1"/>
          </rPr>
          <t xml:space="preserve">
Định dang dd/mm/yyy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<sst xmlns="http://schemas.openxmlformats.org/spreadsheetml/2006/main" count="402" uniqueCount="216">
  <si>
    <t>TEST CASE</t>
  </si>
  <si>
    <t>Project Name</t>
  </si>
  <si>
    <t>Creator</t>
  </si>
  <si>
    <t>Project Code</t>
  </si>
  <si>
    <t>Reviewer/Approver</t>
  </si>
  <si>
    <t>Document Code</t>
  </si>
  <si>
    <t>Issue Date</t>
  </si>
  <si>
    <t>Version</t>
  </si>
  <si>
    <t>Record of change</t>
  </si>
  <si>
    <t>Change Item</t>
  </si>
  <si>
    <t>Change description</t>
  </si>
  <si>
    <t>Module Code</t>
  </si>
  <si>
    <t>Test requirement</t>
  </si>
  <si>
    <t>Tester</t>
  </si>
  <si>
    <t>Pass</t>
  </si>
  <si>
    <t>Fail</t>
  </si>
  <si>
    <t>Untested</t>
  </si>
  <si>
    <t>N/A</t>
  </si>
  <si>
    <t>Number of Test cases</t>
  </si>
  <si>
    <t>ID</t>
  </si>
  <si>
    <t>Test Case Description</t>
  </si>
  <si>
    <t>Pre-condition</t>
  </si>
  <si>
    <t>Test Case Procedure</t>
  </si>
  <si>
    <t>Expected Output</t>
  </si>
  <si>
    <t>Test date</t>
  </si>
  <si>
    <t>Note</t>
  </si>
  <si>
    <t>Result</t>
  </si>
  <si>
    <t>TEST REPORT</t>
  </si>
  <si>
    <t>Notes</t>
  </si>
  <si>
    <t>No</t>
  </si>
  <si>
    <t>Number of  test cases</t>
  </si>
  <si>
    <t>Sub total</t>
  </si>
  <si>
    <t>Test coverage</t>
  </si>
  <si>
    <t>%</t>
  </si>
  <si>
    <t>Test successful coverage</t>
  </si>
  <si>
    <t xml:space="preserve">Ensure that all features listed below work properly without any errors when using the below browsers.
- Edge in latest version 
- Google Chrome in latest version </t>
  </si>
  <si>
    <t>Function List</t>
  </si>
  <si>
    <t>Admin</t>
  </si>
  <si>
    <t>Y</t>
  </si>
  <si>
    <t>Others</t>
  </si>
  <si>
    <t>Y*</t>
  </si>
  <si>
    <t>N</t>
  </si>
  <si>
    <t>Test Items</t>
  </si>
  <si>
    <t>NT</t>
  </si>
  <si>
    <t>ID Name</t>
  </si>
  <si>
    <t>Change Date</t>
  </si>
  <si>
    <t>Item Test</t>
  </si>
  <si>
    <t>Common Role</t>
  </si>
  <si>
    <t>Manager</t>
  </si>
  <si>
    <t>Employee</t>
  </si>
  <si>
    <t>Director</t>
  </si>
  <si>
    <t>Internship</t>
  </si>
  <si>
    <t>Order drink app</t>
  </si>
  <si>
    <t>Màn hình hiển thị thông báo: “Tài khoản đã tồn tại”</t>
  </si>
  <si>
    <t>kiểm tra khi username hoặc password bị trống.</t>
  </si>
  <si>
    <t xml:space="preserve">kiểm tra khi nhập user name và password đúng yêu cầu </t>
  </si>
  <si>
    <t xml:space="preserve">kiểm tra hành động của hệ thống khi nhập một user name chưa có trong hệ thống </t>
  </si>
  <si>
    <t>màn hình hiển thị thông báo: “Tài khoản không tồn tại”</t>
  </si>
  <si>
    <t>màn hình hiển thị thông báo: “Tài khoản hoặc mật khẩu không hợp lệ”</t>
  </si>
  <si>
    <t>màn hình hiển thị thông báo: “Mật khẩu không hợp lệ, mật khẩu phải tối thiểu 8 kí tự, bao gồm chữ hoa, thường, số và kí tự đặc biệt”</t>
  </si>
  <si>
    <t>màn hình hiển thị thông báo: “Đăng nhập tài khoản thành công”</t>
  </si>
  <si>
    <t xml:space="preserve">     Đăng xuất thành công, quay về màn hình chính</t>
  </si>
  <si>
    <t xml:space="preserve">màn hình hiển thị:
+textbox user name, password
+nút đăng kí 
+nút đăng nhập
+ link quên mật khẩu </t>
  </si>
  <si>
    <t>màn hình hiển thị thông báo: “Sai mật khẩu”</t>
  </si>
  <si>
    <t>màn hình hiển thị thông báo: “Mật khẩu không hợp lệ”</t>
  </si>
  <si>
    <t>màn hình hiển thị thông báo: “Đổi mật khẩu thành công”</t>
  </si>
  <si>
    <t>màn hình hiển thị thông báo: “Đổi mật khẩu thất bại”</t>
  </si>
  <si>
    <t>màn hình hiển thị thông báo: “Đồ uống đã được thêm vào giỏ”</t>
  </si>
  <si>
    <t>màn hình hiển thị thông báo: “Đồ uống được thêm thành công”</t>
  </si>
  <si>
    <t xml:space="preserve">1. đã cài đặt ứng dụng vào thiết bị 
2. sử dụng app với vai trò là quản trị viên hoặc khách hàng </t>
  </si>
  <si>
    <t xml:space="preserve">1. cài đặt ứng dụng vào thiết bị 
2. mở app trên thiết bị </t>
  </si>
  <si>
    <t xml:space="preserve">kiểm tra khi nhập một user name đã tồn tại trong hệ thống </t>
  </si>
  <si>
    <t>1. đã cài đặt ứng dụng vào thiết bị 
2. sử dụng app với vai trò là quản trị viên hoặc khách hàng 
3. test data: Thanhngan</t>
  </si>
  <si>
    <t>1. đã cài đặt ứng dụng vào thiết bị 
2. sử dụng app với vai trò là quản trị viên hoặc khách hàng 
3. test data: nganngan</t>
  </si>
  <si>
    <t>Màn hình hiển thị thông báo: “Mật khẩu không hợp lệ, mật khẩu phải tối thiểu 8 kí tự, bao gồm chữ hoa, thường, số và kí tự đặc biệt”</t>
  </si>
  <si>
    <t>Màn hìn hiển thị thông báo: “Tài khoản hoặc mật khẩu không hợp lệ”</t>
  </si>
  <si>
    <t>Màn hình hiển thị thông báo: “Đăng ký tài khoản thất bại”</t>
  </si>
  <si>
    <t>Màn hình hiển thị thông báo: “Đăng ký tài khoản thành công”</t>
  </si>
  <si>
    <t>1. đã cài đặt ứng dụng vào thiết bị 
2. sử dụng app với vai trò là quản trị viên hoặc khách hàng 
3. test data: Ngan123</t>
  </si>
  <si>
    <t xml:space="preserve">1. Khởi động app trên thiết bị
2. Nhập 'Ngan123'(chưa có trong hệ thống) tại trường dữ liệu user name và  nhập password bất kì
3. click button 'Đăng nhập' và quan sát
</t>
  </si>
  <si>
    <t xml:space="preserve">1. Khởi động app trên thiết bị
2. Nhập user name hoặc password
3. click button 'Đăng nhập' và quan sát
</t>
  </si>
  <si>
    <t xml:space="preserve">1. cài đặt ứng dụng vào thiết bị 
2. nhập user name bất kì và  nhập 'nganngan' tại trường dữ liệu password
3. click button 'Đăng nhập' và quan sát
</t>
  </si>
  <si>
    <t>kiểm tra khi nhập mật khẩu không đúng với user name</t>
  </si>
  <si>
    <t xml:space="preserve">1. đã cài đặt ứng dụng vào thiết bị 
2. Đã đăng nhập vào app với vai trò là quản trị viên hoặc khách hàng </t>
  </si>
  <si>
    <t xml:space="preserve">1. click vào đăng xuất tại mục setting
</t>
  </si>
  <si>
    <t xml:space="preserve">kiểm tra khi nhấn vào mục quên mật khẩu </t>
  </si>
  <si>
    <t xml:space="preserve">1. hiển thị cửa sổ pop up để lựa chọn gửi vào email hay số điện thoại
2. hiển thị nút đồng ý và hủy bỏ </t>
  </si>
  <si>
    <t xml:space="preserve">quay về giao diện màn hình chính </t>
  </si>
  <si>
    <t>kiểm tra khi người nhấn vào" đổi mật khẩu"</t>
  </si>
  <si>
    <t>1. click vào mục ' đổi mật khẩu'</t>
  </si>
  <si>
    <t xml:space="preserve">Hiển thị cửa sổ pop up  gồm ô nhập : mật khẩu cũ , mật khẩu mới, nhập lại mật khẩu mới và nút đồng ý hay hủy bỏ </t>
  </si>
  <si>
    <t>kiểm tra khi nhập sai mật khẩu cũ</t>
  </si>
  <si>
    <t xml:space="preserve">1. click vào mục ' đổi mật khẩu'
2. nhập sai mật khẩu cũ </t>
  </si>
  <si>
    <t xml:space="preserve">kiểm tra khi nhập mật khẩu mới không đúng định dạng </t>
  </si>
  <si>
    <t>Kiểm tra khi Ô nhập lại mật khẩu mới không khớp với ô mật khẩu mới.</t>
  </si>
  <si>
    <t>Kiểm tra khi nhập đúng mật khẩu cũ, mật khẩu mới đúng định dạng và khớp với ô nhập lại mật khẩu</t>
  </si>
  <si>
    <t>kiểm tra khi nhập mật khẩu mới trùng với mật khẩu cũ</t>
  </si>
  <si>
    <t xml:space="preserve">đăng nhập với vai trò là khách hàng </t>
  </si>
  <si>
    <t>1. đăng nhập với vai trò là khách hàng 
2. đã thêm đồ uống vào giỏ hàng</t>
  </si>
  <si>
    <t xml:space="preserve">đăng nhập với vai trò là quản trị viên </t>
  </si>
  <si>
    <t xml:space="preserve">kiểm tra chức năng thêm đồ uống của quản trị viên </t>
  </si>
  <si>
    <t xml:space="preserve">kiểm tra chức năng xóa đồ uống của quản trị viên </t>
  </si>
  <si>
    <t xml:space="preserve">1. nhấn vào biểu tượng thêm mới đồ uống trên màn hình danh sách menu đồ uống 
</t>
  </si>
  <si>
    <t>1. màn hình hiển thị thông tin đồ uống bao gồm: Hình ảnh, mô tả, đơn giá, loại toppings.</t>
  </si>
  <si>
    <t xml:space="preserve">1. nhấn vào biểu tượng thêm mới đồ uống trên màn hình danh sách menu đồ uống - thêm đồ uống </t>
  </si>
  <si>
    <t>1. nhấn vào biểu tượng thêm mới đồ uống trên màn hình danh sách menu đồ uống - hủy</t>
  </si>
  <si>
    <t xml:space="preserve">trở về màn hình chính </t>
  </si>
  <si>
    <t>kiểm tra chức năng xóa đồ uống của quản trị viên -có</t>
  </si>
  <si>
    <t xml:space="preserve">kiểm tra chức năng xóa đồ uống của quản trị viên - không </t>
  </si>
  <si>
    <t xml:space="preserve">kiểm tra chức năng thêm đồ uống của quản trị viên -có </t>
  </si>
  <si>
    <t>kiểm tra chức năng thêm đồ uống của quản trị viên -không</t>
  </si>
  <si>
    <t>nhấn vào biểu tượng xóa đồ uống trên màn hình danh sách menu đồ uống, ấn và giữ vào đồ uống muốn xóa</t>
  </si>
  <si>
    <t xml:space="preserve"> một menu hiện lên cho phép xóa đồ uống ra khỏi danh sách.</t>
  </si>
  <si>
    <t xml:space="preserve">1. một popup hệ lên để xác nhận với nội dung “Bạn có chắc chắn muốn xóa”
2. click đồng ý </t>
  </si>
  <si>
    <t xml:space="preserve">1. nhấn vào biểu tượng xóa đồ uống trên màn hình danh sách menu đồ uống, ấn và giữ vào đồ uống muốn xóa 
2. click đồng ý </t>
  </si>
  <si>
    <t>1. nhấn vào biểu tượng xóa đồ uống trên màn hình danh sách menu đồ uống, ấn và giữ vào đồ uống muốn xóa 
2. click hủy</t>
  </si>
  <si>
    <t>1. đã cài đặt ứng dụng vào thiết bị 
2. sử dụng app với vai trò là quản trị viên hoặc khách hàng 
test data: user name: Thanhngan, pass: Thanhngan13@</t>
  </si>
  <si>
    <t>kiểm tra chức năng đăng xuất tài khoản</t>
  </si>
  <si>
    <t>kiểm tra khi nhấn vào mục quên mật khẩu - hủy</t>
  </si>
  <si>
    <t xml:space="preserve">không thể đăng nhập với vai trò là quản trị viên để thực hiện kiểm thử </t>
  </si>
  <si>
    <t xml:space="preserve">1. click vào mục ' đổi mật khẩu'
2. Nhập mật khẩu vào ô 
</t>
  </si>
  <si>
    <t>màn hình hiển thị thông báo: “Mật khẩu không trùng khớp”</t>
  </si>
  <si>
    <t>kiểm tra chức năng lựa chọn, thêm đồ uống vào giỏ hàng</t>
  </si>
  <si>
    <t>1. trong danh sách đồ uống, nhấn vào một loại đồ uống bất kì</t>
  </si>
  <si>
    <t xml:space="preserve">1. trong danh sách đồ uống, nhấn vào một loại đồ uống bất kì
2. chọn thêm vào giỏ hàng </t>
  </si>
  <si>
    <r>
      <t xml:space="preserve">Màn hình chi tiết bao gồm các thông tin : Hình ảnh, mô tả đồ uống, </t>
    </r>
    <r>
      <rPr>
        <b/>
        <sz val="11.5"/>
        <color rgb="FF333333"/>
        <rFont val="Calibri"/>
        <family val="2"/>
        <scheme val="minor"/>
      </rPr>
      <t>đơn giá,</t>
    </r>
    <r>
      <rPr>
        <sz val="11.5"/>
        <color rgb="FF333333"/>
        <rFont val="Calibri"/>
        <family val="2"/>
        <scheme val="minor"/>
      </rPr>
      <t xml:space="preserve"> size, trạng thái còn hàng, hết hàng, các tùy chọn bổ sung như: uống nóng, đá, thêm toppings
Màn hình có tùy chọn để khách hàng lựa chọn số lượng đồ uống cần đặt, tổng tiền sẽ được tính dựa trên số lượng đồ uống + phần toppings bổ sung
Khi mở màn hình chi tiết đồ uống, số lượng đồ uống sẽ đặt mặc định là 1.
</t>
    </r>
  </si>
  <si>
    <t xml:space="preserve">1. thêm sản phẩm bất kì vào giỏ hàng 
</t>
  </si>
  <si>
    <t xml:space="preserve">1. Tất cả màn hình đều có biểu tượng giỏ hàng
</t>
  </si>
  <si>
    <t>Kiểm tra chức năng xem chi tiết giỏ hàng</t>
  </si>
  <si>
    <t>1. Giỏ hàng hiện thị danh sách các loại đồ uống đã đặt cùng với thông tin về số lượng, tổng tiền</t>
  </si>
  <si>
    <t xml:space="preserve">Kiểm tra chức năng chỉnh sửa giỏ hàng </t>
  </si>
  <si>
    <t>1. tại danh sách các loại đồ uống hiển thị trong giỏ hàng, nhấn vào nút tăng hoặc giảm số lượng đơn hàng</t>
  </si>
  <si>
    <t>1. số lượng đơn hàng sẽ tăng hoặc giảm theo tùy chọn, nếu đơn hàng giảm về không đơn hàng sẽ bị xóa khỏi giỏ hàng</t>
  </si>
  <si>
    <t>1. đăng nhập với vai trò là khách hàng 
2. đã thêm đồ uống vào giỏ hàng
3. đang ở trong màn hình giỏ hàng</t>
  </si>
  <si>
    <t>1. Tại màn hình giỏ hàng, click vào order
2. Nhấn vào tiếp tục</t>
  </si>
  <si>
    <t>1. cửa sổ popup hiện lên để khách hàng nhập số bàn.
2. Màn hình hiển thị hóa đơn chi tiết: Thông tin các loại đồ uống, số lượng và tổng tiền từng loại, bàn số: …, tổng tiền cả hóa đơn.</t>
  </si>
  <si>
    <t xml:space="preserve">kiểm tra khi nhấn vào thanh toán -hủy bỏ </t>
  </si>
  <si>
    <t xml:space="preserve">1. Tại màn hình giỏ hàng, click vào order
2. Nhấn vào tiếp tục
3. Nhấn hủy bỏ </t>
  </si>
  <si>
    <t xml:space="preserve">1. cửa sổ popup hiện lên để khách hàng nhập số bàn.
2. Màn hình hiển thị hóa đơn chi tiết: Thông tin các loại đồ uống, số lượng và tổng tiền từng loại, bàn số: …, tổng tiền cả hóa đơn.
3. quay trở về màn hình giỏ hàng </t>
  </si>
  <si>
    <t xml:space="preserve">kiểm tra khi nhấn vào thanh toán -Thanh toán </t>
  </si>
  <si>
    <t>1. Tại màn hình giỏ hàng, click vào order
2. Nhấn vào tiếp tục
3. Nhấn thanh toán</t>
  </si>
  <si>
    <t>1. cửa sổ popup hiện lên để khách hàng nhập số bàn.
2. Màn hình hiển thị hóa đơn chi tiết: Thông tin các loại đồ uống, số lượng và tổng tiền từng loại, bàn số: …, tổng tiền cả hóa đơn.
3. Hiển thị cửa sổ pop up lựa chọn hình thức thanh toán: tiền mặt hay VinID</t>
  </si>
  <si>
    <t xml:space="preserve">1. Tại màn hình giỏ hàng, click vào order
2. Nhấn vào tiếp tục
3. Nhấn thanh toán
4. chọn hình thức thanh toán, xác nhận thông tin và nhấn đồng ý  </t>
  </si>
  <si>
    <t xml:space="preserve">Kiểm tra trạng thái thanh toán khi hệ thống quá tải </t>
  </si>
  <si>
    <t>Kiểm tra trạng thái khi thanh toán thành công</t>
  </si>
  <si>
    <t>1. màn hình hiển thị thông báo: “Đồ uống không được đặt”</t>
  </si>
  <si>
    <t>1. màn hình hiển thị thông báo: “Đồ uống được đặt thành công”</t>
  </si>
  <si>
    <t xml:space="preserve">không thể sử dụng tính năng Thanh toán để tiến hành kiểm thử </t>
  </si>
  <si>
    <t xml:space="preserve">Kiểm tra trạng thái đăng kí tài khoản- Không thành công </t>
  </si>
  <si>
    <t xml:space="preserve">Kiểm tra trạng thái đăng kí tài khoản- Thành công </t>
  </si>
  <si>
    <t>Đặng Thị Thanh Ngân</t>
  </si>
  <si>
    <t xml:space="preserve">kiểm tra khi nhấn vào mục quên mật khẩu -đúng định dạng email </t>
  </si>
  <si>
    <t xml:space="preserve">kiểm tra khi nhấn vào mục quên mật khẩu -sai định dạng email </t>
  </si>
  <si>
    <t xml:space="preserve">kiểm tra khi nhấn vào mục quên mật khẩu -đúng định dạng số điện thoại </t>
  </si>
  <si>
    <t xml:space="preserve">kiểm tra khi nhấn vào mục quên mật khẩu -sai định dạng số điện thoại </t>
  </si>
  <si>
    <t>Màn hình hiển thị thông báo“Mật khẩu mới sẽ được gửi về địa chỉ email ...”</t>
  </si>
  <si>
    <t>Màn hình hiển thị thông báo:“Mật khẩu mới sẽ được gửi về số điện thoại...”</t>
  </si>
  <si>
    <t>Màn hình hiển thị thông báo " số điện thoại không hợp lệ”</t>
  </si>
  <si>
    <t>Màn hình hiện thị thông báo “Email không hợp lệ”</t>
  </si>
  <si>
    <t xml:space="preserve">Kiểm tra hiển thị chi tiết của đồ uống </t>
  </si>
  <si>
    <t>kiểm tra biểu tượng giỏ hàng</t>
  </si>
  <si>
    <t xml:space="preserve">kiểm tra chức năng thanh toán </t>
  </si>
  <si>
    <t>Kiểm tra chức năng xem hóa đơn</t>
  </si>
  <si>
    <t xml:space="preserve">click vào biểu tượng xem hóa đơn tại menu </t>
  </si>
  <si>
    <t>Hiển thị hóa đơn và doanh thu</t>
  </si>
  <si>
    <t>không thể đăng nhập với vai trò là quản trị viên để thực hiện kiểm thử, chức năng chưa yêu cầu trong bản đặc tả</t>
  </si>
  <si>
    <t>Test app</t>
  </si>
  <si>
    <t xml:space="preserve">1. Khởi động app trên thiết bị
2. click vào đăng kí và đồng ý
</t>
  </si>
  <si>
    <t xml:space="preserve">1. Khởi động app trên thiết bị
2. click button 'Đăng nhập' và quan sát
</t>
  </si>
  <si>
    <t xml:space="preserve">1. Khởi động app trên thiết bị
2. click button 'Đăng kí' 
3. Nhập user name hoặc password và đồng ý
</t>
  </si>
  <si>
    <t xml:space="preserve">kiểm tra chức năng hủy đăng kí user </t>
  </si>
  <si>
    <t xml:space="preserve">1. Khởi động app trên thiết bị
2. click button 'Đăng kí' 
3. Nhập user name hoặc password và click hủy
</t>
  </si>
  <si>
    <t xml:space="preserve">kiểm tra khi nhập một user name chưa có trong hệ thống và nhập mật khẩu không đúng yêu cầu </t>
  </si>
  <si>
    <t xml:space="preserve">1. Khởi động app trên thiết bị
2. click button 'Đăng kí' 
2. Nhập 'Thanhngan'(đã tồn tại trong hệ thống) tại trường dữ liệu user name và  nhập password bất kì và quan sát
</t>
  </si>
  <si>
    <t xml:space="preserve">1. Khởi động app trên thiết bị
2. click button 'Đăng kí' 
3. Nhập user name(chưa có trong hệ thống) và password(đúng yêu cầu) và đồng ý
</t>
  </si>
  <si>
    <t>1. Khởi động app trên thiết bị 
2. chọn đăng kí tài khoản 
3. nhập user name bất kì và  nhập 'nganngan' tại trường dữ liệu password</t>
  </si>
  <si>
    <t xml:space="preserve">Kiểm tra khi nhập mật khẩu không đúng yêu cầu </t>
  </si>
  <si>
    <t>kiểm tra đăng nhập khi username và password đều bị trống.</t>
  </si>
  <si>
    <t>kiểm tra đăng kí khi username và password đều bị trống.</t>
  </si>
  <si>
    <t>1. tại màn hình chính click vào " Quên mật khẩu"</t>
  </si>
  <si>
    <t xml:space="preserve">1. click vào " Quên mật khẩu" tại mình hình chính 
2. click hủy  </t>
  </si>
  <si>
    <t xml:space="preserve">1. click vào " Quên mật khẩu" tại màn hình chính 
2. nhập tn123@mail.com vào trường email và đồng ý </t>
  </si>
  <si>
    <t xml:space="preserve">1. click vào " Quên mật khẩu" tại màn hình chính 
2. nhập tn123.com vào trường email và đồng ý </t>
  </si>
  <si>
    <t xml:space="preserve">1. click vào " Quên mật khẩu" tại màn hình chính 
2. nhập 0337342974 vào trường thông tin số điện thoại và đồng ý </t>
  </si>
  <si>
    <t xml:space="preserve">1. click vào " Quên mật khẩu" tại màn hình chính
2. nhập số 002 trường thông tin số điện thoại và đồng ý </t>
  </si>
  <si>
    <t xml:space="preserve">1. đã cài đặt ứng dụng vào thiết bị 
2. đăng nhập app với vai trò là quản trị viên hoặc khách hàng 
</t>
  </si>
  <si>
    <t>1. click vào mục ' đổi mật khẩu'
2. click hủy</t>
  </si>
  <si>
    <t>kiểm tra khi người nhấn vào" đổi mật khẩu" - hủy</t>
  </si>
  <si>
    <t>Kiểm tra tổng thể giao diện màn hình đăng nhập/đăng kí</t>
  </si>
  <si>
    <t xml:space="preserve">Kiểm tra tổng thể giao diện menu danh sách đồ uống </t>
  </si>
  <si>
    <t xml:space="preserve">1. đã cài đặt ứng dụng vào thiết bị 
2. đăng nhập app với vai trò là quản trị viên hoặc khách hàng </t>
  </si>
  <si>
    <t>1. cài đặt ứng dụng vào thiết bị 
2. mở app trên thiết bị 
3. đăng nhập và quan sát</t>
  </si>
  <si>
    <t xml:space="preserve">kiểm tra tổng thể giao diện màn hình chi tiết của đồ uống </t>
  </si>
  <si>
    <t>+hiển thị danh sách đồ uống(gồm tên, mô tả,hình ảnh,…)
+hiện thị nút cài đặt 
+hình ảnh rõ nét, không bị vỡ
+chữ và hình ảnh không đè lên nhau</t>
  </si>
  <si>
    <t>1. cài đặt ứng dụng vào thiết bị 
2. mở app trên thiết bị 
3. đăng nhập, click vào một sản phẩm bất kì và quan sát</t>
  </si>
  <si>
    <t>+Màn hình chi tiết gồm: Hình ảnh, mô tả đồ uống, đơn giá, size, trạng thái còn hàng, hết hàng, các tùy chọn bổ sung như: uống nóng, đá, thêm toppings, có tùy chọn số lượng muốn đặt
+ Hình ảnh rõ nét, không bị mờ, vỡ 
+chữ và hình ảnh không đè lên nhau</t>
  </si>
  <si>
    <t>kiểm tra tổng thể giao diện màn hình giỏ hàng</t>
  </si>
  <si>
    <t xml:space="preserve">kiểm tra giao diện thanh toán </t>
  </si>
  <si>
    <t xml:space="preserve">1. đã cài đặt ứng dụng vào thiết bị 
2. đăng nhập app với vai trò là quản trị viên hoặc khách hàng 
3. đã thêm sản phẩm vào giỏ hàng </t>
  </si>
  <si>
    <t>1. thêm sản phẩm vào giỏ hàng, bấm thanh toán và quan sát</t>
  </si>
  <si>
    <t>màn hình hiện thị:
+cửa sổ popup nhập số bàn và nút tiếp tục 
+thông tin hóa đơn
+hình thức thanh toán
+…</t>
  </si>
  <si>
    <t xml:space="preserve">không sử dụng được nút Order để thực hiện kiểm thử </t>
  </si>
  <si>
    <t xml:space="preserve">màn hình giỏ hàng hiện thị:
+danh sách đồ uống đã đặt cùng thông tin về số lượng, tổng tiền
+nút tăng giảm số lượng đơn hàng
+nút thanh toán và trở về
+ Các nút không được đè lên nhau </t>
  </si>
  <si>
    <t>1. thêm một sản phẩm bất kì vào giỏ hàng và quan sát</t>
  </si>
  <si>
    <t xml:space="preserve">2. Kiểm tra chức năng </t>
  </si>
  <si>
    <t>2.1 Kiểm tra chức năng đăng kí</t>
  </si>
  <si>
    <t xml:space="preserve">1. Kiểm tra giao diện </t>
  </si>
  <si>
    <t>2.2 kiểm tra chức năng đăng nhâp</t>
  </si>
  <si>
    <t>2.3 Kiểm tra chức năng đăng xuất</t>
  </si>
  <si>
    <t>2.4 Kiểm tra chức năng lấy lại mật khẩu</t>
  </si>
  <si>
    <t>2.5 Kiểm tra chức năng đổi mật khẩu</t>
  </si>
  <si>
    <t xml:space="preserve">2.6 Kiểm tra chức năng lựa chọn, thêm đồ uống vào giỏ hàng </t>
  </si>
  <si>
    <t xml:space="preserve">2.7 Kiểm tra chức năng xem và chỉnh sửa giỏ hàng </t>
  </si>
  <si>
    <t xml:space="preserve">2.8 Kiểm tra chức năng thanh toán </t>
  </si>
  <si>
    <t>2.9 Kiểm tra chức năng thêm mới đồ uống</t>
  </si>
  <si>
    <t>Kiểm tra chức năng xem hóa đơn và thống kê doanh thu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</si>
</sst>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d\-mmm\-yy;@"/>
  </numFmts>
  <fonts count="44">
    <font>
      <sz val="11"/>
      <color theme="1"/>
      <name val="Calibri"/>
      <family val="2"/>
      <scheme val="minor"/>
    </font>
    <font>
      <b/>
      <sz val="22"/>
      <color indexed="10"/>
      <name val="Tahoma"/>
      <family val="2"/>
    </font>
    <font>
      <b/>
      <sz val="20"/>
      <color indexed="8"/>
      <name val="Tahoma"/>
      <family val="2"/>
    </font>
    <font>
      <sz val="10"/>
      <name val="Tahoma"/>
      <family val="2"/>
    </font>
    <font>
      <b/>
      <sz val="10"/>
      <color indexed="60"/>
      <name val="Tahoma"/>
      <family val="2"/>
    </font>
    <font>
      <i/>
      <sz val="10"/>
      <color indexed="17"/>
      <name val="Tahoma"/>
      <family val="2"/>
    </font>
    <font>
      <b/>
      <sz val="10"/>
      <color indexed="9"/>
      <name val="Tahoma"/>
      <family val="2"/>
    </font>
    <font>
      <sz val="10"/>
      <color theme="1"/>
      <name val="Tahoma"/>
      <family val="2"/>
    </font>
    <font>
      <sz val="11"/>
      <name val="ＭＳ Ｐゴシック"/>
      <charset val="128"/>
    </font>
    <font>
      <b/>
      <sz val="10"/>
      <name val="Tahoma"/>
      <family val="2"/>
    </font>
    <font>
      <sz val="10"/>
      <color indexed="10"/>
      <name val="Tahoma"/>
      <family val="2"/>
    </font>
    <font>
      <sz val="10"/>
      <color indexed="8"/>
      <name val="Tahoma"/>
      <family val="2"/>
    </font>
    <font>
      <b/>
      <sz val="10"/>
      <color indexed="8"/>
      <name val="Tahoma"/>
      <family val="2"/>
    </font>
    <font>
      <b/>
      <sz val="10"/>
      <color indexed="10"/>
      <name val="Tahoma"/>
      <family val="2"/>
    </font>
    <font>
      <u/>
      <sz val="11"/>
      <color theme="10"/>
      <name val="Calibri"/>
      <family val="2"/>
      <scheme val="minor"/>
    </font>
    <font>
      <sz val="10"/>
      <color indexed="9"/>
      <name val="Tahoma"/>
      <family val="2"/>
    </font>
    <font>
      <b/>
      <sz val="10"/>
      <color indexed="12"/>
      <name val="Tahoma"/>
      <family val="2"/>
    </font>
    <font>
      <sz val="8"/>
      <name val="Calibri"/>
      <family val="2"/>
      <scheme val="minor"/>
    </font>
    <font>
      <sz val="10"/>
      <color rgb="FFFF0000"/>
      <name val="Tahoma"/>
      <family val="2"/>
    </font>
    <font>
      <sz val="10"/>
      <color rgb="FF000000"/>
      <name val="Arial"/>
      <family val="2"/>
    </font>
    <font>
      <sz val="11"/>
      <color theme="1"/>
      <name val="Calibri"/>
      <family val="2"/>
      <scheme val="minor"/>
    </font>
    <font>
      <b/>
      <sz val="11"/>
      <color theme="0"/>
      <name val="Calibri"/>
      <family val="2"/>
      <scheme val="minor"/>
    </font>
    <font>
      <b/>
      <sz val="18"/>
      <color indexed="10"/>
      <name val="Tahoma"/>
      <family val="2"/>
    </font>
    <font>
      <b/>
      <sz val="10"/>
      <color rgb="FFFF0000"/>
      <name val="Tahoma"/>
      <family val="2"/>
    </font>
    <font>
      <sz val="10"/>
      <color theme="1"/>
      <name val="Calibri"/>
      <family val="2"/>
      <scheme val="minor"/>
    </font>
    <font>
      <b/>
      <sz val="10"/>
      <name val="Calibri"/>
      <family val="2"/>
      <scheme val="minor"/>
    </font>
    <font>
      <sz val="10"/>
      <name val="Calibri"/>
      <family val="2"/>
      <scheme val="minor"/>
    </font>
    <font>
      <sz val="10"/>
      <color indexed="8"/>
      <name val="Calibri"/>
      <family val="2"/>
      <scheme val="minor"/>
    </font>
    <font>
      <i/>
      <sz val="10"/>
      <color indexed="17"/>
      <name val="Calibri"/>
      <family val="2"/>
      <scheme val="minor"/>
    </font>
    <font>
      <b/>
      <sz val="10"/>
      <color indexed="8"/>
      <name val="Calibri"/>
      <family val="2"/>
      <scheme val="minor"/>
    </font>
    <font>
      <sz val="9"/>
      <color indexed="81"/>
      <name val="Tahoma"/>
      <charset val="1"/>
    </font>
    <font>
      <b/>
      <sz val="9"/>
      <color indexed="81"/>
      <name val="Tahoma"/>
      <charset val="1"/>
    </font>
    <font>
      <sz val="12"/>
      <color rgb="FF333333"/>
      <name val="Calibri"/>
      <family val="2"/>
      <scheme val="minor"/>
    </font>
    <font>
      <sz val="12"/>
      <color rgb="FF000000"/>
      <name val="Calibri"/>
      <family val="2"/>
      <scheme val="minor"/>
    </font>
    <font>
      <sz val="12"/>
      <color rgb="FF333333"/>
      <name val="Calibri"/>
      <family val="2"/>
    </font>
    <font>
      <sz val="12"/>
      <color rgb="FF000000"/>
      <name val="Calibri"/>
      <family val="2"/>
    </font>
    <font>
      <b/>
      <sz val="11"/>
      <color theme="1"/>
      <name val="Calibri"/>
      <family val="2"/>
      <scheme val="minor"/>
    </font>
    <font>
      <sz val="11.5"/>
      <color rgb="FF333333"/>
      <name val="Calibri"/>
      <family val="2"/>
      <scheme val="minor"/>
    </font>
    <font>
      <b/>
      <sz val="11.5"/>
      <color rgb="FF333333"/>
      <name val="Calibri"/>
      <family val="2"/>
      <scheme val="minor"/>
    </font>
    <font>
      <b/>
      <sz val="10"/>
      <color rgb="FFFF0000"/>
      <name val="Times New Roman"/>
      <family val="1"/>
    </font>
    <font>
      <sz val="10"/>
      <name val="Arial"/>
      <family val="2"/>
    </font>
    <font>
      <b/>
      <sz val="14"/>
      <color theme="1"/>
      <name val="Tahoma"/>
      <family val="2"/>
    </font>
    <font>
      <b/>
      <sz val="14"/>
      <name val="Tahoma"/>
      <family val="2"/>
    </font>
    <font>
      <b/>
      <sz val="14"/>
      <color theme="1"/>
      <name val="Calibri"/>
      <family val="2"/>
      <scheme val="minor"/>
    </font>
  </fonts>
  <fills count="13">
    <fill>
      <patternFill patternType="none"/>
    </fill>
    <fill>
      <patternFill patternType="gray125"/>
    </fill>
    <fill>
      <patternFill patternType="solid">
        <fgColor indexed="9"/>
        <bgColor indexed="26"/>
      </patternFill>
    </fill>
    <fill>
      <patternFill patternType="solid">
        <fgColor theme="6" tint="-0.499984740745262"/>
        <bgColor indexed="32"/>
      </patternFill>
    </fill>
    <fill>
      <patternFill patternType="solid">
        <fgColor theme="2" tint="-9.9978637043366805E-2"/>
        <bgColor indexed="41"/>
      </patternFill>
    </fill>
    <fill>
      <patternFill patternType="solid">
        <fgColor theme="6" tint="-0.249977111117893"/>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34998626667073579"/>
        <bgColor indexed="41"/>
      </patternFill>
    </fill>
  </fills>
  <borders count="57">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right/>
      <top/>
      <bottom style="thin">
        <color indexed="64"/>
      </bottom>
      <diagonal/>
    </border>
    <border>
      <left style="medium">
        <color indexed="8"/>
      </left>
      <right style="thin">
        <color indexed="8"/>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medium">
        <color indexed="8"/>
      </right>
      <top style="thin">
        <color indexed="8"/>
      </top>
      <bottom style="thin">
        <color indexed="64"/>
      </bottom>
      <diagonal/>
    </border>
    <border>
      <left style="medium">
        <color indexed="8"/>
      </left>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64"/>
      </top>
      <bottom style="thin">
        <color indexed="8"/>
      </bottom>
      <diagonal/>
    </border>
    <border>
      <left/>
      <right/>
      <top style="thin">
        <color indexed="64"/>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diagonal/>
    </border>
    <border>
      <left style="hair">
        <color indexed="8"/>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right style="thin">
        <color indexed="64"/>
      </right>
      <top style="thin">
        <color indexed="64"/>
      </top>
      <bottom style="thin">
        <color indexed="8"/>
      </bottom>
      <diagonal/>
    </border>
    <border>
      <left style="thin">
        <color indexed="8"/>
      </left>
      <right style="thin">
        <color indexed="64"/>
      </right>
      <top style="thin">
        <color indexed="8"/>
      </top>
      <bottom style="thin">
        <color indexed="8"/>
      </bottom>
      <diagonal/>
    </border>
    <border>
      <left style="thin">
        <color indexed="8"/>
      </left>
      <right style="thin">
        <color indexed="64"/>
      </right>
      <top style="thin">
        <color indexed="8"/>
      </top>
      <bottom style="medium">
        <color indexed="8"/>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8"/>
      </left>
      <right style="hair">
        <color indexed="8"/>
      </right>
      <top style="thin">
        <color indexed="8"/>
      </top>
      <bottom/>
      <diagonal/>
    </border>
    <border>
      <left style="hair">
        <color indexed="8"/>
      </left>
      <right style="hair">
        <color indexed="8"/>
      </right>
      <top style="thin">
        <color indexed="8"/>
      </top>
      <bottom/>
      <diagonal/>
    </border>
    <border>
      <left style="hair">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64"/>
      </right>
      <top style="thin">
        <color indexed="8"/>
      </top>
      <bottom/>
      <diagonal/>
    </border>
    <border>
      <left/>
      <right/>
      <top style="thin">
        <color indexed="8"/>
      </top>
      <bottom style="thin">
        <color indexed="64"/>
      </bottom>
      <diagonal/>
    </border>
    <border>
      <left style="medium">
        <color indexed="8"/>
      </left>
      <right/>
      <top/>
      <bottom style="thin">
        <color indexed="8"/>
      </bottom>
      <diagonal/>
    </border>
    <border>
      <left style="thin">
        <color auto="1"/>
      </left>
      <right style="thin">
        <color auto="1"/>
      </right>
      <top style="thin">
        <color auto="1"/>
      </top>
      <bottom/>
      <diagonal/>
    </border>
    <border>
      <left style="thin">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8">
    <xf numFmtId="0" fontId="0" fillId="0" borderId="0"/>
    <xf numFmtId="164" fontId="8" fillId="0" borderId="0"/>
    <xf numFmtId="0" fontId="8" fillId="0" borderId="0"/>
    <xf numFmtId="0" fontId="14" fillId="0" borderId="0" applyNumberFormat="0" applyFill="0" applyBorder="0" applyAlignment="0" applyProtection="0"/>
    <xf numFmtId="0" fontId="19" fillId="0" borderId="0"/>
    <xf numFmtId="0" fontId="19" fillId="0" borderId="0"/>
    <xf numFmtId="0" fontId="20" fillId="0" borderId="0"/>
    <xf numFmtId="9" fontId="20" fillId="0" borderId="0" applyFont="0" applyFill="0" applyBorder="0" applyAlignment="0" applyProtection="0"/>
  </cellStyleXfs>
  <cellXfs count="252">
    <xf numFmtId="0" fontId="0" fillId="0" borderId="0" xfId="0"/>
    <xf numFmtId="0" fontId="1"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xf numFmtId="0" fontId="4" fillId="2" borderId="0" xfId="0" applyFont="1" applyFill="1" applyAlignment="1">
      <alignment horizontal="left"/>
    </xf>
    <xf numFmtId="0" fontId="5" fillId="0" borderId="0" xfId="0" applyFont="1" applyAlignment="1">
      <alignment horizontal="left" indent="1"/>
    </xf>
    <xf numFmtId="0" fontId="3" fillId="2" borderId="0" xfId="0" applyFont="1" applyFill="1"/>
    <xf numFmtId="0" fontId="4" fillId="2" borderId="2" xfId="0" applyFont="1" applyFill="1" applyBorder="1" applyAlignment="1">
      <alignment horizontal="left"/>
    </xf>
    <xf numFmtId="0" fontId="3" fillId="0" borderId="4" xfId="0" applyFont="1" applyBorder="1" applyAlignment="1"/>
    <xf numFmtId="164" fontId="3" fillId="0" borderId="8" xfId="0" applyNumberFormat="1" applyFont="1" applyBorder="1" applyAlignment="1">
      <alignment horizontal="left" vertical="center"/>
    </xf>
    <xf numFmtId="165" fontId="3" fillId="0" borderId="4" xfId="0" applyNumberFormat="1" applyFont="1" applyBorder="1" applyAlignment="1">
      <alignment horizontal="left"/>
    </xf>
    <xf numFmtId="0" fontId="4" fillId="2" borderId="0" xfId="0" applyFont="1" applyFill="1" applyBorder="1" applyAlignment="1">
      <alignment horizontal="left"/>
    </xf>
    <xf numFmtId="0" fontId="5" fillId="0" borderId="0" xfId="0" applyFont="1" applyBorder="1" applyAlignment="1">
      <alignment horizontal="left"/>
    </xf>
    <xf numFmtId="0" fontId="3" fillId="0" borderId="0" xfId="0" applyFont="1" applyBorder="1" applyAlignment="1"/>
    <xf numFmtId="0" fontId="4" fillId="2" borderId="0" xfId="0" applyFont="1" applyFill="1" applyBorder="1" applyAlignment="1">
      <alignment horizontal="left" indent="1"/>
    </xf>
    <xf numFmtId="0" fontId="5" fillId="0" borderId="0" xfId="0" applyFont="1" applyBorder="1" applyAlignment="1">
      <alignment horizontal="left" indent="1"/>
    </xf>
    <xf numFmtId="0" fontId="3" fillId="0" borderId="0" xfId="0" applyFont="1" applyBorder="1" applyAlignment="1">
      <alignment horizontal="left"/>
    </xf>
    <xf numFmtId="0" fontId="3" fillId="0" borderId="0" xfId="0" applyFont="1" applyBorder="1"/>
    <xf numFmtId="0" fontId="4" fillId="0" borderId="0" xfId="0" applyFont="1" applyAlignment="1">
      <alignment horizontal="left"/>
    </xf>
    <xf numFmtId="0" fontId="3" fillId="0" borderId="0" xfId="0" applyFont="1" applyAlignment="1">
      <alignment vertical="center"/>
    </xf>
    <xf numFmtId="0" fontId="3" fillId="0" borderId="0" xfId="0" applyFont="1"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left" wrapText="1"/>
    </xf>
    <xf numFmtId="164" fontId="9" fillId="2" borderId="14" xfId="1" applyFont="1" applyFill="1" applyBorder="1" applyAlignment="1">
      <alignment horizontal="left" vertical="top" wrapText="1"/>
    </xf>
    <xf numFmtId="164" fontId="3" fillId="2" borderId="0" xfId="1" applyFont="1" applyFill="1" applyBorder="1" applyAlignment="1">
      <alignment horizontal="center" vertical="center" wrapText="1"/>
    </xf>
    <xf numFmtId="164" fontId="3" fillId="2" borderId="0" xfId="1" applyFont="1" applyFill="1" applyBorder="1" applyAlignment="1">
      <alignment horizontal="left" vertical="top" wrapText="1"/>
    </xf>
    <xf numFmtId="0" fontId="11" fillId="2" borderId="0" xfId="0" applyFont="1" applyFill="1" applyAlignment="1">
      <alignment horizontal="left" vertical="top"/>
    </xf>
    <xf numFmtId="164" fontId="9" fillId="2" borderId="18" xfId="1" applyFont="1" applyFill="1" applyBorder="1" applyAlignment="1">
      <alignment horizontal="left" vertical="top" wrapText="1"/>
    </xf>
    <xf numFmtId="164" fontId="5" fillId="2" borderId="0" xfId="1" applyFont="1" applyFill="1" applyBorder="1" applyAlignment="1">
      <alignment horizontal="center" vertical="center" wrapText="1"/>
    </xf>
    <xf numFmtId="164" fontId="5" fillId="2" borderId="0" xfId="1" applyFont="1" applyFill="1" applyBorder="1" applyAlignment="1">
      <alignment horizontal="left" vertical="top" wrapText="1"/>
    </xf>
    <xf numFmtId="0" fontId="12" fillId="2" borderId="0" xfId="0" applyFont="1" applyFill="1" applyAlignment="1">
      <alignment horizontal="left" vertical="top"/>
    </xf>
    <xf numFmtId="0" fontId="12" fillId="2" borderId="0" xfId="0" applyFont="1" applyFill="1" applyBorder="1" applyAlignment="1">
      <alignment horizontal="left" vertical="top" wrapText="1"/>
    </xf>
    <xf numFmtId="3" fontId="11" fillId="2" borderId="26" xfId="0" applyNumberFormat="1" applyFont="1" applyFill="1" applyBorder="1" applyAlignment="1">
      <alignment horizontal="left" vertical="top"/>
    </xf>
    <xf numFmtId="3" fontId="11" fillId="2" borderId="26" xfId="0" applyNumberFormat="1" applyFont="1" applyFill="1" applyBorder="1" applyAlignment="1">
      <alignment horizontal="left" vertical="top" wrapText="1"/>
    </xf>
    <xf numFmtId="3" fontId="11" fillId="2" borderId="27" xfId="0" applyNumberFormat="1" applyFont="1" applyFill="1" applyBorder="1" applyAlignment="1">
      <alignment horizontal="left" vertical="top"/>
    </xf>
    <xf numFmtId="3" fontId="11" fillId="2" borderId="0" xfId="0" applyNumberFormat="1" applyFont="1" applyFill="1" applyBorder="1" applyAlignment="1">
      <alignment horizontal="left" vertical="top" wrapText="1"/>
    </xf>
    <xf numFmtId="164" fontId="13" fillId="2" borderId="0" xfId="1" applyFont="1" applyFill="1" applyBorder="1" applyAlignment="1">
      <alignment horizontal="left" vertical="top" wrapText="1"/>
    </xf>
    <xf numFmtId="164" fontId="13" fillId="2" borderId="0" xfId="1" applyFont="1" applyFill="1" applyBorder="1" applyAlignment="1">
      <alignment horizontal="left" vertical="top"/>
    </xf>
    <xf numFmtId="0" fontId="7" fillId="0" borderId="0" xfId="0" applyFont="1" applyAlignment="1">
      <alignment horizontal="center" vertical="center"/>
    </xf>
    <xf numFmtId="0" fontId="7" fillId="0" borderId="0" xfId="0" applyFont="1"/>
    <xf numFmtId="0" fontId="7" fillId="0" borderId="0" xfId="0" applyNumberFormat="1" applyFont="1" applyAlignment="1">
      <alignment horizontal="center" vertical="center" wrapText="1"/>
    </xf>
    <xf numFmtId="0" fontId="10" fillId="2" borderId="0" xfId="0" applyNumberFormat="1" applyFont="1" applyFill="1" applyAlignment="1">
      <alignment horizontal="center" vertical="center" wrapText="1"/>
    </xf>
    <xf numFmtId="164" fontId="3" fillId="0" borderId="8" xfId="1" applyFont="1" applyFill="1" applyBorder="1" applyAlignment="1">
      <alignment horizontal="center" vertical="center" wrapText="1"/>
    </xf>
    <xf numFmtId="0" fontId="7" fillId="0" borderId="8" xfId="0" applyNumberFormat="1" applyFont="1" applyFill="1" applyBorder="1" applyAlignment="1">
      <alignment horizontal="center" vertical="center" wrapText="1"/>
    </xf>
    <xf numFmtId="0" fontId="12" fillId="2" borderId="0" xfId="0" applyNumberFormat="1" applyFont="1" applyFill="1" applyBorder="1" applyAlignment="1">
      <alignment horizontal="left" vertical="top" wrapText="1"/>
    </xf>
    <xf numFmtId="0" fontId="11" fillId="2" borderId="0" xfId="0" applyNumberFormat="1" applyFont="1" applyFill="1" applyBorder="1" applyAlignment="1">
      <alignment horizontal="left" vertical="top" wrapText="1"/>
    </xf>
    <xf numFmtId="164" fontId="3" fillId="2" borderId="0" xfId="0" applyNumberFormat="1" applyFont="1" applyFill="1"/>
    <xf numFmtId="164" fontId="9" fillId="2" borderId="0" xfId="2" applyNumberFormat="1" applyFont="1" applyFill="1" applyBorder="1"/>
    <xf numFmtId="164" fontId="3" fillId="2" borderId="0" xfId="2" applyNumberFormat="1" applyFont="1" applyFill="1" applyBorder="1"/>
    <xf numFmtId="166" fontId="3" fillId="2" borderId="0" xfId="2" applyNumberFormat="1" applyFont="1" applyFill="1" applyBorder="1"/>
    <xf numFmtId="164" fontId="4" fillId="2" borderId="2" xfId="0" applyNumberFormat="1" applyFont="1" applyFill="1" applyBorder="1" applyAlignment="1">
      <alignment horizontal="left" vertical="center"/>
    </xf>
    <xf numFmtId="164" fontId="4" fillId="2" borderId="2" xfId="0" applyNumberFormat="1" applyFont="1" applyFill="1" applyBorder="1" applyAlignment="1">
      <alignment vertical="center"/>
    </xf>
    <xf numFmtId="164" fontId="4" fillId="2" borderId="0" xfId="0" applyNumberFormat="1" applyFont="1" applyFill="1"/>
    <xf numFmtId="164" fontId="5" fillId="2" borderId="0" xfId="2" applyNumberFormat="1" applyFont="1" applyFill="1" applyBorder="1"/>
    <xf numFmtId="164" fontId="3" fillId="2" borderId="0" xfId="0" applyNumberFormat="1" applyFont="1" applyFill="1" applyBorder="1"/>
    <xf numFmtId="164" fontId="3" fillId="2" borderId="28" xfId="0" applyNumberFormat="1" applyFont="1" applyFill="1" applyBorder="1" applyAlignment="1"/>
    <xf numFmtId="164" fontId="3" fillId="2" borderId="28" xfId="0" applyNumberFormat="1" applyFont="1" applyFill="1" applyBorder="1"/>
    <xf numFmtId="1" fontId="3" fillId="0" borderId="32" xfId="0" applyNumberFormat="1" applyFont="1" applyFill="1" applyBorder="1" applyAlignment="1">
      <alignment horizontal="center"/>
    </xf>
    <xf numFmtId="164" fontId="14" fillId="0" borderId="33" xfId="3" applyNumberFormat="1" applyFill="1" applyBorder="1"/>
    <xf numFmtId="1" fontId="3" fillId="0" borderId="33" xfId="0" applyNumberFormat="1" applyFont="1" applyFill="1" applyBorder="1" applyAlignment="1">
      <alignment horizontal="center" vertical="center"/>
    </xf>
    <xf numFmtId="164" fontId="3" fillId="2" borderId="0" xfId="0" applyNumberFormat="1" applyFont="1" applyFill="1" applyBorder="1" applyAlignment="1">
      <alignment horizontal="center"/>
    </xf>
    <xf numFmtId="10" fontId="3" fillId="2" borderId="0" xfId="0" applyNumberFormat="1" applyFont="1" applyFill="1" applyBorder="1" applyAlignment="1">
      <alignment horizontal="center"/>
    </xf>
    <xf numFmtId="9" fontId="3" fillId="2" borderId="0" xfId="0" applyNumberFormat="1" applyFont="1" applyFill="1" applyBorder="1" applyAlignment="1">
      <alignment horizontal="center"/>
    </xf>
    <xf numFmtId="164" fontId="4" fillId="2" borderId="0" xfId="0" applyNumberFormat="1" applyFont="1" applyFill="1" applyBorder="1" applyAlignment="1">
      <alignment horizontal="left"/>
    </xf>
    <xf numFmtId="2" fontId="16" fillId="2" borderId="0" xfId="0" applyNumberFormat="1" applyFont="1" applyFill="1" applyBorder="1" applyAlignment="1">
      <alignment horizontal="right" wrapText="1"/>
    </xf>
    <xf numFmtId="164" fontId="11" fillId="2" borderId="0" xfId="0" applyNumberFormat="1" applyFont="1" applyFill="1" applyBorder="1" applyAlignment="1">
      <alignment horizontal="center" wrapText="1"/>
    </xf>
    <xf numFmtId="3" fontId="11" fillId="2" borderId="39" xfId="0" applyNumberFormat="1" applyFont="1" applyFill="1" applyBorder="1" applyAlignment="1">
      <alignment horizontal="left" vertical="top" wrapText="1"/>
    </xf>
    <xf numFmtId="0" fontId="7" fillId="0" borderId="8" xfId="0" applyFont="1" applyFill="1" applyBorder="1" applyAlignment="1">
      <alignment horizontal="left" vertical="top" wrapText="1"/>
    </xf>
    <xf numFmtId="0" fontId="7" fillId="0" borderId="8" xfId="0" quotePrefix="1" applyFont="1" applyFill="1" applyBorder="1" applyAlignment="1">
      <alignment horizontal="left" vertical="top" wrapText="1"/>
    </xf>
    <xf numFmtId="0" fontId="7" fillId="0" borderId="8" xfId="0" applyFont="1" applyFill="1" applyBorder="1" applyAlignment="1">
      <alignment vertical="top" wrapText="1"/>
    </xf>
    <xf numFmtId="0" fontId="0" fillId="0" borderId="0" xfId="0" applyFill="1" applyAlignment="1">
      <alignment vertical="top"/>
    </xf>
    <xf numFmtId="164" fontId="3" fillId="0" borderId="40" xfId="1" applyFont="1" applyFill="1" applyBorder="1" applyAlignment="1">
      <alignment horizontal="center" vertical="center" wrapText="1"/>
    </xf>
    <xf numFmtId="0" fontId="7" fillId="0" borderId="40" xfId="0" applyNumberFormat="1" applyFont="1" applyFill="1" applyBorder="1" applyAlignment="1">
      <alignment horizontal="center" vertical="center" wrapText="1"/>
    </xf>
    <xf numFmtId="0" fontId="0" fillId="0" borderId="40" xfId="6" applyFont="1" applyBorder="1" applyAlignment="1">
      <alignment horizontal="center" vertical="center" wrapText="1"/>
    </xf>
    <xf numFmtId="0" fontId="0" fillId="0" borderId="40" xfId="6" applyFont="1" applyBorder="1" applyAlignment="1">
      <alignment horizontal="left" vertical="center" wrapText="1"/>
    </xf>
    <xf numFmtId="15" fontId="3" fillId="0" borderId="8" xfId="0" applyNumberFormat="1" applyFont="1" applyBorder="1" applyAlignment="1">
      <alignment vertical="top" wrapText="1"/>
    </xf>
    <xf numFmtId="0" fontId="3" fillId="0" borderId="8" xfId="0" applyFont="1" applyBorder="1" applyAlignment="1">
      <alignment vertical="top" wrapText="1"/>
    </xf>
    <xf numFmtId="0" fontId="3" fillId="0" borderId="8" xfId="0" applyFont="1" applyBorder="1"/>
    <xf numFmtId="0" fontId="3" fillId="0" borderId="8" xfId="0" applyFont="1" applyBorder="1" applyAlignment="1">
      <alignment horizontal="center"/>
    </xf>
    <xf numFmtId="0" fontId="3" fillId="0" borderId="8" xfId="0" applyFont="1" applyBorder="1" applyAlignment="1">
      <alignment horizontal="left" vertical="top"/>
    </xf>
    <xf numFmtId="0" fontId="3" fillId="0" borderId="8" xfId="0" applyFont="1" applyBorder="1" applyAlignment="1">
      <alignment wrapText="1"/>
    </xf>
    <xf numFmtId="0" fontId="3" fillId="0" borderId="0" xfId="0" applyFont="1" applyAlignment="1">
      <alignment wrapText="1"/>
    </xf>
    <xf numFmtId="0" fontId="22" fillId="0" borderId="1" xfId="0" applyFont="1" applyBorder="1" applyAlignment="1">
      <alignment horizontal="left" vertical="center"/>
    </xf>
    <xf numFmtId="164" fontId="18" fillId="0" borderId="8" xfId="0" applyNumberFormat="1" applyFont="1" applyBorder="1" applyAlignment="1">
      <alignment horizontal="left" vertical="center"/>
    </xf>
    <xf numFmtId="164" fontId="6" fillId="3" borderId="29" xfId="0" applyNumberFormat="1" applyFont="1" applyFill="1" applyBorder="1" applyAlignment="1">
      <alignment horizontal="center"/>
    </xf>
    <xf numFmtId="164" fontId="6" fillId="3" borderId="12" xfId="0" applyNumberFormat="1" applyFont="1" applyFill="1" applyBorder="1" applyAlignment="1">
      <alignment horizontal="center"/>
    </xf>
    <xf numFmtId="164" fontId="6" fillId="3" borderId="12" xfId="0" applyNumberFormat="1" applyFont="1" applyFill="1" applyBorder="1" applyAlignment="1">
      <alignment horizontal="center" wrapText="1"/>
    </xf>
    <xf numFmtId="164" fontId="6" fillId="3" borderId="30" xfId="0" applyNumberFormat="1" applyFont="1" applyFill="1" applyBorder="1" applyAlignment="1">
      <alignment horizontal="center"/>
    </xf>
    <xf numFmtId="164" fontId="6" fillId="3" borderId="31" xfId="0" applyNumberFormat="1" applyFont="1" applyFill="1" applyBorder="1" applyAlignment="1">
      <alignment horizontal="center" wrapText="1"/>
    </xf>
    <xf numFmtId="164" fontId="15" fillId="3" borderId="34" xfId="0" applyNumberFormat="1" applyFont="1" applyFill="1" applyBorder="1" applyAlignment="1">
      <alignment horizontal="center"/>
    </xf>
    <xf numFmtId="164" fontId="6" fillId="3" borderId="35" xfId="0" applyNumberFormat="1" applyFont="1" applyFill="1" applyBorder="1"/>
    <xf numFmtId="1" fontId="15" fillId="3" borderId="35" xfId="0" applyNumberFormat="1" applyFont="1" applyFill="1" applyBorder="1" applyAlignment="1">
      <alignment horizontal="center"/>
    </xf>
    <xf numFmtId="1" fontId="15" fillId="3" borderId="36" xfId="0" applyNumberFormat="1" applyFont="1" applyFill="1" applyBorder="1" applyAlignment="1">
      <alignment horizontal="center"/>
    </xf>
    <xf numFmtId="166" fontId="6" fillId="3" borderId="42" xfId="0" applyNumberFormat="1" applyFont="1" applyFill="1" applyBorder="1" applyAlignment="1">
      <alignment horizontal="left" vertical="center"/>
    </xf>
    <xf numFmtId="0" fontId="6" fillId="3" borderId="43" xfId="0" applyFont="1" applyFill="1" applyBorder="1" applyAlignment="1">
      <alignment horizontal="center" vertical="center"/>
    </xf>
    <xf numFmtId="0" fontId="6" fillId="3" borderId="44" xfId="0" applyFont="1" applyFill="1" applyBorder="1" applyAlignment="1">
      <alignment horizontal="center" vertical="center"/>
    </xf>
    <xf numFmtId="164" fontId="18" fillId="0" borderId="8" xfId="1" applyFont="1" applyFill="1" applyBorder="1" applyAlignment="1">
      <alignment horizontal="center" vertical="center" wrapText="1"/>
    </xf>
    <xf numFmtId="9" fontId="23" fillId="2" borderId="25" xfId="7" applyFont="1" applyFill="1" applyBorder="1" applyAlignment="1">
      <alignment horizontal="left" vertical="top"/>
    </xf>
    <xf numFmtId="0" fontId="12" fillId="2" borderId="24" xfId="0" applyFont="1" applyFill="1" applyBorder="1" applyAlignment="1">
      <alignment horizontal="center" vertical="top"/>
    </xf>
    <xf numFmtId="0" fontId="12" fillId="2" borderId="2" xfId="0" applyFont="1" applyFill="1" applyBorder="1" applyAlignment="1">
      <alignment horizontal="center" vertical="top" wrapText="1"/>
    </xf>
    <xf numFmtId="0" fontId="12" fillId="2" borderId="1" xfId="0" applyFont="1" applyFill="1" applyBorder="1" applyAlignment="1">
      <alignment horizontal="center" vertical="top" wrapText="1"/>
    </xf>
    <xf numFmtId="0" fontId="12" fillId="2" borderId="38" xfId="0" applyFont="1" applyFill="1" applyBorder="1" applyAlignment="1">
      <alignment horizontal="center" vertical="top" wrapText="1"/>
    </xf>
    <xf numFmtId="0" fontId="11" fillId="2" borderId="24" xfId="0" applyFont="1" applyFill="1" applyBorder="1" applyAlignment="1">
      <alignment horizontal="center" vertical="top"/>
    </xf>
    <xf numFmtId="0" fontId="11" fillId="2" borderId="2"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38" xfId="0" applyFont="1" applyFill="1" applyBorder="1" applyAlignment="1">
      <alignment horizontal="center" vertical="top" wrapText="1"/>
    </xf>
    <xf numFmtId="0" fontId="11" fillId="2" borderId="45" xfId="0" applyFont="1" applyFill="1" applyBorder="1" applyAlignment="1">
      <alignment horizontal="center" vertical="top"/>
    </xf>
    <xf numFmtId="0" fontId="11" fillId="2" borderId="46" xfId="0" applyFont="1" applyFill="1" applyBorder="1" applyAlignment="1">
      <alignment horizontal="center" vertical="top" wrapText="1"/>
    </xf>
    <xf numFmtId="0" fontId="11" fillId="2" borderId="47" xfId="0" applyFont="1" applyFill="1" applyBorder="1" applyAlignment="1">
      <alignment horizontal="center" vertical="top" wrapText="1"/>
    </xf>
    <xf numFmtId="0" fontId="11" fillId="2" borderId="48" xfId="0" applyFont="1" applyFill="1" applyBorder="1" applyAlignment="1">
      <alignment horizontal="center" vertical="top" wrapText="1"/>
    </xf>
    <xf numFmtId="164" fontId="6" fillId="3" borderId="8" xfId="1" applyFont="1" applyFill="1" applyBorder="1" applyAlignment="1">
      <alignment horizontal="left" vertical="top" wrapText="1"/>
    </xf>
    <xf numFmtId="164" fontId="6" fillId="3" borderId="8" xfId="1" applyFont="1" applyFill="1" applyBorder="1" applyAlignment="1">
      <alignment horizontal="center" vertical="center" wrapText="1"/>
    </xf>
    <xf numFmtId="0" fontId="6" fillId="3" borderId="8" xfId="1" applyNumberFormat="1" applyFont="1" applyFill="1" applyBorder="1" applyAlignment="1">
      <alignment horizontal="center" vertical="center" wrapText="1"/>
    </xf>
    <xf numFmtId="0" fontId="0" fillId="0" borderId="0" xfId="0" applyFont="1"/>
    <xf numFmtId="0" fontId="0" fillId="0" borderId="13" xfId="0" applyFont="1" applyBorder="1"/>
    <xf numFmtId="0" fontId="24" fillId="0" borderId="0" xfId="0" applyFont="1" applyAlignment="1">
      <alignment horizontal="left" vertical="top" wrapText="1"/>
    </xf>
    <xf numFmtId="0" fontId="0" fillId="0" borderId="0" xfId="0" applyFont="1" applyAlignment="1">
      <alignment horizontal="left" wrapText="1"/>
    </xf>
    <xf numFmtId="0" fontId="24" fillId="0" borderId="0" xfId="0" applyFont="1" applyAlignment="1">
      <alignment horizontal="center" vertical="center"/>
    </xf>
    <xf numFmtId="0" fontId="24" fillId="0" borderId="0" xfId="0" applyFont="1"/>
    <xf numFmtId="0" fontId="24" fillId="0" borderId="0" xfId="0" applyNumberFormat="1" applyFont="1" applyAlignment="1">
      <alignment horizontal="center" vertical="center" wrapText="1"/>
    </xf>
    <xf numFmtId="164" fontId="25" fillId="2" borderId="14" xfId="1" applyFont="1" applyFill="1" applyBorder="1" applyAlignment="1">
      <alignment horizontal="left" vertical="top" wrapText="1"/>
    </xf>
    <xf numFmtId="164" fontId="26" fillId="2" borderId="16" xfId="1" applyFont="1" applyFill="1" applyBorder="1" applyAlignment="1">
      <alignment horizontal="left" vertical="top" wrapText="1"/>
    </xf>
    <xf numFmtId="164" fontId="26" fillId="2" borderId="17" xfId="1" applyFont="1" applyFill="1" applyBorder="1" applyAlignment="1">
      <alignment horizontal="left" vertical="top" wrapText="1"/>
    </xf>
    <xf numFmtId="0" fontId="27" fillId="2" borderId="0" xfId="0" applyFont="1" applyFill="1" applyAlignment="1">
      <alignment horizontal="left" vertical="top"/>
    </xf>
    <xf numFmtId="164" fontId="26" fillId="0" borderId="19" xfId="1" applyFont="1" applyFill="1" applyBorder="1" applyAlignment="1">
      <alignment horizontal="left" vertical="top" wrapText="1"/>
    </xf>
    <xf numFmtId="164" fontId="26" fillId="0" borderId="20" xfId="1" applyFont="1" applyFill="1" applyBorder="1" applyAlignment="1">
      <alignment horizontal="left" vertical="top" wrapText="1"/>
    </xf>
    <xf numFmtId="164" fontId="26" fillId="0" borderId="21" xfId="1" applyFont="1" applyFill="1" applyBorder="1" applyAlignment="1">
      <alignment horizontal="left" vertical="top" wrapText="1"/>
    </xf>
    <xf numFmtId="164" fontId="28" fillId="2" borderId="22" xfId="1" applyFont="1" applyFill="1" applyBorder="1" applyAlignment="1">
      <alignment horizontal="left" vertical="top" wrapText="1"/>
    </xf>
    <xf numFmtId="164" fontId="28" fillId="2" borderId="23" xfId="1" applyFont="1" applyFill="1" applyBorder="1" applyAlignment="1">
      <alignment horizontal="left" vertical="top" wrapText="1"/>
    </xf>
    <xf numFmtId="164" fontId="28" fillId="2" borderId="37" xfId="1" applyFont="1" applyFill="1" applyBorder="1" applyAlignment="1">
      <alignment horizontal="left" vertical="top" wrapText="1"/>
    </xf>
    <xf numFmtId="0" fontId="29" fillId="2" borderId="0" xfId="0" applyFont="1" applyFill="1" applyAlignment="1">
      <alignment horizontal="left" vertical="top"/>
    </xf>
    <xf numFmtId="0" fontId="29" fillId="2" borderId="24" xfId="0" applyFont="1" applyFill="1" applyBorder="1" applyAlignment="1">
      <alignment horizontal="left" vertical="top"/>
    </xf>
    <xf numFmtId="0" fontId="29" fillId="2" borderId="2" xfId="0" applyFont="1" applyFill="1" applyBorder="1" applyAlignment="1">
      <alignment horizontal="left" vertical="top" wrapText="1"/>
    </xf>
    <xf numFmtId="0" fontId="29" fillId="2" borderId="1" xfId="0" applyFont="1" applyFill="1" applyBorder="1" applyAlignment="1">
      <alignment horizontal="left" vertical="top" wrapText="1"/>
    </xf>
    <xf numFmtId="0" fontId="29" fillId="2" borderId="38" xfId="0" applyFont="1" applyFill="1" applyBorder="1" applyAlignment="1">
      <alignment horizontal="left" vertical="top" wrapText="1"/>
    </xf>
    <xf numFmtId="3" fontId="27" fillId="2" borderId="25" xfId="0" applyNumberFormat="1" applyFont="1" applyFill="1" applyBorder="1" applyAlignment="1">
      <alignment horizontal="left" vertical="top"/>
    </xf>
    <xf numFmtId="3" fontId="27" fillId="2" borderId="0" xfId="0" applyNumberFormat="1" applyFont="1" applyFill="1" applyBorder="1" applyAlignment="1">
      <alignment horizontal="left" vertical="top"/>
    </xf>
    <xf numFmtId="3" fontId="27" fillId="2" borderId="0" xfId="0" applyNumberFormat="1" applyFont="1" applyFill="1" applyBorder="1" applyAlignment="1">
      <alignment horizontal="left" vertical="top" wrapText="1"/>
    </xf>
    <xf numFmtId="3" fontId="27" fillId="2" borderId="41" xfId="0" applyNumberFormat="1" applyFont="1" applyFill="1" applyBorder="1" applyAlignment="1">
      <alignment horizontal="left" vertical="top" wrapText="1"/>
    </xf>
    <xf numFmtId="0" fontId="27" fillId="2" borderId="0" xfId="0" applyNumberFormat="1" applyFont="1" applyFill="1" applyBorder="1" applyAlignment="1">
      <alignment horizontal="left" vertical="top" wrapText="1"/>
    </xf>
    <xf numFmtId="0" fontId="0" fillId="0" borderId="40" xfId="0" applyFont="1" applyBorder="1"/>
    <xf numFmtId="0" fontId="21" fillId="7" borderId="40" xfId="0" applyFont="1" applyFill="1" applyBorder="1" applyAlignment="1">
      <alignment vertical="center"/>
    </xf>
    <xf numFmtId="0" fontId="0" fillId="7" borderId="40" xfId="0" applyFont="1" applyFill="1" applyBorder="1" applyAlignment="1">
      <alignment horizontal="center" vertical="center"/>
    </xf>
    <xf numFmtId="0" fontId="0" fillId="7" borderId="8" xfId="0" applyFont="1" applyFill="1" applyBorder="1"/>
    <xf numFmtId="0" fontId="21" fillId="7" borderId="8" xfId="0" applyFont="1" applyFill="1" applyBorder="1" applyAlignment="1">
      <alignment vertical="center"/>
    </xf>
    <xf numFmtId="0" fontId="0" fillId="7" borderId="40" xfId="0" applyFont="1" applyFill="1" applyBorder="1"/>
    <xf numFmtId="0" fontId="21" fillId="5" borderId="8" xfId="0" applyFont="1" applyFill="1" applyBorder="1" applyAlignment="1">
      <alignment horizontal="center" vertical="center" wrapText="1"/>
    </xf>
    <xf numFmtId="0" fontId="21" fillId="6" borderId="8" xfId="6" applyFont="1" applyFill="1" applyBorder="1" applyAlignment="1">
      <alignment horizontal="center" vertical="center" wrapText="1"/>
    </xf>
    <xf numFmtId="0" fontId="21" fillId="8" borderId="8" xfId="0" applyFont="1" applyFill="1" applyBorder="1" applyAlignment="1">
      <alignment horizontal="center" vertical="center"/>
    </xf>
    <xf numFmtId="164" fontId="26" fillId="2" borderId="49" xfId="1" applyFont="1" applyFill="1" applyBorder="1" applyAlignment="1">
      <alignment horizontal="left" vertical="top" wrapText="1"/>
    </xf>
    <xf numFmtId="164" fontId="25" fillId="2" borderId="50" xfId="1" applyFont="1" applyFill="1" applyBorder="1" applyAlignment="1">
      <alignment horizontal="left" vertical="top" wrapText="1"/>
    </xf>
    <xf numFmtId="164" fontId="25" fillId="2" borderId="8" xfId="1" applyFont="1" applyFill="1" applyBorder="1" applyAlignment="1">
      <alignment horizontal="left" vertical="top" wrapText="1"/>
    </xf>
    <xf numFmtId="0" fontId="32" fillId="0" borderId="0" xfId="0" applyFont="1"/>
    <xf numFmtId="164" fontId="18" fillId="0" borderId="40" xfId="1" applyFont="1" applyFill="1" applyBorder="1" applyAlignment="1">
      <alignment horizontal="center" vertical="center" wrapText="1"/>
    </xf>
    <xf numFmtId="0" fontId="7" fillId="0" borderId="40" xfId="0" applyFont="1" applyFill="1" applyBorder="1" applyAlignment="1">
      <alignment horizontal="left" vertical="top" wrapText="1"/>
    </xf>
    <xf numFmtId="0" fontId="37" fillId="0" borderId="0" xfId="0" applyFont="1" applyAlignment="1">
      <alignment wrapText="1"/>
    </xf>
    <xf numFmtId="0" fontId="7" fillId="9" borderId="40" xfId="0" applyNumberFormat="1" applyFont="1" applyFill="1" applyBorder="1" applyAlignment="1">
      <alignment horizontal="center" vertical="center" wrapText="1"/>
    </xf>
    <xf numFmtId="0" fontId="7" fillId="0" borderId="40" xfId="0" quotePrefix="1" applyFont="1" applyFill="1" applyBorder="1" applyAlignment="1">
      <alignment horizontal="left" vertical="top" wrapText="1"/>
    </xf>
    <xf numFmtId="0" fontId="7" fillId="0" borderId="40" xfId="0" applyFont="1" applyFill="1" applyBorder="1" applyAlignment="1">
      <alignment vertical="top" wrapText="1"/>
    </xf>
    <xf numFmtId="0" fontId="32" fillId="0" borderId="40" xfId="0" applyFont="1" applyBorder="1"/>
    <xf numFmtId="0" fontId="33" fillId="0" borderId="40" xfId="0" applyFont="1" applyBorder="1" applyAlignment="1">
      <alignment wrapText="1"/>
    </xf>
    <xf numFmtId="0" fontId="34" fillId="0" borderId="40" xfId="0" applyFont="1" applyBorder="1" applyAlignment="1">
      <alignment vertical="center" wrapText="1"/>
    </xf>
    <xf numFmtId="0" fontId="32" fillId="0" borderId="40" xfId="0" applyFont="1" applyBorder="1" applyAlignment="1">
      <alignment wrapText="1"/>
    </xf>
    <xf numFmtId="0" fontId="33" fillId="0" borderId="40" xfId="0" applyFont="1" applyBorder="1"/>
    <xf numFmtId="0" fontId="35" fillId="0" borderId="40" xfId="0" applyFont="1" applyBorder="1" applyAlignment="1">
      <alignment vertical="center" wrapText="1"/>
    </xf>
    <xf numFmtId="0" fontId="7" fillId="9" borderId="40" xfId="0" applyFont="1" applyFill="1" applyBorder="1"/>
    <xf numFmtId="0" fontId="0" fillId="0" borderId="40" xfId="0" applyBorder="1" applyAlignment="1">
      <alignment horizontal="left" vertical="top"/>
    </xf>
    <xf numFmtId="0" fontId="0" fillId="0" borderId="40" xfId="0" applyBorder="1" applyAlignment="1">
      <alignment wrapText="1"/>
    </xf>
    <xf numFmtId="0" fontId="37" fillId="0" borderId="40" xfId="0" applyFont="1" applyBorder="1"/>
    <xf numFmtId="0" fontId="7" fillId="0" borderId="40" xfId="0" applyNumberFormat="1" applyFont="1" applyBorder="1" applyAlignment="1">
      <alignment horizontal="center" vertical="center" wrapText="1"/>
    </xf>
    <xf numFmtId="0" fontId="36" fillId="9" borderId="40" xfId="0" applyFont="1" applyFill="1" applyBorder="1"/>
    <xf numFmtId="0" fontId="0" fillId="9" borderId="40" xfId="0" applyFill="1" applyBorder="1" applyAlignment="1">
      <alignment horizontal="left" vertical="top"/>
    </xf>
    <xf numFmtId="0" fontId="7" fillId="9" borderId="40" xfId="0" applyFont="1" applyFill="1" applyBorder="1" applyAlignment="1">
      <alignment horizontal="left" vertical="top" wrapText="1"/>
    </xf>
    <xf numFmtId="0" fontId="0" fillId="9" borderId="40" xfId="0" applyFill="1" applyBorder="1"/>
    <xf numFmtId="0" fontId="37" fillId="9" borderId="40" xfId="0" applyFont="1" applyFill="1" applyBorder="1"/>
    <xf numFmtId="0" fontId="7" fillId="9" borderId="40" xfId="0" applyFont="1" applyFill="1" applyBorder="1" applyAlignment="1">
      <alignment horizontal="center" vertical="center"/>
    </xf>
    <xf numFmtId="0" fontId="0" fillId="0" borderId="40" xfId="0" applyBorder="1" applyAlignment="1">
      <alignment horizontal="left" vertical="top" wrapText="1"/>
    </xf>
    <xf numFmtId="0" fontId="0" fillId="0" borderId="40" xfId="0" applyFill="1" applyBorder="1" applyAlignment="1">
      <alignment wrapText="1"/>
    </xf>
    <xf numFmtId="0" fontId="37" fillId="0" borderId="40" xfId="0" applyFont="1" applyBorder="1" applyAlignment="1">
      <alignment wrapText="1"/>
    </xf>
    <xf numFmtId="0" fontId="32" fillId="9" borderId="40" xfId="0" applyFont="1" applyFill="1" applyBorder="1"/>
    <xf numFmtId="0" fontId="7" fillId="0" borderId="40" xfId="0" applyFont="1" applyBorder="1" applyAlignment="1">
      <alignment horizontal="left" vertical="top" wrapText="1"/>
    </xf>
    <xf numFmtId="0" fontId="0" fillId="0" borderId="40" xfId="0" applyBorder="1"/>
    <xf numFmtId="164" fontId="18" fillId="11" borderId="40" xfId="1" applyFont="1" applyFill="1" applyBorder="1" applyAlignment="1">
      <alignment horizontal="center" vertical="center" wrapText="1"/>
    </xf>
    <xf numFmtId="0" fontId="7" fillId="11" borderId="40" xfId="0" applyFont="1" applyFill="1" applyBorder="1" applyAlignment="1">
      <alignment horizontal="left" vertical="top" wrapText="1"/>
    </xf>
    <xf numFmtId="0" fontId="7" fillId="11" borderId="40" xfId="0" quotePrefix="1" applyFont="1" applyFill="1" applyBorder="1" applyAlignment="1">
      <alignment horizontal="left" vertical="top" wrapText="1"/>
    </xf>
    <xf numFmtId="0" fontId="7" fillId="11" borderId="40" xfId="0" applyFont="1" applyFill="1" applyBorder="1" applyAlignment="1">
      <alignment vertical="top" wrapText="1"/>
    </xf>
    <xf numFmtId="0" fontId="32" fillId="11" borderId="40" xfId="0" applyFont="1" applyFill="1" applyBorder="1"/>
    <xf numFmtId="164" fontId="3" fillId="11" borderId="40" xfId="1" applyFont="1" applyFill="1" applyBorder="1" applyAlignment="1">
      <alignment horizontal="center" vertical="center" wrapText="1"/>
    </xf>
    <xf numFmtId="0" fontId="7" fillId="11" borderId="40" xfId="0" applyNumberFormat="1" applyFont="1" applyFill="1" applyBorder="1" applyAlignment="1">
      <alignment horizontal="center" vertical="center" wrapText="1"/>
    </xf>
    <xf numFmtId="0" fontId="0" fillId="11" borderId="0" xfId="0" applyFill="1" applyAlignment="1">
      <alignment vertical="top"/>
    </xf>
    <xf numFmtId="0" fontId="7" fillId="0" borderId="8" xfId="0" applyNumberFormat="1" applyFont="1" applyBorder="1" applyAlignment="1">
      <alignment horizontal="center" vertical="center" wrapText="1"/>
    </xf>
    <xf numFmtId="0" fontId="0" fillId="0" borderId="8" xfId="0" applyBorder="1" applyAlignment="1">
      <alignment horizontal="left" vertical="top" wrapText="1"/>
    </xf>
    <xf numFmtId="0" fontId="0" fillId="0" borderId="8" xfId="0" applyBorder="1" applyAlignment="1">
      <alignment wrapText="1"/>
    </xf>
    <xf numFmtId="0" fontId="40" fillId="0" borderId="8" xfId="0" applyFont="1" applyBorder="1" applyAlignment="1">
      <alignment horizontal="left" vertical="top" wrapText="1"/>
    </xf>
    <xf numFmtId="0" fontId="33" fillId="0" borderId="8" xfId="0" applyFont="1" applyBorder="1" applyAlignment="1">
      <alignment wrapText="1"/>
    </xf>
    <xf numFmtId="0" fontId="34" fillId="0" borderId="8" xfId="0" applyFont="1" applyBorder="1" applyAlignment="1">
      <alignment vertical="center" wrapText="1"/>
    </xf>
    <xf numFmtId="0" fontId="37" fillId="0" borderId="8" xfId="0" applyFont="1" applyBorder="1" applyAlignment="1">
      <alignment wrapText="1"/>
    </xf>
    <xf numFmtId="0" fontId="7" fillId="0" borderId="51" xfId="0" applyFont="1" applyFill="1" applyBorder="1" applyAlignment="1">
      <alignment horizontal="left" vertical="top" wrapText="1"/>
    </xf>
    <xf numFmtId="0" fontId="7" fillId="0" borderId="51" xfId="0" applyFont="1" applyFill="1" applyBorder="1" applyAlignment="1">
      <alignment vertical="top" wrapText="1"/>
    </xf>
    <xf numFmtId="164" fontId="3" fillId="0" borderId="51" xfId="1" applyFont="1" applyFill="1" applyBorder="1" applyAlignment="1">
      <alignment horizontal="center" vertical="center" wrapText="1"/>
    </xf>
    <xf numFmtId="0" fontId="7" fillId="0" borderId="51" xfId="0" applyNumberFormat="1" applyFont="1" applyFill="1" applyBorder="1" applyAlignment="1">
      <alignment horizontal="center" vertical="center" wrapText="1"/>
    </xf>
    <xf numFmtId="0" fontId="37" fillId="0" borderId="0" xfId="0" quotePrefix="1" applyFont="1" applyAlignment="1">
      <alignment wrapText="1"/>
    </xf>
    <xf numFmtId="0" fontId="7" fillId="0" borderId="0" xfId="0" quotePrefix="1" applyFont="1" applyFill="1" applyBorder="1" applyAlignment="1">
      <alignment horizontal="left" vertical="top" wrapText="1"/>
    </xf>
    <xf numFmtId="0" fontId="7" fillId="0" borderId="0" xfId="0" applyFont="1" applyFill="1" applyBorder="1" applyAlignment="1">
      <alignment horizontal="left" vertical="top" wrapText="1"/>
    </xf>
    <xf numFmtId="0" fontId="2" fillId="0" borderId="2" xfId="0" applyFont="1" applyBorder="1" applyAlignment="1">
      <alignment horizontal="center" vertical="center"/>
    </xf>
    <xf numFmtId="0" fontId="3" fillId="0" borderId="1"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4" fillId="2" borderId="2"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164" fontId="7" fillId="2" borderId="2" xfId="0" applyNumberFormat="1" applyFont="1" applyFill="1" applyBorder="1" applyAlignment="1">
      <alignment horizontal="left"/>
    </xf>
    <xf numFmtId="164" fontId="4" fillId="2" borderId="2" xfId="0" applyNumberFormat="1" applyFont="1" applyFill="1" applyBorder="1" applyAlignment="1">
      <alignment horizontal="left"/>
    </xf>
    <xf numFmtId="164" fontId="4" fillId="2" borderId="1"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5" fillId="2" borderId="2" xfId="2" applyNumberFormat="1" applyFont="1" applyFill="1" applyBorder="1" applyAlignment="1">
      <alignment vertical="top"/>
    </xf>
    <xf numFmtId="164" fontId="2" fillId="2" borderId="0" xfId="2" applyNumberFormat="1" applyFont="1" applyFill="1" applyBorder="1" applyAlignment="1">
      <alignment horizontal="center"/>
    </xf>
    <xf numFmtId="164" fontId="23" fillId="2" borderId="1" xfId="0" applyNumberFormat="1" applyFont="1" applyFill="1" applyBorder="1" applyAlignment="1">
      <alignment horizontal="left" vertical="center"/>
    </xf>
    <xf numFmtId="164" fontId="23" fillId="2" borderId="4" xfId="0" applyNumberFormat="1" applyFont="1" applyFill="1" applyBorder="1" applyAlignment="1">
      <alignment horizontal="left" vertical="center"/>
    </xf>
    <xf numFmtId="164" fontId="5" fillId="2" borderId="2" xfId="0" applyNumberFormat="1" applyFont="1" applyFill="1" applyBorder="1" applyAlignment="1">
      <alignment horizontal="left"/>
    </xf>
    <xf numFmtId="164" fontId="3" fillId="2" borderId="1" xfId="0" applyNumberFormat="1" applyFont="1" applyFill="1" applyBorder="1" applyAlignment="1">
      <alignment horizontal="left"/>
    </xf>
    <xf numFmtId="164" fontId="3" fillId="2" borderId="4" xfId="0" applyNumberFormat="1" applyFont="1" applyFill="1" applyBorder="1" applyAlignment="1">
      <alignment horizontal="left"/>
    </xf>
    <xf numFmtId="164" fontId="3" fillId="2" borderId="15" xfId="1" applyFont="1" applyFill="1" applyBorder="1" applyAlignment="1">
      <alignment horizontal="left" vertical="top" wrapText="1"/>
    </xf>
    <xf numFmtId="164" fontId="3" fillId="2" borderId="16" xfId="1" applyFont="1" applyFill="1" applyBorder="1" applyAlignment="1">
      <alignment horizontal="left" vertical="top" wrapText="1"/>
    </xf>
    <xf numFmtId="164" fontId="3" fillId="2" borderId="17" xfId="1" applyFont="1" applyFill="1" applyBorder="1" applyAlignment="1">
      <alignment horizontal="left" vertical="top" wrapText="1"/>
    </xf>
    <xf numFmtId="164" fontId="3" fillId="0" borderId="19" xfId="1" applyFont="1" applyFill="1" applyBorder="1" applyAlignment="1">
      <alignment horizontal="left" vertical="top" wrapText="1"/>
    </xf>
    <xf numFmtId="164" fontId="3" fillId="0" borderId="20" xfId="1" applyFont="1" applyFill="1" applyBorder="1" applyAlignment="1">
      <alignment horizontal="left" vertical="top" wrapText="1"/>
    </xf>
    <xf numFmtId="164" fontId="3" fillId="0" borderId="21" xfId="1" applyFont="1" applyFill="1" applyBorder="1" applyAlignment="1">
      <alignment horizontal="left" vertical="top" wrapText="1"/>
    </xf>
    <xf numFmtId="164" fontId="39" fillId="2" borderId="22" xfId="1" applyFont="1" applyFill="1" applyBorder="1" applyAlignment="1">
      <alignment horizontal="left" vertical="top" wrapText="1"/>
    </xf>
    <xf numFmtId="164" fontId="39" fillId="2" borderId="23" xfId="1" applyFont="1" applyFill="1" applyBorder="1" applyAlignment="1">
      <alignment horizontal="left" vertical="top" wrapText="1"/>
    </xf>
    <xf numFmtId="164" fontId="39" fillId="2" borderId="37" xfId="1" applyFont="1" applyFill="1" applyBorder="1" applyAlignment="1">
      <alignment horizontal="left" vertical="top" wrapText="1"/>
    </xf>
    <xf numFmtId="0" fontId="36" fillId="10" borderId="40" xfId="0" applyFont="1" applyFill="1" applyBorder="1" applyAlignment="1">
      <alignment horizontal="left"/>
    </xf>
    <xf numFmtId="164" fontId="41" fillId="9" borderId="52" xfId="1" applyFont="1" applyFill="1" applyBorder="1" applyAlignment="1">
      <alignment horizontal="left" vertical="center" wrapText="1"/>
    </xf>
    <xf numFmtId="164" fontId="41" fillId="9" borderId="0" xfId="1" applyFont="1" applyFill="1" applyBorder="1" applyAlignment="1">
      <alignment horizontal="left" vertical="center" wrapText="1"/>
    </xf>
    <xf numFmtId="164" fontId="41" fillId="9" borderId="41" xfId="1" applyFont="1" applyFill="1" applyBorder="1" applyAlignment="1">
      <alignment horizontal="left" vertical="center" wrapText="1"/>
    </xf>
    <xf numFmtId="164" fontId="42" fillId="4" borderId="19" xfId="1" applyFont="1" applyFill="1" applyBorder="1" applyAlignment="1">
      <alignment horizontal="left" vertical="top"/>
    </xf>
    <xf numFmtId="164" fontId="42" fillId="4" borderId="53" xfId="1" applyFont="1" applyFill="1" applyBorder="1" applyAlignment="1">
      <alignment horizontal="left" vertical="top"/>
    </xf>
    <xf numFmtId="164" fontId="42" fillId="4" borderId="54" xfId="1" applyFont="1" applyFill="1" applyBorder="1" applyAlignment="1">
      <alignment horizontal="left" vertical="top"/>
    </xf>
    <xf numFmtId="0" fontId="43" fillId="9" borderId="40" xfId="0" applyFont="1" applyFill="1" applyBorder="1" applyAlignment="1">
      <alignment horizontal="left"/>
    </xf>
    <xf numFmtId="0" fontId="43" fillId="9" borderId="40" xfId="0" applyFont="1" applyFill="1" applyBorder="1"/>
    <xf numFmtId="0" fontId="0" fillId="0" borderId="55" xfId="0" applyBorder="1" applyAlignment="1">
      <alignment wrapText="1"/>
    </xf>
    <xf numFmtId="0" fontId="35" fillId="0" borderId="56" xfId="0" applyFont="1" applyBorder="1" applyAlignment="1">
      <alignment vertical="center" wrapText="1"/>
    </xf>
    <xf numFmtId="164" fontId="41" fillId="10" borderId="52" xfId="1" applyFont="1" applyFill="1" applyBorder="1" applyAlignment="1">
      <alignment horizontal="left" vertical="center" wrapText="1"/>
    </xf>
    <xf numFmtId="164" fontId="41" fillId="10" borderId="0" xfId="1" applyFont="1" applyFill="1" applyBorder="1" applyAlignment="1">
      <alignment horizontal="left" vertical="center" wrapText="1"/>
    </xf>
    <xf numFmtId="164" fontId="41" fillId="10" borderId="41" xfId="1" applyFont="1" applyFill="1" applyBorder="1" applyAlignment="1">
      <alignment horizontal="left" vertical="center" wrapText="1"/>
    </xf>
    <xf numFmtId="164" fontId="42" fillId="12" borderId="20" xfId="1" applyFont="1" applyFill="1" applyBorder="1" applyAlignment="1">
      <alignment horizontal="left" vertical="top"/>
    </xf>
    <xf numFmtId="164" fontId="42" fillId="12" borderId="21" xfId="1" applyFont="1" applyFill="1" applyBorder="1" applyAlignment="1">
      <alignment horizontal="left" vertical="top"/>
    </xf>
  </cellXfs>
  <cellStyles count="8">
    <cellStyle name="Hyperlink" xfId="3" builtinId="8"/>
    <cellStyle name="Normal" xfId="0" builtinId="0"/>
    <cellStyle name="Normal 2 3" xfId="4" xr:uid="{00000000-0005-0000-0000-000002000000}"/>
    <cellStyle name="Normal 2 3 2" xfId="5" xr:uid="{00000000-0005-0000-0000-000003000000}"/>
    <cellStyle name="Normal 4 2" xfId="6" xr:uid="{00000000-0005-0000-0000-000004000000}"/>
    <cellStyle name="Normal_Functional Test Case v1.0" xfId="2" xr:uid="{00000000-0005-0000-0000-000005000000}"/>
    <cellStyle name="Normal_Sheet1" xfId="1" xr:uid="{00000000-0005-0000-0000-000006000000}"/>
    <cellStyle name="Percent" xfId="7" builtinId="5"/>
  </cellStyles>
  <dxfs count="3">
    <dxf>
      <font>
        <color rgb="FF0070C0"/>
      </font>
      <fill>
        <patternFill>
          <bgColor theme="4" tint="0.59996337778862885"/>
        </patternFill>
      </fill>
    </dxf>
    <dxf>
      <font>
        <color rgb="FF9C0006"/>
      </font>
      <fill>
        <patternFill>
          <bgColor rgb="FFFFC7CE"/>
        </patternFill>
      </fill>
    </dxf>
    <dxf>
      <fill>
        <patternFill>
          <bgColor theme="0" tint="-0.14996795556505021"/>
        </patternFill>
      </fill>
    </dxf>
  </dxfs>
  <tableStyles count="0" defaultTableStyle="TableStyleMedium2" defaultPivotStyle="PivotStyleLight16"/>
  <colors>
    <mruColors>
      <color rgb="FF66FF33"/>
      <color rgb="FFCDFDCD"/>
      <color rgb="FF33CC33"/>
      <color rgb="FFFF6600"/>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6C5-4D96-AEE7-794CEBD9FBD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6C5-4D96-AEE7-794CEBD9FBD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EF1-4CB7-A7CD-F04024D0B14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6C5-4D96-AEE7-794CEBD9FBD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TestReport!$D$10:$G$10</c:f>
              <c:strCache>
                <c:ptCount val="4"/>
                <c:pt idx="0">
                  <c:v>Pass</c:v>
                </c:pt>
                <c:pt idx="1">
                  <c:v>Fail</c:v>
                </c:pt>
                <c:pt idx="2">
                  <c:v>NT</c:v>
                </c:pt>
                <c:pt idx="3">
                  <c:v>N/A</c:v>
                </c:pt>
              </c:strCache>
            </c:strRef>
          </c:cat>
          <c:val>
            <c:numRef>
              <c:f>TestReport!$D$11:$G$11</c:f>
              <c:numCache>
                <c:formatCode>0</c:formatCode>
                <c:ptCount val="4"/>
                <c:pt idx="0">
                  <c:v>24</c:v>
                </c:pt>
                <c:pt idx="1">
                  <c:v>13</c:v>
                </c:pt>
                <c:pt idx="2">
                  <c:v>0</c:v>
                </c:pt>
                <c:pt idx="3">
                  <c:v>12</c:v>
                </c:pt>
              </c:numCache>
            </c:numRef>
          </c:val>
          <c:extLst>
            <c:ext xmlns:c16="http://schemas.microsoft.com/office/drawing/2014/chart" uri="{C3380CC4-5D6E-409C-BE32-E72D297353CC}">
              <c16:uniqueId val="{00000000-6EF1-4CB7-A7CD-F04024D0B145}"/>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7620</xdr:colOff>
      <xdr:row>21</xdr:row>
      <xdr:rowOff>129540</xdr:rowOff>
    </xdr:from>
    <xdr:to>
      <xdr:col>7</xdr:col>
      <xdr:colOff>198120</xdr:colOff>
      <xdr:row>38</xdr:row>
      <xdr:rowOff>22860</xdr:rowOff>
    </xdr:to>
    <xdr:graphicFrame macro="">
      <xdr:nvGraphicFramePr>
        <xdr:cNvPr id="2" name="Chart 1">
          <a:extLst>
            <a:ext uri="{FF2B5EF4-FFF2-40B4-BE49-F238E27FC236}">
              <a16:creationId xmlns:a16="http://schemas.microsoft.com/office/drawing/2014/main" id="{87CCB8F3-02E2-9622-FE3F-BE8E4802B3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zoomScale="90" zoomScaleNormal="90" workbookViewId="0">
      <selection activeCell="B12" sqref="B12"/>
    </sheetView>
  </sheetViews>
  <sheetFormatPr defaultColWidth="9.109375" defaultRowHeight="13.2"/>
  <cols>
    <col min="1" max="1" width="2.5546875" style="3" customWidth="1"/>
    <col min="2" max="2" width="22.44140625" style="20" customWidth="1"/>
    <col min="3" max="3" width="27.88671875" style="3" bestFit="1" customWidth="1"/>
    <col min="4" max="4" width="26.88671875" style="3" customWidth="1"/>
    <col min="5" max="5" width="21.109375" style="3" customWidth="1"/>
    <col min="6" max="6" width="35.5546875" style="3" customWidth="1"/>
    <col min="7" max="7" width="47.33203125" style="3" customWidth="1"/>
    <col min="8" max="16384" width="9.109375" style="3"/>
  </cols>
  <sheetData>
    <row r="2" spans="1:7" s="2" customFormat="1" ht="53.25" customHeight="1">
      <c r="A2" s="1"/>
      <c r="B2" s="83"/>
      <c r="C2" s="205" t="s">
        <v>0</v>
      </c>
      <c r="D2" s="205"/>
      <c r="E2" s="205"/>
      <c r="F2" s="205"/>
      <c r="G2" s="205"/>
    </row>
    <row r="3" spans="1:7">
      <c r="B3" s="4"/>
      <c r="C3" s="5"/>
      <c r="F3" s="6"/>
    </row>
    <row r="4" spans="1:7">
      <c r="B4" s="7" t="s">
        <v>1</v>
      </c>
      <c r="C4" s="206"/>
      <c r="D4" s="207"/>
      <c r="E4" s="208"/>
      <c r="F4" s="7" t="s">
        <v>2</v>
      </c>
      <c r="G4" s="8"/>
    </row>
    <row r="5" spans="1:7">
      <c r="B5" s="7" t="s">
        <v>3</v>
      </c>
      <c r="C5" s="206"/>
      <c r="D5" s="207"/>
      <c r="E5" s="208"/>
      <c r="F5" s="7" t="s">
        <v>4</v>
      </c>
      <c r="G5" s="8"/>
    </row>
    <row r="6" spans="1:7">
      <c r="B6" s="209" t="s">
        <v>5</v>
      </c>
      <c r="C6" s="210"/>
      <c r="D6" s="211"/>
      <c r="E6" s="212"/>
      <c r="F6" s="7" t="s">
        <v>6</v>
      </c>
      <c r="G6" s="9"/>
    </row>
    <row r="7" spans="1:7">
      <c r="B7" s="209"/>
      <c r="C7" s="213"/>
      <c r="D7" s="214"/>
      <c r="E7" s="215"/>
      <c r="F7" s="7" t="s">
        <v>7</v>
      </c>
      <c r="G7" s="10"/>
    </row>
    <row r="8" spans="1:7">
      <c r="B8" s="11"/>
      <c r="C8" s="12"/>
      <c r="D8" s="13"/>
      <c r="E8" s="13"/>
      <c r="F8" s="14"/>
      <c r="G8" s="15"/>
    </row>
    <row r="9" spans="1:7">
      <c r="B9" s="16"/>
      <c r="C9" s="17"/>
      <c r="D9" s="17"/>
      <c r="E9" s="17"/>
      <c r="F9" s="17"/>
    </row>
    <row r="10" spans="1:7">
      <c r="B10" s="18" t="s">
        <v>8</v>
      </c>
    </row>
    <row r="11" spans="1:7" s="19" customFormat="1">
      <c r="B11" s="94" t="s">
        <v>45</v>
      </c>
      <c r="C11" s="95" t="s">
        <v>9</v>
      </c>
      <c r="D11" s="95" t="s">
        <v>10</v>
      </c>
      <c r="E11" s="96" t="s">
        <v>44</v>
      </c>
      <c r="F11" s="96" t="s">
        <v>25</v>
      </c>
    </row>
    <row r="12" spans="1:7">
      <c r="B12" s="84"/>
      <c r="C12" s="80"/>
      <c r="D12" s="76"/>
      <c r="E12" s="77"/>
      <c r="F12" s="77"/>
    </row>
    <row r="13" spans="1:7">
      <c r="B13" s="84"/>
      <c r="C13" s="80"/>
      <c r="D13" s="78"/>
      <c r="E13" s="77"/>
      <c r="F13" s="77"/>
    </row>
    <row r="14" spans="1:7">
      <c r="B14" s="9"/>
      <c r="C14" s="80"/>
      <c r="D14" s="78"/>
      <c r="E14" s="77"/>
      <c r="F14" s="77"/>
    </row>
    <row r="15" spans="1:7">
      <c r="B15" s="9"/>
      <c r="C15" s="80"/>
      <c r="D15" s="78"/>
      <c r="E15" s="78"/>
      <c r="F15" s="81"/>
    </row>
    <row r="16" spans="1:7">
      <c r="B16" s="9"/>
      <c r="C16" s="80"/>
      <c r="D16" s="78"/>
      <c r="E16" s="78"/>
      <c r="F16" s="81"/>
    </row>
    <row r="17" spans="2:7">
      <c r="B17" s="9"/>
      <c r="C17" s="80"/>
      <c r="D17" s="78"/>
      <c r="E17" s="78"/>
      <c r="F17" s="81"/>
    </row>
    <row r="18" spans="2:7">
      <c r="B18" s="9"/>
      <c r="C18" s="80"/>
      <c r="D18" s="79"/>
      <c r="E18" s="78"/>
      <c r="F18" s="81"/>
    </row>
    <row r="19" spans="2:7">
      <c r="G19" s="82"/>
    </row>
    <row r="20" spans="2:7">
      <c r="G20" s="82"/>
    </row>
    <row r="21" spans="2:7">
      <c r="G21" s="82"/>
    </row>
    <row r="22" spans="2:7">
      <c r="G22" s="82"/>
    </row>
  </sheetData>
  <mergeCells count="5">
    <mergeCell ref="C2:G2"/>
    <mergeCell ref="C4:E4"/>
    <mergeCell ref="C5:E5"/>
    <mergeCell ref="B6:B7"/>
    <mergeCell ref="C6:E7"/>
  </mergeCells>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workbookViewId="0">
      <selection activeCell="G44" sqref="G44"/>
    </sheetView>
  </sheetViews>
  <sheetFormatPr defaultColWidth="9.109375" defaultRowHeight="13.2"/>
  <cols>
    <col min="1" max="1" width="9.109375" style="47"/>
    <col min="2" max="2" width="15.44140625" style="47" customWidth="1"/>
    <col min="3" max="3" width="40.33203125" style="47" customWidth="1"/>
    <col min="4" max="4" width="19.109375" style="47" customWidth="1"/>
    <col min="5" max="5" width="17.88671875" style="47" customWidth="1"/>
    <col min="6" max="6" width="14" style="47" customWidth="1"/>
    <col min="7" max="7" width="12.88671875" style="47" customWidth="1"/>
    <col min="8" max="8" width="37.88671875" style="47" customWidth="1"/>
    <col min="9" max="16384" width="9.109375" style="47"/>
  </cols>
  <sheetData>
    <row r="1" spans="1:8" ht="24.6">
      <c r="B1" s="221" t="s">
        <v>27</v>
      </c>
      <c r="C1" s="221"/>
      <c r="D1" s="221"/>
      <c r="E1" s="221"/>
      <c r="F1" s="221"/>
      <c r="G1" s="221"/>
      <c r="H1" s="221"/>
    </row>
    <row r="2" spans="1:8">
      <c r="A2" s="48"/>
      <c r="B2" s="48"/>
      <c r="C2" s="49"/>
      <c r="D2" s="49"/>
      <c r="E2" s="49"/>
      <c r="F2" s="49"/>
      <c r="G2" s="49"/>
      <c r="H2" s="50"/>
    </row>
    <row r="3" spans="1:8">
      <c r="B3" s="51" t="s">
        <v>1</v>
      </c>
      <c r="C3" s="216"/>
      <c r="D3" s="216"/>
      <c r="E3" s="217" t="s">
        <v>2</v>
      </c>
      <c r="F3" s="217"/>
      <c r="G3" s="222"/>
      <c r="H3" s="223"/>
    </row>
    <row r="4" spans="1:8">
      <c r="B4" s="51" t="s">
        <v>3</v>
      </c>
      <c r="C4" s="224"/>
      <c r="D4" s="224"/>
      <c r="E4" s="217" t="s">
        <v>4</v>
      </c>
      <c r="F4" s="217"/>
      <c r="G4" s="225"/>
      <c r="H4" s="226"/>
    </row>
    <row r="5" spans="1:8">
      <c r="B5" s="52" t="s">
        <v>5</v>
      </c>
      <c r="C5" s="216"/>
      <c r="D5" s="216"/>
      <c r="E5" s="217" t="s">
        <v>6</v>
      </c>
      <c r="F5" s="217"/>
      <c r="G5" s="218"/>
      <c r="H5" s="219"/>
    </row>
    <row r="6" spans="1:8">
      <c r="A6" s="48"/>
      <c r="B6" s="52" t="s">
        <v>28</v>
      </c>
      <c r="C6" s="220"/>
      <c r="D6" s="220"/>
      <c r="E6" s="220"/>
      <c r="F6" s="220"/>
      <c r="G6" s="220"/>
      <c r="H6" s="220"/>
    </row>
    <row r="7" spans="1:8">
      <c r="A7" s="48"/>
      <c r="B7" s="53"/>
      <c r="C7" s="54"/>
      <c r="D7" s="49"/>
      <c r="E7" s="49"/>
      <c r="F7" s="49"/>
      <c r="G7" s="49"/>
      <c r="H7" s="50"/>
    </row>
    <row r="8" spans="1:8">
      <c r="B8" s="53"/>
      <c r="C8" s="54"/>
      <c r="D8" s="49"/>
      <c r="E8" s="49"/>
      <c r="F8" s="49"/>
      <c r="G8" s="49"/>
      <c r="H8" s="50"/>
    </row>
    <row r="9" spans="1:8">
      <c r="A9" s="55"/>
      <c r="B9" s="55"/>
      <c r="C9" s="55"/>
      <c r="D9" s="55"/>
      <c r="E9" s="55"/>
      <c r="F9" s="55"/>
      <c r="G9" s="55"/>
      <c r="H9" s="55"/>
    </row>
    <row r="10" spans="1:8">
      <c r="A10" s="56"/>
      <c r="B10" s="85" t="s">
        <v>29</v>
      </c>
      <c r="C10" s="86" t="s">
        <v>42</v>
      </c>
      <c r="D10" s="87" t="s">
        <v>14</v>
      </c>
      <c r="E10" s="86" t="s">
        <v>15</v>
      </c>
      <c r="F10" s="86" t="s">
        <v>43</v>
      </c>
      <c r="G10" s="88" t="s">
        <v>17</v>
      </c>
      <c r="H10" s="89" t="s">
        <v>30</v>
      </c>
    </row>
    <row r="11" spans="1:8" ht="14.4">
      <c r="A11" s="57"/>
      <c r="B11" s="58">
        <v>1</v>
      </c>
      <c r="C11" s="59" t="s">
        <v>166</v>
      </c>
      <c r="D11" s="60">
        <f>'Test cases'!A5</f>
        <v>24</v>
      </c>
      <c r="E11" s="60">
        <f>'Test cases'!B5</f>
        <v>13</v>
      </c>
      <c r="F11" s="60">
        <f>'Test cases'!C5</f>
        <v>0</v>
      </c>
      <c r="G11" s="60">
        <f>'Test cases'!D5</f>
        <v>12</v>
      </c>
      <c r="H11" s="60">
        <f>'Test cases'!E5</f>
        <v>49</v>
      </c>
    </row>
    <row r="12" spans="1:8" ht="14.4">
      <c r="A12" s="57"/>
      <c r="B12" s="58">
        <v>1</v>
      </c>
      <c r="C12" s="59"/>
      <c r="D12" s="60"/>
      <c r="E12" s="60"/>
      <c r="F12" s="60"/>
      <c r="G12" s="60"/>
      <c r="H12" s="60"/>
    </row>
    <row r="13" spans="1:8" ht="14.4">
      <c r="A13" s="57"/>
      <c r="B13" s="58">
        <v>1</v>
      </c>
      <c r="C13" s="59"/>
      <c r="D13" s="60"/>
      <c r="E13" s="60"/>
      <c r="F13" s="60"/>
      <c r="G13" s="60"/>
      <c r="H13" s="60"/>
    </row>
    <row r="14" spans="1:8" ht="14.4">
      <c r="A14" s="57"/>
      <c r="B14" s="58">
        <v>1</v>
      </c>
      <c r="C14" s="59"/>
      <c r="D14" s="60"/>
      <c r="E14" s="60"/>
      <c r="F14" s="60"/>
      <c r="G14" s="60"/>
      <c r="H14" s="60"/>
    </row>
    <row r="15" spans="1:8" ht="14.4">
      <c r="A15" s="57"/>
      <c r="B15" s="58">
        <v>1</v>
      </c>
      <c r="C15" s="59"/>
      <c r="D15" s="60"/>
      <c r="E15" s="60"/>
      <c r="F15" s="60"/>
      <c r="G15" s="60"/>
      <c r="H15" s="60"/>
    </row>
    <row r="16" spans="1:8" ht="14.4">
      <c r="A16" s="57"/>
      <c r="B16" s="58">
        <v>1</v>
      </c>
      <c r="C16" s="59"/>
      <c r="D16" s="60"/>
      <c r="E16" s="60"/>
      <c r="F16" s="60"/>
      <c r="G16" s="60"/>
      <c r="H16" s="60"/>
    </row>
    <row r="17" spans="1:8" ht="14.4">
      <c r="A17" s="57"/>
      <c r="B17" s="58"/>
      <c r="C17" s="59"/>
      <c r="D17" s="60"/>
      <c r="E17" s="60"/>
      <c r="F17" s="60"/>
      <c r="G17" s="60"/>
      <c r="H17" s="60"/>
    </row>
    <row r="18" spans="1:8">
      <c r="A18" s="57"/>
      <c r="B18" s="90"/>
      <c r="C18" s="91" t="s">
        <v>31</v>
      </c>
      <c r="D18" s="92">
        <f t="shared" ref="D18:F18" si="0">SUM(D11:D17)</f>
        <v>24</v>
      </c>
      <c r="E18" s="92">
        <f t="shared" si="0"/>
        <v>13</v>
      </c>
      <c r="F18" s="92">
        <f t="shared" si="0"/>
        <v>0</v>
      </c>
      <c r="G18" s="92">
        <f>SUM(G11:G17)</f>
        <v>12</v>
      </c>
      <c r="H18" s="93">
        <f>SUM(H11:H17)</f>
        <v>49</v>
      </c>
    </row>
    <row r="19" spans="1:8">
      <c r="A19" s="55"/>
      <c r="B19" s="61"/>
      <c r="C19" s="55"/>
      <c r="D19" s="62"/>
      <c r="E19" s="63"/>
      <c r="F19" s="63"/>
      <c r="G19" s="63"/>
      <c r="H19" s="63"/>
    </row>
    <row r="20" spans="1:8">
      <c r="A20" s="55"/>
      <c r="B20" s="55"/>
      <c r="C20" s="64" t="s">
        <v>32</v>
      </c>
      <c r="D20" s="55"/>
      <c r="E20" s="65">
        <f>($D18+$E18)*100/($H18-$G18-$F18)</f>
        <v>100</v>
      </c>
      <c r="F20" s="55" t="s">
        <v>33</v>
      </c>
      <c r="G20" s="55"/>
      <c r="H20" s="66"/>
    </row>
    <row r="21" spans="1:8">
      <c r="A21" s="55"/>
      <c r="B21" s="55"/>
      <c r="C21" s="64" t="s">
        <v>34</v>
      </c>
      <c r="D21" s="55"/>
      <c r="E21" s="65">
        <f>$D18*100/($H18-$G18)</f>
        <v>64.86486486486487</v>
      </c>
      <c r="F21" s="55" t="s">
        <v>33</v>
      </c>
      <c r="G21" s="55"/>
      <c r="H21" s="66"/>
    </row>
    <row r="22" spans="1:8">
      <c r="A22" s="55"/>
      <c r="C22" s="55"/>
      <c r="D22" s="55"/>
      <c r="E22" s="65"/>
    </row>
    <row r="23" spans="1:8">
      <c r="A23" s="55"/>
    </row>
    <row r="35" spans="2:2">
      <c r="B35" s="47" cm="1">
        <f t="array" aca="1" ref="B35" ca="1">+B35:B37</f>
        <v>0</v>
      </c>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Test app"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J74"/>
  <sheetViews>
    <sheetView tabSelected="1" view="pageBreakPreview" zoomScale="65" zoomScaleNormal="100" zoomScaleSheetLayoutView="102" workbookViewId="0">
      <selection activeCell="A75" sqref="A75"/>
    </sheetView>
  </sheetViews>
  <sheetFormatPr defaultRowHeight="14.4"/>
  <cols>
    <col min="1" max="1" width="21.44140625" customWidth="1"/>
    <col min="2" max="2" width="39.21875" style="21" customWidth="1"/>
    <col min="3" max="3" width="23.77734375" style="22" customWidth="1"/>
    <col min="4" max="4" width="42.5546875" customWidth="1"/>
    <col min="5" max="5" width="87.109375" style="23" customWidth="1"/>
    <col min="6" max="6" width="13.6640625" style="39" customWidth="1"/>
    <col min="7" max="8" width="17.109375" style="40" customWidth="1"/>
    <col min="9" max="9" width="17.88671875" style="41" customWidth="1"/>
    <col min="10" max="10" width="66.5546875" bestFit="1" customWidth="1"/>
  </cols>
  <sheetData>
    <row r="1" spans="1:10" s="27" customFormat="1" ht="13.2">
      <c r="A1" s="24" t="s">
        <v>46</v>
      </c>
      <c r="B1" s="227" t="s">
        <v>52</v>
      </c>
      <c r="C1" s="228"/>
      <c r="D1" s="228"/>
      <c r="E1" s="229"/>
      <c r="F1" s="25"/>
      <c r="G1" s="26"/>
      <c r="H1" s="26"/>
      <c r="I1" s="42"/>
    </row>
    <row r="2" spans="1:10" s="27" customFormat="1" ht="13.2">
      <c r="A2" s="28" t="s">
        <v>12</v>
      </c>
      <c r="B2" s="230" t="s">
        <v>35</v>
      </c>
      <c r="C2" s="231"/>
      <c r="D2" s="231"/>
      <c r="E2" s="232"/>
      <c r="F2" s="29"/>
      <c r="G2" s="30"/>
      <c r="H2" s="30"/>
      <c r="I2" s="42"/>
    </row>
    <row r="3" spans="1:10" s="27" customFormat="1" ht="13.2">
      <c r="A3" s="24" t="s">
        <v>13</v>
      </c>
      <c r="B3" s="233" t="s">
        <v>150</v>
      </c>
      <c r="C3" s="234"/>
      <c r="D3" s="234"/>
      <c r="E3" s="235"/>
      <c r="F3" s="29"/>
      <c r="G3" s="30"/>
      <c r="H3" s="30"/>
      <c r="I3" s="42"/>
      <c r="J3" s="31"/>
    </row>
    <row r="4" spans="1:10" s="27" customFormat="1" ht="13.2">
      <c r="A4" s="99" t="s">
        <v>14</v>
      </c>
      <c r="B4" s="100" t="s">
        <v>15</v>
      </c>
      <c r="C4" s="100" t="s">
        <v>43</v>
      </c>
      <c r="D4" s="101" t="s">
        <v>17</v>
      </c>
      <c r="E4" s="102" t="s">
        <v>18</v>
      </c>
      <c r="F4" s="32"/>
      <c r="G4" s="32"/>
      <c r="H4" s="45"/>
    </row>
    <row r="5" spans="1:10" s="27" customFormat="1" ht="13.2">
      <c r="A5" s="103">
        <f>COUNTIF(F:F,"Pass")</f>
        <v>24</v>
      </c>
      <c r="B5" s="104">
        <f>COUNTIF(F:F,"Fail")</f>
        <v>13</v>
      </c>
      <c r="C5" s="104">
        <f>COUNTIF(F:F,"Untested")</f>
        <v>0</v>
      </c>
      <c r="D5" s="105">
        <f>COUNTIF(F:F,"N/A")</f>
        <v>12</v>
      </c>
      <c r="E5" s="106">
        <f>SUM(A5:D5)</f>
        <v>49</v>
      </c>
      <c r="F5" s="32"/>
      <c r="G5" s="32"/>
      <c r="H5" s="45"/>
    </row>
    <row r="6" spans="1:10" s="27" customFormat="1" ht="13.2">
      <c r="A6" s="107" t="s">
        <v>33</v>
      </c>
      <c r="B6" s="108" t="s">
        <v>33</v>
      </c>
      <c r="C6" s="108" t="s">
        <v>33</v>
      </c>
      <c r="D6" s="109" t="s">
        <v>33</v>
      </c>
      <c r="E6" s="110"/>
      <c r="F6" s="32"/>
      <c r="G6" s="32"/>
      <c r="H6" s="45"/>
    </row>
    <row r="7" spans="1:10" s="27" customFormat="1" ht="13.8" thickBot="1">
      <c r="A7" s="98"/>
      <c r="B7" s="33"/>
      <c r="C7" s="34"/>
      <c r="D7" s="35"/>
      <c r="E7" s="67"/>
      <c r="F7" s="36"/>
      <c r="G7" s="36"/>
      <c r="H7" s="46"/>
    </row>
    <row r="8" spans="1:10" s="27" customFormat="1" ht="13.2">
      <c r="A8" s="111" t="s">
        <v>19</v>
      </c>
      <c r="B8" s="111" t="s">
        <v>20</v>
      </c>
      <c r="C8" s="111" t="s">
        <v>21</v>
      </c>
      <c r="D8" s="111" t="s">
        <v>22</v>
      </c>
      <c r="E8" s="111" t="s">
        <v>23</v>
      </c>
      <c r="F8" s="112" t="s">
        <v>26</v>
      </c>
      <c r="G8" s="112" t="s">
        <v>24</v>
      </c>
      <c r="H8" s="112" t="s">
        <v>13</v>
      </c>
      <c r="I8" s="113" t="s">
        <v>25</v>
      </c>
      <c r="J8" s="37"/>
    </row>
    <row r="9" spans="1:10" s="27" customFormat="1" ht="25.2" customHeight="1">
      <c r="A9" s="250" t="s">
        <v>206</v>
      </c>
      <c r="B9" s="250"/>
      <c r="C9" s="250"/>
      <c r="D9" s="250"/>
      <c r="E9" s="250"/>
      <c r="F9" s="250"/>
      <c r="G9" s="250"/>
      <c r="H9" s="250"/>
      <c r="I9" s="251"/>
      <c r="J9" s="38"/>
    </row>
    <row r="10" spans="1:10" s="71" customFormat="1" ht="66">
      <c r="A10" s="97" t="str">
        <f>IF(AND(E10=""),"","["&amp;TEXT($B$1,"##")&amp;"-"&amp;TEXT(ROW()-9- COUNTBLANK($E$8:E9) +1,"##")&amp;"]")</f>
        <v>[Order drink app-1]</v>
      </c>
      <c r="B10" s="68" t="s">
        <v>188</v>
      </c>
      <c r="C10" s="69" t="s">
        <v>69</v>
      </c>
      <c r="D10" s="70" t="s">
        <v>70</v>
      </c>
      <c r="E10" s="68" t="s">
        <v>62</v>
      </c>
      <c r="F10" s="43" t="s">
        <v>14</v>
      </c>
      <c r="G10" s="97">
        <v>44874</v>
      </c>
      <c r="H10" s="43" t="str">
        <f>$B$3</f>
        <v>Đặng Thị Thanh Ngân</v>
      </c>
      <c r="I10" s="44"/>
    </row>
    <row r="11" spans="1:10" s="71" customFormat="1" ht="66">
      <c r="A11" s="97" t="str">
        <f>IF(AND(E11=""),"","["&amp;TEXT($B$1,"##")&amp;"-"&amp;TEXT(ROW()-9- COUNTBLANK($E$8:E10) +1,"##")&amp;"]")</f>
        <v>[Order drink app-2]</v>
      </c>
      <c r="B11" s="198" t="s">
        <v>189</v>
      </c>
      <c r="C11" s="69" t="s">
        <v>190</v>
      </c>
      <c r="D11" s="70" t="s">
        <v>191</v>
      </c>
      <c r="E11" s="203" t="s">
        <v>193</v>
      </c>
      <c r="F11" s="200" t="s">
        <v>15</v>
      </c>
      <c r="G11" s="97">
        <f>$G$10</f>
        <v>44874</v>
      </c>
      <c r="H11" s="43" t="str">
        <f t="shared" ref="H11:H14" si="0">$B$3</f>
        <v>Đặng Thị Thanh Ngân</v>
      </c>
      <c r="I11" s="201">
        <v>1</v>
      </c>
    </row>
    <row r="12" spans="1:10" s="71" customFormat="1" ht="91.2" customHeight="1">
      <c r="A12" s="97" t="str">
        <f>IF(AND(E12=""),"","["&amp;TEXT($B$1,"##")&amp;"-"&amp;TEXT(ROW()-9- COUNTBLANK($E$8:E11) +1,"##")&amp;"]")</f>
        <v>[Order drink app-3]</v>
      </c>
      <c r="B12" s="198" t="s">
        <v>192</v>
      </c>
      <c r="C12" s="69" t="s">
        <v>190</v>
      </c>
      <c r="D12" s="70" t="s">
        <v>194</v>
      </c>
      <c r="E12" s="202" t="s">
        <v>195</v>
      </c>
      <c r="F12" s="200" t="s">
        <v>14</v>
      </c>
      <c r="G12" s="97">
        <f t="shared" ref="G12:G14" si="1">$G$10</f>
        <v>44874</v>
      </c>
      <c r="H12" s="43" t="str">
        <f t="shared" si="0"/>
        <v>Đặng Thị Thanh Ngân</v>
      </c>
      <c r="I12" s="201"/>
    </row>
    <row r="13" spans="1:10" s="71" customFormat="1" ht="66">
      <c r="A13" s="97" t="str">
        <f>IF(AND(E13=""),"","["&amp;TEXT($B$1,"##")&amp;"-"&amp;TEXT(ROW()-9- COUNTBLANK($E$8:E12) +1,"##")&amp;"]")</f>
        <v>[Order drink app-4]</v>
      </c>
      <c r="B13" s="198" t="s">
        <v>196</v>
      </c>
      <c r="C13" s="69" t="s">
        <v>190</v>
      </c>
      <c r="D13" s="199" t="s">
        <v>203</v>
      </c>
      <c r="E13" s="204" t="s">
        <v>202</v>
      </c>
      <c r="F13" s="200" t="s">
        <v>15</v>
      </c>
      <c r="G13" s="97">
        <f t="shared" si="1"/>
        <v>44874</v>
      </c>
      <c r="H13" s="43" t="str">
        <f t="shared" si="0"/>
        <v>Đặng Thị Thanh Ngân</v>
      </c>
      <c r="I13" s="201">
        <v>2</v>
      </c>
    </row>
    <row r="14" spans="1:10" s="71" customFormat="1" ht="92.4">
      <c r="A14" s="97" t="str">
        <f>IF(AND(E14=""),"","["&amp;TEXT($B$1,"##")&amp;"-"&amp;TEXT(ROW()-9- COUNTBLANK($E$8:E13) +1,"##")&amp;"]")</f>
        <v>[Order drink app-5]</v>
      </c>
      <c r="B14" s="198" t="s">
        <v>197</v>
      </c>
      <c r="C14" s="69" t="s">
        <v>198</v>
      </c>
      <c r="D14" s="199" t="s">
        <v>199</v>
      </c>
      <c r="E14" s="204" t="s">
        <v>200</v>
      </c>
      <c r="F14" s="200" t="s">
        <v>17</v>
      </c>
      <c r="G14" s="97">
        <f t="shared" si="1"/>
        <v>44874</v>
      </c>
      <c r="H14" s="43" t="str">
        <f t="shared" si="0"/>
        <v>Đặng Thị Thanh Ngân</v>
      </c>
      <c r="I14" s="201" t="s">
        <v>201</v>
      </c>
    </row>
    <row r="15" spans="1:10" s="71" customFormat="1" ht="17.399999999999999">
      <c r="A15" s="247" t="s">
        <v>204</v>
      </c>
      <c r="B15" s="248"/>
      <c r="C15" s="248"/>
      <c r="D15" s="248"/>
      <c r="E15" s="248"/>
      <c r="F15" s="248"/>
      <c r="G15" s="248"/>
      <c r="H15" s="248"/>
      <c r="I15" s="249"/>
    </row>
    <row r="16" spans="1:10" s="71" customFormat="1" ht="17.399999999999999">
      <c r="A16" s="237" t="s">
        <v>205</v>
      </c>
      <c r="B16" s="238"/>
      <c r="C16" s="238"/>
      <c r="D16" s="238"/>
      <c r="E16" s="238"/>
      <c r="F16" s="238"/>
      <c r="G16" s="238"/>
      <c r="H16" s="238"/>
      <c r="I16" s="239"/>
    </row>
    <row r="17" spans="1:10" s="190" customFormat="1" ht="66">
      <c r="A17" s="97" t="str">
        <f>IF(AND(E17=""),"","["&amp;TEXT($B$1,"##")&amp;"-"&amp;TEXT(ROW()-9- COUNTBLANK($E$8:E16) +1,"##")&amp;"]")</f>
        <v>[Order drink app-6]</v>
      </c>
      <c r="B17" s="161" t="s">
        <v>178</v>
      </c>
      <c r="C17" s="69" t="s">
        <v>69</v>
      </c>
      <c r="D17" s="186" t="s">
        <v>167</v>
      </c>
      <c r="E17" s="155" t="s">
        <v>58</v>
      </c>
      <c r="F17" s="188" t="s">
        <v>14</v>
      </c>
      <c r="G17" s="97">
        <f t="shared" ref="G17:G39" si="2">$G$10</f>
        <v>44874</v>
      </c>
      <c r="H17" s="188" t="str">
        <f t="shared" ref="H17:H47" si="3">$B$3</f>
        <v>Đặng Thị Thanh Ngân</v>
      </c>
      <c r="I17" s="189"/>
    </row>
    <row r="18" spans="1:10" s="71" customFormat="1" ht="66">
      <c r="A18" s="154" t="str">
        <f>IF(AND(E18=""),"","["&amp;TEXT($B$1,"##")&amp;"-"&amp;TEXT(ROW()-9- COUNTBLANK($E$8:E17) +1,"##")&amp;"]")</f>
        <v>[Order drink app-7]</v>
      </c>
      <c r="B18" s="161" t="s">
        <v>54</v>
      </c>
      <c r="C18" s="158" t="s">
        <v>69</v>
      </c>
      <c r="D18" s="159" t="s">
        <v>169</v>
      </c>
      <c r="E18" s="162" t="s">
        <v>75</v>
      </c>
      <c r="F18" s="72" t="s">
        <v>14</v>
      </c>
      <c r="G18" s="97">
        <f t="shared" si="2"/>
        <v>44874</v>
      </c>
      <c r="H18" s="188" t="str">
        <f t="shared" si="3"/>
        <v>Đặng Thị Thanh Ngân</v>
      </c>
      <c r="I18" s="73"/>
    </row>
    <row r="19" spans="1:10" s="71" customFormat="1" ht="66">
      <c r="A19" s="154" t="str">
        <f>IF(AND(E19=""),"","["&amp;TEXT($B$1,"##")&amp;"-"&amp;TEXT(ROW()-9- COUNTBLANK($E$8:E18) +1,"##")&amp;"]")</f>
        <v>[Order drink app-8]</v>
      </c>
      <c r="B19" s="195" t="s">
        <v>170</v>
      </c>
      <c r="C19" s="158" t="s">
        <v>69</v>
      </c>
      <c r="D19" s="159" t="s">
        <v>171</v>
      </c>
      <c r="E19" s="196" t="s">
        <v>87</v>
      </c>
      <c r="F19" s="72" t="s">
        <v>14</v>
      </c>
      <c r="G19" s="97">
        <f t="shared" si="2"/>
        <v>44874</v>
      </c>
      <c r="H19" s="188" t="str">
        <f t="shared" si="3"/>
        <v>Đặng Thị Thanh Ngân</v>
      </c>
      <c r="I19" s="44"/>
    </row>
    <row r="20" spans="1:10" s="190" customFormat="1" ht="92.4">
      <c r="A20" s="183" t="str">
        <f>IF(AND(E20=""),"","["&amp;TEXT($B$1,"##")&amp;"-"&amp;TEXT(ROW()-9- COUNTBLANK($E$8:E18) +1,"##")&amp;"]")</f>
        <v>[Order drink app-9]</v>
      </c>
      <c r="B20" s="184" t="s">
        <v>71</v>
      </c>
      <c r="C20" s="185" t="s">
        <v>72</v>
      </c>
      <c r="D20" s="186" t="s">
        <v>173</v>
      </c>
      <c r="E20" s="187" t="s">
        <v>53</v>
      </c>
      <c r="F20" s="188" t="s">
        <v>14</v>
      </c>
      <c r="G20" s="97">
        <f>$G$10</f>
        <v>44874</v>
      </c>
      <c r="H20" s="188" t="str">
        <f>$B$3</f>
        <v>Đặng Thị Thanh Ngân</v>
      </c>
      <c r="I20" s="189"/>
    </row>
    <row r="21" spans="1:10" s="71" customFormat="1" ht="79.2">
      <c r="A21" s="154" t="str">
        <f>IF(AND(E21=""),"","["&amp;TEXT($B$1,"##")&amp;"-"&amp;TEXT(ROW()-9- COUNTBLANK($E$8:E20) +1,"##")&amp;"]")</f>
        <v>[Order drink app-10]</v>
      </c>
      <c r="B21" s="155" t="s">
        <v>172</v>
      </c>
      <c r="C21" s="158" t="s">
        <v>73</v>
      </c>
      <c r="D21" s="159" t="s">
        <v>175</v>
      </c>
      <c r="E21" s="163" t="s">
        <v>74</v>
      </c>
      <c r="F21" s="72" t="s">
        <v>14</v>
      </c>
      <c r="G21" s="97">
        <f t="shared" si="2"/>
        <v>44874</v>
      </c>
      <c r="H21" s="188" t="str">
        <f t="shared" si="3"/>
        <v>Đặng Thị Thanh Ngân</v>
      </c>
      <c r="I21" s="73"/>
    </row>
    <row r="22" spans="1:10" s="71" customFormat="1" ht="66">
      <c r="A22" s="154" t="str">
        <f>IF(AND(E22=""),"","["&amp;TEXT($B$1,"##")&amp;"-"&amp;TEXT(ROW()-9- COUNTBLANK($E$8:E21) +1,"##")&amp;"]")</f>
        <v>[Order drink app-11]</v>
      </c>
      <c r="B22" s="155" t="s">
        <v>148</v>
      </c>
      <c r="C22" s="158" t="s">
        <v>69</v>
      </c>
      <c r="D22" s="159" t="s">
        <v>174</v>
      </c>
      <c r="E22" s="164" t="s">
        <v>76</v>
      </c>
      <c r="F22" s="72" t="s">
        <v>15</v>
      </c>
      <c r="G22" s="97">
        <f t="shared" si="2"/>
        <v>44874</v>
      </c>
      <c r="H22" s="188" t="str">
        <f t="shared" si="3"/>
        <v>Đặng Thị Thanh Ngân</v>
      </c>
      <c r="I22" s="73">
        <v>3</v>
      </c>
    </row>
    <row r="23" spans="1:10" s="71" customFormat="1" ht="105.6">
      <c r="A23" s="154" t="str">
        <f>IF(AND(E23=""),"","["&amp;TEXT($B$1,"##")&amp;"-"&amp;TEXT(ROW()-9- COUNTBLANK($E$8:E22) +1,"##")&amp;"]")</f>
        <v>[Order drink app-12]</v>
      </c>
      <c r="B23" s="155" t="s">
        <v>149</v>
      </c>
      <c r="C23" s="158" t="s">
        <v>116</v>
      </c>
      <c r="D23" s="159" t="s">
        <v>174</v>
      </c>
      <c r="E23" s="165" t="s">
        <v>77</v>
      </c>
      <c r="F23" s="72" t="s">
        <v>15</v>
      </c>
      <c r="G23" s="97">
        <f t="shared" si="2"/>
        <v>44874</v>
      </c>
      <c r="H23" s="188" t="str">
        <f t="shared" si="3"/>
        <v>Đặng Thị Thanh Ngân</v>
      </c>
      <c r="I23" s="73">
        <v>4</v>
      </c>
    </row>
    <row r="24" spans="1:10" s="27" customFormat="1" ht="17.399999999999999">
      <c r="A24" s="240" t="s">
        <v>207</v>
      </c>
      <c r="B24" s="241"/>
      <c r="C24" s="241"/>
      <c r="D24" s="241"/>
      <c r="E24" s="241"/>
      <c r="F24" s="241"/>
      <c r="G24" s="241"/>
      <c r="H24" s="241"/>
      <c r="I24" s="242"/>
      <c r="J24" s="38"/>
    </row>
    <row r="25" spans="1:10" ht="66">
      <c r="A25" s="154" t="str">
        <f>IF(AND(E25=""),"","["&amp;TEXT($B$1,"##")&amp;"-"&amp;TEXT(ROW()-9- COUNTBLANK($E$8:E24) +1,"##")&amp;"]")</f>
        <v>[Order drink app-13]</v>
      </c>
      <c r="B25" s="161" t="s">
        <v>177</v>
      </c>
      <c r="C25" s="158" t="s">
        <v>69</v>
      </c>
      <c r="D25" s="159" t="s">
        <v>168</v>
      </c>
      <c r="E25" s="155" t="s">
        <v>58</v>
      </c>
      <c r="F25" s="72" t="s">
        <v>14</v>
      </c>
      <c r="G25" s="97">
        <f t="shared" si="2"/>
        <v>44874</v>
      </c>
      <c r="H25" s="188" t="str">
        <f t="shared" si="3"/>
        <v>Đặng Thị Thanh Ngân</v>
      </c>
    </row>
    <row r="26" spans="1:10" s="71" customFormat="1" ht="66">
      <c r="A26" s="154" t="str">
        <f>IF(AND(E26=""),"","["&amp;TEXT($B$1,"##")&amp;"-"&amp;TEXT(ROW()-9- COUNTBLANK($E$8:E24) +1,"##")&amp;"]")</f>
        <v>[Order drink app-14]</v>
      </c>
      <c r="B26" s="161" t="s">
        <v>54</v>
      </c>
      <c r="C26" s="158" t="s">
        <v>69</v>
      </c>
      <c r="D26" s="159" t="s">
        <v>80</v>
      </c>
      <c r="E26" s="155" t="s">
        <v>58</v>
      </c>
      <c r="F26" s="72" t="s">
        <v>14</v>
      </c>
      <c r="G26" s="97">
        <f t="shared" si="2"/>
        <v>44874</v>
      </c>
      <c r="H26" s="188" t="str">
        <f t="shared" si="3"/>
        <v>Đặng Thị Thanh Ngân</v>
      </c>
      <c r="I26" s="73"/>
    </row>
    <row r="27" spans="1:10" s="71" customFormat="1" ht="79.2">
      <c r="A27" s="154" t="str">
        <f>IF(AND(E27=""),"","["&amp;TEXT($B$1,"##")&amp;"-"&amp;TEXT(ROW()-9- COUNTBLANK($E$8:E24) +1,"##")&amp;"]")</f>
        <v>[Order drink app-15]</v>
      </c>
      <c r="B27" s="155" t="s">
        <v>56</v>
      </c>
      <c r="C27" s="158" t="s">
        <v>78</v>
      </c>
      <c r="D27" s="159" t="s">
        <v>79</v>
      </c>
      <c r="E27" s="155" t="s">
        <v>57</v>
      </c>
      <c r="F27" s="72" t="s">
        <v>14</v>
      </c>
      <c r="G27" s="97">
        <f t="shared" si="2"/>
        <v>44874</v>
      </c>
      <c r="H27" s="188" t="str">
        <f t="shared" si="3"/>
        <v>Đặng Thị Thanh Ngân</v>
      </c>
      <c r="I27" s="73"/>
    </row>
    <row r="28" spans="1:10" s="71" customFormat="1" ht="79.2">
      <c r="A28" s="154" t="str">
        <f>IF(AND(E28=""),"","["&amp;TEXT($B$1,"##")&amp;"-"&amp;TEXT(ROW()-9- COUNTBLANK($E$8:E27) +1,"##")&amp;"]")</f>
        <v>[Order drink app-16]</v>
      </c>
      <c r="B28" s="155" t="s">
        <v>176</v>
      </c>
      <c r="C28" s="158" t="s">
        <v>73</v>
      </c>
      <c r="D28" s="159" t="s">
        <v>81</v>
      </c>
      <c r="E28" s="155" t="s">
        <v>59</v>
      </c>
      <c r="F28" s="72" t="s">
        <v>14</v>
      </c>
      <c r="G28" s="97">
        <f t="shared" si="2"/>
        <v>44874</v>
      </c>
      <c r="H28" s="188" t="str">
        <f t="shared" si="3"/>
        <v>Đặng Thị Thanh Ngân</v>
      </c>
      <c r="I28" s="73"/>
    </row>
    <row r="29" spans="1:10" s="71" customFormat="1" ht="66">
      <c r="A29" s="154" t="str">
        <f>IF(AND(E29=""),"","["&amp;TEXT($B$1,"##")&amp;"-"&amp;TEXT(ROW()-9- COUNTBLANK($E$8:E28) +1,"##")&amp;"]")</f>
        <v>[Order drink app-17]</v>
      </c>
      <c r="B29" s="155" t="s">
        <v>82</v>
      </c>
      <c r="C29" s="158" t="s">
        <v>69</v>
      </c>
      <c r="D29" s="159" t="s">
        <v>80</v>
      </c>
      <c r="E29" s="155" t="s">
        <v>63</v>
      </c>
      <c r="F29" s="72" t="s">
        <v>14</v>
      </c>
      <c r="G29" s="97">
        <f t="shared" si="2"/>
        <v>44874</v>
      </c>
      <c r="H29" s="188" t="str">
        <f t="shared" si="3"/>
        <v>Đặng Thị Thanh Ngân</v>
      </c>
      <c r="I29" s="73"/>
    </row>
    <row r="30" spans="1:10" s="71" customFormat="1" ht="66">
      <c r="A30" s="154" t="str">
        <f>IF(AND(E30=""),"","["&amp;TEXT($B$1,"##")&amp;"-"&amp;TEXT(ROW()-9- COUNTBLANK($E$8:E28) +1,"##")&amp;"]")</f>
        <v>[Order drink app-18]</v>
      </c>
      <c r="B30" s="155" t="s">
        <v>55</v>
      </c>
      <c r="C30" s="158" t="s">
        <v>69</v>
      </c>
      <c r="D30" s="159" t="s">
        <v>80</v>
      </c>
      <c r="E30" s="155" t="s">
        <v>60</v>
      </c>
      <c r="F30" s="72" t="s">
        <v>14</v>
      </c>
      <c r="G30" s="97">
        <f t="shared" si="2"/>
        <v>44874</v>
      </c>
      <c r="H30" s="188" t="str">
        <f t="shared" si="3"/>
        <v>Đặng Thị Thanh Ngân</v>
      </c>
      <c r="I30" s="73"/>
    </row>
    <row r="31" spans="1:10" ht="18">
      <c r="A31" s="243" t="s">
        <v>208</v>
      </c>
      <c r="B31" s="243"/>
      <c r="C31" s="243"/>
      <c r="D31" s="243"/>
      <c r="E31" s="243"/>
      <c r="F31" s="243"/>
      <c r="G31" s="243"/>
      <c r="H31" s="166"/>
      <c r="I31" s="157"/>
    </row>
    <row r="32" spans="1:10" ht="66">
      <c r="A32" s="154" t="str">
        <f>IF(AND(E32=""),"","["&amp;TEXT($B$1,"##")&amp;"-"&amp;TEXT(ROW()-9- COUNTBLANK($E$8:E31) +1,"##")&amp;"]")</f>
        <v>[Order drink app-19]</v>
      </c>
      <c r="B32" s="167" t="s">
        <v>117</v>
      </c>
      <c r="C32" s="158" t="s">
        <v>83</v>
      </c>
      <c r="D32" s="168" t="s">
        <v>84</v>
      </c>
      <c r="E32" s="169" t="s">
        <v>61</v>
      </c>
      <c r="F32" s="72" t="s">
        <v>14</v>
      </c>
      <c r="G32" s="97">
        <f t="shared" si="2"/>
        <v>44874</v>
      </c>
      <c r="H32" s="188" t="str">
        <f t="shared" si="3"/>
        <v>Đặng Thị Thanh Ngân</v>
      </c>
      <c r="I32" s="170"/>
    </row>
    <row r="33" spans="1:9" ht="18">
      <c r="A33" s="244" t="s">
        <v>209</v>
      </c>
      <c r="B33" s="172"/>
      <c r="C33" s="173"/>
      <c r="D33" s="174"/>
      <c r="E33" s="175"/>
      <c r="F33" s="176"/>
      <c r="G33" s="166"/>
      <c r="H33" s="166"/>
      <c r="I33" s="157"/>
    </row>
    <row r="34" spans="1:9" ht="66">
      <c r="A34" s="154" t="str">
        <f>IF(AND(E34=""),"","["&amp;TEXT($B$1,"##")&amp;"-"&amp;TEXT(ROW()-9- COUNTBLANK($E$8:E33) +1,"##")&amp;"]")</f>
        <v>[Order drink app-20]</v>
      </c>
      <c r="B34" s="167" t="s">
        <v>85</v>
      </c>
      <c r="C34" s="158" t="s">
        <v>69</v>
      </c>
      <c r="D34" s="168" t="s">
        <v>179</v>
      </c>
      <c r="E34" s="162" t="s">
        <v>86</v>
      </c>
      <c r="F34" s="72" t="s">
        <v>14</v>
      </c>
      <c r="G34" s="97">
        <f t="shared" si="2"/>
        <v>44874</v>
      </c>
      <c r="H34" s="188" t="str">
        <f t="shared" si="3"/>
        <v>Đặng Thị Thanh Ngân</v>
      </c>
      <c r="I34" s="170"/>
    </row>
    <row r="35" spans="1:9" ht="66">
      <c r="A35" s="154" t="str">
        <f>IF(AND(E35=""),"","["&amp;TEXT($B$1,"##")&amp;"-"&amp;TEXT(ROW()-9- COUNTBLANK($E$8:E34) +1,"##")&amp;"]")</f>
        <v>[Order drink app-21]</v>
      </c>
      <c r="B35" s="177" t="s">
        <v>118</v>
      </c>
      <c r="C35" s="158" t="s">
        <v>69</v>
      </c>
      <c r="D35" s="168" t="s">
        <v>180</v>
      </c>
      <c r="E35" s="162" t="s">
        <v>87</v>
      </c>
      <c r="F35" s="72" t="s">
        <v>14</v>
      </c>
      <c r="G35" s="97">
        <f t="shared" si="2"/>
        <v>44874</v>
      </c>
      <c r="H35" s="188" t="str">
        <f t="shared" si="3"/>
        <v>Đặng Thị Thanh Ngân</v>
      </c>
      <c r="I35" s="170"/>
    </row>
    <row r="36" spans="1:9" ht="93.6" customHeight="1">
      <c r="A36" s="154" t="str">
        <f>IF(AND(E36=""),"","["&amp;TEXT($B$1,"##")&amp;"-"&amp;TEXT(ROW()-9- COUNTBLANK($E$8:E35) +1,"##")&amp;"]")</f>
        <v>[Order drink app-22]</v>
      </c>
      <c r="B36" s="177" t="s">
        <v>151</v>
      </c>
      <c r="C36" s="158" t="s">
        <v>69</v>
      </c>
      <c r="D36" s="245" t="s">
        <v>181</v>
      </c>
      <c r="E36" s="162" t="s">
        <v>155</v>
      </c>
      <c r="F36" s="72" t="s">
        <v>15</v>
      </c>
      <c r="G36" s="97">
        <f t="shared" si="2"/>
        <v>44874</v>
      </c>
      <c r="H36" s="188" t="str">
        <f t="shared" si="3"/>
        <v>Đặng Thị Thanh Ngân</v>
      </c>
      <c r="I36" s="170">
        <v>5</v>
      </c>
    </row>
    <row r="37" spans="1:9" ht="99" customHeight="1">
      <c r="A37" s="154" t="str">
        <f>IF(AND(E37=""),"","["&amp;TEXT($B$1,"##")&amp;"-"&amp;TEXT(ROW()-9- COUNTBLANK($E$8:E36) +1,"##")&amp;"]")</f>
        <v>[Order drink app-23]</v>
      </c>
      <c r="B37" s="177" t="s">
        <v>152</v>
      </c>
      <c r="C37" s="158" t="s">
        <v>69</v>
      </c>
      <c r="D37" s="168" t="s">
        <v>182</v>
      </c>
      <c r="E37" s="246" t="s">
        <v>158</v>
      </c>
      <c r="F37" s="72" t="s">
        <v>15</v>
      </c>
      <c r="G37" s="97">
        <f t="shared" si="2"/>
        <v>44874</v>
      </c>
      <c r="H37" s="188" t="str">
        <f t="shared" si="3"/>
        <v>Đặng Thị Thanh Ngân</v>
      </c>
      <c r="I37" s="170">
        <v>6</v>
      </c>
    </row>
    <row r="38" spans="1:9" ht="66">
      <c r="A38" s="154" t="str">
        <f>IF(AND(E38=""),"","["&amp;TEXT($B$1,"##")&amp;"-"&amp;TEXT(ROW()-9- COUNTBLANK($E$8:E37) +1,"##")&amp;"]")</f>
        <v>[Order drink app-24]</v>
      </c>
      <c r="B38" s="177" t="s">
        <v>153</v>
      </c>
      <c r="C38" s="158" t="s">
        <v>69</v>
      </c>
      <c r="D38" s="168" t="s">
        <v>183</v>
      </c>
      <c r="E38" s="153" t="s">
        <v>156</v>
      </c>
      <c r="F38" s="72" t="s">
        <v>15</v>
      </c>
      <c r="G38" s="97">
        <f t="shared" si="2"/>
        <v>44874</v>
      </c>
      <c r="H38" s="188" t="str">
        <f t="shared" si="3"/>
        <v>Đặng Thị Thanh Ngân</v>
      </c>
      <c r="I38" s="170">
        <v>7</v>
      </c>
    </row>
    <row r="39" spans="1:9" ht="66">
      <c r="A39" s="154" t="str">
        <f>IF(AND(E39=""),"","["&amp;TEXT($B$1,"##")&amp;"-"&amp;TEXT(ROW()-9- COUNTBLANK($E$8:E38) +1,"##")&amp;"]")</f>
        <v>[Order drink app-25]</v>
      </c>
      <c r="B39" s="177" t="s">
        <v>154</v>
      </c>
      <c r="C39" s="158" t="s">
        <v>69</v>
      </c>
      <c r="D39" s="168" t="s">
        <v>184</v>
      </c>
      <c r="E39" s="165" t="s">
        <v>157</v>
      </c>
      <c r="F39" s="72" t="s">
        <v>14</v>
      </c>
      <c r="G39" s="97">
        <f t="shared" si="2"/>
        <v>44874</v>
      </c>
      <c r="H39" s="188" t="str">
        <f t="shared" si="3"/>
        <v>Đặng Thị Thanh Ngân</v>
      </c>
      <c r="I39" s="170"/>
    </row>
    <row r="40" spans="1:9">
      <c r="A40" s="236" t="s">
        <v>210</v>
      </c>
      <c r="B40" s="236"/>
      <c r="C40" s="236"/>
      <c r="D40" s="236"/>
      <c r="E40" s="236"/>
      <c r="F40" s="236"/>
      <c r="G40" s="236"/>
      <c r="H40" s="236"/>
      <c r="I40" s="236"/>
    </row>
    <row r="41" spans="1:9" ht="79.2">
      <c r="A41" s="154" t="str">
        <f>IF(AND(E41=""),"","["&amp;TEXT($B$1,"##")&amp;"-"&amp;TEXT(ROW()-9- COUNTBLANK($E$8:E40) +1,"##")&amp;"]")</f>
        <v>[Order drink app-26]</v>
      </c>
      <c r="B41" s="167" t="s">
        <v>88</v>
      </c>
      <c r="C41" s="158" t="s">
        <v>185</v>
      </c>
      <c r="D41" s="178" t="s">
        <v>89</v>
      </c>
      <c r="E41" s="179" t="s">
        <v>90</v>
      </c>
      <c r="F41" s="72" t="s">
        <v>14</v>
      </c>
      <c r="G41" s="97">
        <f t="shared" ref="G41:G47" si="4">$G$10</f>
        <v>44874</v>
      </c>
      <c r="H41" s="188" t="str">
        <f t="shared" si="3"/>
        <v>Đặng Thị Thanh Ngân</v>
      </c>
      <c r="I41" s="170"/>
    </row>
    <row r="42" spans="1:9" ht="62.4" customHeight="1">
      <c r="A42" s="154" t="str">
        <f>IF(AND(E42=""),"","["&amp;TEXT($B$1,"##")&amp;"-"&amp;TEXT(ROW()-9- COUNTBLANK($E$8:E41) +1,"##")&amp;"]")</f>
        <v>[Order drink app-27]</v>
      </c>
      <c r="B42" s="177" t="s">
        <v>187</v>
      </c>
      <c r="C42" s="158" t="s">
        <v>185</v>
      </c>
      <c r="D42" s="178" t="s">
        <v>186</v>
      </c>
      <c r="E42" s="197" t="s">
        <v>87</v>
      </c>
      <c r="F42" s="43" t="s">
        <v>14</v>
      </c>
      <c r="G42" s="97">
        <f t="shared" si="4"/>
        <v>44874</v>
      </c>
      <c r="H42" s="188" t="str">
        <f t="shared" si="3"/>
        <v>Đặng Thị Thanh Ngân</v>
      </c>
      <c r="I42" s="191"/>
    </row>
    <row r="43" spans="1:9" ht="79.2">
      <c r="A43" s="154" t="str">
        <f>IF(AND(E43=""),"","["&amp;TEXT($B$1,"##")&amp;"-"&amp;TEXT(ROW()-9- COUNTBLANK($E$8:E41) +1,"##")&amp;"]")</f>
        <v>[Order drink app-28]</v>
      </c>
      <c r="B43" s="167" t="s">
        <v>91</v>
      </c>
      <c r="C43" s="158" t="s">
        <v>185</v>
      </c>
      <c r="D43" s="178" t="s">
        <v>92</v>
      </c>
      <c r="E43" s="160" t="s">
        <v>63</v>
      </c>
      <c r="F43" s="72" t="s">
        <v>14</v>
      </c>
      <c r="G43" s="97">
        <f t="shared" si="4"/>
        <v>44874</v>
      </c>
      <c r="H43" s="188" t="str">
        <f t="shared" si="3"/>
        <v>Đặng Thị Thanh Ngân</v>
      </c>
      <c r="I43" s="170"/>
    </row>
    <row r="44" spans="1:9" ht="79.2">
      <c r="A44" s="154" t="str">
        <f>IF(AND(E44=""),"","["&amp;TEXT($B$1,"##")&amp;"-"&amp;TEXT(ROW()-9- COUNTBLANK($E$8:E43) +1,"##")&amp;"]")</f>
        <v>[Order drink app-29]</v>
      </c>
      <c r="B44" s="177" t="s">
        <v>93</v>
      </c>
      <c r="C44" s="158" t="s">
        <v>185</v>
      </c>
      <c r="D44" s="178" t="s">
        <v>120</v>
      </c>
      <c r="E44" s="160" t="s">
        <v>64</v>
      </c>
      <c r="F44" s="72" t="s">
        <v>14</v>
      </c>
      <c r="G44" s="97">
        <f t="shared" si="4"/>
        <v>44874</v>
      </c>
      <c r="H44" s="188" t="str">
        <f t="shared" si="3"/>
        <v>Đặng Thị Thanh Ngân</v>
      </c>
      <c r="I44" s="170"/>
    </row>
    <row r="45" spans="1:9" ht="79.2">
      <c r="A45" s="154" t="str">
        <f>IF(AND(E45=""),"","["&amp;TEXT($B$1,"##")&amp;"-"&amp;TEXT(ROW()-9- COUNTBLANK($E$8:E44) +1,"##")&amp;"]")</f>
        <v>[Order drink app-30]</v>
      </c>
      <c r="B45" s="177" t="s">
        <v>94</v>
      </c>
      <c r="C45" s="158" t="s">
        <v>185</v>
      </c>
      <c r="D45" s="178" t="s">
        <v>120</v>
      </c>
      <c r="E45" s="160" t="s">
        <v>121</v>
      </c>
      <c r="F45" s="72" t="s">
        <v>14</v>
      </c>
      <c r="G45" s="97">
        <f t="shared" si="4"/>
        <v>44874</v>
      </c>
      <c r="H45" s="188" t="str">
        <f t="shared" si="3"/>
        <v>Đặng Thị Thanh Ngân</v>
      </c>
      <c r="I45" s="170"/>
    </row>
    <row r="46" spans="1:9" ht="79.2">
      <c r="A46" s="154" t="str">
        <f>IF(AND(E46=""),"","["&amp;TEXT($B$1,"##")&amp;"-"&amp;TEXT(ROW()-9- COUNTBLANK($E$8:E45) +1,"##")&amp;"]")</f>
        <v>[Order drink app-31]</v>
      </c>
      <c r="B46" s="177" t="s">
        <v>95</v>
      </c>
      <c r="C46" s="158" t="s">
        <v>185</v>
      </c>
      <c r="D46" s="178" t="s">
        <v>120</v>
      </c>
      <c r="E46" s="160" t="s">
        <v>65</v>
      </c>
      <c r="F46" s="72" t="s">
        <v>15</v>
      </c>
      <c r="G46" s="97">
        <f t="shared" si="4"/>
        <v>44874</v>
      </c>
      <c r="H46" s="188" t="str">
        <f t="shared" si="3"/>
        <v>Đặng Thị Thanh Ngân</v>
      </c>
      <c r="I46" s="170">
        <v>8</v>
      </c>
    </row>
    <row r="47" spans="1:9" ht="79.2">
      <c r="A47" s="154" t="str">
        <f>IF(AND(E47=""),"","["&amp;TEXT($B$1,"##")&amp;"-"&amp;TEXT(ROW()-9- COUNTBLANK($E$8:E46) +1,"##")&amp;"]")</f>
        <v>[Order drink app-32]</v>
      </c>
      <c r="B47" s="177" t="s">
        <v>96</v>
      </c>
      <c r="C47" s="158" t="s">
        <v>185</v>
      </c>
      <c r="D47" s="178" t="s">
        <v>120</v>
      </c>
      <c r="E47" s="160" t="s">
        <v>66</v>
      </c>
      <c r="F47" s="72" t="s">
        <v>15</v>
      </c>
      <c r="G47" s="97">
        <f t="shared" si="4"/>
        <v>44874</v>
      </c>
      <c r="H47" s="188" t="str">
        <f t="shared" si="3"/>
        <v>Đặng Thị Thanh Ngân</v>
      </c>
      <c r="I47" s="170">
        <v>9</v>
      </c>
    </row>
    <row r="48" spans="1:9" ht="18">
      <c r="A48" s="244" t="s">
        <v>211</v>
      </c>
      <c r="B48" s="172"/>
      <c r="C48" s="173"/>
      <c r="D48" s="174"/>
      <c r="E48" s="180"/>
      <c r="F48" s="176"/>
      <c r="G48" s="166"/>
      <c r="H48" s="166"/>
      <c r="I48" s="157"/>
    </row>
    <row r="49" spans="1:9" ht="90">
      <c r="A49" s="154" t="str">
        <f>IF(AND(E49=""),"","["&amp;TEXT($B$1,"##")&amp;"-"&amp;TEXT(ROW()-9- COUNTBLANK($E$8:E48) +1,"##")&amp;"]")</f>
        <v>[Order drink app-33]</v>
      </c>
      <c r="B49" s="167" t="s">
        <v>159</v>
      </c>
      <c r="C49" s="181" t="s">
        <v>97</v>
      </c>
      <c r="D49" s="168" t="s">
        <v>123</v>
      </c>
      <c r="E49" s="179" t="s">
        <v>125</v>
      </c>
      <c r="F49" s="72" t="s">
        <v>15</v>
      </c>
      <c r="G49" s="97">
        <f t="shared" ref="G49:G50" si="5">$G$10</f>
        <v>44874</v>
      </c>
      <c r="H49" s="188" t="str">
        <f t="shared" ref="H49:H50" si="6">$B$3</f>
        <v>Đặng Thị Thanh Ngân</v>
      </c>
      <c r="I49" s="170">
        <v>10</v>
      </c>
    </row>
    <row r="50" spans="1:9" ht="43.2">
      <c r="A50" s="154" t="str">
        <f>IF(AND(E50=""),"","["&amp;TEXT($B$1,"##")&amp;"-"&amp;TEXT(ROW()-9- COUNTBLANK($E$8:E49) +1,"##")&amp;"]")</f>
        <v>[Order drink app-34]</v>
      </c>
      <c r="B50" s="177" t="s">
        <v>122</v>
      </c>
      <c r="C50" s="181" t="s">
        <v>97</v>
      </c>
      <c r="D50" s="168" t="s">
        <v>124</v>
      </c>
      <c r="E50" s="160" t="s">
        <v>67</v>
      </c>
      <c r="F50" s="72" t="s">
        <v>14</v>
      </c>
      <c r="G50" s="97">
        <f t="shared" si="5"/>
        <v>44874</v>
      </c>
      <c r="H50" s="188" t="str">
        <f t="shared" si="6"/>
        <v>Đặng Thị Thanh Ngân</v>
      </c>
      <c r="I50" s="170"/>
    </row>
    <row r="51" spans="1:9" ht="15.6">
      <c r="A51" s="171" t="s">
        <v>212</v>
      </c>
      <c r="B51" s="172"/>
      <c r="C51" s="173"/>
      <c r="D51" s="174"/>
      <c r="E51" s="180"/>
      <c r="F51" s="176"/>
      <c r="G51" s="166"/>
      <c r="H51" s="166"/>
      <c r="I51" s="157"/>
    </row>
    <row r="52" spans="1:9" ht="52.8">
      <c r="A52" s="154" t="str">
        <f>IF(AND(E52=""),"","["&amp;TEXT($B$1,"##")&amp;"-"&amp;TEXT(ROW()-9- COUNTBLANK($E$8:E51) +1,"##")&amp;"]")</f>
        <v>[Order drink app-35]</v>
      </c>
      <c r="B52" s="194" t="s">
        <v>160</v>
      </c>
      <c r="C52" s="181" t="s">
        <v>98</v>
      </c>
      <c r="D52" s="193" t="s">
        <v>126</v>
      </c>
      <c r="E52" s="156" t="s">
        <v>127</v>
      </c>
      <c r="F52" s="72" t="s">
        <v>15</v>
      </c>
      <c r="G52" s="97">
        <f t="shared" ref="G52:G54" si="7">$G$10</f>
        <v>44874</v>
      </c>
      <c r="H52" s="188" t="str">
        <f t="shared" ref="H52:H54" si="8">$B$3</f>
        <v>Đặng Thị Thanh Ngân</v>
      </c>
      <c r="I52" s="191">
        <v>11</v>
      </c>
    </row>
    <row r="53" spans="1:9" ht="52.8">
      <c r="A53" s="154" t="str">
        <f>IF(AND(E53=""),"","["&amp;TEXT($B$1,"##")&amp;"-"&amp;TEXT(ROW()-9- COUNTBLANK($E$8:E52) +1,"##")&amp;"]")</f>
        <v>[Order drink app-36]</v>
      </c>
      <c r="B53" s="177" t="s">
        <v>128</v>
      </c>
      <c r="C53" s="181" t="s">
        <v>98</v>
      </c>
      <c r="D53" s="193" t="s">
        <v>126</v>
      </c>
      <c r="E53" s="156" t="s">
        <v>129</v>
      </c>
      <c r="F53" s="72" t="s">
        <v>14</v>
      </c>
      <c r="G53" s="97">
        <f t="shared" si="7"/>
        <v>44874</v>
      </c>
      <c r="H53" s="188" t="str">
        <f t="shared" si="8"/>
        <v>Đặng Thị Thanh Ngân</v>
      </c>
      <c r="I53" s="170"/>
    </row>
    <row r="54" spans="1:9" ht="52.8">
      <c r="A54" s="154" t="str">
        <f>IF(AND(E54=""),"","["&amp;TEXT($B$1,"##")&amp;"-"&amp;TEXT(ROW()-9- COUNTBLANK($E$8:E53) +1,"##")&amp;"]")</f>
        <v>[Order drink app-37]</v>
      </c>
      <c r="B54" s="192" t="s">
        <v>130</v>
      </c>
      <c r="C54" s="181" t="s">
        <v>98</v>
      </c>
      <c r="D54" s="193" t="s">
        <v>131</v>
      </c>
      <c r="E54" s="156" t="s">
        <v>132</v>
      </c>
      <c r="F54" s="43" t="s">
        <v>15</v>
      </c>
      <c r="G54" s="97">
        <f t="shared" si="7"/>
        <v>44874</v>
      </c>
      <c r="H54" s="188" t="str">
        <f t="shared" si="8"/>
        <v>Đặng Thị Thanh Ngân</v>
      </c>
      <c r="I54" s="191">
        <v>12</v>
      </c>
    </row>
    <row r="55" spans="1:9" ht="15.6">
      <c r="A55" s="171" t="s">
        <v>213</v>
      </c>
      <c r="B55" s="172"/>
      <c r="C55" s="173"/>
      <c r="D55" s="174"/>
      <c r="E55" s="180"/>
      <c r="F55" s="176"/>
      <c r="G55" s="166"/>
      <c r="H55" s="166"/>
      <c r="I55" s="157"/>
    </row>
    <row r="56" spans="1:9" ht="79.2">
      <c r="A56" s="154" t="str">
        <f>IF(AND(E56=""),"","["&amp;TEXT($B$1,"##")&amp;"-"&amp;TEXT(ROW()-9- COUNTBLANK($E$8:E55) +1,"##")&amp;"]")</f>
        <v>[Order drink app-38]</v>
      </c>
      <c r="B56" s="167" t="s">
        <v>161</v>
      </c>
      <c r="C56" s="181" t="s">
        <v>133</v>
      </c>
      <c r="D56" s="168" t="s">
        <v>134</v>
      </c>
      <c r="E56" s="156" t="s">
        <v>135</v>
      </c>
      <c r="F56" s="43" t="s">
        <v>15</v>
      </c>
      <c r="G56" s="97">
        <f t="shared" ref="G56:G60" si="9">$G$10</f>
        <v>44874</v>
      </c>
      <c r="H56" s="188" t="str">
        <f t="shared" ref="H56:H69" si="10">$B$3</f>
        <v>Đặng Thị Thanh Ngân</v>
      </c>
      <c r="I56" s="170">
        <v>13</v>
      </c>
    </row>
    <row r="57" spans="1:9" ht="79.2">
      <c r="A57" s="154" t="str">
        <f>IF(AND(E57=""),"","["&amp;TEXT($B$1,"##")&amp;"-"&amp;TEXT(ROW()-9- COUNTBLANK($E$8:E56) +1,"##")&amp;"]")</f>
        <v>[Order drink app-39]</v>
      </c>
      <c r="B57" s="167" t="s">
        <v>136</v>
      </c>
      <c r="C57" s="181" t="s">
        <v>133</v>
      </c>
      <c r="D57" s="168" t="s">
        <v>137</v>
      </c>
      <c r="E57" s="156" t="s">
        <v>138</v>
      </c>
      <c r="F57" s="43" t="s">
        <v>17</v>
      </c>
      <c r="G57" s="97">
        <f t="shared" si="9"/>
        <v>44874</v>
      </c>
      <c r="H57" s="188" t="str">
        <f t="shared" si="10"/>
        <v>Đặng Thị Thanh Ngân</v>
      </c>
      <c r="I57" s="170" t="s">
        <v>147</v>
      </c>
    </row>
    <row r="58" spans="1:9" ht="79.2">
      <c r="A58" s="154" t="str">
        <f>IF(AND(E58=""),"","["&amp;TEXT($B$1,"##")&amp;"-"&amp;TEXT(ROW()-9- COUNTBLANK($E$8:E57) +1,"##")&amp;"]")</f>
        <v>[Order drink app-40]</v>
      </c>
      <c r="B58" s="167" t="s">
        <v>139</v>
      </c>
      <c r="C58" s="181" t="s">
        <v>133</v>
      </c>
      <c r="D58" s="168" t="s">
        <v>140</v>
      </c>
      <c r="E58" s="156" t="s">
        <v>141</v>
      </c>
      <c r="F58" s="43" t="s">
        <v>17</v>
      </c>
      <c r="G58" s="97">
        <f t="shared" si="9"/>
        <v>44874</v>
      </c>
      <c r="H58" s="188" t="str">
        <f t="shared" si="10"/>
        <v>Đặng Thị Thanh Ngân</v>
      </c>
      <c r="I58" s="170" t="s">
        <v>147</v>
      </c>
    </row>
    <row r="59" spans="1:9" ht="79.2">
      <c r="A59" s="154" t="str">
        <f>IF(AND(E59=""),"","["&amp;TEXT($B$1,"##")&amp;"-"&amp;TEXT(ROW()-9- COUNTBLANK($E$8:E58) +1,"##")&amp;"]")</f>
        <v>[Order drink app-41]</v>
      </c>
      <c r="B59" s="192" t="s">
        <v>143</v>
      </c>
      <c r="C59" s="181" t="s">
        <v>133</v>
      </c>
      <c r="D59" s="168" t="s">
        <v>142</v>
      </c>
      <c r="E59" s="160" t="s">
        <v>145</v>
      </c>
      <c r="F59" s="43" t="s">
        <v>17</v>
      </c>
      <c r="G59" s="97">
        <f t="shared" si="9"/>
        <v>44874</v>
      </c>
      <c r="H59" s="188" t="str">
        <f t="shared" si="10"/>
        <v>Đặng Thị Thanh Ngân</v>
      </c>
      <c r="I59" s="170" t="s">
        <v>147</v>
      </c>
    </row>
    <row r="60" spans="1:9" ht="79.2">
      <c r="A60" s="154" t="str">
        <f>IF(AND(E60=""),"","["&amp;TEXT($B$1,"##")&amp;"-"&amp;TEXT(ROW()-9- COUNTBLANK($E$8:E59) +1,"##")&amp;"]")</f>
        <v>[Order drink app-42]</v>
      </c>
      <c r="B60" s="177" t="s">
        <v>144</v>
      </c>
      <c r="C60" s="181" t="s">
        <v>133</v>
      </c>
      <c r="D60" s="168" t="s">
        <v>142</v>
      </c>
      <c r="E60" s="160" t="s">
        <v>146</v>
      </c>
      <c r="F60" s="43" t="s">
        <v>17</v>
      </c>
      <c r="G60" s="97">
        <f t="shared" si="9"/>
        <v>44874</v>
      </c>
      <c r="H60" s="188" t="str">
        <f t="shared" si="10"/>
        <v>Đặng Thị Thanh Ngân</v>
      </c>
      <c r="I60" s="170" t="s">
        <v>147</v>
      </c>
    </row>
    <row r="61" spans="1:9" ht="15.6">
      <c r="A61" s="171" t="s">
        <v>214</v>
      </c>
      <c r="B61" s="172"/>
      <c r="C61" s="173"/>
      <c r="D61" s="174"/>
      <c r="E61" s="180"/>
      <c r="F61" s="176"/>
      <c r="G61" s="166"/>
      <c r="H61" s="166"/>
      <c r="I61" s="157"/>
    </row>
    <row r="62" spans="1:9" ht="75">
      <c r="A62" s="154" t="str">
        <f>IF(AND(E62=""),"","["&amp;TEXT($B$1,"##")&amp;"-"&amp;TEXT(ROW()-9- COUNTBLANK($E$8:E61) +1,"##")&amp;"]")</f>
        <v>[Order drink app-43]</v>
      </c>
      <c r="B62" s="177" t="s">
        <v>100</v>
      </c>
      <c r="C62" s="181" t="s">
        <v>99</v>
      </c>
      <c r="D62" s="179" t="s">
        <v>102</v>
      </c>
      <c r="E62" s="163" t="s">
        <v>103</v>
      </c>
      <c r="F62" s="72" t="s">
        <v>17</v>
      </c>
      <c r="G62" s="97">
        <f t="shared" ref="G62:G69" si="11">$G$10</f>
        <v>44874</v>
      </c>
      <c r="H62" s="188" t="str">
        <f t="shared" si="10"/>
        <v>Đặng Thị Thanh Ngân</v>
      </c>
      <c r="I62" s="170" t="s">
        <v>119</v>
      </c>
    </row>
    <row r="63" spans="1:9" ht="52.8">
      <c r="A63" s="154" t="str">
        <f>IF(AND(E63=""),"","["&amp;TEXT($B$1,"##")&amp;"-"&amp;TEXT(ROW()-9- COUNTBLANK($E$8:E62) +1,"##")&amp;"]")</f>
        <v>[Order drink app-44]</v>
      </c>
      <c r="B63" s="177" t="s">
        <v>109</v>
      </c>
      <c r="C63" s="181" t="s">
        <v>99</v>
      </c>
      <c r="D63" s="179" t="s">
        <v>104</v>
      </c>
      <c r="E63" s="160" t="s">
        <v>68</v>
      </c>
      <c r="F63" s="72" t="s">
        <v>17</v>
      </c>
      <c r="G63" s="97">
        <f t="shared" si="11"/>
        <v>44874</v>
      </c>
      <c r="H63" s="188" t="str">
        <f t="shared" si="10"/>
        <v>Đặng Thị Thanh Ngân</v>
      </c>
      <c r="I63" s="170" t="s">
        <v>119</v>
      </c>
    </row>
    <row r="64" spans="1:9" ht="52.8">
      <c r="A64" s="154" t="str">
        <f>IF(AND(E64=""),"","["&amp;TEXT($B$1,"##")&amp;"-"&amp;TEXT(ROW()-9- COUNTBLANK($E$8:E63) +1,"##")&amp;"]")</f>
        <v>[Order drink app-45]</v>
      </c>
      <c r="B64" s="177" t="s">
        <v>110</v>
      </c>
      <c r="C64" s="181" t="s">
        <v>99</v>
      </c>
      <c r="D64" s="179" t="s">
        <v>105</v>
      </c>
      <c r="E64" s="160" t="s">
        <v>106</v>
      </c>
      <c r="F64" s="72" t="s">
        <v>17</v>
      </c>
      <c r="G64" s="97">
        <f t="shared" si="11"/>
        <v>44874</v>
      </c>
      <c r="H64" s="188" t="str">
        <f t="shared" si="10"/>
        <v>Đặng Thị Thanh Ngân</v>
      </c>
      <c r="I64" s="170" t="s">
        <v>119</v>
      </c>
    </row>
    <row r="65" spans="1:9" ht="52.8">
      <c r="A65" s="154" t="str">
        <f>IF(AND(E65=""),"","["&amp;TEXT($B$1,"##")&amp;"-"&amp;TEXT(ROW()-9- COUNTBLANK($E$8:E64) +1,"##")&amp;"]")</f>
        <v>[Order drink app-46]</v>
      </c>
      <c r="B65" s="177" t="s">
        <v>101</v>
      </c>
      <c r="C65" s="181" t="s">
        <v>99</v>
      </c>
      <c r="D65" s="179" t="s">
        <v>111</v>
      </c>
      <c r="E65" s="160" t="s">
        <v>112</v>
      </c>
      <c r="F65" s="72" t="s">
        <v>17</v>
      </c>
      <c r="G65" s="97">
        <f t="shared" si="11"/>
        <v>44874</v>
      </c>
      <c r="H65" s="188" t="str">
        <f t="shared" si="10"/>
        <v>Đặng Thị Thanh Ngân</v>
      </c>
      <c r="I65" s="170" t="s">
        <v>119</v>
      </c>
    </row>
    <row r="66" spans="1:9" ht="60">
      <c r="A66" s="154" t="str">
        <f>IF(AND(E66=""),"","["&amp;TEXT($B$1,"##")&amp;"-"&amp;TEXT(ROW()-9- COUNTBLANK($E$8:E65) +1,"##")&amp;"]")</f>
        <v>[Order drink app-47]</v>
      </c>
      <c r="B66" s="177" t="s">
        <v>107</v>
      </c>
      <c r="C66" s="181" t="s">
        <v>99</v>
      </c>
      <c r="D66" s="179" t="s">
        <v>114</v>
      </c>
      <c r="E66" s="156" t="s">
        <v>113</v>
      </c>
      <c r="F66" s="72" t="s">
        <v>17</v>
      </c>
      <c r="G66" s="97">
        <f t="shared" si="11"/>
        <v>44874</v>
      </c>
      <c r="H66" s="188" t="str">
        <f t="shared" si="10"/>
        <v>Đặng Thị Thanh Ngân</v>
      </c>
      <c r="I66" s="170" t="s">
        <v>119</v>
      </c>
    </row>
    <row r="67" spans="1:9" ht="60">
      <c r="A67" s="154" t="str">
        <f>IF(AND(E67=""),"","["&amp;TEXT($B$1,"##")&amp;"-"&amp;TEXT(ROW()-9- COUNTBLANK($E$8:E66) +1,"##")&amp;"]")</f>
        <v>[Order drink app-48]</v>
      </c>
      <c r="B67" s="177" t="s">
        <v>108</v>
      </c>
      <c r="C67" s="181" t="s">
        <v>99</v>
      </c>
      <c r="D67" s="179" t="s">
        <v>115</v>
      </c>
      <c r="E67" s="160" t="s">
        <v>106</v>
      </c>
      <c r="F67" s="72" t="s">
        <v>17</v>
      </c>
      <c r="G67" s="97">
        <f t="shared" si="11"/>
        <v>44874</v>
      </c>
      <c r="H67" s="188" t="str">
        <f t="shared" si="10"/>
        <v>Đặng Thị Thanh Ngân</v>
      </c>
      <c r="I67" s="170" t="s">
        <v>119</v>
      </c>
    </row>
    <row r="68" spans="1:9">
      <c r="A68" s="171" t="s">
        <v>215</v>
      </c>
      <c r="B68" s="172"/>
      <c r="C68" s="173"/>
      <c r="D68" s="174"/>
      <c r="E68" s="174"/>
      <c r="F68" s="176"/>
      <c r="G68" s="166"/>
      <c r="H68" s="166"/>
      <c r="I68" s="157"/>
    </row>
    <row r="69" spans="1:9" ht="92.4">
      <c r="A69" s="154" t="str">
        <f>IF(AND(E69=""),"","["&amp;TEXT($B$1,"##")&amp;"-"&amp;TEXT(ROW()-9- COUNTBLANK($E$8:E68) +1,"##")&amp;"]")</f>
        <v>[Order drink app-49]</v>
      </c>
      <c r="B69" s="167" t="s">
        <v>162</v>
      </c>
      <c r="C69" s="181" t="s">
        <v>99</v>
      </c>
      <c r="D69" s="182" t="s">
        <v>163</v>
      </c>
      <c r="E69" s="160" t="s">
        <v>164</v>
      </c>
      <c r="F69" s="72" t="s">
        <v>17</v>
      </c>
      <c r="G69" s="97">
        <f t="shared" si="11"/>
        <v>44874</v>
      </c>
      <c r="H69" s="188" t="str">
        <f t="shared" si="10"/>
        <v>Đặng Thị Thanh Ngân</v>
      </c>
      <c r="I69" s="170" t="s">
        <v>165</v>
      </c>
    </row>
    <row r="70" spans="1:9">
      <c r="E70"/>
    </row>
    <row r="71" spans="1:9">
      <c r="E71"/>
    </row>
    <row r="72" spans="1:9">
      <c r="E72"/>
    </row>
    <row r="73" spans="1:9">
      <c r="E73"/>
    </row>
    <row r="74" spans="1:9">
      <c r="E74"/>
    </row>
  </sheetData>
  <autoFilter ref="A8:I28" xr:uid="{00000000-0009-0000-0000-000002000000}"/>
  <mergeCells count="9">
    <mergeCell ref="B1:E1"/>
    <mergeCell ref="B2:E2"/>
    <mergeCell ref="B3:E3"/>
    <mergeCell ref="A31:G31"/>
    <mergeCell ref="A40:I40"/>
    <mergeCell ref="A15:I15"/>
    <mergeCell ref="A16:I16"/>
    <mergeCell ref="A9:I9"/>
    <mergeCell ref="A24:I24"/>
  </mergeCells>
  <conditionalFormatting sqref="F1:F8 F17:F23 F10:F14 F25:F1048576">
    <cfRule type="cellIs" dxfId="2" priority="1" operator="equal">
      <formula>$D$4</formula>
    </cfRule>
    <cfRule type="cellIs" dxfId="1" priority="2" operator="equal">
      <formula>$B$4</formula>
    </cfRule>
    <cfRule type="cellIs" dxfId="0" priority="3" operator="equal">
      <formula>$A$4</formula>
    </cfRule>
  </conditionalFormatting>
  <dataValidations count="2">
    <dataValidation type="list" allowBlank="1" showErrorMessage="1" sqref="F69 F32 F41:F47 F34:F39 F62:F67 F56:F60 F49:F50 F52:F54 F25:F30 F10:F14 F17:F23" xr:uid="{00000000-0002-0000-0200-000000000000}">
      <formula1>"Pass,Fail,N/A,Untested"</formula1>
    </dataValidation>
    <dataValidation type="list" allowBlank="1" showErrorMessage="1" sqref="F1:H2" xr:uid="{00000000-0002-0000-0200-000001000000}">
      <formula1>$J$1:$J$5</formula1>
      <formula2>0</formula2>
    </dataValidation>
  </dataValidations>
  <pageMargins left="0.7" right="0.7" top="0.75" bottom="0.75" header="0.3" footer="0.3"/>
  <pageSetup scale="10"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zoomScaleNormal="100" zoomScaleSheetLayoutView="80" workbookViewId="0">
      <selection activeCell="B24" sqref="B24"/>
    </sheetView>
  </sheetViews>
  <sheetFormatPr defaultColWidth="34.21875" defaultRowHeight="14.4"/>
  <cols>
    <col min="1" max="1" width="8.21875" style="114" customWidth="1"/>
    <col min="2" max="2" width="36.109375" style="114" customWidth="1"/>
    <col min="3" max="3" width="19.44140625" style="114" customWidth="1"/>
    <col min="4" max="4" width="20.109375" style="114" customWidth="1"/>
    <col min="5" max="7" width="17.21875" style="114" customWidth="1"/>
    <col min="8" max="8" width="13.109375" style="114" customWidth="1"/>
    <col min="9" max="9" width="14.44140625" style="114" customWidth="1"/>
    <col min="10" max="10" width="11.44140625" style="114" customWidth="1"/>
    <col min="11" max="11" width="14.88671875" style="114" customWidth="1"/>
    <col min="12" max="16384" width="34.21875" style="114"/>
  </cols>
  <sheetData>
    <row r="1" spans="1:11">
      <c r="B1" s="115"/>
      <c r="C1" s="116"/>
      <c r="E1" s="117"/>
      <c r="F1" s="118"/>
      <c r="G1" s="119"/>
      <c r="H1" s="119"/>
      <c r="I1" s="120"/>
    </row>
    <row r="2" spans="1:11" s="124" customFormat="1" ht="13.2" customHeight="1">
      <c r="A2" s="152" t="s">
        <v>11</v>
      </c>
      <c r="B2" s="150"/>
      <c r="C2" s="122"/>
      <c r="D2" s="122"/>
      <c r="E2" s="123"/>
    </row>
    <row r="3" spans="1:11" s="124" customFormat="1" ht="13.2" customHeight="1">
      <c r="A3" s="151" t="s">
        <v>12</v>
      </c>
      <c r="B3" s="125"/>
      <c r="C3" s="126"/>
      <c r="D3" s="126"/>
      <c r="E3" s="127"/>
    </row>
    <row r="4" spans="1:11" s="124" customFormat="1" ht="13.8">
      <c r="A4" s="121" t="s">
        <v>13</v>
      </c>
      <c r="B4" s="128"/>
      <c r="C4" s="129"/>
      <c r="D4" s="129"/>
      <c r="E4" s="130"/>
      <c r="J4" s="131"/>
    </row>
    <row r="5" spans="1:11" s="124" customFormat="1" ht="27.6">
      <c r="A5" s="132" t="s">
        <v>14</v>
      </c>
      <c r="B5" s="133" t="s">
        <v>15</v>
      </c>
      <c r="C5" s="133" t="s">
        <v>16</v>
      </c>
      <c r="D5" s="134" t="s">
        <v>17</v>
      </c>
      <c r="E5" s="135" t="s">
        <v>18</v>
      </c>
    </row>
    <row r="6" spans="1:11" s="124" customFormat="1" thickBot="1">
      <c r="A6" s="136" t="s">
        <v>33</v>
      </c>
      <c r="B6" s="136" t="s">
        <v>33</v>
      </c>
      <c r="C6" s="136" t="s">
        <v>33</v>
      </c>
      <c r="D6" s="136" t="s">
        <v>33</v>
      </c>
      <c r="E6" s="136" t="s">
        <v>33</v>
      </c>
    </row>
    <row r="7" spans="1:11" s="124" customFormat="1" ht="13.8">
      <c r="B7" s="137"/>
      <c r="C7" s="138"/>
      <c r="D7" s="137"/>
      <c r="E7" s="139"/>
      <c r="F7" s="138"/>
      <c r="G7" s="138"/>
      <c r="H7" s="140"/>
    </row>
    <row r="8" spans="1:11" ht="28.95" customHeight="1">
      <c r="A8" s="147" t="s">
        <v>29</v>
      </c>
      <c r="B8" s="147" t="s">
        <v>36</v>
      </c>
      <c r="C8" s="148" t="s">
        <v>48</v>
      </c>
      <c r="D8" s="148" t="s">
        <v>49</v>
      </c>
      <c r="E8" s="148" t="s">
        <v>50</v>
      </c>
      <c r="F8" s="148" t="s">
        <v>51</v>
      </c>
      <c r="G8" s="148" t="s">
        <v>37</v>
      </c>
      <c r="H8" s="149" t="s">
        <v>26</v>
      </c>
      <c r="I8" s="149" t="s">
        <v>24</v>
      </c>
      <c r="J8" s="149" t="s">
        <v>13</v>
      </c>
      <c r="K8" s="149" t="s">
        <v>25</v>
      </c>
    </row>
    <row r="9" spans="1:11">
      <c r="A9" s="142" t="s">
        <v>47</v>
      </c>
      <c r="B9" s="142"/>
      <c r="C9" s="143"/>
      <c r="D9" s="143"/>
      <c r="E9" s="143"/>
      <c r="F9" s="143"/>
      <c r="G9" s="143"/>
      <c r="H9" s="144"/>
      <c r="I9" s="145"/>
      <c r="J9" s="145"/>
      <c r="K9" s="145"/>
    </row>
    <row r="10" spans="1:11">
      <c r="A10" s="141">
        <v>1</v>
      </c>
      <c r="B10" s="75"/>
      <c r="C10" s="74" t="s">
        <v>40</v>
      </c>
      <c r="D10" s="74" t="s">
        <v>41</v>
      </c>
      <c r="E10" s="74" t="s">
        <v>40</v>
      </c>
      <c r="F10" s="74" t="s">
        <v>41</v>
      </c>
      <c r="G10" s="74" t="s">
        <v>40</v>
      </c>
      <c r="H10" s="141"/>
      <c r="I10" s="141"/>
      <c r="J10" s="141"/>
      <c r="K10" s="141"/>
    </row>
    <row r="11" spans="1:11">
      <c r="A11" s="141">
        <v>2</v>
      </c>
      <c r="B11" s="75"/>
      <c r="C11" s="74" t="s">
        <v>40</v>
      </c>
      <c r="D11" s="74" t="s">
        <v>41</v>
      </c>
      <c r="E11" s="74" t="s">
        <v>40</v>
      </c>
      <c r="F11" s="74" t="s">
        <v>41</v>
      </c>
      <c r="G11" s="74" t="s">
        <v>40</v>
      </c>
      <c r="H11" s="141"/>
      <c r="I11" s="141"/>
      <c r="J11" s="141"/>
      <c r="K11" s="141"/>
    </row>
    <row r="12" spans="1:11">
      <c r="A12" s="141">
        <v>3</v>
      </c>
      <c r="B12" s="75"/>
      <c r="C12" s="74" t="s">
        <v>40</v>
      </c>
      <c r="D12" s="74" t="s">
        <v>41</v>
      </c>
      <c r="E12" s="74" t="s">
        <v>40</v>
      </c>
      <c r="F12" s="74" t="s">
        <v>41</v>
      </c>
      <c r="G12" s="74" t="s">
        <v>40</v>
      </c>
      <c r="H12" s="141"/>
      <c r="I12" s="141"/>
      <c r="J12" s="141"/>
      <c r="K12" s="141"/>
    </row>
    <row r="13" spans="1:11">
      <c r="A13" s="141">
        <v>4</v>
      </c>
      <c r="B13" s="75"/>
      <c r="C13" s="74" t="s">
        <v>40</v>
      </c>
      <c r="D13" s="74" t="s">
        <v>41</v>
      </c>
      <c r="E13" s="74" t="s">
        <v>40</v>
      </c>
      <c r="F13" s="74" t="s">
        <v>41</v>
      </c>
      <c r="G13" s="74" t="s">
        <v>40</v>
      </c>
      <c r="H13" s="141"/>
      <c r="I13" s="141"/>
      <c r="J13" s="141"/>
      <c r="K13" s="141"/>
    </row>
    <row r="14" spans="1:11">
      <c r="A14" s="141">
        <v>5</v>
      </c>
      <c r="B14" s="75"/>
      <c r="C14" s="74" t="s">
        <v>38</v>
      </c>
      <c r="D14" s="74"/>
      <c r="E14" s="74" t="s">
        <v>38</v>
      </c>
      <c r="F14" s="74"/>
      <c r="G14" s="74" t="s">
        <v>38</v>
      </c>
      <c r="H14" s="141"/>
      <c r="I14" s="141"/>
      <c r="J14" s="141"/>
      <c r="K14" s="141"/>
    </row>
    <row r="15" spans="1:11">
      <c r="A15" s="142" t="s">
        <v>39</v>
      </c>
      <c r="B15" s="142"/>
      <c r="C15" s="143"/>
      <c r="D15" s="143"/>
      <c r="E15" s="143"/>
      <c r="F15" s="143"/>
      <c r="G15" s="143"/>
      <c r="H15" s="146"/>
      <c r="I15" s="142"/>
      <c r="J15" s="142"/>
      <c r="K15" s="142"/>
    </row>
    <row r="16" spans="1:11">
      <c r="A16" s="141">
        <v>12</v>
      </c>
      <c r="B16" s="75"/>
      <c r="C16" s="74" t="s">
        <v>40</v>
      </c>
      <c r="D16" s="74" t="s">
        <v>41</v>
      </c>
      <c r="E16" s="74" t="s">
        <v>40</v>
      </c>
      <c r="F16" s="74" t="s">
        <v>41</v>
      </c>
      <c r="G16" s="74" t="s">
        <v>40</v>
      </c>
      <c r="H16" s="141"/>
      <c r="I16" s="141"/>
      <c r="J16" s="141"/>
      <c r="K16" s="141"/>
    </row>
    <row r="17" spans="1:11">
      <c r="A17" s="141">
        <v>13</v>
      </c>
      <c r="B17" s="75"/>
      <c r="C17" s="74" t="s">
        <v>40</v>
      </c>
      <c r="D17" s="74" t="s">
        <v>41</v>
      </c>
      <c r="E17" s="74" t="s">
        <v>40</v>
      </c>
      <c r="F17" s="74" t="s">
        <v>41</v>
      </c>
      <c r="G17" s="74" t="s">
        <v>40</v>
      </c>
      <c r="H17" s="141"/>
      <c r="I17" s="141"/>
      <c r="J17" s="141"/>
      <c r="K17" s="141"/>
    </row>
    <row r="18" spans="1:11">
      <c r="A18" s="141">
        <v>14</v>
      </c>
      <c r="B18" s="75"/>
      <c r="C18" s="74" t="s">
        <v>40</v>
      </c>
      <c r="D18" s="74" t="s">
        <v>40</v>
      </c>
      <c r="E18" s="74" t="s">
        <v>40</v>
      </c>
      <c r="F18" s="74" t="s">
        <v>40</v>
      </c>
      <c r="G18" s="74" t="s">
        <v>40</v>
      </c>
      <c r="H18" s="141"/>
      <c r="I18" s="141"/>
      <c r="J18" s="141"/>
      <c r="K18" s="141"/>
    </row>
    <row r="19" spans="1:11">
      <c r="A19" s="141">
        <v>15</v>
      </c>
      <c r="B19" s="75"/>
      <c r="C19" s="74" t="s">
        <v>40</v>
      </c>
      <c r="D19" s="74" t="s">
        <v>40</v>
      </c>
      <c r="E19" s="74" t="s">
        <v>40</v>
      </c>
      <c r="F19" s="74" t="s">
        <v>40</v>
      </c>
      <c r="G19" s="74" t="s">
        <v>40</v>
      </c>
      <c r="H19" s="141"/>
      <c r="I19" s="141"/>
      <c r="J19" s="141"/>
      <c r="K19" s="141"/>
    </row>
    <row r="20" spans="1:11">
      <c r="A20" s="141">
        <v>16</v>
      </c>
      <c r="B20" s="75"/>
      <c r="C20" s="74" t="s">
        <v>40</v>
      </c>
      <c r="D20" s="74" t="s">
        <v>40</v>
      </c>
      <c r="E20" s="74" t="s">
        <v>40</v>
      </c>
      <c r="F20" s="74" t="s">
        <v>40</v>
      </c>
      <c r="G20" s="74" t="s">
        <v>40</v>
      </c>
      <c r="H20" s="141"/>
      <c r="I20" s="141"/>
      <c r="J20" s="141"/>
      <c r="K20" s="141"/>
    </row>
  </sheetData>
  <dataValidations count="1">
    <dataValidation type="list" allowBlank="1" showErrorMessage="1" sqref="H10:H14 H16:H20" xr:uid="{00000000-0002-0000-0300-000000000000}">
      <formula1>"Pass,Fail,N/A,Untested"</formula1>
    </dataValidation>
  </dataValidations>
  <pageMargins left="0.7" right="0.7" top="0.75" bottom="0.75" header="0.3" footer="0.3"/>
  <pageSetup paperSize="9" scale="4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TestReport</vt:lpstr>
      <vt:lpstr>Test cases</vt:lpstr>
      <vt:lpstr>Permisison Matrix</vt:lpstr>
      <vt:lpstr>'Test cases'!Print_Area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Dien Nguyen Tuan</cp:lastModifiedBy>
  <cp:lastPrinted>2021-08-31T06:41:25Z</cp:lastPrinted>
  <dcterms:created xsi:type="dcterms:W3CDTF">2019-04-08T09:14:46Z</dcterms:created>
  <dcterms:modified xsi:type="dcterms:W3CDTF">2022-11-09T11:15:21Z</dcterms:modified>
</cp:coreProperties>
</file>